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email check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<sst xmlns="http://schemas.openxmlformats.org/spreadsheetml/2006/main" uniqueCount="36208">
  <si>
    <t>id</t>
  </si>
  <si>
    <t>verified</t>
  </si>
  <si>
    <t>date</t>
  </si>
  <si>
    <t>date text</t>
  </si>
  <si>
    <t>from</t>
  </si>
  <si>
    <t>to</t>
  </si>
  <si>
    <t>subject</t>
  </si>
  <si>
    <t>message-id</t>
  </si>
  <si>
    <t>failed</t>
  </si>
  <si>
    <t>Wed, 6 Oct 2010 18:29:52 -0400</t>
  </si>
  <si>
    <t>Joshua Dorner &lt;jdorner@americanprogress.org&gt;</t>
  </si>
  <si>
    <t>"'bigcampaign@googlegroups.com'" &lt;bigcampaign@googlegroups.com&gt;</t>
  </si>
  <si>
    <t>[big campaign] Follow-up Materials from Background Briefing on the
 Chamber's Foreign Funding, fyi</t>
  </si>
  <si>
    <t>&lt;A28459BA2B4D5D49BED0238513058A7F012ADC1EF58F@CAPMAILBOX.americanprogresscenter.org&gt;</t>
  </si>
  <si>
    <t>Tue, 14 Apr 2015 18:19:46 -0400</t>
  </si>
  <si>
    <t>Josh Schwerin &lt;jschwerin@hillaryclinton.com&gt;</t>
  </si>
  <si>
    <t>hrcrapid &lt;HRCrapid@googlegroups.com&gt;</t>
  </si>
  <si>
    <t>&lt;CAPrY+5KJ=NG+Vs-khDVpe-L=bP5=qvPcZTS5FDam5LixueQsKA@mail.gmail.com&gt;</t>
  </si>
  <si>
    <t>Fri, 12 Sep 2008 10:44:25 -0400</t>
  </si>
  <si>
    <t>"Jeremy Funk" &lt;funk@americansunitedforchange.org&gt;</t>
  </si>
  <si>
    <t>bigcampaign@googlegroups.com</t>
  </si>
  <si>
    <t>[big campaign] Somewhere even Dick Cheney is saying, "Whoa."</t>
  </si>
  <si>
    <t>&lt;29FF7EFA288ACD488DD412939D4D1BABA3F2EA@aufc-server.AUFC.local&gt;</t>
  </si>
  <si>
    <t>Wed, 9 Sep 2015 18:47:16 -0400</t>
  </si>
  <si>
    <t>Milia Fisher &lt;mfisher@hillaryclinton.com&gt;</t>
  </si>
  <si>
    <t>John Podesta &lt;john.podesta@gmail.com&gt;</t>
  </si>
  <si>
    <t>Re: TWEETS 9/9</t>
  </si>
  <si>
    <t>&lt;CAEMn5QkPWg9q4w7894fPdHC1E9ZMPq-wYg7s7dTtyCdOdXmpQA@mail.gmail.com&gt;</t>
  </si>
  <si>
    <t>Sat, 24 Oct 2015 15:52:22 +0000</t>
  </si>
  <si>
    <t>"Margolis, Jim" &lt;Jim.Margolis@gmmb.com&gt;</t>
  </si>
  <si>
    <t>Robby Mook &lt;re47@hillaryclinton.com&gt;</t>
  </si>
  <si>
    <t>Re: Call with HRC</t>
  </si>
  <si>
    <t>&lt;7DFFA40D-653D-48C2-AF6E-E5D883E259E0@gmmb.com&gt;</t>
  </si>
  <si>
    <t>Thu, 14 Aug 2008 22:44:55 -0400</t>
  </si>
  <si>
    <t>"Lee Fang" &lt;lee@progressiveaccountability.org&gt;</t>
  </si>
  <si>
    <t>[big campaign] Media Monitoring Report - Evening 08/14/08</t>
  </si>
  <si>
    <t>&lt;6858bb6a0808141944r7e2f9918mec5f387adbb7490e@mail.gmail.com&gt;</t>
  </si>
  <si>
    <t>Sun, 12 Apr 2015 22:45:54 -0400</t>
  </si>
  <si>
    <t>Ian Sams &lt;isams@hillaryclinton.com&gt;</t>
  </si>
  <si>
    <t>Nick Merrill &lt;nmerrill@hillaryclinton.com&gt;</t>
  </si>
  <si>
    <t>Re: draft surrogate talkers -- responding to day 1 attacks</t>
  </si>
  <si>
    <t>&lt;5580677016926619023@unknownmsgid&gt;</t>
  </si>
  <si>
    <t>Wed, 3 Feb 2016 23:31:16 -0500</t>
  </si>
  <si>
    <t>Tony Carrk &lt;tcarrk@hillaryclinton.com&gt;</t>
  </si>
  <si>
    <t>Ron Klain &lt;ron.klain@revolution.com&gt;, Karen Dunn &lt;karen.l.dunn@gmail.com&gt;, 
 jsullivan@hillaryclinton.com, kcosta@hillaryclinton.com, 
 ssolow@hillaryclinton.com, John Podesta &lt;john.podesta@gmail.com&gt;, 
 Mandy Grunwald &lt;gruncom@aol.com&gt;, Robert Barnett &lt;rbarnett@wc.com&gt;</t>
  </si>
  <si>
    <t>Fwd: CNN Town Hall Full Transcript 2.3.16</t>
  </si>
  <si>
    <t>&lt;-7625643364513314518@unknownmsgid&gt;</t>
  </si>
  <si>
    <t>Sat, 21 Mar 2015 18:01:20 -0400</t>
  </si>
  <si>
    <t>Robby Mook &lt;robbymook2015@gmail.com&gt;</t>
  </si>
  <si>
    <t>Re: SCHWEIZER  / Clinton Cash</t>
  </si>
  <si>
    <t>&lt;3678456B-D062-4982-A692-6585CD2580ED@gmail.com&gt;</t>
  </si>
  <si>
    <t>Fri, 1 Aug 2014 14:06:33 +0000</t>
  </si>
  <si>
    <t>podesta@law.georgetown.edu</t>
  </si>
  <si>
    <t>&lt;232a4a45176fccacab865e520a7f9100a75.20140801140256@mail66.atl31.mcdlv.net&gt;</t>
  </si>
  <si>
    <t>Wed, 9 Dec 2015 08:10:20 -0500 (EST)</t>
  </si>
  <si>
    <t>The Washington Post &lt;email@e.washingtonpost.com&gt;</t>
  </si>
  <si>
    <t>john.podesta@gmail.com</t>
  </si>
  <si>
    <t>The Daily 202: A Republican schism on taxes -- Scrap the code? Or
 be practical?</t>
  </si>
  <si>
    <t>&lt;20151209081020.5691551.484429@sailthru.com&gt;</t>
  </si>
  <si>
    <t>Mon, 27 Oct 2008 19:16:06 -0400</t>
  </si>
  <si>
    <t>"Sara DuBois" &lt;sara@progressiveaccountability.org&gt;</t>
  </si>
  <si>
    <t>[big campaign] CLIPS LIST: Pottsville, PA: McCain Rally 10/27/08</t>
  </si>
  <si>
    <t>&lt;c28de9b0810271616x457417edg370e3573a903671b@mail.gmail.com&gt;</t>
  </si>
  <si>
    <t>Tue, 30 Sep 2008 12:41:46 -0400</t>
  </si>
  <si>
    <t>[big campaign] Tracking Update: McCain Roundtable in Des Moines, IA
 09/30/08</t>
  </si>
  <si>
    <t>&lt;c28de9b0809300941u3a22372dmcb9dde500b957bf2@mail.gmail.com&gt;</t>
  </si>
  <si>
    <t>Fri, 19 Dec 2014 14:10:35 -0500</t>
  </si>
  <si>
    <t>Burns Strider &lt;burns.strider@americanbridge.org&gt;</t>
  </si>
  <si>
    <t>CTRFriendsFamily &lt;CTRFriendsFamily@americanbridge.org&gt;</t>
  </si>
  <si>
    <t>12.19.14 CTR Weekend TPs</t>
  </si>
  <si>
    <t>&lt;CAGLPf4cA1zpCAHkFajqR3n_9xTG0UvDai-_crT2kwzgLh5Vitw@mail.gmail.com&gt;</t>
  </si>
  <si>
    <t>Fri, 14 Sep 2012 12:04:04 -0400</t>
  </si>
  <si>
    <t>Robert Creamer &lt;creamer2@aol.com&gt;</t>
  </si>
  <si>
    <t>"rapidresponse (rapidresponse@barackobama.com)" &lt;rapidresponse@barackobama.com&gt;</t>
  </si>
  <si>
    <t>[big campaign] New Huff Post from Creamer-Five Reasons We Can't Trust
 Romney With Our National Security</t>
  </si>
  <si>
    <t>&lt;4291F3D8-97AD-49CC-86BB-442EA67A0C78@aol.com&gt;</t>
  </si>
  <si>
    <t>Fri, 5 Feb 2016 11:15:38 -0600</t>
  </si>
  <si>
    <t>German Marshall Fund &lt;europeprogram@gmfus.org&gt;</t>
  </si>
  <si>
    <t xml:space="preserve">New GMF Policy Brief - After the Terror Attacks of 2015: A French Activist Foreign Policy Here to Stay? </t>
  </si>
  <si>
    <t>&lt;20160205-11153876-7ff38b11-0@v84.vx-email.com&gt;</t>
  </si>
  <si>
    <t>Tue, 18 Aug 2015 12:27:02 -0400</t>
  </si>
  <si>
    <t>Nancy Rotering &lt;Nancyrr@nancyroteringforcongress.com&gt;</t>
  </si>
  <si>
    <t>My position on the Iran deal</t>
  </si>
  <si>
    <t>&lt;449191bb484d49ccb8f0d89a3c700105@nancyroteringforcongress.com&gt;</t>
  </si>
  <si>
    <t>Thu, 10 Mar 2016 21:00:16 +0000</t>
  </si>
  <si>
    <t>&lt;2768ea8e53da1b3ff17fb6a6f477e2b071c.20160310205948@mail48.suw13.rsgsv.net&gt;</t>
  </si>
  <si>
    <t>Sat, 13 Jun 2015 04:33:41 -0400</t>
  </si>
  <si>
    <t>Alexandria Phillips &lt;aphillips@hillaryclinton.com&gt;</t>
  </si>
  <si>
    <t>aphillips@hillaryclinton.com</t>
  </si>
  <si>
    <t>H4A News Clips 6.13.14</t>
  </si>
  <si>
    <t>&lt;a36de94083ec4485e834ea77502d381e@mail.gmail.com&gt;</t>
  </si>
  <si>
    <t>Wed, 5 Aug 2015 18:28:58 -0400</t>
  </si>
  <si>
    <t>Mike Vlacich &lt;mvlacich@hillaryclinton.com&gt;</t>
  </si>
  <si>
    <t>Re: AFP-IK; Unintimidated PAC (Walker PAC); J Street (pro-Iran
 nuclear deal) placing this week</t>
  </si>
  <si>
    <t>&lt;1626607300297313939@unknownmsgid&gt;</t>
  </si>
  <si>
    <t>Wed, 9 Jul 2008 21:58:18 -0400</t>
  </si>
  <si>
    <t>"Jacob Roberts" &lt;jacob@progressiveaccountability.org&gt;</t>
  </si>
  <si>
    <t>[big campaign] Media Monitoring Report - Evening 07/09/08</t>
  </si>
  <si>
    <t>&lt;cdb3fafd0807091858oc8c605cy1aef35d3b03fc32c@mail.gmail.com&gt;</t>
  </si>
  <si>
    <t>Thu, 10 Mar 2016 12:07:04 -0500</t>
  </si>
  <si>
    <t>"podesta@law.georgetown.edu" &lt;podesta@law.georgetown.edu&gt;</t>
  </si>
  <si>
    <t>Crossroads comments</t>
  </si>
  <si>
    <t>&lt;SNT153-W428BC911E18AD38B8D7ADEA8B40@phx.gbl&gt;</t>
  </si>
  <si>
    <t>Fri, 11 Dec 2015 15:05:30 +0000</t>
  </si>
  <si>
    <t>&lt;2768ea8e53da1b3ff17fb6a6f477e2b071c.20151211150346@mail31.wdc01.mcdlv.net&gt;</t>
  </si>
  <si>
    <t>Fri, 12 Feb 2016 16:03:35 -0600</t>
  </si>
  <si>
    <t>Jonathan Garthwaite &lt;THeditor@TownHallmail.com&gt;</t>
  </si>
  <si>
    <t>"Friend" &lt;JohnPodesta@gmail.com&gt;</t>
  </si>
  <si>
    <t>Hypocrite Alert! Obama Talks Income Inequality at $33K Per Plate
 Fundraiser</t>
  </si>
  <si>
    <t>&lt;110350587.1006411.1455314606300.JavaMail.root@townhallmail.com&gt;</t>
  </si>
  <si>
    <t>Sun, 10 Aug 2014 16:10:10 -0400</t>
  </si>
  <si>
    <t>t r u t h o u t &lt;messenger@truthout.org&gt;</t>
  </si>
  <si>
    <t>Dahr Jamail | Open Source Farming: A Renaissance Man Tackles the
 Food Crisis</t>
  </si>
  <si>
    <t>&lt;2212125260.-679841318@org2.org2DB.reply.salsalabs.com&gt;</t>
  </si>
  <si>
    <t>Tue, 14 Jan 2014 14:00:02 -0500</t>
  </si>
  <si>
    <t>Stephen Hadley &lt;stephenjhadley@me.com&gt;</t>
  </si>
  <si>
    <t>"Brewington, Autumn A" &lt;autumn.brewington@washpost.com&gt;</t>
  </si>
  <si>
    <t>Re: updated draft</t>
  </si>
  <si>
    <t>&lt;0C9D0C55-031B-4164-A0A2-28937FAC4910@me.com&gt;</t>
  </si>
  <si>
    <t>Mon, 3 Aug 2015 06:21:32 -0700</t>
  </si>
  <si>
    <t>"politicalUnit@abcnews.go.com" &lt;politicalUnit@abcnewsnow.com&gt;</t>
  </si>
  <si>
    <t>The Note - Could 2016 Be The Hillary and Joe Show?</t>
  </si>
  <si>
    <t>&lt;617619936.43172.1438608092684.JavaMail.javamailuser@localhost&gt;</t>
  </si>
  <si>
    <t>Wed, 31 Oct 2012 15:59:20 -0500 (CDT)</t>
  </si>
  <si>
    <t>"Gene Karpinski, League of Conservation Voters" &lt;josh_hicks@lcv.org&gt;</t>
  </si>
  <si>
    <t>Trick or Treat?</t>
  </si>
  <si>
    <t>&lt;13721847.1351717185607.JavaMail.www@app329&gt;</t>
  </si>
  <si>
    <t>Sat, 21 Mar 2015 20:37:31 -0400</t>
  </si>
  <si>
    <t>John Podesta &lt;john.podesta@gmail.com&gt;, Marc Elias &lt;melias@perkinscoie.com&gt;</t>
  </si>
  <si>
    <t>Re: SCHWEIZER / Clinton Cash</t>
  </si>
  <si>
    <t>&lt;CAB5o6bbyeF9DxeQW+FepHViHp6NPt=zC9n5ke1BvWrgqNSJT3A@mail.gmail.com&gt;</t>
  </si>
  <si>
    <t>Fri, 3 Jul 2015 12:12:45 -0400</t>
  </si>
  <si>
    <t>Dan Schwerin &lt;dschwerin@hillaryclinton.com&gt;</t>
  </si>
  <si>
    <t>&lt;CAAEwKfzd4yRgAMFiLuHoMLiEFdKB6wyLHaQTVkOx9gfWC9vi7A@mail.gmail.com&gt;</t>
  </si>
  <si>
    <t>Wed, 21 May 2008 08:15:11 -0400</t>
  </si>
  <si>
    <t>"Sara Du Bois" &lt;sdubois@progressivemediausa.org&gt;</t>
  </si>
  <si>
    <t>"Sara Du Bois" &lt;SDuBois@progressivemediausa.org&gt;</t>
  </si>
  <si>
    <t>[big campaign] '08 Daily News Clips - 5/21</t>
  </si>
  <si>
    <t>&lt;17a089db0805210515r282d0a3ey7279d04be4198f2d@mail.gmail.com&gt;</t>
  </si>
  <si>
    <t>Mon, 22 Jun 2015 02:23:38 -0400</t>
  </si>
  <si>
    <t>"Eizenstat, Stuart" &lt;seizenstat@cov.com&gt;</t>
  </si>
  <si>
    <t>"'Jake.Sullivan@gmail.com'" &lt;Jake.Sullivan@gmail.com&gt;</t>
  </si>
  <si>
    <t>Iran Nuclear Deal</t>
  </si>
  <si>
    <t>&lt;2024B1FCFD37FC478BCD92EC0508319F06B0F77E92@CBIvEXMB05DC.cov.com&gt;</t>
  </si>
  <si>
    <t>Sat, 24 Oct 2015 11:33:15 -0400</t>
  </si>
  <si>
    <t>Jake Sullivan &lt;jsullivan@hillaryclinton.com&gt;</t>
  </si>
  <si>
    <t>Jennifer Palmieri &lt;jpalmieri@hillaryclinton.com&gt;</t>
  </si>
  <si>
    <t>&lt;-7901715881358534193@unknownmsgid&gt;</t>
  </si>
  <si>
    <t>Wed, 20 Aug 2014 14:53:33 -0400</t>
  </si>
  <si>
    <t>Bishop Desmond Tutu &amp; Tikkun Magazine &lt;magazine@tikkun.org&gt;</t>
  </si>
  <si>
    <t>Podesta@Law.Georgetown.Edu</t>
  </si>
  <si>
    <t>Bishop Tutu's Appeal to the Israeli People; Plus Former Israeli
 Soldier on Why It's Hard to Believe Israel's Military</t>
  </si>
  <si>
    <t>&lt;2997974764.-1166455987@org.orgDB.reply.salsalabs.com&gt;</t>
  </si>
  <si>
    <t>Tue, 23 Jun 2015 00:21:41 +0000</t>
  </si>
  <si>
    <t>Melanie Hart &lt;mhart@americanprogress.org&gt;</t>
  </si>
  <si>
    <t>Peter Ogden &lt;pogden@americanprogress.org&gt;, 
 John Podesta &lt;john.podesta@gmail.com&gt;</t>
  </si>
  <si>
    <t>Re: Question for Premier Li Keqiang -- Refined Version</t>
  </si>
  <si>
    <t>&lt;BY2PR05MB19261000A76624248E2950AECFA00@BY2PR05MB1926.namprd05.prod.outlook.com&gt;</t>
  </si>
  <si>
    <t>Thu, 24 Dec 2015 22:27:06 +0000</t>
  </si>
  <si>
    <t>&lt;f268b2f26e0ca5824aff057e5875ab38019.20151224222628@mail215.atl61.mcsv.net&gt;</t>
  </si>
  <si>
    <t>Tue, 26 Jul 2011 10:57:49 -0500 (CDT)</t>
  </si>
  <si>
    <t>"Gene Karpinski, League of Conservation Voters" &lt;feedback@lcv.org&gt;</t>
  </si>
  <si>
    <t>Worst. Bill. Ever.</t>
  </si>
  <si>
    <t>&lt;32414733.1311697453309.JavaMail.www@app339&gt;</t>
  </si>
  <si>
    <t>Fri, 13 Jun 2008 00:38:38 -0400</t>
  </si>
  <si>
    <t>[big campaign] Media Monitoring Report - Evening 06/12/08</t>
  </si>
  <si>
    <t>&lt;17a089db0806122138ke5c5480vd695776bd6bf0bd7@mail.gmail.com&gt;</t>
  </si>
  <si>
    <t>Tue, 8 Mar 2016 15:09:34 -0600</t>
  </si>
  <si>
    <t>Four More States Head to the Polls Tonight</t>
  </si>
  <si>
    <t>&lt;1361941632.7892573.1457471366129.JavaMail.root@townhallmail.com&gt;</t>
  </si>
  <si>
    <t>Tue, 7 Oct 2008 23:05:06 -0400</t>
  </si>
  <si>
    <t>"John Delicath" &lt;jonwdeli@gmail.com&gt;</t>
  </si>
  <si>
    <t>[big campaign] McCain lies about bomb Iran joke</t>
  </si>
  <si>
    <t>&lt;6e04b37d0810072005w78c9bb3i8b534c938d485b67@mail.gmail.com&gt;</t>
  </si>
  <si>
    <t>Wed, 18 Nov 2015 13:28:15 -0500</t>
  </si>
  <si>
    <t>Monica Huegel &lt;mhuegel@hillaryclinton.com&gt;</t>
  </si>
  <si>
    <t>Re: Inquiry: Politico | Encryption and Anonymization</t>
  </si>
  <si>
    <t>&lt;CAAbo-gDMyMcc0sk-HMxcS=bcAA6_D3eXp1mu8Eb+X2FqCSaBvA@mail.gmail.com&gt;</t>
  </si>
  <si>
    <t>Mon, 4 May 2015 14:53:16 +0000</t>
  </si>
  <si>
    <t>Tony Podesta &lt;podesta@podesta.com&gt;</t>
  </si>
  <si>
    <t>"Eryn M. Sepp" &lt;eryn.sepp@gmail.com&gt;</t>
  </si>
  <si>
    <t>Fwd: Podesta in the News Today</t>
  </si>
  <si>
    <t>&lt;A211F87F-974E-4215-B745-21D6425A07B2@podesta.com&gt;</t>
  </si>
  <si>
    <t>Tue, 4 Dec 2007 07:26:19 -0500</t>
  </si>
  <si>
    <t>"Clinton, Press Office (Clinton)" &lt;Press_Office@clinton.senate.gov&gt;</t>
  </si>
  <si>
    <t>Clips: Tue 12/4</t>
  </si>
  <si>
    <t>&lt;6F0155DEFCB7A4439A77CC9FE97CD622087C05D8@SENATE-MS13.senate.ussenate.us&gt;</t>
  </si>
  <si>
    <t>Thu, 14 Aug 2008 08:49:35 -0400</t>
  </si>
  <si>
    <t>"Sara Du Bois" &lt;sara@progressiveaccountability.org&gt;</t>
  </si>
  <si>
    <t>[big campaign] '08 Daily News Clips - 8/14</t>
  </si>
  <si>
    <t>&lt;c28de9b0808140549o4d6a1f92y36c8e9a8c264f10a@mail.gmail.com&gt;</t>
  </si>
  <si>
    <t>Mon, 30 Nov 2015 14:14:17 -0600</t>
  </si>
  <si>
    <t>Wilson Center &lt;IonRatiu-Award@wilsoncenter.org&gt;</t>
  </si>
  <si>
    <t>Invitation: 2015 Ion Ratiu Democracy Award Workshop</t>
  </si>
  <si>
    <t>&lt;1663603638.600851739.1448914457017.JavaMail.root@sjmas02.marketo.org&gt;</t>
  </si>
  <si>
    <t>Tue, 5 Aug 2014 13:14:40 +0000</t>
  </si>
  <si>
    <t>&lt;232a4a45176fccacab865e520a7f9100a75.20140805131410@mail188.atl21.rsgsv.net&gt;</t>
  </si>
  <si>
    <t>Thu, 17 Jul 2008 14:12:29 -0400</t>
  </si>
  <si>
    <t>[big campaign] Tracking Update: McCain Town Hall in Kansas City, MO
 07/17/08</t>
  </si>
  <si>
    <t>&lt;c28de9b0807171112l7835247ap2e3aa0cecc78beff@mail.gmail.com&gt;</t>
  </si>
  <si>
    <t>Sun, 2 Nov 2014 15:40:27 -0500</t>
  </si>
  <si>
    <t>Given Scant Information, Activists Struggle to Fight New Pipeline
 in Iowa</t>
  </si>
  <si>
    <t>&lt;2300445315.-1925516295@org2.org2DB.reply.salsalabs.com&gt;</t>
  </si>
  <si>
    <t>Tue, 3 Mar 2015 21:25:16 +0000</t>
  </si>
  <si>
    <t>Karen Pierce &lt;piercekl@law.georgetown.edu&gt;</t>
  </si>
  <si>
    <t>All Students &lt;allstudents@law.georgetown.edu&gt;, 
 All Faculty and Staff &lt;AllFacultyandStaff@law.georgetown.edu&gt;</t>
  </si>
  <si>
    <t>March Wellness Newsletter</t>
  </si>
  <si>
    <t>&lt;8EC4C2E26B85914A8D36A27F6D3A9C70249C8D62@LAW-MBX01.law.georgetown.edu&gt;</t>
  </si>
  <si>
    <t>Mon, 1 Jun 2015 21:05:49 -0400</t>
  </si>
  <si>
    <t>Jesse Lehrich &lt;jlehrich@hillaryclinton.com&gt;</t>
  </si>
  <si>
    <t>hrcrapid@googlegroups.com</t>
  </si>
  <si>
    <t>June 1st Nightly Press Traffic Summary</t>
  </si>
  <si>
    <t>&lt;-3244742609779066441@unknownmsgid&gt;</t>
  </si>
  <si>
    <t>Tue, 28 Oct 2008 11:29:07 -0400</t>
  </si>
  <si>
    <t>"Ryan Duncan" &lt;ryan@progressiveaccountability.org&gt;</t>
  </si>
  <si>
    <t>"Big Campaign" &lt;bigcampaign@googlegroups.com&gt;</t>
  </si>
  <si>
    <t>[big campaign] MMR: McCain/Palin Interview - "disapointed in
 Paulson", Ridge makes rounds - "questionable associations" reflect poor
 judgment, Giuliani puts Obama in "Marxist Group", Harwood/Scarborough concede
 Obama not socialist</t>
  </si>
  <si>
    <t>&lt;9fe0a8120810280829o7ceb7b96rab6122134b867b34@mail.gmail.com&gt;</t>
  </si>
  <si>
    <t>Sat, 16 Aug 2008 22:38:20 -0400</t>
  </si>
  <si>
    <t>[big campaign] Tracking Update: McCain at Values Forum in Lake
 Forest, CA 08/16/08</t>
  </si>
  <si>
    <t>&lt;c28de9b0808161938n728ba8dasc252e453e916c45@mail.gmail.com&gt;</t>
  </si>
  <si>
    <t>Fri, 25 Sep 2015 14:26:18 -0400</t>
  </si>
  <si>
    <t>TWEETS: US-China Announcement</t>
  </si>
  <si>
    <t>&lt;CAEMn5Q=YF5BnQYeWSLBaoyQ-w=tQWQKeo+hX+8J5O1T_faEkzQ@mail.gmail.com&gt;</t>
  </si>
  <si>
    <t>Fri, 29 May 2015 18:36:53 -0400</t>
  </si>
  <si>
    <t>Melissa Cantrell &lt;mcantrell@hillaryclinton.com&gt;</t>
  </si>
  <si>
    <t>hrcrapid@googlegroups.com, Julie McClain &lt;jmcclain@hillaryclinton.com&gt;, 
 Meredith Thatcher &lt;mthatcher@hillaryclinton.com&gt;, 
 Jennifer Palmieri &lt;jpalmieri@hillaryclinton.com&gt;, 
 Kristina Schake &lt;kschake@hillaryclinton.com&gt;</t>
  </si>
  <si>
    <t>5.29.15 HRC TV Coverage</t>
  </si>
  <si>
    <t>&lt;CAGTda=DFb05zN7N0xjpBvTfM9oLm+Eg0Wt2_yG8R+aGZkKzP5Q@mail.gmail.com&gt;</t>
  </si>
  <si>
    <t>Sun, 12 Oct 2008 18:49:47 -0400</t>
  </si>
  <si>
    <t>"Andres Moreno" &lt;andres@progressiveaccountability.org&gt;</t>
  </si>
  <si>
    <t>[big campaign] Tracking Update: Palin Rally in Clairsville, Oh
 10/12/08</t>
  </si>
  <si>
    <t>&lt;9da174070810121549v14d7f4d9i3ba75d483150ca08@mail.gmail.com&gt;</t>
  </si>
  <si>
    <t>Wed, 11 Feb 2015 14:31:54 -0500</t>
  </si>
  <si>
    <t>&lt;CAGLPf4c6FxpWbmthjUBcUhvuKsHVoawhxMDUyhn1Z3rR1a2USA@mail.gmail.com&gt;</t>
  </si>
  <si>
    <t>Wed, 13 Aug 2008 19:36:44 -0400</t>
  </si>
  <si>
    <t>[big campaign] Tracking Clip of the Day- McCain: "In the 21st
 Century, Nations Don't Invade Other Nations"</t>
  </si>
  <si>
    <t>&lt;c28de9b0808131636p66225636tfbb796ed3be136be@mail.gmail.com&gt;</t>
  </si>
  <si>
    <t>Mon, 13 Oct 2008 12:09:50 -0400</t>
  </si>
  <si>
    <t>[big campaign] Tracking Update: McCain/Palin Rally in Virginia Beach,
 VA 10/13/08</t>
  </si>
  <si>
    <t>&lt;c28de9b0810130909t6a3ee174r6e74b676e32429b3@mail.gmail.com&gt;</t>
  </si>
  <si>
    <t>Thu, 24 Sep 2015 21:22:38 +0000</t>
  </si>
  <si>
    <t>Andrew Schwartz &lt;externalrelations@csis.org&gt;</t>
  </si>
  <si>
    <t>Video: Brzezinski on the World</t>
  </si>
  <si>
    <t>&lt;2698216539.4@informz.net&gt;</t>
  </si>
  <si>
    <t>Tue, 23 Dec 2008 16:20:59 -0500</t>
  </si>
  <si>
    <t>"Lauren Weiner" &lt;Weiner@americansunitedforchange.org&gt;</t>
  </si>
  <si>
    <t>[big campaign] Brad Woodhouse's Huffington Post Column: Another
 presidential legacy gets the Orwellian treatment</t>
  </si>
  <si>
    <t>&lt;29FF7EFA288ACD488DD412939D4D1BABAD838B@aufc-server.AUFC.local&gt;</t>
  </si>
  <si>
    <t>Mon, 20 Apr 2015 00:28:06 +0000</t>
  </si>
  <si>
    <t>Maura Pally &lt;mpally@clintonfoundation.org&gt;</t>
  </si>
  <si>
    <t>Jennifer Palmieri &lt;jpalmieri@hillaryclinton.com&gt;, 
 Brian Fallon &lt;bfallon@hillaryclinton.com&gt;</t>
  </si>
  <si>
    <t>Re: FOR REVIEW: Statement for NYT story on Clinton Cash</t>
  </si>
  <si>
    <t>&lt;BLUPR0801MB62543135224765420EB2C6EDDE00@BLUPR0801MB625.namprd08.prod.outlook.com&gt;</t>
  </si>
  <si>
    <t>Thu, 29 Oct 2015 22:43:55 +0000</t>
  </si>
  <si>
    <t>Clinton Foundation Press Office &lt;press@clintonfoundation.org&gt;</t>
  </si>
  <si>
    <t>RE: Clinton Foundation News &amp; Guidance: Donor Update</t>
  </si>
  <si>
    <t>&lt;DM2PR08MB448E3272C62B2A419D1C781BF200@DM2PR08MB448.namprd08.prod.outlook.com&gt;</t>
  </si>
  <si>
    <t>Sun, 20 Jul 2014 14:45:14 -0400</t>
  </si>
  <si>
    <t>Correct The Record Sunday July 20, 2014 Roundup</t>
  </si>
  <si>
    <t>&lt;CAGLPf4efSZCZGUVk8r-v5Q4xt0hc=9CtcVX9hfSShJSqFOK=GQ@mail.gmail.com&gt;</t>
  </si>
  <si>
    <t>Mon, 2 Feb 2015 15:04:58 +0000</t>
  </si>
  <si>
    <t>Mandy Grunwald &lt;gruncom@aol.com&gt;</t>
  </si>
  <si>
    <t>Re: NYT &amp; WSJ | Econ Stories</t>
  </si>
  <si>
    <t>&lt;DCFDE056-7A44-467E-B00F-CE1E0597BFF7@gmmb.com&gt;</t>
  </si>
  <si>
    <t>Tue, 3 Mar 2015 08:53:18 -0500</t>
  </si>
  <si>
    <t>Jake Sullivan &lt;jake.sullivan@gmail.com&gt;</t>
  </si>
  <si>
    <t>Re: AIPAC/Iran</t>
  </si>
  <si>
    <t>&lt;19498EC7-46CB-4FB6-9D82-BAF017725153@gmail.com&gt;</t>
  </si>
  <si>
    <t>Sun, 8 Feb 2015 01:34:26 +0000</t>
  </si>
  <si>
    <t>John Anzalone &lt;john@algpolling.com&gt;</t>
  </si>
  <si>
    <t>Nick Merrill &lt;nmerrill@hrcoffice.com&gt;</t>
  </si>
  <si>
    <t>&lt;F9DB78F1-1607-4BC5-8F2B-AE2AC099B15D@algpolling.com&gt;</t>
  </si>
  <si>
    <t>Thu, 21 May 2015 17:34:43 -0400</t>
  </si>
  <si>
    <t>"Jacob (Jake) J. Sullivan (Jake.Sullivan@gmail.com)" &lt;Jake.Sullivan@gmail.com&gt;</t>
  </si>
  <si>
    <t>Israel and Iran: Jewish People's Policy Institute of Jerusalem
 (JPPI)</t>
  </si>
  <si>
    <t>&lt;2024B1FCFD37FC478BCD92EC0508319F06B0F77C23@CBIvEXMB05DC.cov.com&gt;</t>
  </si>
  <si>
    <t>Tue, 8 Jul 2008 22:42:50 -0400</t>
  </si>
  <si>
    <t>"Evan Whitbeck" &lt;evan@progressiveaccountability.org&gt;</t>
  </si>
  <si>
    <t>[big campaign] Media Monitoring Report - Evening 07/08/08</t>
  </si>
  <si>
    <t>&lt;bbc7e7c0807081942j6b663a5bjdd16515661cae68c@mail.gmail.com&gt;</t>
  </si>
  <si>
    <t>Fri, 31 Oct 2008 16:06:11 -0400</t>
  </si>
  <si>
    <t>Moira Whelan &lt;mwhelan@nsnetwork.org&gt;</t>
  </si>
  <si>
    <t>"bigcampaign@googlegroups.com" &lt;bigcampaign@googlegroups.com&gt;</t>
  </si>
  <si>
    <t>[big campaign] Newspaper endorsements and National Security</t>
  </si>
  <si>
    <t>&lt;D95FD7E3C26145418259F2F5E3E88E5B0E309BBA21@bryan.ad.nsnetwork.org&gt;</t>
  </si>
  <si>
    <t>Sat, 9 Jan 2016 00:14:18 +0000</t>
  </si>
  <si>
    <t>&lt;f268b2f26e0ca5824aff057e5875ab38019.20160109001346@mail44.atl111.rsgsv.net&gt;</t>
  </si>
  <si>
    <t>Tue, 24 Jun 2008 08:24:04 -0400</t>
  </si>
  <si>
    <t>"Gregory Rosalsky" &lt;grosalsky@progressivemediausa.org&gt;</t>
  </si>
  <si>
    <t>"Greg Rosalsky" &lt;GRosalsky@progressivemediausa.org&gt;</t>
  </si>
  <si>
    <t>[big campaign] '08 Daily News Clips - 6/24</t>
  </si>
  <si>
    <t>&lt;4569b3c70806240524n229056e8s30102557353c5dbe@mail.gmail.com&gt;</t>
  </si>
  <si>
    <t>Thu, 8 Oct 2015 17:02:58 +0000</t>
  </si>
  <si>
    <t>John &lt;john.podesta@gmail.com&gt;</t>
  </si>
  <si>
    <t>&lt;2768ea8e53da1b3ff17fb6a6f477e2b071c.20151008170140@mail176.atl121.mcsv.net&gt;</t>
  </si>
  <si>
    <t>Sun, 15 Mar 2015 21:41:02 -0400</t>
  </si>
  <si>
    <t>Jesse Ferguson &lt;jesse@jesseferguson.com&gt;</t>
  </si>
  <si>
    <t>John Podesta &lt;john.podesta@gmail.com&gt;, Robby Mook &lt;robbymook2015@gmail.com&gt;</t>
  </si>
  <si>
    <t>RE: Earned Media Update</t>
  </si>
  <si>
    <t>&lt;1df40c331a077467be89b14ee201f12b@mail.gmail.com&gt;</t>
  </si>
  <si>
    <t>Wed, 11 Jun 2008 13:27:59 -0400</t>
  </si>
  <si>
    <t>[big campaign] Tracking Update: McCain Town Hall in Philadelphia, PA
 06/11/08</t>
  </si>
  <si>
    <t>&lt;17a089db0806111027u64302ea3idba4b64be3326e01@mail.gmail.com&gt;</t>
  </si>
  <si>
    <t>Sun, 28 Jun 2015 17:53:52 -0400</t>
  </si>
  <si>
    <t>Israel and Iran</t>
  </si>
  <si>
    <t>&lt;2024B1FCFD37FC478BCD92EC0508319F06B0F77EDC@CBIvEXMB05DC.cov.com&gt;</t>
  </si>
  <si>
    <t>Fri, 5 Sep 2014 09:25:07 -0400</t>
  </si>
  <si>
    <t>Correct The Record Friday September 5, 2014 Morning Roundup</t>
  </si>
  <si>
    <t>&lt;CAGLPf4dkxfi4wBJPz+Bce6YGSMMy57Lzeij9HcyPxtY2zY1VBQ@mail.gmail.com&gt;</t>
  </si>
  <si>
    <t>Wed, 05 Aug 2015 06:55:40 -0400</t>
  </si>
  <si>
    <t xml:space="preserve">NYTimes.com &lt;nytdirect@nytimes.com&gt; </t>
  </si>
  <si>
    <t>First Draft on Politics: Commotion Over Ad-Libbed Remarks Fills Divide Between Two Jebs</t>
  </si>
  <si>
    <t>&lt;55C1EBAC.0000000A@pmta01.ewr1.nytimes.com&gt;</t>
  </si>
  <si>
    <t>Sun, 16 Aug 2015 16:54:47 -0400</t>
  </si>
  <si>
    <t>Catherine Hand &lt;catherinehand5@aol.com&gt;</t>
  </si>
  <si>
    <t>Re: Today's Post story on HRC</t>
  </si>
  <si>
    <t>&lt;41F9ED63-BB73-4107-803A-23C81D634127@aol.com&gt;</t>
  </si>
  <si>
    <t>Mon, 17 Nov 2008 16:11:15 -0800</t>
  </si>
  <si>
    <t>"Sandler, Herbert" &lt;hms@sandlerfoundation.org&gt;</t>
  </si>
  <si>
    <t>FW: Three recommendations for Obama Administration posts</t>
  </si>
  <si>
    <t>&lt;8140EFEC4F075149906DDA0B6FFA184859EDAE@WinExc01.sandlerfamily.org&gt;</t>
  </si>
  <si>
    <t>Mon, 4 May 2015 00:25:47 +0000</t>
  </si>
  <si>
    <t>Joel Benenson &lt;jbenenson@bsgco.com&gt;</t>
  </si>
  <si>
    <t>Jim Margolis &lt;Jim.Margolis@gmmb.com&gt;</t>
  </si>
  <si>
    <t>Re: Clinton Cash and Week Ahead issues to discuss tomorrow am</t>
  </si>
  <si>
    <t>&lt;CDB95154-8C76-45FE-9675-3A7D72A33CAC@bsgco.com&gt;</t>
  </si>
  <si>
    <t>Tue, 22 Jul 2008 11:40:11 -0400</t>
  </si>
  <si>
    <t>[big campaign] Media Monitoring Report - Morning 07/22/08</t>
  </si>
  <si>
    <t>&lt;6858bb6a0807220840k36fe15b5q4833d3fbbcd8fcc0@mail.gmail.com&gt;</t>
  </si>
  <si>
    <t>Sun, 19 Apr 2015 20:42:31 +0000</t>
  </si>
  <si>
    <t>Haim Saban &lt;kussa@saban.com&gt;</t>
  </si>
  <si>
    <t>RE: The Hill: Saban hints: Clinton opposes the Iran deal</t>
  </si>
  <si>
    <t>&lt;C094865C4B0EBC4CB20DDAF694E759387E8F8729@SCG-LAMBX2.scg.corp&gt;</t>
  </si>
  <si>
    <t>Thu, 24 Jul 2008 21:40:50 -0400</t>
  </si>
  <si>
    <t>[big campaign] Media Monitoring Report - Evening 07/24/08</t>
  </si>
  <si>
    <t>&lt;cdb3fafd0807241840x4ee86b21g6392ec5cfa8b031a@mail.gmail.com&gt;</t>
  </si>
  <si>
    <t>Tue, 18 Aug 2015 06:56:16 -0400</t>
  </si>
  <si>
    <t>First Draft on Politics: Trump's Immigration Plan Casts Rivals as the Rope in a Tug of War</t>
  </si>
  <si>
    <t>&lt;55D30F50.000007BA@pmta04.sea1.nytimes.com&gt;</t>
  </si>
  <si>
    <t>Tue, 18 Aug 2015 13:29:24 -0400</t>
  </si>
  <si>
    <t>Re: Mark Nichols Following Up</t>
  </si>
  <si>
    <t>&lt;CAEMn5QmH-io12UTC+fZecrap+7hRhEsgUnLeLwEn7inhbgirjQ@mail.gmail.com&gt;</t>
  </si>
  <si>
    <t>Sat, 10 Oct 2015 12:32:08 -0400</t>
  </si>
  <si>
    <t>Rebeen Pasha &lt;rebeen.pasha@gmail.com&gt;</t>
  </si>
  <si>
    <t>Re: Iraqi-Kurdish refugee intro at Marguerite Thompson's house</t>
  </si>
  <si>
    <t>&lt;CAAM+D=8A-J6Vz3W=-F6MP39dxmDCrmkqHDzqorVUOSTauhDb+Q@mail.gmail.com&gt;</t>
  </si>
  <si>
    <t>Fri, 16 Oct 2015 18:49:40 -0400</t>
  </si>
  <si>
    <t>Sara Latham &lt;slatham@hillaryclinton.com&gt;</t>
  </si>
  <si>
    <t>Fwd: CLIP | Yahoo: Hillary moneyman highlights new Saudi connection</t>
  </si>
  <si>
    <t>&lt;CANvypvA6qZNDo8=NW-o=sbo=WtU2Z715e5VQA=a-DH-j=A+8fQ@mail.gmail.com&gt;</t>
  </si>
  <si>
    <t>Sat, 24 Oct 2015 11:40:09 -0400</t>
  </si>
  <si>
    <t>&lt;4920593503775545614@unknownmsgid&gt;</t>
  </si>
  <si>
    <t>Thu, 24 Dec 2015 07:17:11 -0500 (EST)</t>
  </si>
  <si>
    <t>&lt;20151224071711.5791415.471385@sailthru.com&gt;</t>
  </si>
  <si>
    <t>Tue, 23 Jun 2009 16:09:10 -0400</t>
  </si>
  <si>
    <t>Tom Matzzie &lt;tmatzzie@gmail.com&gt;</t>
  </si>
  <si>
    <t>joshua_mcneil@lcv.org, bigcampaign@googlegroups.com</t>
  </si>
  <si>
    <t>[big campaign] Re: League of Conservation Voters to Deny Endorsement 
 to Any Member of Congress Who Votes No On American Clean Energy and Security 
 Act</t>
  </si>
  <si>
    <t>&lt;87906ab90906231309k45cf2fb4m8f29d4ae65a2081c@mail.gmail.com&gt;</t>
  </si>
  <si>
    <t>Thu, 15 May 2008 12:30:10 -0400</t>
  </si>
  <si>
    <t>"Andres Moreno" &lt;amoreno@progressivemediausa.org&gt;</t>
  </si>
  <si>
    <t>[big campaign] Tracking Update: McCain Speech in Columbus, OH</t>
  </si>
  <si>
    <t>&lt;75d85cd70805150930u531635dfsdface624b2447fca@mail.gmail.com&gt;</t>
  </si>
  <si>
    <t>Mon, 11 Aug 2008 15:20:43 -0400</t>
  </si>
  <si>
    <t>[big campaign] Tracking Clip of the Day: McCain flips, now says gas
 prices will not decrease, due to demand from India and China</t>
  </si>
  <si>
    <t>&lt;c28de9b0808111220i3a031d43he9d36cc9d018d52c@mail.gmail.com&gt;</t>
  </si>
  <si>
    <t>Tue, 22 Nov 2011 13:36:58 -0500</t>
  </si>
  <si>
    <t>Terry Sheridan &lt;tsheridan@clintonfoundation.org&gt;</t>
  </si>
  <si>
    <t>RE: CGSGI CEO Executive Search</t>
  </si>
  <si>
    <t>&lt;3A1ECBF29D41C34CB0BDADD757540D09139D121C01@CLINTON07.utopiasystems.net&gt;</t>
  </si>
  <si>
    <t>Sun, 1 Nov 2015 23:57:54 -0500</t>
  </si>
  <si>
    <t>Tikkun &lt;magazine@tikkun.org&gt;</t>
  </si>
  <si>
    <t>Jill Stein's Policy on Israel &amp; Palestine</t>
  </si>
  <si>
    <t>&lt;3393331108.1986425355@org.orgDB.reply.salsalabs.com&gt;</t>
  </si>
  <si>
    <t>Sat, 19 Jul 2008 16:00:58 -0500</t>
  </si>
  <si>
    <t>"John Podesta" &lt;john.podesta@gmail.com&gt;</t>
  </si>
  <si>
    <t>"John Halpin" &lt;jlrhalpin@gmail.com&gt;, fshakir@americanprogress.org</t>
  </si>
  <si>
    <t>Fwd: [big campaign] Re: HUGE STORY</t>
  </si>
  <si>
    <t>&lt;8dd172e0807191400n69bfcbd4lb5b0466f463d7681@mail.gmail.com&gt;</t>
  </si>
  <si>
    <t>Sat, 18 Jul 2015 12:46:43 -0400</t>
  </si>
  <si>
    <t>Christina Reynolds &lt;creynolds@hillaryclinton.com&gt;</t>
  </si>
  <si>
    <t>Tony Carrk &lt;tcarrk@hillaryclinton.com&gt;, Mandy Grunwald &lt;gruncom@aol.com&gt;, 
 Lily Adams &lt;ladams@hillaryclinton.com&gt;</t>
  </si>
  <si>
    <t>RE: HRC did great</t>
  </si>
  <si>
    <t>&lt;222e1ce112c1e6d2f32cbca1cb77a355@mail.gmail.com&gt;</t>
  </si>
  <si>
    <t>Sat, 29 Nov 2008 15:38:19 -0500</t>
  </si>
  <si>
    <t>John Podesta &lt;John.Podesta@ptt.gov&gt;</t>
  </si>
  <si>
    <t>"'john.podesta@gmail.com'" &lt;john.podesta@gmail.com&gt;</t>
  </si>
  <si>
    <t>Fw: FROM CUTTER:  revised key messages for nominees</t>
  </si>
  <si>
    <t>&lt;2D9BF548D5515F438B3AA0B0BE7BF5F6303139B71E@MBX-01.ptt.gov&gt;</t>
  </si>
  <si>
    <t>Thu, 23 Apr 2015 21:53:49 -0400</t>
  </si>
  <si>
    <t>Re: Statement of Frank Giustra | CEO.CA</t>
  </si>
  <si>
    <t>&lt;CAE6FiQ9cK51bNtFxZmOeJUNVCx8CBYcpqwSHTFdkjCtwjfZj3A@mail.gmail.com&gt;</t>
  </si>
  <si>
    <t>Thu, 30 Jul 2015 23:42:14 -0400</t>
  </si>
  <si>
    <t>Brian Fallon &lt;bfallon@hillaryclinton.com&gt;</t>
  </si>
  <si>
    <t>Re: CLIP | MSNBC: Interview with DWS</t>
  </si>
  <si>
    <t>&lt;6151809476276535105@unknownmsgid&gt;</t>
  </si>
  <si>
    <t>Mon, 20 Apr 2015 14:26:00 -0400</t>
  </si>
  <si>
    <t>Kristina Schake &lt;kschake@hillaryclinton.com&gt;, 
 Tony Carrk &lt;tcarrk@hillaryclinton.com&gt;, 
 Cheryl Mills &lt;cheryl.mills@gmail.com&gt;</t>
  </si>
  <si>
    <t>Fwd: Fw: Fwd: Media Inquiry</t>
  </si>
  <si>
    <t>&lt;CAE6FiQ83giCwxY6+dr=-j6P8jhLK8RwwW2mtozS0Ah90beBOPA@mail.gmail.com&gt;</t>
  </si>
  <si>
    <t>Fri, 24 Apr 2015 09:42:57 -0400</t>
  </si>
  <si>
    <t>Fwd: FIRST READ -- April 24, 2015</t>
  </si>
  <si>
    <t>&lt;CANqZgL_=z00UbOQDnPUfQhDgXvUnN6bKZKqpq9rhL6g73PX84Q@mail.gmail.com&gt;</t>
  </si>
  <si>
    <t>Thu, 13 Aug 2015 15:15:14 -0400</t>
  </si>
  <si>
    <t>Re: Iran riff</t>
  </si>
  <si>
    <t>&lt;8938562634956542084@unknownmsgid&gt;</t>
  </si>
  <si>
    <t>Mon, 21 Jul 2008 15:03:30 -0400</t>
  </si>
  <si>
    <t>[big campaign] Tracking Update: McCain Event in South Portland Maine
 07/21/08</t>
  </si>
  <si>
    <t>&lt;c28de9b0807211203p5eb4db33sd3d28159124df39f@mail.gmail.com&gt;</t>
  </si>
  <si>
    <t>Fri, 11 Sep 2015 08:00:09 +1000</t>
  </si>
  <si>
    <t>Hudson Institute &lt;events@hudson.org&gt;</t>
  </si>
  <si>
    <t>Rep. Pompeo to speak at Hudson on IAEA Side Agreements and the Iran Nuclear Deal - Friday, September 11, 11:45am-1:30pm</t>
  </si>
  <si>
    <t>&lt;cm.080009.tlktlyd.otlyhykh.i@cmail2.com&gt;</t>
  </si>
  <si>
    <t>Fri, 25 Sep 2015 22:46:15 +0000</t>
  </si>
  <si>
    <t>&lt;f268b2f26e0ca5824aff057e5875ab38019.20150925224541@mail151.atl171.mcdlv.net&gt;</t>
  </si>
  <si>
    <t>Thu, 2 Jul 2015 09:29:26 -0400</t>
  </si>
  <si>
    <t>'Jake Sullivan' &lt;jake.sullivan@gmail.com&gt;</t>
  </si>
  <si>
    <t>RE: here is the latest</t>
  </si>
  <si>
    <t>&lt;2024B1FCFD37FC478BCD92EC0508319F06B0F77F2F@CBIvEXMB05DC.cov.com&gt;</t>
  </si>
  <si>
    <t>Fri, 09 Oct 2015 04:49:34 -0600</t>
  </si>
  <si>
    <t>"theSkimm" &lt;dailyskimm@morning7.theskimm.com&gt;</t>
  </si>
  <si>
    <t>Daily Skimm: Cheers</t>
  </si>
  <si>
    <t>&lt;579457e4-e490-4adf-817b-6c9f207d5f9a@xtgap4s7mta4362.xt.local&gt;</t>
  </si>
  <si>
    <t>Fri, 15 Aug 2014 18:25:45 -0400 (EDT)</t>
  </si>
  <si>
    <t>Sarah Stephens &lt;sarah@democracyinamericas.org&gt;</t>
  </si>
  <si>
    <t>August Vacation and the Freedom to Travel</t>
  </si>
  <si>
    <t>&lt;1118227729501.1101987856365.1054729873.0.1151825JL.1002@scheduler.constantcontact.com&gt;</t>
  </si>
  <si>
    <t>Thu, 13 Aug 2015 15:05:25 -0400</t>
  </si>
  <si>
    <t>Laura Rosenberger &lt;lrosenberger@hillaryclinton.com&gt;</t>
  </si>
  <si>
    <t>&lt;CAHvxgN5xyOKH722x_du1-Kj1Nu8xnm_UOtFchCJv_x9QXVjn-Q@mail.gmail.com&gt;</t>
  </si>
  <si>
    <t>Thu, 15 Jul 2010 12:20:55 -0600</t>
  </si>
  <si>
    <t>Michael Huttner &lt;michael@huttner.org&gt;</t>
  </si>
  <si>
    <t>how we just changed an entire Governor's race in 48 hours--without
 any fingerprints</t>
  </si>
  <si>
    <t>&lt;C864ADA7.35368%michael@huttner.org&gt;</t>
  </si>
  <si>
    <t>Fri, 1 May 2015 14:14:50 -0400</t>
  </si>
  <si>
    <t>Re: Heads up for call with HRC</t>
  </si>
  <si>
    <t>&lt;6285227044973085923@unknownmsgid&gt;</t>
  </si>
  <si>
    <t>Mon, 4 May 2015 12:40:31 -0400</t>
  </si>
  <si>
    <t>John Podesta &lt;john.podesta@gmail.com&gt;, 
 Jennifer Palmieri &lt;jpalmieri@hillaryclinton.com&gt;</t>
  </si>
  <si>
    <t>RE: Podesta in the News Today</t>
  </si>
  <si>
    <t>&lt;00f2bf99d32551d0fb066ff8ea9ec6ef@mail.gmail.com&gt;</t>
  </si>
  <si>
    <t>Wed, 22 Oct 2008 18:23:06 -0400</t>
  </si>
  <si>
    <t>"Lisa Reed" &lt;lisa@progressiveaccountability.org&gt;</t>
  </si>
  <si>
    <t>[big campaign] Tracking Update: McCain / Palin Rally in Green, OH
 10/22/08</t>
  </si>
  <si>
    <t>&lt;d738a1a90810221523h167afa05m5b7268c15879f56d@mail.gmail.com&gt;</t>
  </si>
  <si>
    <t>Sun, 21 Sep 2014 16:36:36 -0400</t>
  </si>
  <si>
    <t>The Internet Debate Pits Local Communities Against Broadband Giants</t>
  </si>
  <si>
    <t>&lt;2252482298.1103118464@org2.org2DB.reply.salsalabs.com&gt;</t>
  </si>
  <si>
    <t>Fri, 18 Jul 2008 10:59:04 -0400</t>
  </si>
  <si>
    <t>"Rebecca Buckwalter-Poza" &lt;rebecca@progressiveaccountability.org&gt;</t>
  </si>
  <si>
    <t>[big campaign] MCCAIN OFFERS SAME FAILED BUSH FOREIGN POLICY</t>
  </si>
  <si>
    <t>&lt;b1eeb3a90807180759h790dfacfy92e7174c9e198d59@mail.gmail.com&gt;</t>
  </si>
  <si>
    <t>Thu, 25 Jun 2015 07:28:13 -0400</t>
  </si>
  <si>
    <t>H4A News Clips 6.25.15</t>
  </si>
  <si>
    <t>&lt;e41197a167bdbe2b7484f51f0fafa1e0@mail.gmail.com&gt;</t>
  </si>
  <si>
    <t>Thu, 6 Nov 2008 17:28:12 -0800</t>
  </si>
  <si>
    <t>Julius Genachowski &lt;julius@genachowski.com&gt;</t>
  </si>
  <si>
    <t>"vjarrett@habitat.com" &lt;vjarrett@habitat.com&gt;</t>
  </si>
  <si>
    <t>FW: my desire to help</t>
  </si>
  <si>
    <t>&lt;2FD0E76C5D4DEA4497F9B4E90F7C54351E2CF0EE@EXVMBX017-2.exch017.msoutlookonline.net&gt;</t>
  </si>
  <si>
    <t>Sun, 19 Apr 2015 21:40:38 -0400</t>
  </si>
  <si>
    <t>Re: NYT: Book Questions Clinton Donations</t>
  </si>
  <si>
    <t>&lt;E1D83270-B38A-470C-8A63-4375CAF74352@gmail.com&gt;</t>
  </si>
  <si>
    <t>Tue, 9 Dec 2014 15:24:26 -0500</t>
  </si>
  <si>
    <t>Correct The Record Tuesday December 9, 2014 Afternoon Roundup</t>
  </si>
  <si>
    <t>&lt;CAGLPf4cG9Nn58A_3rGyvF_zhqoKQCBJGUnxFBdp_whgkA2P6zA@mail.gmail.com&gt;</t>
  </si>
  <si>
    <t>Mon, 29 Jun 2015 18:09:07 -0400</t>
  </si>
  <si>
    <t>'Daniel Kurtz-Phelan' &lt;dkurtzphelan@gmail.com&gt;</t>
  </si>
  <si>
    <t>RE: HRC Iran statement</t>
  </si>
  <si>
    <t>&lt;2024B1FCFD37FC478BCD92EC0508319F06B0F77EEF@CBIvEXMB05DC.cov.com&gt;</t>
  </si>
  <si>
    <t>Mon, 12 May 2008 16:52:29 -0400</t>
  </si>
  <si>
    <t>"Cammie Croft" &lt;ccroft@progressivemediausa.org&gt;</t>
  </si>
  <si>
    <t>"big campaign" &lt;bigcampaign@googlegroups.com&gt;</t>
  </si>
  <si>
    <t>[big campaign] Tracking Update: McCain Speech On Climate Change in
 Portland, OR</t>
  </si>
  <si>
    <t>&lt;5678a18b0805121352v3f32f544t1f4d113796476c53@mail.gmail.com&gt;</t>
  </si>
  <si>
    <t>Wed, 24 Sep 2008 15:19:46 -0400</t>
  </si>
  <si>
    <t>"Cassandra Butts" &lt;cbutts.obama08@gmail.com&gt;</t>
  </si>
  <si>
    <t>Re: Energy and EPA names</t>
  </si>
  <si>
    <t>&lt;5e5cb08a0809241219r7e3e57bq707a8442c670228c@mail.gmail.com&gt;</t>
  </si>
  <si>
    <t>Sun, 10 May 2015 09:13:58 -0400</t>
  </si>
  <si>
    <t>News Clips 5.9-10.15</t>
  </si>
  <si>
    <t>&lt;CA+Wv=-5osY_XJx0q2CtmrzBcpbkAafAo_XcYZPpo9OknCmyDig@mail.gmail.com&gt;</t>
  </si>
  <si>
    <t>Wed, 4 Apr 2012 11:41:06 -0400</t>
  </si>
  <si>
    <t>Amitabh Desai &lt;adesai@clintonfoundation.org&gt;</t>
  </si>
  <si>
    <t>Hannah Richert - PC &lt;hannah@presidentclinton.com&gt;</t>
  </si>
  <si>
    <t>for WJC: "Wind Tops 10 Percent Share of Electricity in Five U.S.
 States"</t>
  </si>
  <si>
    <t>&lt;D00800C9D48A754DA64285EA0773757501312277B7@CLINTON07.utopiasystems.net&gt;</t>
  </si>
  <si>
    <t>Tue, 2 Sep 2008 16:04:11 -0400</t>
  </si>
  <si>
    <t>Ilan Goldenberg &lt;igoldenberg@nsnetwork.org&gt;</t>
  </si>
  <si>
    <t>[big campaign] The Disastrous Foreign Policy Legacy of George W. Bush</t>
  </si>
  <si>
    <t>&lt;D95FD7E3C26145418259F2F5E3E88E5B0E2AB40275@bryan.ad.nsnetwork.org&gt;</t>
  </si>
  <si>
    <t>Wed, 15 Apr 2015 00:02:51 -0400</t>
  </si>
  <si>
    <t>hrcrapid &lt;hrcrapid@googlegroups.com&gt;</t>
  </si>
  <si>
    <t>Christie taking some shots at HRC</t>
  </si>
  <si>
    <t>&lt;CABd81JJ96hm7RU8nTRp_5nd1WF+TyugC_5AZBEmd0rV0amPeyg@mail.gmail.com&gt;</t>
  </si>
  <si>
    <t>Sun, 12 Apr 2015 21:31:36 -0400</t>
  </si>
  <si>
    <t>Karen Finney &lt;kfinney@hillaryclinton.com&gt;</t>
  </si>
  <si>
    <t>&lt;CANOiRV9voo87eQ+49MXGxRrOM5gUxNkP0nCAL5ybLthiBFQVhA@mail.gmail.com&gt;</t>
  </si>
  <si>
    <t>Wed, 30 Apr 2008 08:39:59 -0400</t>
  </si>
  <si>
    <t>[big campaign] '08 Daily News Clips - 4/30</t>
  </si>
  <si>
    <t>&lt;17a089db0804300539ob890ff6h175763ac3d25841c@mail.gmail.com&gt;</t>
  </si>
  <si>
    <t>Thu, 30 Aug 2012 15:18:54 +0000</t>
  </si>
  <si>
    <t>[big campaign] The Ultimate Viewer's Guide to Romney's Post-Truth Campaign</t>
  </si>
  <si>
    <t>&lt;A174460A0ECEE04D8F19B641D9BD9FC50D1525@CH1PRD0510MB379.namprd05.prod.outlook.com&gt;</t>
  </si>
  <si>
    <t>Wed, 15 Oct 2008 12:32:33 -0400</t>
  </si>
  <si>
    <t>[big campaign] Tracking Update: Palin Rally in Dover, NH 10/15/08</t>
  </si>
  <si>
    <t>&lt;c28de9b0810150932l41e9330bx7c0b3444f17f2de9@mail.gmail.com&gt;</t>
  </si>
  <si>
    <t>Tue, 7 Jul 2015 14:52:03 -0500</t>
  </si>
  <si>
    <t>German Marshall Fund &lt;press@gmfus.org&gt;</t>
  </si>
  <si>
    <t>Transatlantic Take: United States calls for Flexibility on Greece</t>
  </si>
  <si>
    <t>&lt;20150707-14520356-20f50a87-0@v84.vx-email.com&gt;</t>
  </si>
  <si>
    <t>Tue, 23 Jun 2015 19:45:22 -0400</t>
  </si>
  <si>
    <t>John Podesta &lt;john.podesta@gmail.com&gt;, 
 Kristina Schake &lt;kschake@hillaryclinton.com&gt;</t>
  </si>
  <si>
    <t>RE: Daily Media Report 6.23.15</t>
  </si>
  <si>
    <t>&lt;3fdbb7a04efbb2bc6221e2d8d13d7650@mail.gmail.com&gt;</t>
  </si>
  <si>
    <t>Wed, 19 Nov 2008 10:43:26 -0500</t>
  </si>
  <si>
    <t>Joshua McNeil &lt;joshua_mcneil@lcv.org&gt;</t>
  </si>
  <si>
    <t>David Sandretti &lt;david_sandretti@lcv.org&gt;</t>
  </si>
  <si>
    <t>[big campaign] Clean, Baby, Clean - Election Day poll shows
 overwhelming support for clean energy</t>
  </si>
  <si>
    <t>&lt;C5499E50.151A6%joshua_mcneil@lcv.org&gt;</t>
  </si>
  <si>
    <t>Sat, 7 Feb 2015 01:33:46 +0000</t>
  </si>
  <si>
    <t>"jbenenson@bsgco.com" &lt;jbenenson@bsgco.com&gt;, 
 Robby Mook &lt;robbymook2015@gmail.com&gt;</t>
  </si>
  <si>
    <t>Re: NYT | Econ Story</t>
  </si>
  <si>
    <t>&lt;C32C2BF1-8920-4562-9498-83379D3D92A2@hrcoffice.com&gt;</t>
  </si>
  <si>
    <t>Fri, 31 Oct 2014 15:09:49 -0400</t>
  </si>
  <si>
    <t>10.31.14 CTR Weekend TPs</t>
  </si>
  <si>
    <t>&lt;CAGLPf4dd6F0RtrTkf8C+QfQRBXrm-hJfntf5TMhyqwXdSaarpg@mail.gmail.com&gt;</t>
  </si>
  <si>
    <t>Fri, 19 Feb 2016 18:05:42 -0500 (EST)</t>
  </si>
  <si>
    <t>The Cuba Central Team &lt;sarah@democracyinamericas.org&gt;</t>
  </si>
  <si>
    <t>Obama to Follow Coolidge to Cuba, U.S. Media Reports</t>
  </si>
  <si>
    <t>&lt;1123857852329.1101987856365.1054729873.0.721805JL.1002@scheduler.constantcontact.com&gt;</t>
  </si>
  <si>
    <t>Tue, 7 Apr 2015 20:59:04 -0400</t>
  </si>
  <si>
    <t>Emily Klein &lt;emily@flextimeglobal.com&gt;</t>
  </si>
  <si>
    <t>Re: Met at Kafe Leopold in Georgetown</t>
  </si>
  <si>
    <t>&lt;CAA2-OT+c3HAg5s_p8sO1zgLarMgPG1PB=jnUP7VHZ4Y-8sd_3w@mail.gmail.com&gt;</t>
  </si>
  <si>
    <t>Sun, 24 Aug 2014 14:43:24 -0400</t>
  </si>
  <si>
    <t>CTRFriendsFamily &lt;ctrfriendsfamily@americanbridge.org&gt;</t>
  </si>
  <si>
    <t>CTR Sunday August 24, 2014 Roundup</t>
  </si>
  <si>
    <t>&lt;F43FBB3C-DBCA-47A6-A98E-572DE384446B@americanbridge.org&gt;</t>
  </si>
  <si>
    <t>Wed, 30 Jul 2008 22:08:04 -0400</t>
  </si>
  <si>
    <t>[big campaign] Media Monitoring Report - Evening 07/30/08</t>
  </si>
  <si>
    <t>&lt;cdb3fafd0807301908l6e19d33od730cf90eda50cc@mail.gmail.com&gt;</t>
  </si>
  <si>
    <t>Tue, 23 Dec 2014 10:13:34 -0500</t>
  </si>
  <si>
    <t>&lt;CAGLPf4dPd0BQjqw+pNLDE380S7vZ_Fi6WyqmZM3SPC-NWwEUxw@mail.gmail.com&gt;</t>
  </si>
  <si>
    <t>Sat, 23 Aug 2014 12:45:50 -0400</t>
  </si>
  <si>
    <t>"Burns Strider (CTRAB)" &lt;bstrider@americanbridge.org&gt;</t>
  </si>
  <si>
    <t>CTR Saturday August 23, 2014 Roundup</t>
  </si>
  <si>
    <t>&lt;BA129304-2BED-470F-A2FF-C2060EF42992@americanbridge.org&gt;</t>
  </si>
  <si>
    <t>Tue, 7 Apr 2015 18:05:34 +0000</t>
  </si>
  <si>
    <t>Rudy deLeon &lt;rdeleon@americanprogress.org&gt;</t>
  </si>
  <si>
    <t>New Yorker Article on President Xi Jinping</t>
  </si>
  <si>
    <t>&lt;BN1PR05MB153FCD546ED7DEE3746F6EFD6FD0@BN1PR05MB153.namprd05.prod.outlook.com&gt;</t>
  </si>
  <si>
    <t>Sat, 29 Aug 2015 08:00:06 -0500</t>
  </si>
  <si>
    <t>"Leslie Garvey, Project On Government Oversight" &lt;leslie@pogo.org&gt;</t>
  </si>
  <si>
    <t>John Podesta &lt;podesta@law.georgetown.edu&gt;</t>
  </si>
  <si>
    <t>Weekly Reader: Nuclear lab fires, F-35 testing, and a wrist-slap for Lockheed</t>
  </si>
  <si>
    <t>&lt;1895640775.1440853233492.JavaMail.www@app343&gt;</t>
  </si>
  <si>
    <t>Fri, 12 Oct 2012 18:32:49 -0400</t>
  </si>
  <si>
    <t>Zayneb Shaikley &lt;zshaikley@clintonfoundation.org&gt;</t>
  </si>
  <si>
    <t>Hannah Richert - PC &lt;hannah@presidentclinton.com&gt;, 
 Bruce Lindsey &lt;blindsey@clintonfoundation.org&gt;, 
 Laura Graham &lt;lgraham@clintonfoundation.org&gt;, 
 Stephanie Streett &lt;sstreett@clintonfoundation.org&gt;</t>
  </si>
  <si>
    <t>Biweekly Report</t>
  </si>
  <si>
    <t>&lt;651EDFB72078454697DF67586425910E17DFAC1386@CLINTON07.utopiasystems.net&gt;</t>
  </si>
  <si>
    <t>Fri, 13 Nov 2015 23:36:19 +0000</t>
  </si>
  <si>
    <t>&lt;f268b2f26e0ca5824aff057e5875ab38019.20151113233533@mail39.atl31.mcdlv.net&gt;</t>
  </si>
  <si>
    <t>Mon, 13 Apr 2015 22:21:45 +0000</t>
  </si>
  <si>
    <t>Christina Reynolds &lt;creynolds@gpg.com&gt;</t>
  </si>
  <si>
    <t>"hrcrapid@googlegroups.com" &lt;hrcrapid@googlegroups.com&gt;</t>
  </si>
  <si>
    <t>Rubio notes</t>
  </si>
  <si>
    <t>&lt;D151B6B1.52700%creynolds@gpg.com&gt;</t>
  </si>
  <si>
    <t>Tue, 22 Jul 2008 08:28:29 -0400</t>
  </si>
  <si>
    <t>[big campaign] '08 Daily News Clips - 7/22</t>
  </si>
  <si>
    <t>&lt;c28de9b0807220528t3ba83b2ev18c28928aa7c6fc7@mail.gmail.com&gt;</t>
  </si>
  <si>
    <t>Wed, 23 Jul 2008 10:29:55 -0400</t>
  </si>
  <si>
    <t>[big campaign] McCain gets Iraq timeline wrong</t>
  </si>
  <si>
    <t>&lt;D95FD7E3C26145418259F2F5E3E88E5B0616D0FAF3@bryan.ad.nsnetwork.org&gt;</t>
  </si>
  <si>
    <t>Fri, 18 Mar 2016 13:55:58 +0000</t>
  </si>
  <si>
    <t>&lt;232a4a45176fccacab865e520a7f9100a75.20160318135545@mail44.suw15.mcsv.net&gt;</t>
  </si>
  <si>
    <t>Sat, 27 Feb 2016 01:05:29 +0000</t>
  </si>
  <si>
    <t>&lt;f268b2f26e0ca5824aff057e5875ab38019.20160227010440@mail22.us4.mcsv.net&gt;</t>
  </si>
  <si>
    <t>Tue, 18 Aug 2015 19:26:05 -0400</t>
  </si>
  <si>
    <t>Fariba Yassaee &lt;fyassaee@albrightstonebridge.com&gt;</t>
  </si>
  <si>
    <t>Re: Albright: Another Bush Gets It Wrong on Iraq</t>
  </si>
  <si>
    <t>&lt;CAE6FiQ-kizQJjM2OKOb_z=07+X82xJx78qCYSB+A4rTgSd1VQQ@mail.gmail.com&gt;</t>
  </si>
  <si>
    <t>Tue, 14 Jul 2015 18:24:06 -0400</t>
  </si>
  <si>
    <t xml:space="preserve">FW: Roundup:  Iran Deal Analysis </t>
  </si>
  <si>
    <t>&lt;2024B1FCFD37FC478BCD92EC0508319F06B0F78021@CBIvEXMB05DC.cov.com&gt;</t>
  </si>
  <si>
    <t>Fri, 16 May 2008 19:14:03 -0400</t>
  </si>
  <si>
    <t>[big campaign] Tracking Update: McCain Speech in Louisville, KY</t>
  </si>
  <si>
    <t>&lt;75d85cd70805161614o734ee2f8v7f36789b5b487c16@mail.gmail.com&gt;</t>
  </si>
  <si>
    <t>Fri, 31 Jul 2015 14:44:22 -0400</t>
  </si>
  <si>
    <t>Normapercy@aol.com</t>
  </si>
  <si>
    <t>Thank you from 'America in the Obama years': a 4-hour tv history for the BBC,etc</t>
  </si>
  <si>
    <t>&lt;116aa2.b96d78f.42ed1c06@aol.com&gt;</t>
  </si>
  <si>
    <t>Mon, 27 Jul 2015 03:29:35 +0000</t>
  </si>
  <si>
    <t>&lt;232a4a45176fccacab865e520a7f9100a75.20150727032917@mail128.wdc02.mcdlv.net&gt;</t>
  </si>
  <si>
    <t>Thu, 8 Oct 2015 18:52:56 -0400</t>
  </si>
  <si>
    <t>Milia Fisher &lt;milia.fisher@gmail.com&gt;</t>
  </si>
  <si>
    <t>NOT time sensitive: Revised US - China Draft from Rudy</t>
  </si>
  <si>
    <t>&lt;CADZo9g21WXZVgd3Ysei-4oOvKbM2uZBuPB44YjN12ErKF4K5WQ@mail.gmail.com&gt;</t>
  </si>
  <si>
    <t>Fri, 5 Feb 2016 22:34:06 +0000</t>
  </si>
  <si>
    <t>Clinton Foundation News &amp; Guidance</t>
  </si>
  <si>
    <t>&lt;DM2PR08MB448A8C7801A3834EC90F364BFD20@DM2PR08MB448.namprd08.prod.outlook.com&gt;</t>
  </si>
  <si>
    <t>Sat, 20 Jun 2015 10:22:34 -0400</t>
  </si>
  <si>
    <t>H4A News Clips 6.20.15</t>
  </si>
  <si>
    <t>&lt;eee6dd096e444ade67e0bc1b1067f6c5@mail.gmail.com&gt;</t>
  </si>
  <si>
    <t>Fri, 1 Aug 2014 15:12:12 -0400</t>
  </si>
  <si>
    <t>Big Players Promote Water Privatization</t>
  </si>
  <si>
    <t>&lt;2204831040.-788480341@org2.org2DB.reply.salsalabs.com&gt;</t>
  </si>
  <si>
    <t>Mon, 5 Jan 2015 09:17:52 -0500</t>
  </si>
  <si>
    <t>Correct The Record Monday January 5, 2015 Morning Roundup</t>
  </si>
  <si>
    <t>&lt;CAGLPf4ck139ezvoTE2rsnCZOktTa12Pr4Rd=L9DFPbNaHCtM9w@mail.gmail.com&gt;</t>
  </si>
  <si>
    <t>Sun, 26 Jul 2015 20:17:32 -0400</t>
  </si>
  <si>
    <t>"'Jake.Sullivan@gmail.com'" &lt;Jake.Sullivan@gmail.com&gt;, 
 "'cciorciari@hillaryclinton.com'" &lt;cciorciari@hillaryclinton.com&gt;</t>
  </si>
  <si>
    <t>Re: Iran</t>
  </si>
  <si>
    <t>&lt;2024B1FCFD37FC478BCD92EC0508319F06B0F78109@CBIvEXMB05DC.cov.com&gt;</t>
  </si>
  <si>
    <t>Sun, 16 Aug 2015 20:28:58 +0000</t>
  </si>
  <si>
    <t>&lt;5968B577-58A5-4B2C-97E2-7EF3E5937914@podesta.com&gt;</t>
  </si>
  <si>
    <t>Wed, 12 Aug 2015 21:31:31 +0000</t>
  </si>
  <si>
    <t>John M Deutch &lt;jmd@mit.edu&gt;</t>
  </si>
  <si>
    <t>PV subsides</t>
  </si>
  <si>
    <t>&lt;67BA043F-E5B1-4E85-9C4D-2505D54F38AB@mit.edu&gt;</t>
  </si>
  <si>
    <t>Tue, 8 Jul 2008 08:44:32 -0400</t>
  </si>
  <si>
    <t>[big campaign] '08 Daily News Clips - 7/8</t>
  </si>
  <si>
    <t>&lt;c28de9b0807080544w3c8a829cmd1c0c7074c65b486@mail.gmail.com&gt;</t>
  </si>
  <si>
    <t>Mon, 15 Dec 2014 20:36:06 -0500</t>
  </si>
  <si>
    <t>Myroslaw Smorodsky &lt;msmorodsky@uaba.org&gt;</t>
  </si>
  <si>
    <t>Open letter to President Barack Obama in support of the Ukraine Freedom Support Act</t>
  </si>
  <si>
    <t>&lt;000601d018d0$b9828fb0$2c87af10$@uaba.org&gt;</t>
  </si>
  <si>
    <t>Thu, 7 May 2015 17:14:40 -0400</t>
  </si>
  <si>
    <t>Pam and Rob and Miko and Isaac Vergun &lt;vergun@alumni.stanford.edu&gt;</t>
  </si>
  <si>
    <t>&lt;CAE6FiQ-5Q7S-+2wXQqiaL+Xryuhh=M57R_cnnnN4YwG=HeiX=Q@mail.gmail.com&gt;</t>
  </si>
  <si>
    <t>Fri, 19 Sep 2008 09:57:20 -0400</t>
  </si>
  <si>
    <t>[big campaign] Tracking Update: McCain Speech in Green Bay, WI
 09/19/08</t>
  </si>
  <si>
    <t>&lt;c28de9b0809190657o78ad154v874c9e071eb54202@mail.gmail.com&gt;</t>
  </si>
  <si>
    <t>Mon, 16 Nov 2015 15:23:44 +0000</t>
  </si>
  <si>
    <t>&lt;232a4a45176fccacab865e520a7f9100a75.20151116152329@mail7.atl161.mcsv.net&gt;</t>
  </si>
  <si>
    <t>Fri, 4 Mar 2016 21:47:55 +0000</t>
  </si>
  <si>
    <t>Joseph Slovinec &lt;jslovinec16@hotmail.com&gt;</t>
  </si>
  <si>
    <t>Re: For: John Podesta: Sample cover letter, resume: "Digital
 Coordinator" for Rising Tide Interactive</t>
  </si>
  <si>
    <t>&lt;CY1PR16MB0729BD588EE1D257ADA82FEBA5BE0@CY1PR16MB0729.namprd16.prod.outlook.com&gt;</t>
  </si>
  <si>
    <t>27 Feb 2008 06:32:53 -0500</t>
  </si>
  <si>
    <t>"Bulletin News Network" &lt;Clinton-Editors@BulletinNews.com&gt;</t>
  </si>
  <si>
    <t>bulletin@hillaryclinton.com, clips@hillaryclinton.com</t>
  </si>
  <si>
    <t>Hillary For President News Briefing for Wednesday, February 27, 2008</t>
  </si>
  <si>
    <t>&lt;200802270632859.SM03156@bnnapp&gt;</t>
  </si>
  <si>
    <t>Mon, 21 Jul 2008 16:48:18 -0400</t>
  </si>
  <si>
    <t>"Peter Ogden" &lt;pogden@americanprogress.org&gt;</t>
  </si>
  <si>
    <t>FW: Clips: July 21, 2008</t>
  </si>
  <si>
    <t>&lt;80A0C6FBCD6E494E8933D1D1A52D267A0EBB4A06@epistula.americanprogresscenter.org&gt;</t>
  </si>
  <si>
    <t>Sat, 23 Jan 2016 23:23:06 +0000</t>
  </si>
  <si>
    <t>Oren Shur &lt;oshur@hillaryclinton.com&gt;</t>
  </si>
  <si>
    <t>Re: BREAKING: DMR: Endorsement: Hillary Clinton has needed
 knowledge, experience</t>
  </si>
  <si>
    <t>&lt;094E38AE-0C9B-4558-8945-EABAF590F006@algpolling.com&gt;</t>
  </si>
  <si>
    <t>Wed, 28 Nov 2007 23:10:45 -0500</t>
  </si>
  <si>
    <t>"Tara McGuinness" &lt;tara@iraqcampaign.org&gt;</t>
  </si>
  <si>
    <t>tom@zzranch.com, "Lindsay Shulman" &lt;Lindsay.Shulman@one.org&gt;, 
 "Natalie S. Ondiak" &lt;nondiak@americanprogress.org&gt;, 
 "Bryan Fisher" &lt;BFisher@gqrr.com&gt;, 
 "Wallace, Laurelie" &lt;lwallace@hatcreekent.com&gt;, 
 "Susan McCue" &lt;susan@one.org&gt;, "Stan Greenberg" &lt;sgreenberg@gqrr.com&gt;, 
 JohnPodesta &lt;john.podesta@gmail.com&gt;, 
 "Begala, Paul" &lt;pbegala@hatcreekent.com&gt;, 
 "Zach Schwartz" &lt;zschwartz@shangrila.us&gt;</t>
  </si>
  <si>
    <t>Tracking Highlights and a Hit on McCain</t>
  </si>
  <si>
    <t>&lt;1eb2be430711282010s266b8b14je63dbf38a8687d70@mail.gmail.com&gt;</t>
  </si>
  <si>
    <t>Wed, 20 Jan 2016 22:03:07 -0500</t>
  </si>
  <si>
    <t>H &lt;hdr29@hrcoffice.com&gt;</t>
  </si>
  <si>
    <t>Speech for tomorrow</t>
  </si>
  <si>
    <t>&lt;CAAEwKfzyMiNi1ZXMrW6dbudvSTyXV_KQxwikc6aiZod21OKPJw@mail.gmail.com&gt;</t>
  </si>
  <si>
    <t>Mon, 22 Sep 2008 12:07:43 -0400</t>
  </si>
  <si>
    <t>[big campaign] NSN Factcheck:  10 Claims John McCain Will Make at the
 National Security Debate</t>
  </si>
  <si>
    <t>&lt;D95FD7E3C26145418259F2F5E3E88E5B0E2AB9A398@bryan.ad.nsnetwork.org&gt;</t>
  </si>
  <si>
    <t>Thu, 4 Dec 2014 17:16:11 -0500</t>
  </si>
  <si>
    <t>Seeds of the Future</t>
  </si>
  <si>
    <t>&lt;2339295580.1297745307@org2.org2DB.reply.salsalabs.com&gt;</t>
  </si>
  <si>
    <t>Wed, 4 Feb 2015 15:37:43 +0000</t>
  </si>
  <si>
    <t>HRC Clips | 2.4.15</t>
  </si>
  <si>
    <t>&lt;BY2PR0301MB0725BC5C758781A705C86184C33A0@BY2PR0301MB0725.namprd03.prod.outlook.com&gt;</t>
  </si>
  <si>
    <t>Thu, 23 Oct 2014 07:56:46 -0400</t>
  </si>
  <si>
    <t>Correct The Record Thursday October 23, 2014 Morning Roundup</t>
  </si>
  <si>
    <t>&lt;CAGLPf4csejwdk_xRcQB3kihi+TzjrbeDqdX6QcVNgK2MbLWmQg@mail.gmail.com&gt;</t>
  </si>
  <si>
    <t>Mon, 21 Mar 2016 04:44:03 -0600</t>
  </si>
  <si>
    <t>Daily Skimm: Sprung</t>
  </si>
  <si>
    <t>&lt;8611f85d-5988-4368-a5a0-899d0a4510b2@xtgap4s7mta4368.xt.local&gt;</t>
  </si>
  <si>
    <t>Sun, 12 Jul 2015 08:11:14 -0400</t>
  </si>
  <si>
    <t>H4A News Clips 7.12.15</t>
  </si>
  <si>
    <t>&lt;cf672ec4193870990c256be27f5f34da@mail.gmail.com&gt;</t>
  </si>
  <si>
    <t>Thu, 6 Aug 2015 07:54:20 -0400 (EDT)</t>
  </si>
  <si>
    <t>The Daily 202: What to watch in Cleveland</t>
  </si>
  <si>
    <t>&lt;20150806075420.4894602.298369@sailthru.com&gt;</t>
  </si>
  <si>
    <t>Thu, 5 Nov 2015 15:26:35 +0000</t>
  </si>
  <si>
    <t>&lt;232a4a45176fccacab865e520a7f9100a75.20151105152616@mail65.suw15.mcsv.net&gt;</t>
  </si>
  <si>
    <t>Fri, 20 Nov 2015 15:49:07 +0000</t>
  </si>
  <si>
    <t>Ruth Greenspan Bell &lt;Ruth.Bell@wilsoncenter.org&gt;</t>
  </si>
  <si>
    <t>Ruth Greenspan Bell &lt;ruthgreenspanbell@gmail.com&gt;</t>
  </si>
  <si>
    <t xml:space="preserve">Constructive progress in addressing the multifaceted challenge of
 climate warming </t>
  </si>
  <si>
    <t>&lt;0D87044186622443A6CCF0EBA5056B9675CD49FF@WCM2.wwics.org&gt;</t>
  </si>
  <si>
    <t>Sun, 27 Jul 2014 15:43:47 -0400</t>
  </si>
  <si>
    <t>Correct The Record Sunday July 27, 2014 Roundup</t>
  </si>
  <si>
    <t>&lt;CAGLPf4fGR3MyCrOx7==1s2OQqqtg3a3R1G9cZ7ZdLn==onqfjw@mail.gmail.com&gt;</t>
  </si>
  <si>
    <t>Tue, 10 Nov 2015 08:12:49 -0500 (EST)</t>
  </si>
  <si>
    <t>The Daily 202: David Vitter is in trouble</t>
  </si>
  <si>
    <t>&lt;20151110081249.5506351.152545@sailthru.com&gt;</t>
  </si>
  <si>
    <t>Thu, 20 Jan 2011 21:08:24 -0500</t>
  </si>
  <si>
    <t>Joe Biden &lt;info@barackobama.com&gt;</t>
  </si>
  <si>
    <t>Promises Kept</t>
  </si>
  <si>
    <t>&lt;adcdc296acc5000884bd420e49f1939d@bounce.bluestatedigital.com&gt;</t>
  </si>
  <si>
    <t>Mon, 31 Mar 2014 22:59:19 +0000</t>
  </si>
  <si>
    <t>dinner at 6:30pm at my apartment</t>
  </si>
  <si>
    <t>&lt;3B00EFA99369C540BE90A0C751EF8F8A4E8B79@sf-exch01.sandlerfamily.org&gt;</t>
  </si>
  <si>
    <t>Wed, 17 Oct 2012 16:49:57 -0500 (CDT)</t>
  </si>
  <si>
    <t>Quick Election Update: 20 days to go!</t>
  </si>
  <si>
    <t>&lt;21670744.1350510610321.JavaMail.www@app309&gt;</t>
  </si>
  <si>
    <t>Fri, 12 Jun 2015 07:06:11 -0400</t>
  </si>
  <si>
    <t>H4A News Clips 6.12.15</t>
  </si>
  <si>
    <t>&lt;c3fa40b98db5f44a33d6fb872e5d1f90@mail.gmail.com&gt;</t>
  </si>
  <si>
    <t>Thu, 23 Apr 2015 20:53:08 -0400</t>
  </si>
  <si>
    <t>Fwd: Statement of Frank Giustra | CEO.CA</t>
  </si>
  <si>
    <t>&lt;CAE6FiQ9V-iaD5e3MPYwi1QvpCh0z5u4Y13-3P_zLAznXCZHVUA@mail.gmail.com&gt;</t>
  </si>
  <si>
    <t>Mon, 23 Nov 2015 01:00:00 -0600</t>
  </si>
  <si>
    <t>Transatlantic Take: Success in Ukraine could Threaten Western Unity</t>
  </si>
  <si>
    <t>&lt;20151120-17033055-ec559f99-0@v84.vx-email.com&gt;</t>
  </si>
  <si>
    <t>Fri, 31 Jul 2015 03:24:55 +0000</t>
  </si>
  <si>
    <t>Clinton Foundation in the News: Donor Update</t>
  </si>
  <si>
    <t>&lt;DM2PR08MB4481543FAE1181AB17ED37DBF8A0@DM2PR08MB448.namprd08.prod.outlook.com&gt;</t>
  </si>
  <si>
    <t>Wed, 5 Dec 2007 15:40:38 -0500</t>
  </si>
  <si>
    <t>"Genevieve Thaler" &lt;gthaler@hillaryclinton.com&gt;</t>
  </si>
  <si>
    <t>"nhstaff" &lt;nhstaff@hillaryclinton.com&gt;</t>
  </si>
  <si>
    <t>NH CLIPS 12/5/07 PM</t>
  </si>
  <si>
    <t>&lt;D040C964D2B6864FB1B77FCDAF185226469914@EVS1.hillaryclinton.local&gt;</t>
  </si>
  <si>
    <t>Fri, 25 Jul 2014 17:11:00 -0400</t>
  </si>
  <si>
    <t>"Burns Strider (CTRFF)" &lt;burns.strider@americanbridge.org&gt;</t>
  </si>
  <si>
    <t>UPDATED Russia/Ukraine TPs</t>
  </si>
  <si>
    <t>&lt;49641D4F-4477-44B6-9618-2CA9818A0AD1@americanbridge.org&gt;</t>
  </si>
  <si>
    <t>Fri, 1 Aug 2014 17:43:26 -0400 (EDT)</t>
  </si>
  <si>
    <t>Friends Don't Let Congress Drive Cuba Policy</t>
  </si>
  <si>
    <t>&lt;1118098626236.1101987856365.1054729873.0.1021743JL.1002@scheduler.constantcontact.com&gt;</t>
  </si>
  <si>
    <t>Mon, 6 Apr 2015 14:05:15 +0000</t>
  </si>
  <si>
    <t>Anne Hall &lt;Anne.Hall@APORTER.COM&gt;, Bill Antholis &lt;antholis@virginia.edu&gt;,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Dan Benjamin &lt;dbenjam61@hotmail.com&gt;, 
 Daniel Silverberg &lt;danielsilverberg@yahoo.com&gt;, 
 Denis McDonough &lt;denis.mcdonough@gmail.com&gt;, 
 Derek Chollet &lt;dhchollet@gmail.com&gt;, 
 =?us-ascii?Q?Don_Gips=0D=0A_=28don.gips@gmail.com=29?= &lt;don.gips@gmail.com&gt;, 
 donkerrick &lt;donkerrick@comcast.net&gt;, Eryn Sanders &lt;eryn.sepp@gmail.com&gt;, 
 Fariba Yassaee &lt;fyassaee@albrightstonebridge.com&gt;, 
 Greg Craig &lt;gcraig@skadden.com&gt;, 
 =?us-ascii?Q?Jamie=0D=0A_Rubin?= &lt;JamesPRubin1960@gmail.com&gt;, 
 Jan Stewart &lt;jstewart@albrightstonebridge.com&gt;, 
 Jeff Smith &lt;jeffrey_smith@aporter.com&gt;, Jeremy Bash &lt;jeremybash@gmail.com&gt;, 
 Jessica Lewis &lt;lewisje03@yahoo.com&gt;, 
 =?us-ascii?Q?Jim=0D=0A_Miller_-_Department_of_Defense_=28james.n.miller.jr@gmail.com?=
 =?us-ascii?Q?=29?= &lt;james.n.miller.jr@gmail.com&gt;, 
 Jim O'Brien &lt;jobrien@albrightstonebridge.com&gt;, 
 "Joanna Nicoletti (info@forwardengagement.org)" &lt;info@forwardengagement.org&gt;, 
 Joe Cirincione &lt;jcirincione@ploughshares.org&gt;, 
 John Norris &lt;jnorris@americanprogress.org&gt;, 
 John Podesta &lt;john.podesta@gmail.com&gt;, Julianne Smith &lt;julsmi@gmail.com&gt;, 
 Ken Lieberthal &lt;klieberthal@brookings.edu&gt;, 
 Kurt Campbell &lt;kurtmcampbell@yahoo.com&gt;, 
 =?us-ascii?Q?Laura=0D=0A_Huber?= &lt;lhuber@albrightstonebridge.com&gt;, 
 Leon Fuerth &lt;hdpf@msn.com&gt;, 
 =?us-ascii?Q?Maida=0D=0A_Stadtler?= &lt;mstadtler@apcoworldwide.com&gt;, 
 Marcel Lettre &lt;marcel.lettre@gmail.com&gt;, 
 "Mariah Sixkiller (mariah6@gmail.com)" &lt;mariah6@gmail.com&gt;, 
 Martin Indyk &lt;mindyk@brookings.edu&gt;, 
 Michael Morell &lt;michaelbuckeye24@gmail.com&gt;, 
 Michele Flournoy &lt;micheleflournoy3@gmail.com&gt;, 
 Pat Griffin &lt;pgriffin@pmj-dc.com&gt;, 
 =?us-ascii?Q?philip.gordon=0D=0A_=28philip.gordon@verizon.net=29?= &lt;philip.gordon@verizon.net&gt;, 
 Rich Verma &lt;rverma@steptoe.com&gt;, Rob Malley &lt;rmalley555@gmail.com&gt;, 
 Rose Marie Owen &lt;rmowen@virginia.edu&gt;, 
 Samuel Berger &lt;sberger@albrightstonebridge.com&gt;, 
 Sharon Burke &lt;burkese@comcast.net&gt;, Steve Ricchetti &lt;sricchetti@cox.net&gt;, 
 Strobe Talbott &lt;stalbott@brookings.edu&gt;, Susan Rice &lt;ricesusane@aol.com&gt;, 
 Suzy George &lt;suzygeorge8@gmail.com&gt;, 
 "Tamara Wittes (twittes@brookings.edu)" &lt;twittes@brookings.edu&gt;, 
 Tara Sonenshine &lt;tsonenshine@earthlink.net&gt;, 
 Theodore Waddelow &lt;twaddelow@albrightstonebridge.com&gt;, 
 Tim Roemer &lt;tjroemer@gmail.com&gt;, Tom Daschle &lt;Tom@DaschleGroup.com&gt;, 
 Tom Donilon &lt;tdonilon@gmail.com&gt;, Tom Downey &lt;tdowney@dmggroup.com&gt;, 
 Tommy Ross &lt;trossjr@gmail.com&gt;, Toni Verstandig &lt;tonigverstandig@gmail.com&gt;, 
 =?us-ascii?Q?Tony=0D=0A_Blinken?= &lt;ablinken@aol.com&gt;, 
 Veronica Pollack &lt;veronica@daschlegroup.com&gt;, 
 Vikram Singh &lt;vsingh@americanprogress.org&gt;, 
 Wendy Sherman &lt;wendyrsherman@gmail.com&gt;</t>
  </si>
  <si>
    <t>Sandy Berger in Politico</t>
  </si>
  <si>
    <t>&lt;CY1PR0701MB111534CE3F90A3E322777DCBD9FE0@CY1PR0701MB1115.namprd07.prod.outlook.com&gt;</t>
  </si>
  <si>
    <t>Sun, 21 Feb 2016 03:51:05 +0100</t>
  </si>
  <si>
    <t>orca100 &lt;orca100@upcmail.nl&gt;</t>
  </si>
  <si>
    <t>&lt;04d901d16c52$b5a061c0$20e12540$@upcmail.nl&gt;</t>
  </si>
  <si>
    <t>Thu, 23 Apr 2015 15:28:38 -0400</t>
  </si>
  <si>
    <t>Brent Budowsky &lt;brentbbi@webtv.net&gt;</t>
  </si>
  <si>
    <t>John, Re: Peter Schweizer</t>
  </si>
  <si>
    <t>&lt;SNT404-EAS154D33D4EF2CC3BEF19CA33DFED0@phx.gbl&gt;</t>
  </si>
  <si>
    <t>Tue, 1 Jul 2008 12:33:46 -0400</t>
  </si>
  <si>
    <t>[big campaign] Media Monitoring Report - Morning 07/01/08</t>
  </si>
  <si>
    <t>&lt;9fe0a8120807010933qc506544tc8d229f17adb5d12@mail.gmail.com&gt;</t>
  </si>
  <si>
    <t>Fri, 6 Jun 2008 21:50:36 -0400</t>
  </si>
  <si>
    <t>[big campaign] Media Monitoring Report - Evening 06/06/08</t>
  </si>
  <si>
    <t>&lt;4569b3c70806061850ie0e8fd1yc82e9251c20386b4@mail.gmail.com&gt;</t>
  </si>
  <si>
    <t>Thu, 4 Sep 2014 00:28:40 -0400</t>
  </si>
  <si>
    <t>Dan Schwerin &lt;dschwerin@hrcoffice.com&gt;</t>
  </si>
  <si>
    <t>Re: HRC @ Clean Energy Summit</t>
  </si>
  <si>
    <t>&lt;CAE6FiQ_Uz0wtWXyiqRfV=WxtA8i0RC8M33R3HOYN8zovQWYMzg@mail.gmail.com&gt;</t>
  </si>
  <si>
    <t>Fri, 18 Jul 2014 17:48:53 -0400 (EDT)</t>
  </si>
  <si>
    <t>A Single Standard of Justice</t>
  </si>
  <si>
    <t>&lt;1117972564457.1101987856365.1054729873.0.1031748JL.1002@scheduler.constantcontact.com&gt;</t>
  </si>
  <si>
    <t>Mon, 1 Sep 2014 15:04:44 -0400</t>
  </si>
  <si>
    <t>Fallacies in the Service of Fast-Food Exploitation</t>
  </si>
  <si>
    <t>&lt;2233885911.-587181504@org2.org2DB.reply.salsalabs.com&gt;</t>
  </si>
  <si>
    <t>Mon, 2 Jun 2008 21:17:10 -0400</t>
  </si>
  <si>
    <t>[big campaign] Media Monitoring Report - Evening 06/02/08</t>
  </si>
  <si>
    <t>&lt;4569b3c70806021817v428dd667y8f10c853e456f09d@mail.gmail.com&gt;</t>
  </si>
  <si>
    <t>Tue, 8 Mar 2016 23:36:55 +0000</t>
  </si>
  <si>
    <t>Graham Allison &lt;grahamallison@belfercenter.hks.harvard.edu&gt;</t>
  </si>
  <si>
    <t>&lt;1485512750.135072571457480215825.JavaMail.app@rbg53.atlis1&gt;</t>
  </si>
  <si>
    <t>Wed, 5 Aug 2015 18:26:46 -0400</t>
  </si>
  <si>
    <t>"Demastrie, Jesse" &lt;Jesse.Demastrie@gmmb.com&gt;</t>
  </si>
  <si>
    <t>&lt;8759258024623858718@unknownmsgid&gt;</t>
  </si>
  <si>
    <t>Mon, 11 Jan 2010 12:56:48 -0500</t>
  </si>
  <si>
    <t>Adam Blickstein &lt;ablickstein@nsnetwork.org&gt;</t>
  </si>
  <si>
    <t>[big campaign] From Politics of Fear to Politics of Nonsense</t>
  </si>
  <si>
    <t>&lt;D95FD7E3C26145418259F2F5E3E88E5B9E8FCDA884@bryan.ad.nsnetwork.org&gt;</t>
  </si>
  <si>
    <t>Sat, 7 Feb 2015 15:11:20 +0000</t>
  </si>
  <si>
    <t>HRC Clips | 2.7.15</t>
  </si>
  <si>
    <t>&lt;BY2PR0301MB0725E14E56C783AA670B299FC3390@BY2PR0301MB0725.namprd03.prod.outlook.com&gt;</t>
  </si>
  <si>
    <t>Fri, 26 Jun 2015 07:31:43 +0000</t>
  </si>
  <si>
    <t>&lt;232a4a45176fccacab865e520a7f9100a75.20150626073134@mail169.atl171.mcdlv.net&gt;</t>
  </si>
  <si>
    <t>Tue, 14 Jan 2014 13:26:33 -0500</t>
  </si>
  <si>
    <t>Autumn A Brewington &lt;autumn.brewington@washpost.com&gt;, 
 Autumn Brewington &lt;BrewingtonA@washpost.com&gt;</t>
  </si>
  <si>
    <t>Re: An Op Ed on Afghanistan if you want it</t>
  </si>
  <si>
    <t>&lt;60F9A2AE-FA03-42C6-ABE9-CB970CEA3B05@me.com&gt;</t>
  </si>
  <si>
    <t>Tue, 28 Oct 2014 08:17:17 -0400</t>
  </si>
  <si>
    <t>&lt;CAGLPf4fAaCcpU0S9oTVhgGgdM5S-GAFO2KOzEtNn5SSCchcJFQ@mail.gmail.com&gt;</t>
  </si>
  <si>
    <t>Mon, 24 Dec 2007 11:36:23 -0500</t>
  </si>
  <si>
    <t>"Traci Blunt" &lt;tblunt@hillaryclinton.com&gt;</t>
  </si>
  <si>
    <t>"Clips Distro" &lt;Clips@hillaryclinton.com&gt;</t>
  </si>
  <si>
    <t>&lt;391DB2D2E5138B43AA28B750D2D0789603C750FA@EVS1.hillaryclinton.local&gt;</t>
  </si>
  <si>
    <t>Fri, 24 Apr 2015 15:37:54 -0400</t>
  </si>
  <si>
    <t>The Hill: Is Peter Schweizer part of a vast right-wing conspiracy? | TheHill</t>
  </si>
  <si>
    <t>&lt;SNT404-EAS405928E8421DECF05049847DFEC0@phx.gbl&gt;</t>
  </si>
  <si>
    <t>Sun, 26 Jul 2015 17:00:25 -0400</t>
  </si>
  <si>
    <t>"Eizenstat, Stuart" &lt;seizenstat@cov.com&gt;, 
 Corey Ciorciari &lt;cciorciari@hillaryclinton.com&gt;</t>
  </si>
  <si>
    <t>&lt;CAME8pxXh3XfHOAvg621zv+y_+paqSTETXPVFUZNy00LFWg=yhg@mail.gmail.com&gt;</t>
  </si>
  <si>
    <t>Fri, 5 Feb 2016 11:32:01 -0600</t>
  </si>
  <si>
    <t>Global Europe Program &lt;ionratiu-award@wilsoncenter.org&gt;</t>
  </si>
  <si>
    <t>2016 Ion Ratiu Democracy Award - Call for Nominations</t>
  </si>
  <si>
    <t>&lt;1342544286.1623690864.1454693521240.JavaMail.root@sjmas02.marketo.org&gt;</t>
  </si>
  <si>
    <t>Sun, 23 Dec 2007 09:43:32 -0500</t>
  </si>
  <si>
    <t>"Christopher Chase" &lt;cchase@hillaryclinton.com&gt;</t>
  </si>
  <si>
    <t>HRC IA Clips 12.23.07</t>
  </si>
  <si>
    <t>&lt;391DB2D2E5138B43AA28B750D2D0789601369B06@EVS1.hillaryclinton.local&gt;</t>
  </si>
  <si>
    <t>Mon, 16 Mar 2015 10:46:21 +0000</t>
  </si>
  <si>
    <t>Re: Earned Media Update</t>
  </si>
  <si>
    <t>&lt;5359F071-8AF9-4194-9606-597D78D77B6C@bsgco.com&gt;</t>
  </si>
  <si>
    <t>Sat, 30 Aug 2014 07:00:34 -0500</t>
  </si>
  <si>
    <t>"Andre, Project On Government Oversight" &lt;afrancisco@pogo.org&gt;</t>
  </si>
  <si>
    <t>Weekly Reader: Making sure weapons work</t>
  </si>
  <si>
    <t>&lt;108956068.1409400055406.JavaMail.www@app346&gt;</t>
  </si>
  <si>
    <t>Fri, 8 Aug 2008 21:46:18 -0400</t>
  </si>
  <si>
    <t>[big campaign] Media Monitoring Report - Evening 08/08/08</t>
  </si>
  <si>
    <t>&lt;9fe0a8120808081846h3bb2e89fj9202c6af87648f9a@mail.gmail.com&gt;</t>
  </si>
  <si>
    <t>Tue, 17 Mar 2015 19:24:22 -0400</t>
  </si>
  <si>
    <t>Re: Iran Nuclear Agreement</t>
  </si>
  <si>
    <t>&lt;D80DCD20-F6EC-443D-97A9-9E50F1934A2A@gmail.com&gt;</t>
  </si>
  <si>
    <t>Wed, 25 Jun 2008 08:20:35 -0400</t>
  </si>
  <si>
    <t>[big campaign] '08 Daily News Clips - 6/25</t>
  </si>
  <si>
    <t>&lt;4569b3c70806250520p2bd6d886xdb23a3fbef026617@mail.gmail.com&gt;</t>
  </si>
  <si>
    <t>Wed, 30 Jun 2010 01:41:43 -0400 (EDT)</t>
  </si>
  <si>
    <t>William Fontenot - Clean Water Action &lt;activist@cleanwater.org&gt;</t>
  </si>
  <si>
    <t>A Clean Energy Future Without Offshore Drilling</t>
  </si>
  <si>
    <t>&lt;1456905082.328220127@org.orgDB.mail.democracyinaction.org&gt;</t>
  </si>
  <si>
    <t>Fri, 30 Oct 2015 23:02:33 +0000</t>
  </si>
  <si>
    <t>&lt;f268b2f26e0ca5824aff057e5875ab38019.20151030230143@mail39.atl71.mcdlv.net&gt;</t>
  </si>
  <si>
    <t>Wed, 5 Aug 2009 00:11:22 -0400</t>
  </si>
  <si>
    <t>"Mills, Cheryl D" &lt;MillsCD@state.gov&gt;</t>
  </si>
  <si>
    <t>Doug@presidentclinton.com, john.podesta@gmail.com</t>
  </si>
  <si>
    <t>FW: background briefing on north korea, internal transcript</t>
  </si>
  <si>
    <t>&lt;24BE1118E6623A44970C232D0B0C26B502F8AB28@sessml35u.ses.state.sbu&gt;</t>
  </si>
  <si>
    <t>Wed, 29 Apr 2015 11:47:27 -0400</t>
  </si>
  <si>
    <t>jpalmieri@hillaryclinton.com</t>
  </si>
  <si>
    <t>Fwd: It's out there</t>
  </si>
  <si>
    <t>&lt;3111507412031327587@unknownmsgid&gt;</t>
  </si>
  <si>
    <t>Tue, 7 Sep 2010 13:05:48 -0400</t>
  </si>
  <si>
    <t>Mike Palamuso &lt;mike_palamuso@lcv.org&gt;</t>
  </si>
  <si>
    <t>[big campaign] Memo: Flat Earthers</t>
  </si>
  <si>
    <t>&lt;05D9343B523E1446ADF2228B188E78EA23454A4545@lcvexchange.lcv.local&gt;</t>
  </si>
  <si>
    <t>Tue, 12 Aug 2008 11:24:25 -0400</t>
  </si>
  <si>
    <t>[big campaign] Media Monitoring Report - Morning 08/12/08</t>
  </si>
  <si>
    <t>&lt;9fe0a8120808120824o199f2c0fta6152c6a7c3f4de5@mail.gmail.com&gt;</t>
  </si>
  <si>
    <t>Tue, 15 Jul 2008 22:43:01 -0400</t>
  </si>
  <si>
    <t>[big campaign] Media Monitoring Report - Evening 07/15/08</t>
  </si>
  <si>
    <t>&lt;bbc7e7c0807151943i51055935v469d5cdd358cb6f4@mail.gmail.com&gt;</t>
  </si>
  <si>
    <t>Sun, 12 Oct 2014 17:18:44 -0400</t>
  </si>
  <si>
    <t>The Continuing Saga of Anti-Indianism in America: Critique of a
 Bestseller</t>
  </si>
  <si>
    <t>&lt;2276248509.1239089848@org2.org2DB.reply.salsalabs.com&gt;</t>
  </si>
  <si>
    <t>Wed, 11 Sep 2013 08:30:21 -0400</t>
  </si>
  <si>
    <t>&lt;D5570611-EAE7-4613-8EA9-55E083C98669@aol.com&gt;</t>
  </si>
  <si>
    <t>Fri, 12 Dec 2014 14:40:06 -0500</t>
  </si>
  <si>
    <t>Uruguay Takes on London Bankers, Marlboro Mad Men and the TPP</t>
  </si>
  <si>
    <t>&lt;2346963401.-682547149@org2.org2DB.reply.salsalabs.com&gt;</t>
  </si>
  <si>
    <t>Mon, 29 Jun 2015 16:52:47 -0400</t>
  </si>
  <si>
    <t>Re: Ben Gemen policy background</t>
  </si>
  <si>
    <t>&lt;CAEMn5Q=4mZfwwCBoh2zs767pYnwdk+Hru=9ZXHbxXOP7EdLC5Q@mail.gmail.com&gt;</t>
  </si>
  <si>
    <t>Wed, 9 Sep 2015 11:08:16 -0500</t>
  </si>
  <si>
    <t>Wilson Center - Middle East Program &lt;mep@wilsoncenter.org&gt;</t>
  </si>
  <si>
    <t>&lt;1040093531.13117484.1441814896541.JavaMail.root@sjmas01.marketo.org&gt;</t>
  </si>
  <si>
    <t>Wed, 5 Dec 2007 09:18:05 -0500</t>
  </si>
  <si>
    <t>"Angel Urena" &lt;aurena@hillaryclinton.com&gt;</t>
  </si>
  <si>
    <t>Hispanic Media Clips</t>
  </si>
  <si>
    <t>&lt;391DB2D2E5138B43AA28B750D2D0789602D62A29@EVS1.hillaryclinton.local&gt;</t>
  </si>
  <si>
    <t>Tue, 14 Oct 2014 16:13:57 -0400</t>
  </si>
  <si>
    <t>Dahr Jamail | Iraqi Doctors Call Depleted Uranium Use "Genocide"</t>
  </si>
  <si>
    <t>&lt;2277901742.-1510885130@org2.org2DB.reply.salsalabs.com&gt;</t>
  </si>
  <si>
    <t>Wed, 6 Aug 2008 13:56:46 -0400</t>
  </si>
  <si>
    <t>[big campaign] Tracking Update: McCain Company Tour in Jackson, OH
 08/06/08</t>
  </si>
  <si>
    <t>&lt;c28de9b0808061056l31b2aba5rb8a3a1f63f50db77@mail.gmail.com&gt;</t>
  </si>
  <si>
    <t>Tue, 22 Dec 2015 20:35:30 +0000</t>
  </si>
  <si>
    <t>&lt;DM2PR08MB44853C94CED1CE36B931FD5BFE50@DM2PR08MB448.namprd08.prod.outlook.com&gt;</t>
  </si>
  <si>
    <t>Sun, 4 Oct 2015 15:24:51 -0400</t>
  </si>
  <si>
    <t>Re: BS and guns</t>
  </si>
  <si>
    <t>&lt;CANqZgL8Kko=UyO5PknQ0f8YEd6dMZ4o16fmtg6RPe3A-5oH_xw@mail.gmail.com&gt;</t>
  </si>
  <si>
    <t>Fri, 21 Dec 2012 16:17:17 -0500</t>
  </si>
  <si>
    <t>Biweekly Report for WJC</t>
  </si>
  <si>
    <t>&lt;651EDFB72078454697DF67586425910E17E1905532@CLINTON07.utopiasystems.net&gt;</t>
  </si>
  <si>
    <t>Wed, 24 Jun 2015 01:00:00 -0500</t>
  </si>
  <si>
    <t>GMF's World Wire: NATO, Russia, and the West | Conversation with U.S. Air Force Sec | Tech Entrepreneurship</t>
  </si>
  <si>
    <t>&lt;20150623-17560454-93e1bac0-0@v84.vx-email.com&gt;</t>
  </si>
  <si>
    <t>Fri, 1 May 2015 11:15:15 -0400</t>
  </si>
  <si>
    <t>Re: TWEETS 5/1</t>
  </si>
  <si>
    <t>&lt;CAEMn5QmVMp=_8C2qh-pa5QarFubO3a+s3QfNzjCBEGZWEUspdQ@mail.gmail.com&gt;</t>
  </si>
  <si>
    <t>Tue, 28 Oct 2008 11:44:11 -0400</t>
  </si>
  <si>
    <t>[big campaign] Tracking Update: McCain/Palin Rally in Hershey, PA
 10/28/08</t>
  </si>
  <si>
    <t>&lt;c28de9b0810280844q4cd930c7ycbeb695bf199dec4@mail.gmail.com&gt;</t>
  </si>
  <si>
    <t>Fri, 18 Sep 2015 18:44:34 -0400 (EDT)</t>
  </si>
  <si>
    <t>As Francis Takes Flight to Cuba, Obama Revises the Rules</t>
  </si>
  <si>
    <t>&lt;1122294487325.1101987856365.1054729873.0.1491844JL.1002@scheduler.constantcontact.com&gt;</t>
  </si>
  <si>
    <t>Tue, 10 Jun 2008 22:57:29 -0400</t>
  </si>
  <si>
    <t>"Jacob Roberts" &lt;jroberts@progressivemediausa.org&gt;</t>
  </si>
  <si>
    <t>[big campaign] Media Monitoring Report - Evening 06/10/08</t>
  </si>
  <si>
    <t>&lt;efec78e70806101957u17942357wac25306cf608237@mail.gmail.com&gt;</t>
  </si>
  <si>
    <t>Thu, 5 Jun 2008 15:50:35 -0400</t>
  </si>
  <si>
    <t>[big campaign] McBush Judgment Problem Confirmed by New Senate
 Intelligence Committee Report</t>
  </si>
  <si>
    <t>&lt;29FF7EFA288ACD488DD412939D4D1BAB80E8B9@aufc-server.AUFC.local&gt;</t>
  </si>
  <si>
    <t>Tue, 9 Dec 2014 09:38:58 -0500</t>
  </si>
  <si>
    <t>&lt;CAGLPf4dX3s5B-0SETCQMN6JF8OKsJ66rvT3txHWULy3ocC9eSw@mail.gmail.com&gt;</t>
  </si>
  <si>
    <t>Sun, 1 Sep 2013 21:46:52 -0500</t>
  </si>
  <si>
    <t>&lt;E80CEC0E-D069-414B-85B5-EB6B91BE5982@aol.com&gt;</t>
  </si>
  <si>
    <t>Thu, 8 Oct 2015 00:06:25 -0400</t>
  </si>
  <si>
    <t>"Stuart Eizenstat" &lt;seizenstat@gmail.com&gt;</t>
  </si>
  <si>
    <t>jake.sullivan@gmail.com</t>
  </si>
  <si>
    <t>Zarif/Iran</t>
  </si>
  <si>
    <t>&lt;6DB731030DBC4EC096666FFB4C55F7EA@StuartPC&gt;</t>
  </si>
  <si>
    <t>Wed, 9 Mar 2016 01:00:00 -0600</t>
  </si>
  <si>
    <t>GMF's World Wire: Feminist Foreign Policy | GMF's Brussels Forum Agenda Announced | Japan-Russia Relations</t>
  </si>
  <si>
    <t>&lt;20160308-19014348-585ae919-0@v84.vx-email.com&gt;</t>
  </si>
  <si>
    <t>Tue, 25 Nov 2014 08:49:45 -0500</t>
  </si>
  <si>
    <t>Correct The Record Tuesday November 25, 2014 Morning Roundup</t>
  </si>
  <si>
    <t>&lt;CAGLPf4di7+Do8i8=f7oEtm3ghX2a47Ks7HUGrVCnr9D_FFNW-Q@mail.gmail.com&gt;</t>
  </si>
  <si>
    <t>Wed, 28 Jan 2015 15:13:24 +0000</t>
  </si>
  <si>
    <t>HRC Clips | 1.28.15</t>
  </si>
  <si>
    <t>&lt;D0EE664E.BC373%nmerrill@hrcoffice.com&gt;</t>
  </si>
  <si>
    <t>Thu, 3 Jul 2014 18:29:38 -0400 (EDT)</t>
  </si>
  <si>
    <t>Democracy: Is there an app for that?</t>
  </si>
  <si>
    <t>&lt;1117838709694.1101987856365.1054729873.0.1291828JL.1002@scheduler.constantcontact.com&gt;</t>
  </si>
  <si>
    <t>Wed, 6 Oct 2010 11:07:56 -0400</t>
  </si>
  <si>
    <t>[big campaign] Progress Report: The Chamber's Foreign Influence</t>
  </si>
  <si>
    <t>&lt;A28459BA2B4D5D49BED0238513058A7F012ADC1EF535@CAPMAILBOX.americanprogresscenter.org&gt;</t>
  </si>
  <si>
    <t>Mon, 16 Jun 2008 23:03:31 -0400</t>
  </si>
  <si>
    <t>[big campaign] Media Monitoring Report - Evening 06/16/08</t>
  </si>
  <si>
    <t>&lt;4569b3c70806162003h6fa240d4ha27c0ba3d5f5e373@mail.gmail.com&gt;</t>
  </si>
  <si>
    <t>Fri, 7 Nov 2014 08:10:03 -0500</t>
  </si>
  <si>
    <t>Correct The Record Friday November 7, 2014 Morning Roundup</t>
  </si>
  <si>
    <t>&lt;CAGLPf4d9KK_dpCnTEWUq084oWbRn1uxETk+noVcUEWL-rXu67A@mail.gmail.com&gt;</t>
  </si>
  <si>
    <t>Tue, 15 Sep 2015 19:11:02 -0400</t>
  </si>
  <si>
    <t>Andy Spahn Brock flag</t>
  </si>
  <si>
    <t>&lt;CAEMn5QmA22-Bm72ut5oed=QY_5h63uX8wKa=AV4B5OpAtqHa=g@mail.gmail.com&gt;</t>
  </si>
  <si>
    <t>Fri, 27 Jun 2008 18:21:44 -0400</t>
  </si>
  <si>
    <t>"Tara McGuinness" &lt;tmcguinness@progressivemediausa.org&gt;</t>
  </si>
  <si>
    <t>tmcguinness@progressivemediausa.org</t>
  </si>
  <si>
    <t>This week June 27, 2008 ? Progressive Media USA Campaign Update</t>
  </si>
  <si>
    <t>&lt;02d101c8d8a4$2eed29f0$8cc77dd0$@org&gt;</t>
  </si>
  <si>
    <t>Sun, 12 Apr 2015 22:43:34 -0400</t>
  </si>
  <si>
    <t>Adrienne Elrod &lt;aelrod@hillaryclinton.com&gt;</t>
  </si>
  <si>
    <t>&lt;CAE_=YH94MjOiM-GeGscqO5Uu1vsJtG0trgu+CBmMs9efPea8iQ@mail.gmail.com&gt;</t>
  </si>
  <si>
    <t>Wed, 17 Sep 2008 08:42:24 -0400</t>
  </si>
  <si>
    <t>[big campaign] '08 Daily News Clips - 9/17</t>
  </si>
  <si>
    <t>&lt;c28de9b0809170542k5ef6fc73ib10ab2d5a7a97140@mail.gmail.com&gt;</t>
  </si>
  <si>
    <t>Fri, 23 Apr 2010 12:32:39 -0400</t>
  </si>
  <si>
    <t>"Michael Huttner, Founder and CEO" &lt;michael@progressnoweducation.org&gt;</t>
  </si>
  <si>
    <t>Will I see you at the Council on Foundations in Denver?</t>
  </si>
  <si>
    <t>&lt;fb7f064a70092b960a63dc9aad6519e0@localhost.localdomain&gt;</t>
  </si>
  <si>
    <t>Tue, 21 Oct 2008 16:45:58 -0400</t>
  </si>
  <si>
    <t>"Michael Morrill" &lt;mike@keystoneprogress.org&gt;</t>
  </si>
  <si>
    <t>sara@progressiveaccountability.org, bigcampaign@googlegroups.com</t>
  </si>
  <si>
    <t>[big campaign] Re: Tracking Update: McCain Rally in Harrisburg, PA
 10/21/08</t>
  </si>
  <si>
    <t>&lt;06c701c933be$065709a0$13051ce0$@org&gt;</t>
  </si>
  <si>
    <t>Thu, 16 Oct 2014 13:45:18 -0400</t>
  </si>
  <si>
    <t>Correct The Record Thursday October 16, 2014 Afternoon Roundup</t>
  </si>
  <si>
    <t>&lt;CAGLPf4dFiVodQhS8yb4dPGa-J115MuboYaosrJj41+EWG8WmdQ@mail.gmail.com&gt;</t>
  </si>
  <si>
    <t>Thu, 10 Jul 2008 15:09:45 -0400</t>
  </si>
  <si>
    <t>David.Willett@Sierraclub.org</t>
  </si>
  <si>
    <t>[big campaign] Gas Prices: Obama's Plan for Relief, McCain/GOP Rake
 in $5 mil from Big Oil</t>
  </si>
  <si>
    <t>&lt;OF1795F3B0.77EF5BB8-ON85257482.006913C8-85257482.0068DDBE@sierraclub.org&gt;</t>
  </si>
  <si>
    <t>Tue, 14 Oct 2014 15:06:51 -0400</t>
  </si>
  <si>
    <t>&lt;CAGLPf4d=P4Ecx+p6LiFKBCFVNZc6jzz-j9SrFvQ=hRHUvTnbkA@mail.gmail.com&gt;</t>
  </si>
  <si>
    <t>Sun, 13 Jul 2008 11:25:35 -0400</t>
  </si>
  <si>
    <t>"Tara McGuinness" &lt;tara@progressiveaccountability.org&gt;</t>
  </si>
  <si>
    <t>[big campaign] and this week's WI Framing (the article I meant to
 send)</t>
  </si>
  <si>
    <t>&lt;4948a2ba0807130825ncc8e2dbm63397c2b0354d13@mail.gmail.com&gt;</t>
  </si>
  <si>
    <t>Wed, 4 Nov 2015 01:00:00 -0600</t>
  </si>
  <si>
    <t>GMF World Wire: The Atlantic Dialogues Wraps | Turkish and Polish Elections | Migration</t>
  </si>
  <si>
    <t>&lt;20151103-17495097-51b44eaf-0@v84.vx-email.com&gt;</t>
  </si>
  <si>
    <t>Tue, 19 May 2015 07:48:06 -0400</t>
  </si>
  <si>
    <t>H4A News Clips 5.19.15</t>
  </si>
  <si>
    <t>&lt;CA+Wv=-5r50tHX2iFPMUn4d3qFsfZyRjadnQhsOu495RyHbz_cg@mail.gmail.com&gt;</t>
  </si>
  <si>
    <t>Tue, 27 Jan 2015 08:29:39 -0500</t>
  </si>
  <si>
    <t>&lt;CAGLPf4d4WwuEg2tw0k3DHhSXF9DGTUVvrR+MgcKUwmKzrJg=Sg@mail.gmail.com&gt;</t>
  </si>
  <si>
    <t>Wed, 9 Dec 2015 14:30:44 +0000</t>
  </si>
  <si>
    <t>&lt;2768ea8e53da1b3ff17fb6a6f477e2b071c.20151209142959@mail30.atl51.rsgsv.net&gt;</t>
  </si>
  <si>
    <t>Wed, 11 Jun 2008 22:05:05 -0400</t>
  </si>
  <si>
    <t>[big campaign] Media Monitoring Report - Evening 06/11/08</t>
  </si>
  <si>
    <t>&lt;efec78e70806111905i2fbf4a34uf7be3f51d4f49369@mail.gmail.com&gt;</t>
  </si>
  <si>
    <t>Fri, 8 May 2009 12:30:58 -0400</t>
  </si>
  <si>
    <t>Ryan Anderson &lt;ryaneanderson@gmail.com&gt;</t>
  </si>
  <si>
    <t>[big campaign] NO EXIT: Congressman Seeks to Fill Gap in Afghanistan
 War Funding  Bill</t>
  </si>
  <si>
    <t>&lt;88f4b6b00905080930o10e19a5h78de82dbac80fe43@mail.gmail.com&gt;</t>
  </si>
  <si>
    <t>Thu, 2 Jul 2015 19:08:01 -0400</t>
  </si>
  <si>
    <t>Israeli Ambassador Ron Dermer--NOT FOR CIRCULATION</t>
  </si>
  <si>
    <t>&lt;2024B1FCFD37FC478BCD92EC0508319F06B0F77F44@CBIvEXMB05DC.cov.com&gt;</t>
  </si>
  <si>
    <t>Thu, 23 Apr 2015 15:50:30 -0400</t>
  </si>
  <si>
    <t>FW: Quick roundup of media tweets about the Medium post</t>
  </si>
  <si>
    <t>&lt;471977a42edc36af4fc047bde1fbfa25@mail.gmail.com&gt;</t>
  </si>
  <si>
    <t>Fri, 3 Jul 2015 12:15:22 -0400</t>
  </si>
  <si>
    <t>&lt;4194820378006896933@unknownmsgid&gt;</t>
  </si>
  <si>
    <t>Sun, 19 Apr 2015 20:26:41 -0400</t>
  </si>
  <si>
    <t>Kristina Schake &lt;kschake@hillaryclinton.com&gt;</t>
  </si>
  <si>
    <t>&lt;CAOLO1-nJAKBLmWShuYeSu37tNz71X8XLSDw0Jc8fZ55bej-M2A@mail.gmail.com&gt;</t>
  </si>
  <si>
    <t>Mon, 6 Apr 2015 10:47:41 -0400</t>
  </si>
  <si>
    <t>Met at Kafe Leopold in Georgetown</t>
  </si>
  <si>
    <t>&lt;CAA2-OTLEvj-=-e7PUs+J7htFdM8J74H7Dik57AXqQRbpJOj8hg@mail.gmail.com&gt;</t>
  </si>
  <si>
    <t>Sat, 27 Jun 2015 15:22:10 -0400</t>
  </si>
  <si>
    <t>Joel Benenson &lt;jbenenson@bsgco.com&gt;, Mandy Grunwald &lt;gruncom@aol.com&gt;, 
 Jim Margolis &lt;Jim.Margolis@gmmb.com&gt;, Robby Mook &lt;re47@hillaryclinton.com&gt;, 
 David Binder &lt;David@db-research.com&gt;, John Anzalone &lt;john@algpolling.com&gt;, 
 Jennifer Palmieri &lt;jpalmieri@hillaryclinton.com&gt;, 
 Kristina Schake &lt;kschake@hillaryclinton.com&gt;, 
 Jake Sullivan &lt;jsullivan@hillaryclinton.com&gt;, 
 Dan Schwerin &lt;dschwerin@hillaryclinton.com&gt;, 
 Tony Carrk &lt;tcarrk@hillaryclinton.com&gt;, 
 Christina Reynolds &lt;creynolds@hillaryclinton.com&gt;, 
 John Podesta &lt;john.podesta@gmail.com&gt;, 
 Mike Vlacich &lt;mvlacich@hillaryclinton.com&gt;</t>
  </si>
  <si>
    <t>RE: NH Primary Toplines and Memo</t>
  </si>
  <si>
    <t>&lt;59ba71692c7205362209ef77c52a8b31@mail.gmail.com&gt;</t>
  </si>
  <si>
    <t>Fri, 23 Oct 2015 14:09:34 -0400</t>
  </si>
  <si>
    <t>Uri Avnery on Israeli Racism, with a preface from Rabbi Lerner</t>
  </si>
  <si>
    <t>&lt;3386672904.1075177298@org.orgDB.reply.salsalabs.com&gt;</t>
  </si>
  <si>
    <t>Mon, 7 Dec 2015 20:20:30 +0000</t>
  </si>
  <si>
    <t>&lt;f268b2f26e0ca5824aff057e5875ab38019.20151207201941@mail72.suw15.mcsv.net&gt;</t>
  </si>
  <si>
    <t>Thu, 28 Aug 2008 10:25:48 -0400</t>
  </si>
  <si>
    <t>"Jeff Harris" &lt;jeff@progressiveaccountability.org&gt;</t>
  </si>
  <si>
    <t>[big campaign] MCCAIN VP SCORECARDS</t>
  </si>
  <si>
    <t>&lt;e3b2d4590808280725ge727dfbr7a0bbabc06ae02e3@mail.gmail.com&gt;</t>
  </si>
  <si>
    <t>Sun, 5 Apr 2015 09:00:39 -0400</t>
  </si>
  <si>
    <t>Re: [MATERIALS] Launch Materials Follow Up Call</t>
  </si>
  <si>
    <t>&lt;01D4DFA3-B5F9-4F27-9A4D-83398B339224@gmail.com&gt;</t>
  </si>
  <si>
    <t>Fri, 11 Jul 2014 13:46:16 -0400</t>
  </si>
  <si>
    <t>Correct The Record Friday July 11, 2014 Afternoon Roundup</t>
  </si>
  <si>
    <t>&lt;CAGLPf4czqG8LSa=_Nv_6JoWXLmVP8HacqeJh=i_G_temxuJP1A@mail.gmail.com&gt;</t>
  </si>
  <si>
    <t>Sat, 22 Mar 2014 14:38:27 +0000</t>
  </si>
  <si>
    <t>Suzy George &lt;sgeorge@albrightstonebridge.com&gt;</t>
  </si>
  <si>
    <t>Ben Chang &lt;bchang@albrightstonebridge.com&gt;, 
 Bill Antholis &lt;wantholis@brookings.edu&gt;, Bill Perry &lt;wjperry@aol.com&gt;, 
 =?us-ascii?Q?Bill_Woodward=0D=0A_=28blackwoodward@gmail.com=29?= &lt;blackwoodward@gmail.com&gt;,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Dan Benjamin &lt;dbenjam61@hotmail.com&gt;, 
 Daniel Silverberg &lt;danielsilverberg@yahoo.com&gt;, 
 Deborah Gordon &lt;DCgordon@stanford.edu&gt;, 
 Denis McDonough &lt;denis.mcdonough@gmail.com&gt;, 
 =?us-ascii?Q?Derek=0D=0A_Chollet?= &lt;dhchollet@gmail.com&gt;, 
 Don Baer &lt;donbaer@ps-b.com&gt;, 
 =?us-ascii?Q?Don_Gips=0D=0A_=28don.gips@gmail.com=29?= &lt;don.gips@gmail.com&gt;, 
 donkerrick &lt;donkerrick@comcast.net&gt;, 
 "Eryn M. Sepp (eryn.sepp@gmail.com)" &lt;eryn.sepp@gmail.com&gt;, 
 Frank Lowenstein &lt;frankl03@yahoo.com&gt;, Greg Craig &lt;gcraig@skadden.com&gt;, 
 Jake Sullivan &lt;jake.sullivan@gmail.com&gt;, 
 Jamie Rubin &lt;JamesPRubin1960@gmail.com&gt;, 
 Jan Vulevich Stewart &lt;jstewart@albrightstonebridge.com&gt;, 
 Jeff Smith &lt;jeffrey_smith@aporter.com&gt;, Jeremy Bash &lt;jeremybash@gmail.com&gt;, 
 Jessica Lewis &lt;lewisje03@yahoo.com&gt;, 
 "Jim Miller - Department of Defense (james.n.miller.jr@gmail.com)" &lt;james.n.miller.jr@gmail.com&gt;, 
 Jim O'Brien &lt;jobrien@albrightstonebridge.com&gt;, 
 "Joanna Nicoletti (info@forwardengagement.org)" &lt;info@forwardengagement.org&gt;, 
 Joe Cirincione &lt;jcirincione@ploughshares.org&gt;, 
 John Podesta &lt;john.podesta@gmail.com&gt;, Julianne Smith &lt;julsmi@gmail.com&gt;, 
 Ken Lieberthal &lt;klieberthal@brookings.edu&gt;, 
 Kurt Campbell &lt;kurtmcampbell@yahoo.com&gt;, 
 =?us-ascii?Q?Laura=0D=0A_Huber?= &lt;lhuber@albrightstonebridge.com&gt;, 
 Leon Fuerth &lt;hdpf@msn.com&gt;, 
 =?us-ascii?Q?Maida=0D=0A_Stadtler?= &lt;mstadtler@apcoworldwide.com&gt;, 
 Marcel Lettre &lt;mlettre@verizon.net&gt;, 
 Marisa DeAngelis &lt;MDeAngelis@albrightstonebridge.com&gt;, 
 Martin Indyk &lt;mindyk@brookings.edu&gt;, 
 Michele Flournoy &lt;micheleflournoy3@gmail.com&gt;, 
 "Nadia Nowytski" &lt;nadia.nowytski@aporter.com&gt;, 
 Pat Griffin &lt;pgriffin@pmj-dc.com&gt;, Rand Beers &lt;rand1142@verizon.net&gt;, 
 Rich Verma &lt;rverma@steptoe.com&gt;, "Rick Kessler" &lt;rjkessler@verizon.net&gt;, 
 Rob Malley &lt;rmalley555@gmail.com&gt;, 
 "Samuel Berger" &lt;sberger@albrightstonebridge.com&gt;, 
 Steve Ricchetti &lt;sricchetti@cox.net&gt;, 
 Strobe Talbott &lt;stalbott@brookings.edu&gt;, Susan Rice &lt;ricesusane@aol.com&gt;, 
 Tara Sonenshine &lt;tsonenshine@earthlink.net&gt;, 
 "Theodore Waddelow" &lt;twaddelow@albrightstonebridge.com&gt;, 
 Tim Roemer &lt;tjroemer@gmail.com&gt;, Tom   Daschle &lt;tom.daschle@dlapiper.com&gt;, 
 Tom Donilon &lt;tdonilon@gmail.com&gt;, Tom   Downey &lt;tdowney@dmggroup.com&gt;, 
 Tommy Ross &lt;tommy_ross@reid.senate.gov&gt;, 
 Toni   Verstandig &lt;tonigverstandig@gmail.com&gt;, 
 Tony Blinken &lt;ablinken@aol.com&gt;, 
 Veronica Pollack &lt;Veronica.Pollock@dlapiper.com&gt;, 
 Wendy Sherman &lt;wendyrsherman@gmail.com&gt;, 
 Wyndee Parker &lt;wyndee.parker@mail.house.gov&gt;</t>
  </si>
  <si>
    <t>Ukraine oped by Madeleine Albright and Jim O'Brien</t>
  </si>
  <si>
    <t>&lt;fc2dbdb7ca7342799d043623b83fd79e@CO1PR07MB313.namprd07.prod.outlook.com&gt;</t>
  </si>
  <si>
    <t>Tue, 27 May 2008 13:08:29 -0400</t>
  </si>
  <si>
    <t>[big campaign] Experts React, Fact-Check McCain Speech on Nuclear
 Proliferation</t>
  </si>
  <si>
    <t>&lt;D95FD7E3C26145418259F2F5E3E88E5B0762C5C5@bryan.ad.nsnetwork.org&gt;</t>
  </si>
  <si>
    <t>Mon, 7 Jan 2013 12:23:50 -0500 (EST)</t>
  </si>
  <si>
    <t>Jon Soltz &lt;info@votevets.org&gt;</t>
  </si>
  <si>
    <t>&lt;1374121488.-1811020613@org2.org2DB.mail.democracyinaction.org&gt;</t>
  </si>
  <si>
    <t>Fri, 3 Jul 2015 11:49:57 -0400</t>
  </si>
  <si>
    <t>Jennifer Palmieri &lt;jpalmieri@hillaryclinton.com&gt;, 
 Kristina Schake &lt;kschake@hillaryclinton.com&gt;, 
 Tony Carrk &lt;tcarrk@hillaryclinton.com&gt;, 
 Christina Reynolds &lt;creynolds@hillaryclinton.com&gt;</t>
  </si>
  <si>
    <t>Fwd: Grassley letter</t>
  </si>
  <si>
    <t>&lt;CAE6FiQ8Pi_h6ziEsqmE2gHgWEPUEnT7VicSoaVVgJ7V=7m2Crg@mail.gmail.com&gt;</t>
  </si>
  <si>
    <t>Thu, 5 Feb 2015 17:01:17 +0000</t>
  </si>
  <si>
    <t>Joel Benenson &lt;jbenenson@bsgco.com&gt;, John Anzalone &lt;john@algpolling.com&gt;, 
 Jeff Liszt &lt;jeff@algpolling.com&gt;, Pete Brodnitz &lt;pbrodnitz@bsgco.com&gt;, 
 Mandy   Grunwald &lt;gruncom@aol.com&gt;, Robby Mook &lt;robbymook2015@gmail.com&gt;, 
 John   Podesta &lt;john.podesta@gmail.com&gt;, 
 Dan Schwerin &lt;dschwerin@hrcoffice.com&gt;, 
 Nick Merrill &lt;nmerrill@hrcoffice.com&gt;, Huma Abedin &lt;huma@hrcoffice.com&gt;, 
 Cheryl Mills &lt;cheryl.mills@gmail.com&gt;, Philippe Reines &lt;pir@hrcoffice.com&gt;</t>
  </si>
  <si>
    <t>Bush Detroit Econ speech</t>
  </si>
  <si>
    <t>&lt;D0F90C06.113B5%jim.margolis@gmmb.com&gt;</t>
  </si>
  <si>
    <t>Fri, 1 May 2015 11:23:23 -0400</t>
  </si>
  <si>
    <t>&lt;CAE6FiQ_U7WKL0ZR2FbZgUvMSd-ap_WocfhHf=UWSe56nN2JOnQ@mail.gmail.com&gt;</t>
  </si>
  <si>
    <t>Fri, 9 Oct 2015 19:28:47 +0000</t>
  </si>
  <si>
    <t>seizenstat@gmail.com</t>
  </si>
  <si>
    <t>"Jacob (Jake) J. Sullivan" &lt;Jake.Sullivan@gmail.com&gt;</t>
  </si>
  <si>
    <t>Re: Zarif/Iran</t>
  </si>
  <si>
    <t>&lt;1592518228-1444418923-cardhu_decombobulator_blackberry.rim.net-1766864490-@b25.c1.bise6.blackberry&gt;</t>
  </si>
  <si>
    <t>Mon, 3 Aug 2015 17:50:16 -0400</t>
  </si>
  <si>
    <t>"Anthony \"Tony\" Podesta" &lt;podesta@podesta.com&gt;</t>
  </si>
  <si>
    <t>&lt;CAE6FiQ8tNeRgEavojXLY10M8F_eSbktw0gP9PXJHuCSwAhOUxQ@mail.gmail.com&gt;</t>
  </si>
  <si>
    <t>Thu, 13 Aug 2015 20:08:53 +0000</t>
  </si>
  <si>
    <t>Payam Mohseni &lt;info@belfercenter.hks.harvard.edu&gt;</t>
  </si>
  <si>
    <t>Iran and the Arab World after the Nuclear Deal: Rivalry and
 Engagement in a New Era</t>
  </si>
  <si>
    <t>&lt;234705787.869951181439496533594.JavaMail.app@rbg53.atlis1&gt;</t>
  </si>
  <si>
    <t>Sun, 3 Aug 2014 14:27:06 -0400</t>
  </si>
  <si>
    <t>Noam Chomsky | Nightmare in Gaza</t>
  </si>
  <si>
    <t>&lt;2206007838.322157297@org2.org2DB.reply.salsalabs.com&gt;</t>
  </si>
  <si>
    <t>Wed, 29 Oct 2014 08:11:46 -0400</t>
  </si>
  <si>
    <t>&lt;CAGLPf4dkh3y9GxTtxSAx-U67mrO_RWuygnoupVp6Lfdh-an-Og@mail.gmail.com&gt;</t>
  </si>
  <si>
    <t xml:space="preserve">Thu, 03 Jul 2008 21:51:15 -0800 </t>
  </si>
  <si>
    <t>"frances" &lt;oezxmzbsd@blackindians.com&gt;</t>
  </si>
  <si>
    <t>grannyangela@gmail.com</t>
  </si>
  <si>
    <t>hello from frances</t>
  </si>
  <si>
    <t xml:space="preserve">&lt;w3g32x027nq01$88hrsq8wi9xp$w1xl32s02wu8s@dust&gt; </t>
  </si>
  <si>
    <t>Sun, 21 Feb 2016 03:51:16 +0100</t>
  </si>
  <si>
    <t>Multikultistan: A house of horrors for ordinary Germans</t>
  </si>
  <si>
    <t>&lt;04de01d16c52$bc150fb0$343f2f10$@upcmail.nl&gt;</t>
  </si>
  <si>
    <t>Tue, 19 Aug 2008 08:43:52 -0400</t>
  </si>
  <si>
    <t>[big campaign] '08 Daily News Clips - 8/19</t>
  </si>
  <si>
    <t>&lt;c28de9b0808190543k65dc7f3dof3b048be976686d2@mail.gmail.com&gt;</t>
  </si>
  <si>
    <t>Sun, 15 Mar 2015 20:50:23 -0400</t>
  </si>
  <si>
    <t>&lt;CAB5o6bZ8z9WBNtEJ44CmgJiYxFKTWvGhDr0S_O0O=tRYHWeYCw@mail.gmail.com&gt;</t>
  </si>
  <si>
    <t>Thu, 18 Dec 2014 15:40:25 -0500</t>
  </si>
  <si>
    <t>&lt;CAGLPf4dq0n2tHQ4KEFcnbwSpzmdMsPFyrojCscR_iAy-bPMH2Q@mail.gmail.com&gt;</t>
  </si>
  <si>
    <t>Thu, 26 Jun 2008 14:32:33 -0400</t>
  </si>
  <si>
    <t>[big campaign] Tracking Update: McCain Town Hall in Cincinnati, OH</t>
  </si>
  <si>
    <t>&lt;75d85cd70806261132i403b5ed1i5bcbcb946791f1bc@mail.gmail.com&gt;</t>
  </si>
  <si>
    <t>Sun, 13 Jul 2008 15:42:59 -0400</t>
  </si>
  <si>
    <t>[big campaign] Media Monitoring Report - Sunday 07/13/08</t>
  </si>
  <si>
    <t>&lt;9fe0a8120807131242j62392872yd2d8d63bfc5724ea@mail.gmail.com&gt;</t>
  </si>
  <si>
    <t>Wed, 5 Aug 2015 18:33:02 -0400</t>
  </si>
  <si>
    <t>&lt;931455691993380823@unknownmsgid&gt;</t>
  </si>
  <si>
    <t>Wed, 8 Jul 2015 07:10:40 -0400</t>
  </si>
  <si>
    <t>H4A News Clips 7.8.15</t>
  </si>
  <si>
    <t>&lt;cb107a8156db5e4ebec2bb86e472b7ef@mail.gmail.com&gt;</t>
  </si>
  <si>
    <t>Thu, 21 May 2015 18:49:00 -0400</t>
  </si>
  <si>
    <t>May 21st Nightly Press Traffic Summary</t>
  </si>
  <si>
    <t>&lt;CAAhtoQiZK=9-+9NEMWmrFj4vb0NVzVw1bjqiMmDMXWyoMO83bg@mail.gmail.com&gt;</t>
  </si>
  <si>
    <t>Fri, 3 Oct 2014 15:25:45 +0000</t>
  </si>
  <si>
    <t>Claudia Konyen &lt;Claudia.Konyen@gaisberg.eu&gt;</t>
  </si>
  <si>
    <t>Undisclosedrecipients:</t>
  </si>
  <si>
    <t>Webinar: The Economic Consequences of the Ukraine Conflict | Oct.
 16, 2014</t>
  </si>
  <si>
    <t>&lt;0902EE3F8CAC70499EA14EDADC7C3A93DCE71C@SVR-GAIS-DC-01.gaisberg.local&gt;</t>
  </si>
  <si>
    <t>Mon, 9 Nov 2015 19:57:23 -0500</t>
  </si>
  <si>
    <t>Fwd: USA Today: One year out: 5 big questions that could shape the
 2016 election</t>
  </si>
  <si>
    <t>&lt;CANvypvBOhip0mnVQJVyLup4X+w2GdHOYXWPG36TWBrxi+rE5Dw@mail.gmail.com&gt;</t>
  </si>
  <si>
    <t>Fri, 22 Aug 2014 13:39:51 -0400</t>
  </si>
  <si>
    <t>CTR Friday August 22, 2014 Afternoon Roundup</t>
  </si>
  <si>
    <t>&lt;78294033-6FFB-4755-93D8-D01EE104904F@americanbridge.org&gt;</t>
  </si>
  <si>
    <t>Wed, 19 Aug 2015 06:52:44 -0400</t>
  </si>
  <si>
    <t>First Draft on Politics: Republicans Look to Turn Conversation to Education</t>
  </si>
  <si>
    <t>&lt;55D45FFC.000006C7@pmta01.ewr1.nytimes.com&gt;</t>
  </si>
  <si>
    <t>Sat, 23 Jan 2016 18:55:10 -0500</t>
  </si>
  <si>
    <t>oshur@hillaryclinton.com, john@algpolling.com</t>
  </si>
  <si>
    <t>&lt;15270e9b358-5ed4-4130@webprd-m100.mail.aol.com&gt;</t>
  </si>
  <si>
    <t>Thu, 12 Feb 2015 16:53:06 -0500</t>
  </si>
  <si>
    <t>"John D. Podesta (John.Podesta@gmail.com)" &lt;John.Podesta@gmail.com&gt;, 
 "John D. Podesta (JPodesta@who.eop.gov)" &lt;JPodesta@who.eop.gov&gt;</t>
  </si>
  <si>
    <t>FW: Hillary Rodham Clinton</t>
  </si>
  <si>
    <t>&lt;2024B1FCFD37FC478BCD92EC0508319F06B4BD7732@CBIvEXMB05DC.cov.com&gt;</t>
  </si>
  <si>
    <t>Thu, 16 Jul 2015 10:34:26 -0400</t>
  </si>
  <si>
    <t>Iran</t>
  </si>
  <si>
    <t>&lt;2024B1FCFD37FC478BCD92EC0508319F06B0F78038@CBIvEXMB05DC.cov.com&gt;</t>
  </si>
  <si>
    <t>Sat, 24 Oct 2015 15:38:50 +0000</t>
  </si>
  <si>
    <t>Jennifer Palmieri &lt;jpalmieri@hillaryclinton.com&gt;, 
 Matt Paul &lt;mpaul@hillaryclinton.com&gt;</t>
  </si>
  <si>
    <t>RE: Call with HRC</t>
  </si>
  <si>
    <t>&lt;1A484C9C32B526468802B7C2E6FD1BCEB4959448@mbx031-w2-co-2.exch031.domain.local&gt;</t>
  </si>
  <si>
    <t>Wed, 5 Aug 2015 10:44:06 -0400</t>
  </si>
  <si>
    <t>Stephen Paduano &lt;spaduano@hfaintern.com&gt;</t>
  </si>
  <si>
    <t>Summarized Clips (8.5.15)</t>
  </si>
  <si>
    <t>&lt;CAGvMB-ZH2_zvH5LHjfFvBvhrTq0uQr_psTo9auAAGff7YOugFA@mail.gmail.com&gt;</t>
  </si>
  <si>
    <t>Sun, 22 Mar 2015 23:12:50 +0000</t>
  </si>
  <si>
    <t>Kristina Schake &lt;kristinakschake@gmail.com&gt;</t>
  </si>
  <si>
    <t>Re: DRAFT Questions for HRC Media Prepare</t>
  </si>
  <si>
    <t>&lt;7F14A0A3-4A60-4EC9-BFEB-CA483EAFB141@hrcoffice.com&gt;</t>
  </si>
  <si>
    <t>Tue, 17 Jun 2008 09:48:11 -0400</t>
  </si>
  <si>
    <t>"Adam Jentleson (CAPAF)" &lt;ajentleson@americanprogressaction.org&gt;</t>
  </si>
  <si>
    <t>[big campaign] WR: McCain Heads To Texas To Sell His Soul To Big Oil</t>
  </si>
  <si>
    <t>&lt;80A0C6FBCD6E494E8933D1D1A52D267A0CF5B2A6@epistula.americanprogresscenter.org&gt;</t>
  </si>
  <si>
    <t>Tue, 4 Dec 2007 14:18:14 -0500</t>
  </si>
  <si>
    <t>"Erika Gudmundson" &lt;egudmundson@hillaryclinton.com&gt;</t>
  </si>
  <si>
    <t>State Clips, 12/4/07</t>
  </si>
  <si>
    <t>&lt;D040C964D2B6864FB1B77FCDAF1852261C129F@EVS1.hillaryclinton.local&gt;</t>
  </si>
  <si>
    <t>Sat, 23 Jan 2016 18:16:59 -0500</t>
  </si>
  <si>
    <t>Rich Davis &lt;rich@dixondavismedia.com&gt;</t>
  </si>
  <si>
    <t>Re: BREAKING: DMR: Endorsement: Hillary Clinton has needed knowledge, experience</t>
  </si>
  <si>
    <t>&lt;-8788668465621312644@unknownmsgid&gt;</t>
  </si>
  <si>
    <t>Fri, 11 Jul 2014 18:56:24 -0400 (EDT)</t>
  </si>
  <si>
    <t>Putin in Cuba, Groundhog Day in America</t>
  </si>
  <si>
    <t>&lt;1117909649039.1101987856365.1054729873.0.1241854JL.1002@scheduler.constantcontact.com&gt;</t>
  </si>
  <si>
    <t>Sat, 01 Nov 2008 11:52:42 +0000</t>
  </si>
  <si>
    <t>sewallconroy@comcast.net</t>
  </si>
  <si>
    <t>Re: Agency Leads</t>
  </si>
  <si>
    <t>&lt;110120081152.28161.490C430A0004B58600006E01221202078497019D02010C04040E990A9C@comcast.net&gt;</t>
  </si>
  <si>
    <t>Sat, 11 Oct 2014 13:18:44 -0400</t>
  </si>
  <si>
    <t>Correct The Record Saturday October 11, 2014 Roundup</t>
  </si>
  <si>
    <t>&lt;CAGLPf4eUMaOzdoaWHo5hjwxty2Md+yW8xtpALgKmjpDfYLojmw@mail.gmail.com&gt;</t>
  </si>
  <si>
    <t>Fri, 22 Feb 2013 16:24:55 -0500</t>
  </si>
  <si>
    <t>Hannah Richert - PC &lt;hannah@presidentclinton.com&gt;, 
 Bruce Lindsey &lt;blindsey@clintonfoundation.org&gt;, 
 Stephanie Streett &lt;sstreett@clintonfoundation.org&gt;, 
 Tina Flournoy &lt;Tina@presidentclinton.com&gt;</t>
  </si>
  <si>
    <t>&lt;651EDFB72078454697DF67586425910E17E32A7611@CLINTON07.utopiasystems.net&gt;</t>
  </si>
  <si>
    <t>Wed, 25 Nov 2015 05:50:03 -0600</t>
  </si>
  <si>
    <t>Daily Skimm: Gobble, gobble</t>
  </si>
  <si>
    <t>&lt;bea8f0b1-ce13-4fc1-882d-ef0bdcedba4d@xtgap4s7mta1365.xt.local&gt;</t>
  </si>
  <si>
    <t>Thu, 8 Dec 2011 15:07:34 -0500 (EST)</t>
  </si>
  <si>
    <t>Clean Water Action &lt;activist@cleanwater.org&gt;</t>
  </si>
  <si>
    <t>Clean Water Progress for the Chesapeake</t>
  </si>
  <si>
    <t>&lt;2016235093.610151567@org.orgDB.mail.democracyinaction.org&gt;</t>
  </si>
  <si>
    <t>Sun, 26 Apr 2015 10:31:37 -0400</t>
  </si>
  <si>
    <t>Jesse Ferguson &lt;jferguson@hillaryclinton.com&gt;</t>
  </si>
  <si>
    <t>&lt;CAJkCx1-LzW_Dni5MjJ2KPDg_p6asGLf7nTOYQ4s6aiNgDO7=0g@mail.gmail.com&gt;</t>
  </si>
  <si>
    <t>Mon, 16 Nov 2015 22:07:37 +0000</t>
  </si>
  <si>
    <t>John &lt;podesta@law.georgetown.edu&gt;</t>
  </si>
  <si>
    <t>&lt;713890abf2379a0ea65d2f132ade51248f9.20151116220722@mail24.atl91.mcsv.net&gt;</t>
  </si>
  <si>
    <t>Wed, 2 Dec 2015 01:00:00 -0600</t>
  </si>
  <si>
    <t>GMF's World Wire: Migration Insights for Europe | Turkey-Russia Conflict | TTIP's Geopolitical Impact</t>
  </si>
  <si>
    <t>&lt;20151201-17254607-d53221fa-0@v84.vx-email.com&gt;</t>
  </si>
  <si>
    <t>Tue, 29 Jul 2008 11:19:00 -0400</t>
  </si>
  <si>
    <t>[big campaign] Media Monitoring Report - Morning 07/29/08</t>
  </si>
  <si>
    <t>&lt;bbc7e7c0807290819w676a5367w95f9ede744bae9c1@mail.gmail.com&gt;</t>
  </si>
  <si>
    <t>Tue, 29 Jul 2014 14:36:03 -0400</t>
  </si>
  <si>
    <t>Correct The Record Tuesday July 29, 2014 Afternoon Roundup</t>
  </si>
  <si>
    <t>&lt;CAGLPf4e+55gov0LEnUQu4CBNuXuii9SjVTj9khPJ_Ak3oqhiWQ@mail.gmail.com&gt;</t>
  </si>
  <si>
    <t>Sat, 30 Mar 2013 17:22:36 -0400 (EDT)</t>
  </si>
  <si>
    <t>Nancybk@aol.com</t>
  </si>
  <si>
    <t>letters@nytimes.com, oped@nytimes.com</t>
  </si>
  <si>
    <t>attn Andrew Rosenthal &amp; New York Times Op Ed--"Homecare Rules in the Homestretch</t>
  </si>
  <si>
    <t>&lt;1fef5.1f95fd33.3e88b19c@aol.com&gt;</t>
  </si>
  <si>
    <t>Tue, 14 Jan 2014 10:54:29 -0500</t>
  </si>
  <si>
    <t>&lt;89D5CA58-1666-4C1C-B844-A365DBD52CE7@me.com&gt;</t>
  </si>
  <si>
    <t>Thu, 12 Nov 2015 20:59:15 +0000</t>
  </si>
  <si>
    <t>&lt;2768ea8e53da1b3ff17fb6a6f477e2b071c.20151112205905@mail21.suw11.mcdlv.net&gt;</t>
  </si>
  <si>
    <t>Thu, 24 Dec 2015 15:58:06 +0000</t>
  </si>
  <si>
    <t>&lt;232a4a45176fccacab865e520a7f9100a75.20151224155754@mail200.suw14.mcdlv.net&gt;</t>
  </si>
  <si>
    <t>Wed, 27 Jul 2011 09:28:07 -0500 (CDT)</t>
  </si>
  <si>
    <t>Fw: Worst. Bill. Ever.</t>
  </si>
  <si>
    <t>&lt;12111732.1311778320897.JavaMail.www@app319&gt;</t>
  </si>
  <si>
    <t>Mon, 25 Aug 2014 16:11:18 -0400</t>
  </si>
  <si>
    <t>Jessica Church &lt;jchurch@americanbridge.org&gt;</t>
  </si>
  <si>
    <t>FYI, Correct the Record Responds to Rand Paul Media Tour</t>
  </si>
  <si>
    <t>&lt;CA+k01QnULGy7EmicUfFAiYq+3Ys7VL4rCS-z3HvTT930Yb10OQ@mail.gmail.com&gt;</t>
  </si>
  <si>
    <t>Tue, 29 Jul 2008 11:43:16 -0400</t>
  </si>
  <si>
    <t>"Lori Lodes" &lt;lori@progressiveaccountability.org&gt;</t>
  </si>
  <si>
    <t>[big campaign] John McCain Out of Touch on Energy</t>
  </si>
  <si>
    <t>&lt;e95d0bd80807290843x6ae48e8aicb0161abb6bd06ce@mail.gmail.com&gt;</t>
  </si>
  <si>
    <t>Wed, 15 Jul 2015 06:28:05 +0000</t>
  </si>
  <si>
    <t>&lt;232a4a45176fccacab865e520a7f9100a75.20150715062747@mail222.atl21.rsgsv.net&gt;</t>
  </si>
  <si>
    <t>Mon, 27 Jul 2015 21:10:43 -0400</t>
  </si>
  <si>
    <t>Fwd: Climate Change Rollout Clips as of 7 p.m.</t>
  </si>
  <si>
    <t>&lt;CAEMn5QmqhLcB2pihEEcKar=BsQfdegDbhU3f22ysc7JFnM-Bcg@mail.gmail.com&gt;</t>
  </si>
  <si>
    <t>Wed, 4 Mar 2015 15:04:39 -0500</t>
  </si>
  <si>
    <t>Eryn Sepp &lt;esepp@equitablegrowth.org&gt;</t>
  </si>
  <si>
    <t>Re: FW: Pakistan-Afghanistan Update: Indian Foreign Secretary
 Concludes Visit; SIGAR Releases ANSF Attrition Figures</t>
  </si>
  <si>
    <t>&lt;CAE6FiQ-2LJ0+=PHD2WPARobbEN4MEiFhe3XbjPGf=xOZ=BK7ng@mail.gmail.com&gt;</t>
  </si>
  <si>
    <t>Thu, 6 Nov 2014 08:50:36 -0500</t>
  </si>
  <si>
    <t>Correct The Record Thursday November 6, 2014 Morning Roundup</t>
  </si>
  <si>
    <t>&lt;CAGLPf4extJUFCKOCB9hvavHNVKD0442UPpkgnVaGRkTCRB7ibg@mail.gmail.com&gt;</t>
  </si>
  <si>
    <t>Wed, 14 Jan 2015 16:19:45 -0500</t>
  </si>
  <si>
    <t>Do You, Married Person, Take These Unearned Privileges, for Better
 or for Better?</t>
  </si>
  <si>
    <t>&lt;2382618096.1463649293@org2.org2DB.reply.salsalabs.com&gt;</t>
  </si>
  <si>
    <t>Mon, 28 Jul 2008 22:35:50 -0400</t>
  </si>
  <si>
    <t>[big campaign] Media Monitoring Report - Evening 07/28/08</t>
  </si>
  <si>
    <t>&lt;cdb3fafd0807281935v3582b9b1g456c0963762aed98@mail.gmail.com&gt;</t>
  </si>
  <si>
    <t>Mon, 27 Oct 2008 19:18:04 -0400</t>
  </si>
  <si>
    <t>[big campaign] Tracking Update: McCain Rally in Pottsville, PA
 10/27/08</t>
  </si>
  <si>
    <t>&lt;c28de9b0810271618q58c313bcu9d04fb092bc7d21d@mail.gmail.com&gt;</t>
  </si>
  <si>
    <t>Sat, 24 Oct 2015 15:31:48 +0000</t>
  </si>
  <si>
    <t>Jennifer Palmieri &lt;jpalmieri@hillaryclinton.com&gt;, 
 John Podesta &lt;john.podesta@gmail.com&gt;</t>
  </si>
  <si>
    <t>&lt;1A484C9C32B526468802B7C2E6FD1BCEB4959108@mbx031-w2-co-2.exch031.domain.local&gt;</t>
  </si>
  <si>
    <t>Tue, 21 Jul 2015 10:37:49 -0400</t>
  </si>
  <si>
    <t>Summarized Clips (7.21.15)</t>
  </si>
  <si>
    <t>&lt;CAGvMB-YZQ1+ufpg=CdLGKajpVqeUYvGhWn9cCvkoTrXHi4ObSw@mail.gmail.com&gt;</t>
  </si>
  <si>
    <t>Sun, 17 Jan 2016 10:13:53 -0500</t>
  </si>
  <si>
    <t>Karen Dunn &lt;karen.l.dunn@gmail.com&gt;</t>
  </si>
  <si>
    <t>Re: CLIP | NBC's Meet The Press: Interview with Bernie Sanders</t>
  </si>
  <si>
    <t>&lt;1327270E-A5DC-44C4-B31B-F39B385FD6A5@gmail.com&gt;</t>
  </si>
  <si>
    <t>Tue, 21 Jul 2015 07:08:20 -0400</t>
  </si>
  <si>
    <t>H4A News Clips 7.21.20</t>
  </si>
  <si>
    <t>&lt;829866b097b1162c1db155c90676c5e0@mail.gmail.com&gt;</t>
  </si>
  <si>
    <t>Tue, 8 Dec 2015 17:21:10 -0500</t>
  </si>
  <si>
    <t>'Dan Schwerin' &lt;dschwerin@hillaryclinton.com&gt;</t>
  </si>
  <si>
    <t>Israeli Official--Close Hold</t>
  </si>
  <si>
    <t>&lt;2024B1FCFD37FC478BCD92EC0508319F06C115627A@CBIvEXMB05DC.cov.com&gt;</t>
  </si>
  <si>
    <t>Wed, 10 Sep 2014 14:06:00 -0400</t>
  </si>
  <si>
    <t>Correct The Record Wednesday September 10, 2014 Afternoon Roundup</t>
  </si>
  <si>
    <t>&lt;CAGLPf4dZxnUG1dmanGhEnZiD7_DUJA3MAsLJCZG5P6_q-rkR+A@mail.gmail.com&gt;</t>
  </si>
  <si>
    <t>Fri, 13 Nov 2015 14:41:56 +0000</t>
  </si>
  <si>
    <t>&lt;232a4a45176fccacab865e520a7f9100a75.20151113144146@mail90.suw11.mcdlv.net&gt;</t>
  </si>
  <si>
    <t>Tue, 15 Sep 2009 15:14:46 -0400</t>
  </si>
  <si>
    <t>Adam Jentleson &lt;Ajentleson@americanprogress.org&gt;</t>
  </si>
  <si>
    <t>[big campaign] Birther... rappers?</t>
  </si>
  <si>
    <t>&lt;A28459BA2B4D5D49BED0238513058A7F0125F49E76EE@CAPMAILBOX.americanprogresscenter.org&gt;</t>
  </si>
  <si>
    <t>Tue, 22 Jul 2008 11:15:28 -0400</t>
  </si>
  <si>
    <t>"Berning, Nick" &lt;NBerning@foe.org&gt;</t>
  </si>
  <si>
    <t>"Berning, Nick" &lt;NBerning@foe.org&gt;, bigcampaign@googlegroups.com</t>
  </si>
  <si>
    <t>[big campaign] RE: Full House GOP to push drilling at 1 p.m. rally
 tomorrow on Capitol steps</t>
  </si>
  <si>
    <t>&lt;F108822CB3DEA445AF4A1D83C21C79CB01562D0F@mars.foe.local&gt;</t>
  </si>
  <si>
    <t>Sun, 7 Sep 2014 17:37:44 +0000</t>
  </si>
  <si>
    <t>&lt;joseph.zernik@hra-ngo.org&gt;</t>
  </si>
  <si>
    <t>123456xyz@gmail.com</t>
  </si>
  <si>
    <t>Robbing Argentina in the US court in Manhattan - fraud of medieval 
     style and proportions ...</t>
  </si>
  <si>
    <t>&lt;8101a645a3f876deb6b682bb2f53a2c7.squirrel@ikornapostur.1984.is&gt;</t>
  </si>
  <si>
    <t>Tue, 28 Apr 2015 15:10:39 -0400</t>
  </si>
  <si>
    <t>Jennifer Palmieri &lt;jennifer.m.palmieri@gmail.com&gt;</t>
  </si>
  <si>
    <t>Re: NYC Finance Day | 4.28.15</t>
  </si>
  <si>
    <t>&lt;946A17C9-5D34-482B-92A9-864565E8CBC2@gmail.com&gt;</t>
  </si>
  <si>
    <t>Wed, 11 Jan 2012 12:48:48 -0500</t>
  </si>
  <si>
    <t>Hannah Richert &lt;hrichert@clintonfoundation.org&gt;</t>
  </si>
  <si>
    <t>For WJC:  Bumper 2011 Grain Harvest Fails to Rebuild Global Stocks</t>
  </si>
  <si>
    <t>&lt;D00800C9D48A754DA64285EA07737575012A1C7A6A@CLINTON07.utopiasystems.net&gt;</t>
  </si>
  <si>
    <t>Wed, 30 Dec 2015 08:54:59 -0500</t>
  </si>
  <si>
    <t>Items from Michelle Patron</t>
  </si>
  <si>
    <t>&lt;CAEMn5Q=fKwyqdJCeEw_A=+pW3=rhh+6K8Amh9yd9qYXoaVrxiw@mail.gmail.com&gt;</t>
  </si>
  <si>
    <t>Tue, 2 Jun 2015 07:29:55 -0400</t>
  </si>
  <si>
    <t>H4A News Clips 6.2.15</t>
  </si>
  <si>
    <t>&lt;ce7d951b73aa03379243bdcb3590343b@mail.gmail.com&gt;</t>
  </si>
  <si>
    <t>Mon, 8 Feb 2016 18:59:40 +0000</t>
  </si>
  <si>
    <t>&lt;ef4b47224a729cbb02177c9b600467f9d3e.20160208185928@mail152.suw16.rsgsv.net&gt;</t>
  </si>
  <si>
    <t>Fri, 22 Aug 2014 07:49:49 -0400</t>
  </si>
  <si>
    <t>CTR Friday August 22, 2014 Morning Roundup</t>
  </si>
  <si>
    <t>&lt;24635E9A-03E2-458C-B551-70DA3F2E2755@americanbridge.org&gt;</t>
  </si>
  <si>
    <t>Wed, 9 Jul 2014 13:39:08 -0400</t>
  </si>
  <si>
    <t>Correct The Record Wednesday July 9, 2014 Afternoon Roundup</t>
  </si>
  <si>
    <t>&lt;CAGLPf4e62a_tZJAKTM_voF_kJjAwbHhFX7JAzW=8nj0_CeX3xQ@mail.gmail.com&gt;</t>
  </si>
  <si>
    <t>Tue, 11 Aug 2015 07:29:55 -0400 (EDT)</t>
  </si>
  <si>
    <t>The Daily 202: Cruz trying to poach Paul voters</t>
  </si>
  <si>
    <t>&lt;20150811072955.4924029.294145@sailthru.com&gt;</t>
  </si>
  <si>
    <t>Wed, 15 Jul 2015 16:49:41 +0000</t>
  </si>
  <si>
    <t>"Mitchell W. Berger" &lt;MBerger@bergersingerman.com&gt;</t>
  </si>
  <si>
    <t>"john.podesta@gmail.com" &lt;john.podesta@gmail.com&gt;</t>
  </si>
  <si>
    <t>&lt;A5CFB6E41CFB7346867FA2820D150C5D1DD5A69B@Exch-MBX3.bergersingerman.com&gt;</t>
  </si>
  <si>
    <t>Mon, 2 Feb 2015 14:07:34 +0000</t>
  </si>
  <si>
    <t>HRC Clips | 2.2.15</t>
  </si>
  <si>
    <t>&lt;D0F4EEA0.C05F3%nmerrill@hrcoffice.com&gt;</t>
  </si>
  <si>
    <t>Thu, 19 Mar 2015 01:28:28 +0000</t>
  </si>
  <si>
    <t>Jim Margolis &lt;Jim.Margolis@gmmb.com&gt;, Mandy Grunwald &lt;gruncom@aol.com&gt;, 
 "Robby Mook 2015 (robbymook2015@gmail.com)" &lt;robbymook2015@gmail.com&gt;, 
 "Jennifer Palmieri - White House (jennifer_m_palmieri@who.eop.gov)" &lt;jennifer_m_palmieri@who.eop.gov&gt;, 
 =?utf-8?Q?Kristina_Schake=0D=0A_=28kristinakschake@gmail.com=29?= &lt;kristinakschake@gmail.com&gt;, 
 =?utf-8?Q?John_Podesta=0D=0A_=28john.podesta@gmail.com=29?= &lt;john.podesta@gmail.com&gt;, 
 Katie Connolly &lt;kconnolly@bsgco.com&gt;, Anson Kaye &lt;anson.kaye@gmmb.com&gt;, 
 Mandy Grunwald &lt;gruncom@aol.com&gt;</t>
  </si>
  <si>
    <t>FW: 3.18.15 HRC Clips [Evening]</t>
  </si>
  <si>
    <t>&lt;1A484C9C32B526468802B7C2E6FD1BCEB34C7C5E@mbx031-w1-co-6.exch031.domain.local&gt;</t>
  </si>
  <si>
    <t>Fri, 31 Jul 2015 15:42:39 -0400</t>
  </si>
  <si>
    <t>Christina Reynolds &lt;creynolds@hillaryclinton.com&gt;, 
 Dan Schwerin &lt;dschwerin@hillaryclinton.com&gt;, 
 Lauren Peterson &lt;lpeterson@hillaryclinton.com&gt;</t>
  </si>
  <si>
    <t>RE: TWEET | Rubio Hits HRC On Cuba, Russia</t>
  </si>
  <si>
    <t>&lt;055ad200229ff96d21572ea71fce6ea8@mail.gmail.com&gt;</t>
  </si>
  <si>
    <t>Fri, 21 Dec 2007 13:29:37 -0500</t>
  </si>
  <si>
    <t>RELEASE: Senator Clinton Calls on Nuclear Regulatory Commission to Address Continuing Safety, Security and Emergency Preparedness Problems at Indian Point</t>
  </si>
  <si>
    <t>&lt;6F0155DEFCB7A4439A77CC9FE97CD622088A45CC@SENATE-MS13.senate.ussenate.us&gt;</t>
  </si>
  <si>
    <t>Tue, 19 Aug 2014 09:10:08 -0700</t>
  </si>
  <si>
    <t>Fwd: Correct The Record Tuesday August 19, 2014 Morning Roundup</t>
  </si>
  <si>
    <t>&lt;88A65344-7DE4-410A-84A7-AF8392CDE388@americanbridge.org&gt;</t>
  </si>
  <si>
    <t>Mon, 7 Sep 2015 06:47:52 +0000</t>
  </si>
  <si>
    <t>&lt;232a4a45176fccacab865e520a7f9100a75.20150907064744@mail9.atl71.mcdlv.net&gt;</t>
  </si>
  <si>
    <t>Fri, 11 Sep 2015 16:27:42 +0000</t>
  </si>
  <si>
    <t>"Jon Soltz, VoteVets.org" &lt;info@votevets.org&gt;</t>
  </si>
  <si>
    <t>[Iran] Our visit to the White House yesterday</t>
  </si>
  <si>
    <t>&lt;248d82cd3782c84d953aa03e46ace2fe@bounce.bluestatedigital.com&gt;</t>
  </si>
  <si>
    <t>Mon, 23 Jun 2008 08:21:35 -0400</t>
  </si>
  <si>
    <t>[big campaign] '08 Daily News Clips - 6/23</t>
  </si>
  <si>
    <t>&lt;4569b3c70806230521r3bfbcd95x71f43beaabbbbc0d@mail.gmail.com&gt;</t>
  </si>
  <si>
    <t>Fri, 5 Jun 2015 11:16:54 -0400</t>
  </si>
  <si>
    <t>HRC Rapid &lt;HRCRapid@hillaryclinton.com&gt;</t>
  </si>
  <si>
    <t>June 5 Cable News Roundup</t>
  </si>
  <si>
    <t>&lt;CAGTda=DnnOuQS6tG9aoh=qjdbj36jAsk5n4PF+fFLCT577aYgg@mail.gmail.com&gt;</t>
  </si>
  <si>
    <t>Thu, 23 Apr 2015 14:50:56 -0400</t>
  </si>
  <si>
    <t>John Podesta &lt;jpodesta@hillaryclinton.com&gt;</t>
  </si>
  <si>
    <t>jp66@hillaryclinton.com, John Podesta &lt;john.podesta@gmail.com&gt;</t>
  </si>
  <si>
    <t>Fwd: NYT story and pushback</t>
  </si>
  <si>
    <t>&lt;CAHdAEbAwLv+ev4zGwkvkD8mp7prEXKy2DkDfdiyxuc4LpbF18g@mail.gmail.com&gt;</t>
  </si>
  <si>
    <t>Fri, 6 Nov 2015 02:45:03 +1100</t>
  </si>
  <si>
    <t>Hudson Institute &lt;info@hudson.org&gt;</t>
  </si>
  <si>
    <t>News from Hudson: Biodefense, U.S. National Security Strategy, Speaker Ryan, Libya, and More</t>
  </si>
  <si>
    <t>&lt;cm.024503.tkyhlly.xdtludjy.i@cmail2.com&gt;</t>
  </si>
  <si>
    <t>Sat, 9 May 2015 08:43:48 -0400</t>
  </si>
  <si>
    <t>LSHyman@aol.com</t>
  </si>
  <si>
    <t>Fwd: HRC's record</t>
  </si>
  <si>
    <t>&lt;bb943.611cc343.427f5b04@aol.com&gt;</t>
  </si>
  <si>
    <t>Thu, 25 Jun 2015 07:01:50 +0000</t>
  </si>
  <si>
    <t>&lt;232a4a45176fccacab865e520a7f9100a75.20150625070139@mail191.wdc02.mcdlv.net&gt;</t>
  </si>
  <si>
    <t>Thu, 28 Aug 2008 12:17:38 -0400</t>
  </si>
  <si>
    <t>[big campaign] Media Monitoring Report - Morning 08/28/08</t>
  </si>
  <si>
    <t>&lt;6858bb6a0808280917m1d882d3fo731187d559bce9d0@mail.gmail.com&gt;</t>
  </si>
  <si>
    <t>Sun, 16 Aug 2015 16:00:54 -0400</t>
  </si>
  <si>
    <t>&lt;-5859663600010077310@unknownmsgid&gt;</t>
  </si>
  <si>
    <t>Thu, 10 Jan 2008 12:40:07 -0500</t>
  </si>
  <si>
    <t>"Footlik for Congress " &lt;info@jayfootlik.com&gt;</t>
  </si>
  <si>
    <t>U.S. Diplomats:  Jay is Ready to Lead</t>
  </si>
  <si>
    <t>&lt;3397615fbdd64a53a17f9d83f0316015@jayfootlik.com&gt;</t>
  </si>
  <si>
    <t>Tue, 21 Oct 2008 13:38:22 -0400</t>
  </si>
  <si>
    <t>[big campaign] Tracking Update: Palin Rally in Reno, NV 10/21/08</t>
  </si>
  <si>
    <t>&lt;c28de9b0810211038v663152c6t6cc299baa102311e@mail.gmail.com&gt;</t>
  </si>
  <si>
    <t>Wed, 23 Sep 2009 12:56:34 -0400</t>
  </si>
  <si>
    <t>[big campaign] Engaging Iran Crucial Despite Odious Rants</t>
  </si>
  <si>
    <t>&lt;D95FD7E3C26145418259F2F5E3E88E5B9E85E06F78@bryan.ad.nsnetwork.org&gt;</t>
  </si>
  <si>
    <t>Wed, 2 Dec 2015 15:41:45 +0000</t>
  </si>
  <si>
    <t>&lt;232a4a45176fccacab865e520a7f9100a75.20151202154135@mail69.atl31.mcdlv.net&gt;</t>
  </si>
  <si>
    <t>Thu, 18 Feb 2016 13:00:00 -0600</t>
  </si>
  <si>
    <t>German Marshall Fund &lt;tbudak@gmfus.org&gt;</t>
  </si>
  <si>
    <t>GMF Event: A Book Talk with Robert Kaplan</t>
  </si>
  <si>
    <t>&lt;20160218-10340747-edd40614-0@v84.vx-email.com&gt;</t>
  </si>
  <si>
    <t>Thu, 15 Oct 2015 19:02:35 +0000</t>
  </si>
  <si>
    <t>&lt;2768ea8e53da1b3ff17fb6a6f477e2b071c.20151015190155@mail143.atl171.mcdlv.net&gt;</t>
  </si>
  <si>
    <t>Wed, 23 Jul 2008 22:39:55 -0400</t>
  </si>
  <si>
    <t>[big campaign] Media Monitoring Report - Evening 07/23/08</t>
  </si>
  <si>
    <t>&lt;cdb3fafd0807231939i66bb4335he123543af7e48ab9@mail.gmail.com&gt;</t>
  </si>
  <si>
    <t>Mon, 16 Sep 2013 11:28:30 -0400 (EDT)</t>
  </si>
  <si>
    <t>Michael Tomasky &lt;dajoi@democracyjournal.org&gt;</t>
  </si>
  <si>
    <t>New Issue of Democracy: A Journal of Ideas Now Available</t>
  </si>
  <si>
    <t>&lt;1114813973856.1101360615949.43405.3.30112049@scheduler.constantcontact.com&gt;</t>
  </si>
  <si>
    <t>Fri, 30 May 2014 17:54:12 -0400 (EDT)</t>
  </si>
  <si>
    <t>Which President told the Cubans "I wish you well"?</t>
  </si>
  <si>
    <t>&lt;1117510065298.1101987856365.1054729873.0.1121753JL.1002@scheduler.constantcontact.com&gt;</t>
  </si>
  <si>
    <t>Fri, 23 Oct 2015 15:42:59 -0400</t>
  </si>
  <si>
    <t>Fwd:</t>
  </si>
  <si>
    <t>&lt;-4186567149744817774@unknownmsgid&gt;</t>
  </si>
  <si>
    <t>Sun, 1 Mar 2015 15:52:27 +0000</t>
  </si>
  <si>
    <t>3.1.15 HRC Clips</t>
  </si>
  <si>
    <t>&lt;D1189FC7.E3F2E%nmerrill@hrcoffice.com&gt;</t>
  </si>
  <si>
    <t>Mon, 13 Oct 2008 18:52:42 -0400</t>
  </si>
  <si>
    <t>"Froman, Michael B " &lt;fromanm@citi.com&gt;</t>
  </si>
  <si>
    <t>Fw: Pena Recommendations</t>
  </si>
  <si>
    <t>&lt;0DA00BFE3116BB4DB975587B3511F4E00557C908@EXNJMB57.nam.nsroot.net&gt;</t>
  </si>
  <si>
    <t>Mon, 19 Oct 2015 12:15:42 -0700</t>
  </si>
  <si>
    <t>"MileagePlus Partner" &lt;MileagePlus_Partner@news.united.com&gt;</t>
  </si>
  <si>
    <t>Kick-start the holidays with 6,500 bonus miles and great savings on wine</t>
  </si>
  <si>
    <t>&lt;0.1.1F.4FD.1D10AA28C5E02DE.0@omp.news.united.com&gt;</t>
  </si>
  <si>
    <t>Tue, 15 Sep 2015 04:23:55 -0600</t>
  </si>
  <si>
    <t>Daily Skimm: Hey, what's up, hello</t>
  </si>
  <si>
    <t>&lt;bf708845-282e-4fd6-b30f-c7ae05a8671b@xtgap4s7mta4360.xt.local&gt;</t>
  </si>
  <si>
    <t>Tue, 9 Jun 2015 18:45:18 -0400</t>
  </si>
  <si>
    <t>HRC Rapid &lt;HRCRapid@hillaryclinton.com&gt;, 
 Jennifer Palmieri &lt;jpalmieri@hillaryclinton.com&gt;, 
 Julie McClain &lt;jmcclain@hillaryclinton.com&gt;, 
 Kristina Schake &lt;kschake@hillaryclinton.com&gt;, 
 Meredith Thatcher &lt;mthatcher@hillaryclinton.com&gt;</t>
  </si>
  <si>
    <t>Daily Media Report 6.9.15</t>
  </si>
  <si>
    <t>&lt;CAGTda=BAyy_KfbTSh1rSSNUFnH6kEyxkH2AoeGr_igz0Uk0KnA@mail.gmail.com&gt;</t>
  </si>
  <si>
    <t>Fri, 3 Jul 2015 12:11:52 -0400</t>
  </si>
  <si>
    <t>&lt;-4910766565028442065@unknownmsgid&gt;</t>
  </si>
  <si>
    <t>Wed, 10 Sep 2014 14:20:57 +0000</t>
  </si>
  <si>
    <t>Lawrence Gostin &lt;gostin@law.georgetown.edu&gt;</t>
  </si>
  <si>
    <t>Law Faculty and Visitors &lt;LawFacultyandVisitors@law.georgetown.edu&gt;</t>
  </si>
  <si>
    <t>O'Neill Institute Colloquium: Focusing on Men who Have Sex with Men
 (MSM) and Key Populations in the National and Global Response to
 HIV/AIDS-Sept 10</t>
  </si>
  <si>
    <t>&lt;D035D61F.1DC69%gostin@law.georgetown.edu&gt;</t>
  </si>
  <si>
    <t>Tue, 26 Aug 2008 09:16:52 -0400</t>
  </si>
  <si>
    <t>[big campaign] '08 Daily News Clips - 8/26</t>
  </si>
  <si>
    <t>&lt;6858bb6a0808260616jae697a7mc1e65cf285ef694@mail.gmail.com&gt;</t>
  </si>
  <si>
    <t>Tue, 5 Aug 2014 16:03:13 -0400</t>
  </si>
  <si>
    <t>Another Descent Into Hell</t>
  </si>
  <si>
    <t>&lt;2207785010.1417971274@org2.org2DB.reply.salsalabs.com&gt;</t>
  </si>
  <si>
    <t>Fri, 21 Dec 2007 17:05:45 -0500</t>
  </si>
  <si>
    <t>State Clips, 12/21/07</t>
  </si>
  <si>
    <t>&lt;D040C964D2B6864FB1B77FCDAF1852261C12DF@EVS1.hillaryclinton.local&gt;</t>
  </si>
  <si>
    <t>Tue, 21 Jul 2015 08:00:10 +0000</t>
  </si>
  <si>
    <t>&lt;232a4a45176fccacab865e520a7f9100a75.20150721075947@mail3.wdc03.rsgsv.net&gt;</t>
  </si>
  <si>
    <t>Sun, 16 Aug 2015 15:38:44 -0400</t>
  </si>
  <si>
    <t>Fwd: Today's Post story on HRC</t>
  </si>
  <si>
    <t>&lt;CAE6FiQ-aXNxwduR1dRRBtFnNytWKBWjvQiq79_CUhqr2W1nxgw@mail.gmail.com&gt;</t>
  </si>
  <si>
    <t>Tue, 21 Jul 2015 07:20:59 -0400 (EDT)</t>
  </si>
  <si>
    <t>The Daily 202: Trump vs. Kasich split screen</t>
  </si>
  <si>
    <t>&lt;20150721072059.4791911.330657@sailthru.com&gt;</t>
  </si>
  <si>
    <t>Fri, 21 Aug 2015 10:25:31 -0400</t>
  </si>
  <si>
    <t>Draft Qs for Moniz</t>
  </si>
  <si>
    <t>&lt;CAEMn5QkDAkMTRP=otMtvq-KpVLrF8_RH7-H8b6RG75uFTeR2DQ@mail.gmail.com&gt;</t>
  </si>
  <si>
    <t>Thu, 5 Jun 2008 08:32:00 -0400</t>
  </si>
  <si>
    <t>[big campaign] '08 Daily News Clips - 6/5</t>
  </si>
  <si>
    <t>&lt;17a089db0806050532x42f00b34o5979aa1f477fa2d8@mail.gmail.com&gt;</t>
  </si>
  <si>
    <t>Mon, 16 Jun 2008 17:32:02 -0400</t>
  </si>
  <si>
    <t>[big campaign] New McCain Radio Ad and Oil Drilling Statement</t>
  </si>
  <si>
    <t>&lt;OF6F256FA2.E11AF508-ON8525746A.00764A2E-8525746A.00764A31@sierraclub.org&gt;</t>
  </si>
  <si>
    <t>Tue, 23 Sep 2014 08:11:02 -0400</t>
  </si>
  <si>
    <t>&lt;CAGLPf4e57V+SoE2PPc1wwX14MiNm71P3R0Ra6Pp-KN-8NbTK9Q@mail.gmail.com&gt;</t>
  </si>
  <si>
    <t>Thu, 4 Sep 2014 17:50:22 -0400</t>
  </si>
  <si>
    <t>Twelve Theses on Education's Future in the Age of Neoliberalism and
 Terrorism</t>
  </si>
  <si>
    <t>&lt;2237028389.1558275170@org2.org2DB.reply.salsalabs.com&gt;</t>
  </si>
  <si>
    <t>Wed, 12 Aug 2015 06:52:30 -0400</t>
  </si>
  <si>
    <t>First Draft on Politics: Bush Opens New Front in Attack on Clinton's Foreign Policy Record</t>
  </si>
  <si>
    <t>&lt;55CB256E.00000CB2@pmta04.ewr1.nytimes.com&gt;</t>
  </si>
  <si>
    <t>Wed, 15 Jul 2015 18:31:51 -0400</t>
  </si>
  <si>
    <t>'Barbara Slavin' &lt;bas131@aol.com&gt;, 
 "'seizenstat@gmail.com'" &lt;seizenstat@gmail.com&gt;</t>
  </si>
  <si>
    <t>RE: task force statement</t>
  </si>
  <si>
    <t>&lt;2024B1FCFD37FC478BCD92EC0508319F06B0F78030@CBIvEXMB05DC.cov.com&gt;</t>
  </si>
  <si>
    <t>Sun, 8 Feb 2015 15:10:27 -0500</t>
  </si>
  <si>
    <t>Three Minutes to Midnight: Can We Turn the Clock Back in Time?</t>
  </si>
  <si>
    <t>&lt;2407257831.165188244@org2.org2DB.reply.salsalabs.com&gt;</t>
  </si>
  <si>
    <t>Sat, 14 Nov 2015 00:21:25 +0000</t>
  </si>
  <si>
    <t>Clinton Foundation Update: Latin America Trip</t>
  </si>
  <si>
    <t>&lt;DM2PR08MB4481D18C4CDA2C3378D9380BF100@DM2PR08MB448.namprd08.prod.outlook.com&gt;</t>
  </si>
  <si>
    <t>Wed, 23 Jul 2014 08:09:05 -0400</t>
  </si>
  <si>
    <t>Correct The Record Wednesday July 23, 2014 Morning Roundup</t>
  </si>
  <si>
    <t>&lt;CAGLPf4dA3N3kQv+y+Aj90=x77Q7vj_MaxA0VomGAhrkP9bhbAA@mail.gmail.com&gt;</t>
  </si>
  <si>
    <t>Fri, 9 Oct 2015 11:07:28 -0400</t>
  </si>
  <si>
    <t>Fwd: Reminder -- Tonight's Dinner at 7 PM</t>
  </si>
  <si>
    <t>&lt;CANvypvCt9hr3WKZajJsXN8Wx+kdXD8WdF2HXbQ921jjtVP6BxA@mail.gmail.com&gt;</t>
  </si>
  <si>
    <t>Tue, 3 Mar 2015 13:29:15 -0500</t>
  </si>
  <si>
    <t>&lt;2024B1FCFD37FC478BCD92EC0508319F06B0F7785B@CBIvEXMB05DC.cov.com&gt;</t>
  </si>
  <si>
    <t>Sun, 16 Dec 2012 21:45:58 -0600</t>
  </si>
  <si>
    <t>[big campaign] New Huff Post from Creamer - Assualt Weapons are
 Weapons of Mass Destruction and Should Be Banned</t>
  </si>
  <si>
    <t>&lt;B075174E-A48B-4C7D-9DEE-10936076EF01@aol.com&gt;</t>
  </si>
  <si>
    <t>Mon, 13 Apr 2015 18:29:18 -0400</t>
  </si>
  <si>
    <t>Matt Ortega &lt;mortega@hillaryclinton.com&gt;</t>
  </si>
  <si>
    <t>Re: Rubio notes</t>
  </si>
  <si>
    <t>&lt;CAEj1Yxps=-=aHXbdwCfADBD9SAFWfeqiMDezsJcvdcDiswfJPw@mail.gmail.com&gt;</t>
  </si>
  <si>
    <t>Sat, 24 Oct 2015 14:19:00 -0400</t>
  </si>
  <si>
    <t>&lt;-2111538027767183968@unknownmsgid&gt;</t>
  </si>
  <si>
    <t>Wed, 13 Aug 2008 08:44:54 -0400</t>
  </si>
  <si>
    <t>[big campaign] '08 Daily News Clips - 8/13</t>
  </si>
  <si>
    <t>&lt;c28de9b0808130544l475253d4p9d86e49443bb3971@mail.gmail.com&gt;</t>
  </si>
  <si>
    <t>Sun, 3 May 2015 23:57:51 -0400</t>
  </si>
  <si>
    <t>Joel Benenson &lt;jbenenson@bsgco.com&gt;, John Podesta &lt;john.podesta@gmail.com&gt;, 
 Kristina Schake &lt;kschake@hillaryclinton.com&gt;, 
 Mandy Grunwald &lt;gruncom@aol.com&gt;, Robby Mook &lt;re47@hillaryclinton.com&gt;, 
 Huma Abedin &lt;ha16@hillaryclinton.com&gt;, 
 Jennifer Palmieri &lt;jpalmieri@hillaryclinton.com&gt;, 
 Jake Sullivan &lt;jake.sullivan@gmail.com&gt;, 
 Brian Fallon &lt;bfallon@hillaryclinton.com&gt;, 
 John Anzalone &lt;john@algpolling.com&gt;, David Binder &lt;David@db-research.com&gt;, 
 Jim Margolis &lt;Jim.Margolis@gmmb.com&gt;, Teddy Goff &lt;tgoff@hillaryclinton.com&gt;, 
 Oren Shur &lt;oshur@hillaryclinton.com&gt;, 
 Tony Carrk &lt;tcarrk@hillaryclinton.com&gt;</t>
  </si>
  <si>
    <t>Re: 8 am Agenda &amp; Standing Meetings / Calls</t>
  </si>
  <si>
    <t>&lt;CAAEwKfwC5mpgiaqDN2zbHJT5O3jp_RzWN2RScVcNuZrDWyYX1g@mail.gmail.com&gt;</t>
  </si>
  <si>
    <t>Wed, 6 Aug 2014 08:15:33 -0400</t>
  </si>
  <si>
    <t>Correct The Record Wednesday August 6, 2014 Morning Roundup</t>
  </si>
  <si>
    <t>&lt;CAGLPf4fDYwj-vC1MUruRBV4v5qNdmqzL-wfk8pOAKpkTMcBQOA@mail.gmail.com&gt;</t>
  </si>
  <si>
    <t>Wed, 30 Dec 2015 08:46:41 -0500 (EST)</t>
  </si>
  <si>
    <t>The Daily 202: Will the GOP establishment candidates kill each
 other?</t>
  </si>
  <si>
    <t>&lt;20151230084640.5822715.463126@sailthru.com&gt;</t>
  </si>
  <si>
    <t>Fri, 17 Jul 2015 18:51:10 -0400 (EDT)</t>
  </si>
  <si>
    <t>A Banner Year for Change</t>
  </si>
  <si>
    <t>&lt;1121689985206.1101987856365.1054729873.0.1121850JL.1002@scheduler.constantcontact.com&gt;</t>
  </si>
  <si>
    <t>Fri, 3 Jul 2015 12:17:21 -0400</t>
  </si>
  <si>
    <t>&lt;-8571438607483301674@unknownmsgid&gt;</t>
  </si>
  <si>
    <t>Wed, 13 Aug 2008 21:59:28 -0400</t>
  </si>
  <si>
    <t>"Kelli Farr" &lt;kelli@progressiveaccountability.org&gt;</t>
  </si>
  <si>
    <t>[big campaign] Media Monitoring Report - Evening 08/13/08</t>
  </si>
  <si>
    <t>&lt;8f6e216d0808131859x52968c22wc7f45e6c04390a8f@mail.gmail.com&gt;</t>
  </si>
  <si>
    <t>Fri, 15 Aug 2014 13:59:11 -0400</t>
  </si>
  <si>
    <t>William Rivers Pitt | To Know the Darkness and the Light</t>
  </si>
  <si>
    <t>&lt;2217419950.-908591144@org2.org2DB.reply.salsalabs.com&gt;</t>
  </si>
  <si>
    <t>Thu, 4 Sep 2014 16:39:49 -0400</t>
  </si>
  <si>
    <t>MUST READ: Secretary Clinton Reviews Henry Kissinger's New Book</t>
  </si>
  <si>
    <t>&lt;CAGLPf4eLZXsZmwnqt6-cH8O7nvrrO9ObfkK7Db1PsYAKoS7AvQ@mail.gmail.com&gt;</t>
  </si>
  <si>
    <t>Thu, 17 Jul 2008 22:54:08 -0400</t>
  </si>
  <si>
    <t>[big campaign] Media Monitoring Report - Sunday 06/15/08</t>
  </si>
  <si>
    <t>&lt;bbc7e7c0807171954t78f983f0q191415589cb607c7@mail.gmail.com&gt;</t>
  </si>
  <si>
    <t>Tue, 17 Jun 2014 06:57:22 -0400</t>
  </si>
  <si>
    <t>Eryn Sepp &lt;esepp@who.eop.gov&gt;</t>
  </si>
  <si>
    <t>Fwd: Brian Katulis Mideast report</t>
  </si>
  <si>
    <t>&lt;CAE6FiQ-nq2yaa9v01ghJmwWT=hxFgPQXEJu6g1zHDS1Otn+7AA@mail.gmail.com&gt;</t>
  </si>
  <si>
    <t>Fri, 18 Dec 2015 23:36:49 +0000</t>
  </si>
  <si>
    <t>&lt;f268b2f26e0ca5824aff057e5875ab38019.20151218233612@mail23.us4.mcsv.net&gt;</t>
  </si>
  <si>
    <t>Tue, 7 Jul 2009 14:49:30 -0400</t>
  </si>
  <si>
    <t>[big campaign] TV Ads Praising Members of Congress for Supporting the
 Obama Clean Energy Jobs Bill Get Wide Notice.</t>
  </si>
  <si>
    <t>&lt;29FF7EFA288ACD488DD412939D4D1BABD640F3@aufc-server.AUFC.local&gt;</t>
  </si>
  <si>
    <t>Sun, 18 Jan 2015 14:41:53 -0500</t>
  </si>
  <si>
    <t>Women in Solitary Confinement</t>
  </si>
  <si>
    <t>&lt;2385664776.-229707081@org2.org2DB.reply.salsalabs.com&gt;</t>
  </si>
  <si>
    <t>Fri, 4 Sep 2015 09:39:20 -0400</t>
  </si>
  <si>
    <t>Fwd: First Draft on Politics: Rubio and Clinton to Have an Island All
 to Themselves</t>
  </si>
  <si>
    <t>&lt;CAE6FiQ9-gMn_T6dAV1R_JajpzDmJiGWHyyWKxjFf7qgeYJ37Qw@mail.gmail.com&gt;</t>
  </si>
  <si>
    <t>Sat, 14 Feb 2015 17:29:08 -0500</t>
  </si>
  <si>
    <t>Digital Darkness and Silence for Sex Offenders in the Information
 Age</t>
  </si>
  <si>
    <t>&lt;2414163474.-84155167@org2.org2DB.reply.salsalabs.com&gt;</t>
  </si>
  <si>
    <t>Thu, 13 Aug 2015 14:59:26 -0400</t>
  </si>
  <si>
    <t>Jake Sullivan &lt;jsullivan@hillaryclinton.com&gt;, 
 Laura Rosenberger &lt;lrosenberger@hillaryclinton.com&gt;, 
 John Podesta &lt;john.podesta@gmail.com&gt;</t>
  </si>
  <si>
    <t>Iran riff</t>
  </si>
  <si>
    <t>&lt;CAAEwKfz_B0Ea609TUUgb1W11tQh=dJt152Q4ZYR_F-a4HOFMzQ@mail.gmail.com&gt;</t>
  </si>
  <si>
    <t>Sat, 4 Jul 2015 08:00:48 -0500</t>
  </si>
  <si>
    <t>"Leslie Garvey, Project On Government Oversight" &lt;lgarvey@pogo.org&gt;</t>
  </si>
  <si>
    <t>POGO Welcomes Leadership Change at VA Inspector General</t>
  </si>
  <si>
    <t>&lt;1963131005.1436014869511.JavaMail.www@app351&gt;</t>
  </si>
  <si>
    <t>Wed, 7 Dec 2011 09:23:17 -0500</t>
  </si>
  <si>
    <t>"Bjorklund, Victoria B" &lt;vbjorklund@stblaw.com&gt;</t>
  </si>
  <si>
    <t>"'aj66@nyu.edu'" &lt;aj66@nyu.edu&gt;, 
 "'blindsey@clintonfoundation.org'" &lt;blindsey@clintonfoundation.org&gt;, 
 "'john.podesta@gmail.com'" &lt;john.podesta@gmail.com&gt;</t>
  </si>
  <si>
    <t>Fw: Clipping Service  -  OSF</t>
  </si>
  <si>
    <t>&lt;CB9DA348DFDEDF4A8BB6A02D5162550A10D27EC9F1@NYGEX7MB3.stbglobal.com&gt;</t>
  </si>
  <si>
    <t>Tue, 4 Dec 2007 13:03:24 -0500</t>
  </si>
  <si>
    <t>NH CLIPS 12/4/07 PM</t>
  </si>
  <si>
    <t>&lt;D040C964D2B6864FB1B77FCDAF18522646990F@EVS1.hillaryclinton.local&gt;</t>
  </si>
  <si>
    <t>Thu, 30 Jul 2015 23:30:13 -0400</t>
  </si>
  <si>
    <t>Jake Sullivan &lt;jsullivan@hillaryclinton.com&gt;, 
 Kristina Schake &lt;kschake@hillaryclinton.com&gt;, 
 Jennifer Palmieri &lt;jpalmieri@hillaryclinton.com&gt;, 
 Robby Mook &lt;re47@hillaryclinton.com&gt;, Mandy Grunwald &lt;gruncom@aol.com&gt;, 
 Christina Reynolds &lt;creynolds@hillaryclinton.com&gt;, 
 "Margolis, Jim" &lt;Jim.Margolis@gmmb.com&gt;, 
 Joel Benenson &lt;jbenenson@bsgco.com&gt;, John Podesta &lt;john.podesta@gmail.com&gt;, 
 Dan Schwerin &lt;dschwerin@hillaryclinton.com&gt;, 
 Marlon Marshall &lt;mmarshall@hillaryclinton.com&gt;</t>
  </si>
  <si>
    <t>Fwd: CLIP | MSNBC: Interview with DWS</t>
  </si>
  <si>
    <t>&lt;CANqZgL_h2Vzv2dKik0NGeROPFT3ABc6YTu1zzzMBF=GA3we4+w@mail.gmail.com&gt;</t>
  </si>
  <si>
    <t>Wed, 22 Oct 2014 16:09:51 -0400</t>
  </si>
  <si>
    <t>EXCLUSIVE: Amid Shootings, Chicago Police Department Upholds
 Culture of Impunity</t>
  </si>
  <si>
    <t>&lt;2286596467.-1960148063@org2.org2DB.reply.salsalabs.com&gt;</t>
  </si>
  <si>
    <t>Mon, 3 Aug 2015 08:16:02 -0700</t>
  </si>
  <si>
    <t>Byron Georgiou &lt;byron@georgiouenterprises.com&gt;</t>
  </si>
  <si>
    <t>John.Podesta@gmail.com</t>
  </si>
  <si>
    <t>FW: ANNOUNCEMENT: The Clean Power Plan is here!</t>
  </si>
  <si>
    <t>&lt;a2b7dcba7d93e13daf20bf8baa64331a@mail.gmail.com&gt;</t>
  </si>
  <si>
    <t>Mon, 17 Aug 2015 07:10:01 -0400 (EDT)</t>
  </si>
  <si>
    <t>The Daily 202: Is the Libertarian Movement Over?</t>
  </si>
  <si>
    <t>&lt;20150817071001.4961437.282849@sailthru.com&gt;</t>
  </si>
  <si>
    <t>Thu, 23 Apr 2015 21:58:02 -0400</t>
  </si>
  <si>
    <t>Re: Stories for tomorrow 4.24</t>
  </si>
  <si>
    <t>&lt;CAE6FiQ_uaYwMWALseFdMXVUStAvKqtifuQBaX1faj5PqESibaw@mail.gmail.com&gt;</t>
  </si>
  <si>
    <t>Sat, 01 Nov 2008 03:00:01 +0000</t>
  </si>
  <si>
    <t xml:space="preserve">Agency Leads </t>
  </si>
  <si>
    <t>&lt;110120080300.12008.490BC631000756E200002EE8221652585697019D02010C04040E990A9C@comcast.net&gt;</t>
  </si>
  <si>
    <t>Mon, 29 Jun 2015 15:54:13 -0400</t>
  </si>
  <si>
    <t>&lt;CAE6FiQ_4wE7ie=0xRJf2=qfvVOnROP9YryFitJtpdVOJM+0zfQ@mail.gmail.com&gt;</t>
  </si>
  <si>
    <t>Tue, 17 Mar 2015 19:02:51 -0400</t>
  </si>
  <si>
    <t>Iran Nuclear Agreement</t>
  </si>
  <si>
    <t>&lt;2024B1FCFD37FC478BCD92EC0508319F06B62CBE1F@CBIvEXMB05DC.cov.com&gt;</t>
  </si>
  <si>
    <t>Wed, 11 Jun 2008 08:15:02 -0400</t>
  </si>
  <si>
    <t>[big campaign] '08 Daily News Clips - 6/11</t>
  </si>
  <si>
    <t>&lt;17a089db0806110515l32a5cb18g75949e332e9d2f5c@mail.gmail.com&gt;</t>
  </si>
  <si>
    <t>Tue, 3 Jun 2008 19:55:29 -0400</t>
  </si>
  <si>
    <t>"Eddie Vale" &lt;evale@progressivemediausa.org&gt;</t>
  </si>
  <si>
    <t>[big campaign] Full Text of McCain's Speech Tonight</t>
  </si>
  <si>
    <t>&lt;536aaea90806031655j6309642dm4e1bc2ac92c7685a@mail.gmail.com&gt;</t>
  </si>
  <si>
    <t>Thu, 21 Jan 2016 15:33:34 +0000</t>
  </si>
  <si>
    <t>&lt;232a4a45176fccacab865e520a7f9100a75.20160121153310@mail155.atl171.mcdlv.net&gt;</t>
  </si>
  <si>
    <t>Mon, 25 Feb 2008 12:09:47 -0500</t>
  </si>
  <si>
    <t>"Amy Dacey" &lt;amy@fundforamerica.net&gt;</t>
  </si>
  <si>
    <t>"Anna Burger" &lt;anna.burger@seiu.org&gt;, 
 "John Podesta" &lt;john.podesta@gmail.com&gt;, 
 "JStocks@nea.org" &lt;jstocks@nea.org&gt;, "Rob McKay" &lt;rmckay@mckayfund.org&gt;</t>
  </si>
  <si>
    <t>For your attention</t>
  </si>
  <si>
    <t>&lt;d8506cac0802250909w1dbaa815nd4cff7407fb9f9ee@mail.gmail.com&gt;</t>
  </si>
  <si>
    <t>Wed, 20 Jan 2016 21:24:43 -0600</t>
  </si>
  <si>
    <t>Re: DRAFT: "We Can't Wait" Speech</t>
  </si>
  <si>
    <t>&lt;-6893225243860336917@unknownmsgid&gt;</t>
  </si>
  <si>
    <t>Sun, 7 Sep 2014 15:06:17 -0500</t>
  </si>
  <si>
    <t>Donald Smalter &lt;don.smalter@gmail.com&gt;</t>
  </si>
  <si>
    <t>"podesta@law.georgetown.edu" &lt;podesta@law.georgetown.edu&gt;, 
 John_mccain@mccain.senate.gov, 
 "john_P._holdren@OSTP.EOP.GOV" &lt;john_P._holdren@ostp.eop.gov&gt;, 
 "CROHLFING@OSTP.EOP.GOV" &lt;CROHLFING@ostp.eop.gov&gt;</t>
  </si>
  <si>
    <t>TELL HILLARY SHE IS WRONG ON CLIMATE CHANGE ------ see below</t>
  </si>
  <si>
    <t>&lt;CAPmm6ojDTPcpQUHK__waQT+4B6hFzixPg_4=k-7REBanZCfC7g@mail.gmail.com&gt;</t>
  </si>
  <si>
    <t>Mon, 29 Feb 2016 08:32:56 -0500 (EST)</t>
  </si>
  <si>
    <t>The Daily 202: How Richard Shelby is trying to survive the Trump
 Tornado as it moves through Alabama</t>
  </si>
  <si>
    <t>&lt;20160229083256.6197556.381537@sailthru.com&gt;</t>
  </si>
  <si>
    <t>Sun, 19 Apr 2015 21:08:43 -0400</t>
  </si>
  <si>
    <t>NYT: Book Questions Clinton Donations</t>
  </si>
  <si>
    <t>&lt;CAPrY+5Jd4ak+wsi=2OS18Vp-_gyvr+MdP9ot57aL8W5xmXwv_Q@mail.gmail.com&gt;</t>
  </si>
  <si>
    <t>Mon, 21 Dec 2015 14:57:00 +0000</t>
  </si>
  <si>
    <t>&lt;232a4a45176fccacab865e520a7f9100a75.20151221145652@mail46.atl71.mcdlv.net&gt;</t>
  </si>
  <si>
    <t>Wed, 7 Jan 2015 17:37:16 -0500</t>
  </si>
  <si>
    <t>Deep Questions Arise Over Portland's Corporate Water Takeover</t>
  </si>
  <si>
    <t>&lt;2377034978.1819874453@org2.org2DB.reply.salsalabs.com&gt;</t>
  </si>
  <si>
    <t>Thu, 10 Dec 2015 13:05:06 -0600</t>
  </si>
  <si>
    <t>REMINDER: A Discussion with Slovakia's Deputy PM/Minister of Foreign and European Affairs Lajcak</t>
  </si>
  <si>
    <t>&lt;20151210-13050643-dbad6777-0@v84.vx-email.com&gt;</t>
  </si>
  <si>
    <t>Thu, 30 Aug 2012 18:22:36 -0400</t>
  </si>
  <si>
    <t>Tory Brown &lt;torybrown@gmail.com&gt;</t>
  </si>
  <si>
    <t>jdorner@americanprogress.org</t>
  </si>
  <si>
    <t>Re: [big campaign] The Ultimate Viewer's Guide to Romney's Post-Truth Campaign</t>
  </si>
  <si>
    <t>&lt;CANZ2gV5UGTCaGctjaC6e-wEsH_3rV1Z7t1DRKd-6byCYw-9D2Q@mail.gmail.com&gt;</t>
  </si>
  <si>
    <t>Tue, 2 Sep 2014 08:40:32 -0400</t>
  </si>
  <si>
    <t>Correct The Record Tuesday September 2, 2014 Morning Roundup</t>
  </si>
  <si>
    <t>&lt;CAGLPf4dNoUSi5XHNV1TYDMXEfaWcVn0-A7Gg1GWF1FV27A=jog@mail.gmail.com&gt;</t>
  </si>
  <si>
    <t>Mon, 24 Aug 2015 04:22:18 -0600</t>
  </si>
  <si>
    <t>Daily Skimm: You can do it.</t>
  </si>
  <si>
    <t>&lt;6bbc74e2-6473-48ec-8040-e712b753c639@xtgap4s7mta4374.xt.local&gt;</t>
  </si>
  <si>
    <t>Wed, 27 May 2015 20:04:58 -0400</t>
  </si>
  <si>
    <t>hrcrapid@googlegroups.com, Jennifer Palmieri &lt;jpalmieri@hillaryclinton.com&gt;, 
 Kristina Schake &lt;kschake@hillaryclinton.com&gt;, 
 Julie McClain &lt;jmcclain@hillaryclinton.com&gt;, 
 Meredith Thatcher &lt;mthatcher@hillaryclinton.com&gt;</t>
  </si>
  <si>
    <t>HRC TV Coverage 5.27.15</t>
  </si>
  <si>
    <t>&lt;CAGTda=AM6skPUSSCaE3xwNKP++_gfKf61W1Zin6eVTOhiaLfxw@mail.gmail.com&gt;</t>
  </si>
  <si>
    <t>Tue, 24 Jun 2008 11:35:58 -0400</t>
  </si>
  <si>
    <t>"Evan Whitbeck" &lt;ewhitbeck@progressivemediausa.org&gt;</t>
  </si>
  <si>
    <t>[big campaign] Media Monitoring Report - Morning 06/24/08</t>
  </si>
  <si>
    <t>&lt;96753f6c0806240835hb8aef5t64961cc4f841a6f3@mail.gmail.com&gt;</t>
  </si>
  <si>
    <t>Wed, 30 Sep 2015 20:44:29 -0400</t>
  </si>
  <si>
    <t>"Congressman John Garamendi " &lt;info@garamendi.org&gt;</t>
  </si>
  <si>
    <t>FW: Did you see this?</t>
  </si>
  <si>
    <t>&lt;beb6f220a27340db946aef3ca88bfa8d@garamendi.org&gt;</t>
  </si>
  <si>
    <t>Mon, 4 Jan 2016 12:12:39 -0500</t>
  </si>
  <si>
    <t>Fwd: Rapid Summary: WJC first event in NH</t>
  </si>
  <si>
    <t>&lt;CANvypvD0j0CWBVdt+2EMf9VmYh6Wa=Q-GAKaXcEVV699=twBXA@mail.gmail.com&gt;</t>
  </si>
  <si>
    <t>Thu, 10 Dec 2015 03:00:05 +1100</t>
  </si>
  <si>
    <t>News from Hudson: Putin's Role in Obama's Middle East Strategy, ISIS and Radical Islam, French Leadership, and more</t>
  </si>
  <si>
    <t>&lt;cm.030005.iykrtrt.xdtludjy.i@cmail19.com&gt;</t>
  </si>
  <si>
    <t>Wed, 15 Jul 2015 17:41:49 -0400</t>
  </si>
  <si>
    <t>Michael Bronfein &lt;mbronfein@gmail.com&gt;</t>
  </si>
  <si>
    <t>&lt;CAE6FiQ_UjCEGw+5OsG4W+g00FraSvUaEcAEYWswT8Kcy5Mf60A@mail.gmail.com&gt;</t>
  </si>
  <si>
    <t>Tue, 6 Oct 2015 16:02:59 -0400</t>
  </si>
  <si>
    <t>Debbie Stabenow &lt;dstabenow@stabenowforsenate.com&gt;</t>
  </si>
  <si>
    <t>"John D. Podesta" &lt;podesta@law.georgetown.edu&gt;</t>
  </si>
  <si>
    <t>The Great Lakes are at risk</t>
  </si>
  <si>
    <t>&lt;f2f5fbb8408f42c6ae4d8c2470d1a8c7@stabenowforsenate.com&gt;</t>
  </si>
  <si>
    <t>Sun, 22 Mar 2015 01:18:41 +0000</t>
  </si>
  <si>
    <t>&lt;8743D762-B096-43AC-82C8-85F79603DA0E@hrcoffice.com&gt;</t>
  </si>
  <si>
    <t>Mon, 22 Feb 2016 20:28:00 +0000</t>
  </si>
  <si>
    <t>Anne Pence</t>
  </si>
  <si>
    <t>&lt;2d03b004af224ec2975e51d221c6ac40@CBIvEX01eUS.cov.com&gt;</t>
  </si>
  <si>
    <t>Sat, 26 Jul 2014 12:48:31 -0400</t>
  </si>
  <si>
    <t>Correct The Record Saturday July 26, 2014 Roundup</t>
  </si>
  <si>
    <t>&lt;CAGLPf4e9VPATYV6CNfy7+6_GxDg8BHR8omp4Feiz2HFVrK6OLA@mail.gmail.com&gt;</t>
  </si>
  <si>
    <t>Mon, 22 Feb 2016 15:49:09 -0500</t>
  </si>
  <si>
    <t>"Eizenstat, Stuart" &lt;seizenstat@cov.com&gt;, 
 Laura Rosenberger &lt;lrosenberger@hillaryclinton.com&gt;</t>
  </si>
  <si>
    <t>Re: Anne Pence</t>
  </si>
  <si>
    <t>&lt;CAME8pxWjFVu1xWceXZTA4+e5yFZ6tw_h_FJbYQW_DT6gPL7ACA@mail.gmail.com&gt;</t>
  </si>
  <si>
    <t>Sun, 26 Apr 2015 10:37:16 -0400</t>
  </si>
  <si>
    <t>&lt;1127832674369196314@unknownmsgid&gt;</t>
  </si>
  <si>
    <t>Tue, 30 Sep 2014 14:30:18 -0400</t>
  </si>
  <si>
    <t>Correct The Record Tuesday September 30, 2014 Afternoon Roundup</t>
  </si>
  <si>
    <t>&lt;CAGLPf4csuUgcW8A85OTNaWN96JzXzahxzzOxeeeuvkk+2Bs-YA@mail.gmail.com&gt;</t>
  </si>
  <si>
    <t>Sat, 9 Feb 2013 10:06:52 -0500</t>
  </si>
  <si>
    <t>RE: Biweekly Report for WJC</t>
  </si>
  <si>
    <t>&lt;651EDFB72078454697DF67586425910E17E1AC6DE7@CLINTON07.utopiasystems.net&gt;</t>
  </si>
  <si>
    <t>Sun, 26 Apr 2015 10:54:20 -0400</t>
  </si>
  <si>
    <t>CNN: 'Clinton Cash' author says no "direct evidence" of wrongdoing</t>
  </si>
  <si>
    <t>&lt;CAPrY+5L6Hu5jdXke-xgU=5eNG1tWsDf=OaFLnmKsh6UtQhojpQ@mail.gmail.com&gt;</t>
  </si>
  <si>
    <t>Thu, 2 Oct 2008 22:33:45 -0400</t>
  </si>
  <si>
    <t>[big campaign] NSN VP Debate National Security Fact Check</t>
  </si>
  <si>
    <t>&lt;D95FD7E3C26145418259F2F5E3E88E5B0E2ABC771C@bryan.ad.nsnetwork.org&gt;</t>
  </si>
  <si>
    <t>Thu, 29 Oct 2015 21:28:27 +0000</t>
  </si>
  <si>
    <t>"Shumway Marshall, Business Forward" &lt;info@businessfwd.org&gt;</t>
  </si>
  <si>
    <t>John Podesta &lt;John.Podesta@gmail.com&gt;</t>
  </si>
  <si>
    <t>REMINDER: Media training on Friday - Join us to learn interview best practices</t>
  </si>
  <si>
    <t>&lt;6883479226ce2904101cc4710c165e1e@bounce.bluestatedigital.com&gt;</t>
  </si>
  <si>
    <t>Fri, 3 Jul 2015 15:28:23 -0400</t>
  </si>
  <si>
    <t>&lt;137dc8f95edcceb1265f7c5a3ea07bdc@mail.gmail.com&gt;</t>
  </si>
  <si>
    <t>Mon, 29 Jun 2015 15:19:16 -0400</t>
  </si>
  <si>
    <t>&lt;CAEMn5Q=me_GWh2=tbAkB_bYVEYa+M+_Qud3igX=+mTiQ131tmA@mail.gmail.com&gt;</t>
  </si>
  <si>
    <t>Thu, 11 Sep 2014 16:13:08 -0400</t>
  </si>
  <si>
    <t>William Rivers Pitt | Meet the New War, Same as the Old War</t>
  </si>
  <si>
    <t>&lt;2243329510.-990727715@org2.org2DB.reply.salsalabs.com&gt;</t>
  </si>
  <si>
    <t>Fri, 11 Sep 2015 15:14:00 -0400</t>
  </si>
  <si>
    <t>Washington Monthly &lt;editors@washingtonmonthly.com&gt;</t>
  </si>
  <si>
    <t>WEEKLY WRAP-UP: The Bernie/Trump contrast</t>
  </si>
  <si>
    <t>&lt;1122219506142.1102433536755.3497.0.341512JL.1002@scheduler.constantcontact.com&gt;</t>
  </si>
  <si>
    <t>Fri, 9 Nov 2012 11:01:39 -0500</t>
  </si>
  <si>
    <t>&lt;8FE095AD-4340-4DAE-BC63-7F4B379C4BFA@clintonfoundation.org&gt;</t>
  </si>
  <si>
    <t>Mon, 1 Sep 2014 14:38:57 -0400</t>
  </si>
  <si>
    <t>Correct The Record Monday September 1, 2014 Roundup</t>
  </si>
  <si>
    <t>&lt;CAGLPf4fkiez70cfBk6n_m4_uua5qwL6vRKdq6aQqFHXkmfDipQ@mail.gmail.com&gt;</t>
  </si>
  <si>
    <t>Sun, 19 Apr 2015 21:47:22 -0400</t>
  </si>
  <si>
    <t>&lt;CAMhPeA8BusMf9O4pMjGnrT0ESiFye0+w5ff2+BjykOCTAvAHKw@mail.gmail.com&gt;</t>
  </si>
  <si>
    <t>Wed, 30 Dec 2015 10:05:21 +0000</t>
  </si>
  <si>
    <t>"Verma, Richard R" &lt;VermaRR@state.gov&gt;</t>
  </si>
  <si>
    <t>2015 Year In Review</t>
  </si>
  <si>
    <t>&lt;D2A88A1AEF265B4E893E7581B6F549C60690B176@NEWDELHIEX01.neasa.state.sbu&gt;</t>
  </si>
  <si>
    <t>Fri, 13 Feb 2015 18:15:17 -0500</t>
  </si>
  <si>
    <t>2.13.15 CTR Weekend TPs</t>
  </si>
  <si>
    <t>&lt;CAGLPf4faH3yRNGVvUywj160J4TE0rzPhP_81DHmU+JbF0Zr=BA@mail.gmail.com&gt;</t>
  </si>
  <si>
    <t>Fri, 6 Apr 2012 16:51:00 -0400</t>
  </si>
  <si>
    <t>&lt;651EDFB72078454697DF67586425910E1497B187F1@CLINTON07.utopiasystems.net&gt;</t>
  </si>
  <si>
    <t>Fri, 20 Nov 2015 11:31:05 -0500</t>
  </si>
  <si>
    <t>King &amp; Spalding &lt;update@kslawmail.com&gt;</t>
  </si>
  <si>
    <t>"Odesta, Podesta" &lt;podesta@law.georgetown.edu&gt;</t>
  </si>
  <si>
    <t xml:space="preserve">King &amp; Spalding Client Alert: ITC Initiates Investigation Into Likely Impact Of Trans-Pacific Partnership Agreement (TPP) </t>
  </si>
  <si>
    <t>&lt;b21a82f4955947969770abc5d2f5df11@kslawmail.com&gt;</t>
  </si>
  <si>
    <t>Mon, 18 Aug 2008 10:24:25 -0400</t>
  </si>
  <si>
    <t>[big campaign] Tracking Update: McCain Speech in Orlando, FL 08/18/08</t>
  </si>
  <si>
    <t>&lt;c28de9b0808180724kef21f5y9043da6dacb130e0@mail.gmail.com&gt;</t>
  </si>
  <si>
    <t>Fri, 2 Mar 2012 17:24:04 -0500</t>
  </si>
  <si>
    <t>Hannah Richert - PC &lt;hannah@presidentclinton.com&gt;, 
 Bruce Lindsey &lt;blindsey@clintonfoundation.org&gt;, 
 Laura Graham &lt;lgraham@clintonfoundation.org&gt;, 
 Doug Band - PC &lt;doug@presidentclinton.com&gt;, 
 Stephanie Streett &lt;sstreett@clintonfoundation.org&gt;, 
 Bari Lurie &lt;blurie@clintonfoundation.org&gt;, 
 "John Podesta (john.podesta@gmail.com)" &lt;john.podesta@gmail.com&gt;</t>
  </si>
  <si>
    <t>&lt;651EDFB72078454697DF67586425910E1491366F4F@CLINTON07.utopiasystems.net&gt;</t>
  </si>
  <si>
    <t>Sun, 28 Jun 2015 10:59:02 -0400</t>
  </si>
  <si>
    <t>H4A News Clips 6.28.15</t>
  </si>
  <si>
    <t>&lt;725863396997897727@unknownmsgid&gt;</t>
  </si>
  <si>
    <t>Thu, 28 Mar 2013 12:04:57 -0400 (EDT)</t>
  </si>
  <si>
    <t>Bob Wendelgass - Clean Water Action &lt;activist@cleanwater.org&gt;</t>
  </si>
  <si>
    <t>You Can Help Us Protect Our Water Today!</t>
  </si>
  <si>
    <t>&lt;2508636256.1042416710@org.orgDB.mail.democracyinaction.org&gt;</t>
  </si>
  <si>
    <t>Sat, 31 Jan 2015 16:28:20 -0500</t>
  </si>
  <si>
    <t>Crises at Pacifica Radio</t>
  </si>
  <si>
    <t>&lt;2401053294.1863774312@org2.org2DB.reply.salsalabs.com&gt;</t>
  </si>
  <si>
    <t>Fri, 31 Jul 2015 15:45:02 -0400</t>
  </si>
  <si>
    <t>Lauren Peterson &lt;lpeterson@hillaryclinton.com&gt;</t>
  </si>
  <si>
    <t>Re: TWEET | Rubio Hits HRC On Cuba, Russia</t>
  </si>
  <si>
    <t>&lt;-4096638501469713551@unknownmsgid&gt;</t>
  </si>
  <si>
    <t>Thu, 29 Oct 2015 19:57:01 +0000</t>
  </si>
  <si>
    <t>Clinton Foundation News &amp; Guidance: Donor Update</t>
  </si>
  <si>
    <t>&lt;DM2PR08MB448CA0450527D75973ED22FBF200@DM2PR08MB448.namprd08.prod.outlook.com&gt;</t>
  </si>
  <si>
    <t>Tue, 17 Jun 2008 12:40:10 -0400</t>
  </si>
  <si>
    <t>"Ryan Duncan" &lt;rduncan@progressivemediausa.org&gt;</t>
  </si>
  <si>
    <t>"R Duncan" &lt;rduncan@progressivemediausa.org&gt;</t>
  </si>
  <si>
    <t>[big campaign] Media Monitoring Report - Morning 06/17/08</t>
  </si>
  <si>
    <t>&lt;f8fb37050806170940u1b5ca40csc9c2e22d866f79ee@mail.gmail.com&gt;</t>
  </si>
  <si>
    <t>Sun, 6 Jul 2014 15:30:48 -0400</t>
  </si>
  <si>
    <t>Correct The Record Sunday July 6, 2014 Roundup</t>
  </si>
  <si>
    <t>&lt;CAGLPf4edcui1Sd4bDsj7Tv7o9Fj+XuySRg_6qEPzOGctQmFXFA@mail.gmail.com&gt;</t>
  </si>
  <si>
    <t>Mon, 5 Oct 2015 22:26:06 +0000</t>
  </si>
  <si>
    <t>Belfer Center for Science and International Affairs
	&lt;info@belfercenter.hks.harvard.edu&gt;</t>
  </si>
  <si>
    <t>You're Invited: Wendy Sherman &amp; David Sanger on Iran Deal</t>
  </si>
  <si>
    <t>&lt;468893881.461214851444083966141.JavaMail.app@rbg52.atlis1&gt;</t>
  </si>
  <si>
    <t>Tue, 2 Feb 2016 12:49:05 -0600</t>
  </si>
  <si>
    <t>Speaker Added: Confronting the Challenges of Instability in Eastern Europe</t>
  </si>
  <si>
    <t>&lt;20160202-12490597-1a814e5e-0@v84.vx-email.com&gt;</t>
  </si>
  <si>
    <t>Wed, 5 Aug 2015 07:20:01 -0400 (EDT)</t>
  </si>
  <si>
    <t>The Daily 202: Jeb, in damage control mode, highlights risk of
 GOP's war on Planned Parenthood</t>
  </si>
  <si>
    <t>&lt;20150805072001.4886738.299137@sailthru.com&gt;</t>
  </si>
  <si>
    <t>Tue, 14 Oct 2008 14:59:27 -0400</t>
  </si>
  <si>
    <t>[big campaign] Tracking Update: Palin Rally in Scranton, PA 10/14/08</t>
  </si>
  <si>
    <t>&lt;c28de9b0810141159y252cd90cm5242776eda3e7a14@mail.gmail.com&gt;</t>
  </si>
  <si>
    <t>Wed, 14 Oct 2015 01:00:00 -0500</t>
  </si>
  <si>
    <t>GMF's World Wire: Russia in Syria | Jordan's Energy Supply | Future of NATO</t>
  </si>
  <si>
    <t>&lt;20151013-18460807-a0d75584-0@v84.vx-email.com&gt;</t>
  </si>
  <si>
    <t>Wed, 3 Dec 2014 14:36:58 -0500</t>
  </si>
  <si>
    <t>UABA Urges Swift Congressional Passage of S. 2828 and HR. 5782</t>
  </si>
  <si>
    <t>&lt;000a01d00f30$827818e0$87684aa0$@uaba.org&gt;</t>
  </si>
  <si>
    <t>Thu, 29 Nov 2007 10:56:07 -0500</t>
  </si>
  <si>
    <t xml:space="preserve">AA Media Clips 11.29.07  </t>
  </si>
  <si>
    <t>&lt;391DB2D2E5138B43AA28B750D2D078960296FAAE@EVS1.hillaryclinton.local&gt;</t>
  </si>
  <si>
    <t>Fri, 23 Jan 2015 14:51:03 -0500</t>
  </si>
  <si>
    <t>1.23.15 CTR Weekend TPs</t>
  </si>
  <si>
    <t>&lt;CAGLPf4c8QoZoHsBduX4S0r5pxARXoN9enQefq5v6Ek5kUxgZvA@mail.gmail.com&gt;</t>
  </si>
  <si>
    <t>Fri, 21 May 2010 16:23:35 -0400 (EDT)</t>
  </si>
  <si>
    <t>John DeCock - Clean Water Action &lt;activist@cleanwater.org&gt;</t>
  </si>
  <si>
    <t>Oil Spill In the Gulf: One Month...and Counting</t>
  </si>
  <si>
    <t>&lt;1414583252.-1183301698@org.orgDB.mail.democracyinaction.org&gt;</t>
  </si>
  <si>
    <t>Tue, 02 Dec 2008 23:08:32 +0800 (CST)</t>
  </si>
  <si>
    <t>"johnson_lo" &lt;johnson_lo@mail2000.com.tw&gt;</t>
  </si>
  <si>
    <t>&lt;1228230512.18951.johnson_lo@mail2000.com.tw&gt;</t>
  </si>
  <si>
    <t>Thu, 16 Jul 2015 13:42:20 -0400</t>
  </si>
  <si>
    <t>&lt;CAME8pxUjb_=6KNCSP=NEGZfBYfr4UNdWRbVEhd6D_-semNdv3w@mail.gmail.com&gt;</t>
  </si>
  <si>
    <t>Fri, 8 Aug 2008 12:39:25 -0400</t>
  </si>
  <si>
    <t>[big campaign] Tracking Update: McCain Appearance in Des Moines, IA
 08/08/08</t>
  </si>
  <si>
    <t>&lt;c28de9b0808080939l373c5f71ic39fb7e37dddc532@mail.gmail.com&gt;</t>
  </si>
  <si>
    <t>Thu, 5 Nov 2015 15:25:52 +0000</t>
  </si>
  <si>
    <t>&lt;2768ea8e53da1b3ff17fb6a6f477e2b071c.20151105152512@mail44.wdc01.mcdlv.net&gt;</t>
  </si>
  <si>
    <t>Wed, 12 Aug 2015 10:24:19 -0400</t>
  </si>
  <si>
    <t>Nikki Budzinski &lt;nbudzinski@hillaryclinton.com&gt;</t>
  </si>
  <si>
    <t>Trades Dinner Sunday</t>
  </si>
  <si>
    <t>&lt;CA+Z3wa2wJieUPVM5cyxJzf_1JmS0yEBNaFc+TPTWmqmDgqSsNg@mail.gmail.com&gt;</t>
  </si>
  <si>
    <t>Fri, 8 Feb 2013 23:21:43 -0500</t>
  </si>
  <si>
    <t>&lt;651EDFB72078454697DF67586425910E17E1AC6DE3@CLINTON07.utopiasystems.net&gt;</t>
  </si>
  <si>
    <t>Tue, 8 Mar 2016 19:01:14 +0000</t>
  </si>
  <si>
    <t>&lt;2768ea8e53da1b3ff17fb6a6f477e2b071c.20160308190104@mail73.atl111.rsgsv.net&gt;</t>
  </si>
  <si>
    <t>Sun, 15 Feb 2015 15:09:13 -0500</t>
  </si>
  <si>
    <t>Some Thoughts on Mercy: An Essay on Race and Redemption</t>
  </si>
  <si>
    <t>&lt;2414576370.-1090981143@org2.org2DB.reply.salsalabs.com&gt;</t>
  </si>
  <si>
    <t>&lt;7241420.1350510615525.JavaMail.www@app309&gt;</t>
  </si>
  <si>
    <t>Fri, 29 Aug 2008 23:35:05 -0400</t>
  </si>
  <si>
    <t>[big campaign] Media Monitoring Report - Evening 08/29/08</t>
  </si>
  <si>
    <t>&lt;9fe0a8120808292035i472d5e58g64c5fd2a61b2619d@mail.gmail.com&gt;</t>
  </si>
  <si>
    <t>Thu, 14 Aug 2014 16:49:42 -0400</t>
  </si>
  <si>
    <t>Another Night of Police Violence in Ferguson</t>
  </si>
  <si>
    <t>&lt;2216701711.598539982@org2.org2DB.reply.salsalabs.com&gt;</t>
  </si>
  <si>
    <t>Fri, 26 Jun 2015 10:59:09 -0400</t>
  </si>
  <si>
    <t>Uri Avnery and Tikkun &lt;miriam@tikkun.org&gt;</t>
  </si>
  <si>
    <t>Uri Avnery on Israeli War Crimes,  BDS and the One State Proposal
 for Israel and Palestine</t>
  </si>
  <si>
    <t>&lt;3305332755.939440515@org.orgDB.reply.salsalabs.com&gt;</t>
  </si>
  <si>
    <t>Wed, 30 Dec 2015 13:07:31 -0500 (EST)</t>
  </si>
  <si>
    <t>The Daily 202 [corrected]: Will the GOP establishment candidates
 kill each other?</t>
  </si>
  <si>
    <t>&lt;20151230130731.5824278.116858@sailthru.com&gt;</t>
  </si>
  <si>
    <t>Wed, 22 Apr 2015 20:53:56 -0400</t>
  </si>
  <si>
    <t>TIME: Clinton Allies Knock Down Donor Allegations, New Questions Pop Up</t>
  </si>
  <si>
    <t>&lt;CAPrY+5KfxrvwayCqNiRDX=uERR2VtoLy9fzx6V3YU7-4ZJyAQg@mail.gmail.com&gt;</t>
  </si>
  <si>
    <t>Sun, 12 Apr 2015 21:35:52 -0400</t>
  </si>
  <si>
    <t>&lt;CAE_=YH9A96=BbB_V+c2TuOy_zj4wT64H-ge3x9KHPB77Ob4ZEA@mail.gmail.com&gt;</t>
  </si>
  <si>
    <t>Wed, 22 Apr 2015 19:30:45 -0400</t>
  </si>
  <si>
    <t>Politico: Martin O'Malley forces ramp up for late May launch</t>
  </si>
  <si>
    <t>&lt;409a88010d19f5c23e606f7a0283462a@mail.gmail.com&gt;</t>
  </si>
  <si>
    <t>Fri, 24 Jul 2015 12:36:19 -0400</t>
  </si>
  <si>
    <t>&lt;CAGvMB-Yb4dz8VVzt+nKfdJwfQq_SFRfzzdmbS-TD8PtUtkTLtg@mail.gmail.com&gt;</t>
  </si>
  <si>
    <t>Mon, 20 Apr 2015 17:30:17 -0400</t>
  </si>
  <si>
    <t>Politico: Hillary Clinton on GOP field: They only want to talk about me</t>
  </si>
  <si>
    <t>&lt;CAPrY+5+fc3RzANiDyrJQjjP7BitDbOeN1ioNRpqr+C3VYx++Dw@mail.gmail.com&gt;</t>
  </si>
  <si>
    <t>Thu, 9 Oct 2014 14:38:10 -0400</t>
  </si>
  <si>
    <t>Gen. Wesley Clark Talks about Hillary and the Future</t>
  </si>
  <si>
    <t>&lt;CAGLPf4eXCeuUHaF-K86-GvpQLESgvq2C9JxZnDM-DZmOeh_uhQ@mail.gmail.com&gt;</t>
  </si>
  <si>
    <t>Thu, 16 Oct 2014 08:50:13 -0400</t>
  </si>
  <si>
    <t>&lt;CAGLPf4dTzn20iEsveSNapPiZ8bp_WVKOLwMpDODfRu63zYYPVw@mail.gmail.com&gt;</t>
  </si>
  <si>
    <t>Thu, 15 May 2008 15:34:49 -0400</t>
  </si>
  <si>
    <t>[big campaign] Re: PRESS CALL TODAY: Experts Respond to McCain Claim
 of Victory in Iraq by 2013</t>
  </si>
  <si>
    <t>&lt;1BEDA66E-7033-4E3D-B8D3-6E64D1E153AD@nsnetwork.org&gt;</t>
  </si>
  <si>
    <t>Thu, 19 Feb 2015 09:03:58 -0500</t>
  </si>
  <si>
    <t>Correct The Record Thursday February 19, 2015 Morning Roundup</t>
  </si>
  <si>
    <t>&lt;CAGLPf4cZb-ZPGjGmkWJtvSZF3A1HWpzV6hTa-DAG8a3VWO+Kjw@mail.gmail.com&gt;</t>
  </si>
  <si>
    <t>Tue, 26 Aug 2014 08:44:05 -0400</t>
  </si>
  <si>
    <t>Correct The Record Tuesday August 26, 2014 Morning Roundup</t>
  </si>
  <si>
    <t>&lt;CAGLPf4eKax+K_y=+hHq6N2qhyX8fQ1hPwg=rG=zkW1hJqbgUBg@mail.gmail.com&gt;</t>
  </si>
  <si>
    <t>Fri, 4 Sep 2015 03:00:04 +1000</t>
  </si>
  <si>
    <t>Upcoming Events: U.S.-China Strategy, India-Pakistan Relations, IAEA and the Iran Deal, and more</t>
  </si>
  <si>
    <t>&lt;cm.030004.jkhjtty.otlyhykh.i@cmail1.com&gt;</t>
  </si>
  <si>
    <t>Sat, 18 Jul 2015 00:29:53 -0400</t>
  </si>
  <si>
    <t>&lt;2418624c3dae60ead88e3f2a746357bc@mail.gmail.com&gt;</t>
  </si>
  <si>
    <t>Mon, 29 Jun 2015 18:23:29 -0400</t>
  </si>
  <si>
    <t>Re: FW: HRC Iran statement</t>
  </si>
  <si>
    <t>&lt;CAME8pxVUYQkm-gKEANXxMu7UtnO6s6wQ-=dwv1PuPre9B9htkQ@mail.gmail.com&gt;</t>
  </si>
  <si>
    <t>Fri, 8 May 2015 07:40:04 -0400</t>
  </si>
  <si>
    <t>News Clips 5.8.15</t>
  </si>
  <si>
    <t>&lt;CA+Wv=-7RCmLgR1fYgpCxKCnMpRU_1q7Tq_7f+D93s4bZsrmycg@mail.gmail.com&gt;</t>
  </si>
  <si>
    <t>Mon, 30 Mar 2015 09:55:26 -0400</t>
  </si>
  <si>
    <t>johnpodestatemp@outlook.com</t>
  </si>
  <si>
    <t>Fwd: Hillary Clinton Tells Malcolm Hoenlein Wants to Improve
 Relations With Israel</t>
  </si>
  <si>
    <t>&lt;CAE6FiQ_S7Z1yYu8u+1H_VO+U+ipVBBkmOwNDMUR7+RXvKQ3oWQ@mail.gmail.com&gt;</t>
  </si>
  <si>
    <t>Mon, 27 Apr 2015 09:58:41 -0400</t>
  </si>
  <si>
    <t>Josh Schwerin &lt;joshschwerin@gmail.com&gt;, hrcrapid &lt;HRCrapid@googlegroups.com&gt;</t>
  </si>
  <si>
    <t>RE: First Read: 'Clinton Cash' Author Speaks Out</t>
  </si>
  <si>
    <t>&lt;cbdcc6e9070f90d0d46cf8f89f68ba6f@mail.gmail.com&gt;</t>
  </si>
  <si>
    <t>Thu, 2 Apr 2015 19:54:56 -0400</t>
  </si>
  <si>
    <t>Re: Iran statement</t>
  </si>
  <si>
    <t>&lt;BC9F56A1-18E4-44C7-861F-094E207F7959@gmail.com&gt;</t>
  </si>
  <si>
    <t>Thu, 4 Jun 2015 07:37:26 -0400</t>
  </si>
  <si>
    <t>H4A News Clips 6.4.15</t>
  </si>
  <si>
    <t>&lt;d21668dd4bbbed9f163fb97291541940@mail.gmail.com&gt;</t>
  </si>
  <si>
    <t>Thu, 8 Jan 2009 15:05:01 -0500</t>
  </si>
  <si>
    <t>Sara Latham &lt;Sara.Latham@ptt.gov&gt;</t>
  </si>
  <si>
    <t>FW: FINAL DoD release</t>
  </si>
  <si>
    <t>&lt;2D9BF548D5515F438B3AA0B0BE7BF5F6303BD93DE6@MBX-01.ptt.gov&gt;</t>
  </si>
  <si>
    <t>Mon, 4 May 2015 11:48:04 -0400</t>
  </si>
  <si>
    <t>&lt;CAE6FiQ8XAud5OO-kM+TDY4yLJrgFDre3Y9aTSjwoMqEf1owQ4w@mail.gmail.com&gt;</t>
  </si>
  <si>
    <t>Sun, 28 Jun 2015 18:13:10 -0400</t>
  </si>
  <si>
    <t>Re: Israel and Iran</t>
  </si>
  <si>
    <t>&lt;A358F486-5B79-40FF-988B-CE476D63A9E4@gmail.com&gt;</t>
  </si>
  <si>
    <t>Mon, 28 Dec 2015 07:48:26 -0500 (EST)</t>
  </si>
  <si>
    <t>The Daily 202: Are we going to lose Afghanistan?</t>
  </si>
  <si>
    <t>&lt;20151228074826.5808849.467306@sailthru.com&gt;</t>
  </si>
  <si>
    <t>Tue, 26 Jan 2016 18:09:07 +0000</t>
  </si>
  <si>
    <t>&lt;f268b2f26e0ca5824aff057e5875ab38019.20160126180808@mail8.atl31.mcdlv.net&gt;</t>
  </si>
  <si>
    <t>Tue, 10 May 2011 20:25:18 -0400</t>
  </si>
  <si>
    <t>Barack Obama &lt;info@barackobama.com&gt;</t>
  </si>
  <si>
    <t>Fixing what's broken</t>
  </si>
  <si>
    <t>&lt;c37b9f4687bad48ad11b2de29f22496c@bounce.bluestatedigital.com&gt;</t>
  </si>
  <si>
    <t>Thu, 11 Dec 2014 17:13:31 -0500</t>
  </si>
  <si>
    <t>William Rivers Pitt | The Rank, Reeking Horror of Torturing Some
 Folks</t>
  </si>
  <si>
    <t>&lt;2346084223.-1453196902@org2.org2DB.reply.salsalabs.com&gt;</t>
  </si>
  <si>
    <t>Fri, 16 Jan 2015 14:14:07 -0500</t>
  </si>
  <si>
    <t>1.16.15 CTR Weekend TPs</t>
  </si>
  <si>
    <t>&lt;CAGLPf4fzMZCn7HZn6BRYLCHzOdsxb=Aip1Zv0Dk2SdtLWxyk-Q@mail.gmail.com&gt;</t>
  </si>
  <si>
    <t>Tue, 27 May 2014 10:01:59 -0400</t>
  </si>
  <si>
    <t>Dan Schwerin &lt;dschwerin.hrco@gmail.com&gt;</t>
  </si>
  <si>
    <t>Author's Note</t>
  </si>
  <si>
    <t>&lt;CFAA1317.364C9%dschwerin.hrco@gmail.com&gt;</t>
  </si>
  <si>
    <t>Wed, 8 Jul 2015 10:46:34 +0000</t>
  </si>
  <si>
    <t>&lt;232a4a45176fccacab865e520a7f9100a75.20150708104625@mail208.atl171.mcdlv.net&gt;</t>
  </si>
  <si>
    <t>Mon, 29 Jun 2015 18:14:30 -0400</t>
  </si>
  <si>
    <t>"'dkurtzphelan@gmail.com'" &lt;dkurtzphelan@gmail.com&gt;</t>
  </si>
  <si>
    <t>FW: HRC Iran statement</t>
  </si>
  <si>
    <t>&lt;2024B1FCFD37FC478BCD92EC0508319F06B0F77EF0@CBIvEXMB05DC.cov.com&gt;</t>
  </si>
  <si>
    <t>Fri, 28 Aug 2015 06:49:39 -0400</t>
  </si>
  <si>
    <t>First Draft on Politics: Democratic Candidates Gather Before Party Leaders to Give Their Best 10-Minute Pitches</t>
  </si>
  <si>
    <t>&lt;55E03CC3.0000059C@pmta02.sea1.nytimes.com&gt;</t>
  </si>
  <si>
    <t>Tue, 3 Mar 2015 19:52:59 -0500</t>
  </si>
  <si>
    <t>Rabbi Michael Lerner &lt;rabbilerner.tikkun@gmail.com&gt;</t>
  </si>
  <si>
    <t>Benjamon Netanyahu's Fantasy World: Aresponse to Netanyahu's
 address to Congress</t>
  </si>
  <si>
    <t>&lt;3220772716.-479381394@org.orgDB.reply.salsalabs.com&gt;</t>
  </si>
  <si>
    <t>Sun, 17 Aug 2008 14:32:21 -0400</t>
  </si>
  <si>
    <t>[big campaign] Media Monitoring Report - Sunday 08/17/08</t>
  </si>
  <si>
    <t>&lt;6858bb6a0808171132s6771d12gbf9e77f74d42e999@mail.gmail.com&gt;</t>
  </si>
  <si>
    <t>Thu, 12 Nov 2009 15:01:51 -0500</t>
  </si>
  <si>
    <t>"Karl Frisch, Media Matters" &lt;kfrisch@mediamatters.org&gt;</t>
  </si>
  <si>
    <t>[big campaign] So, what really happened to Lou Dobbs?</t>
  </si>
  <si>
    <t>&lt;e86a1d5e0911121201h3f60ae3eo4c05719284ecd7cd@mail.gmail.com&gt;</t>
  </si>
  <si>
    <t>Sun, 13 Dec 2015 13:32:44 +0000</t>
  </si>
  <si>
    <t>Dan Schwerin &lt;dschwerin@hillaryclinton.com&gt;, 
 Speech Drafts &lt;speechdrafts@hillaryclinton.com&gt;</t>
  </si>
  <si>
    <t>Re: DRAFT: Tuesday speech on homeland security</t>
  </si>
  <si>
    <t>&lt;D292DAB0.227F9%jim.margolis@gmmb.com&gt;</t>
  </si>
  <si>
    <t>Tue, 28 Oct 2014 11:33:04 -0500</t>
  </si>
  <si>
    <t>Wilson Center &lt;wwics@wilsoncenter.org&gt;</t>
  </si>
  <si>
    <t>The Ground Truth Briefing Takeaways--Ukraine Elections</t>
  </si>
  <si>
    <t>&lt;800590786.789818662.1414513984917.JavaMail.root@sjmas02.marketo.org&gt;</t>
  </si>
  <si>
    <t>Mon, 4 May 2015 12:38:23 -0400</t>
  </si>
  <si>
    <t>Jennifer Palmieri &lt;jpalmieri@hillaryclinton.com&gt;, 
 Tony Carrk &lt;tcarrk@hillaryclinton.com&gt;</t>
  </si>
  <si>
    <t>&lt;CAE6FiQ_0X16VuL4yi+Be0_mTubFXYcL3-fg_aPbftLAZJ5gVig@mail.gmail.com&gt;</t>
  </si>
  <si>
    <t>Mon, 5 Oct 2009 13:06:41 -0400</t>
  </si>
  <si>
    <t>[big campaign] Conservatives Undermine the Commander-in-Chief</t>
  </si>
  <si>
    <t>&lt;D95FD7E3C26145418259F2F5E3E88E5B9E85E075FB@bryan.ad.nsnetwork.org&gt;</t>
  </si>
  <si>
    <t>Fri, 28 Aug 2009 09:14:49 -0400</t>
  </si>
  <si>
    <t>[big campaign] WaPo Poll Finds Strong Support for Clean Energy
 Legislation</t>
  </si>
  <si>
    <t>&lt;A28459BA2B4D5D49BED0238513058A7F0125F226B58F@CAPMAILBOX.americanprogresscenter.org&gt;</t>
  </si>
  <si>
    <t>Thu, 17 Sep 2009 10:22:01 -0400</t>
  </si>
  <si>
    <t>[big campaign] TODAY 1PM: Missile Defense Press Call</t>
  </si>
  <si>
    <t>&lt;D95FD7E3C26145418259F2F5E3E88E5B9E79CBE7AE@bryan.ad.nsnetwork.org&gt;</t>
  </si>
  <si>
    <t>Mon, 4 Jan 2010 13:38:48 -0500</t>
  </si>
  <si>
    <t>[big campaign] Conservatives Spend Holiday Regifting Fear to the 
	American People</t>
  </si>
  <si>
    <t>&lt;D95FD7E3C26145418259F2F5E3E88E5B9E8FC23ED9@bryan.ad.nsnetwork.org&gt;</t>
  </si>
  <si>
    <t>Thu, 20 Aug 2015 09:50:01 +0000</t>
  </si>
  <si>
    <t>&lt;232a4a45176fccacab865e520a7f9100a75.20150820094940@mail147.atl61.mcsv.net&gt;</t>
  </si>
  <si>
    <t>Mon, 29 Jun 2015 23:47:05 -0400</t>
  </si>
  <si>
    <t>&lt;2024B1FCFD37FC478BCD92EC0508319F06B0F77EF4@CBIvEXMB05DC.cov.com&gt;</t>
  </si>
  <si>
    <t>Tue, 19 Aug 2008 14:48:14 -0400</t>
  </si>
  <si>
    <t>[big campaign] One Month Ago Today, Iraqi Prime Minister Endorsed
 Obama Iraq Strategy</t>
  </si>
  <si>
    <t>&lt;29FF7EFA288ACD488DD412939D4D1BAB977C35@aufc-server.AUFC.local&gt;</t>
  </si>
  <si>
    <t>Thu, 5 Mar 2015 15:51:45 +0000</t>
  </si>
  <si>
    <t>&lt;232a4a45176fccacab865e520a7f9100a75.20150305155115@mail93.atl71.mcdlv.net&gt;</t>
  </si>
  <si>
    <t>Tue, 18 Aug 2015 17:33:34 -0400</t>
  </si>
  <si>
    <t>Tom Blanton Oped</t>
  </si>
  <si>
    <t>&lt;CAEMn5QnVk07-yy40JVnOcgqR=Xiw3v6oqC6Q5s-Rbei0ovqgQA@mail.gmail.com&gt;</t>
  </si>
  <si>
    <t>Wed, 20 Feb 2008 12:50:13 -0500</t>
  </si>
  <si>
    <t>"Tom Matzzie" &lt;tom@zzranch.com&gt;</t>
  </si>
  <si>
    <t>"Andrew Baumann" &lt;ABaumann@gqrr.com&gt;</t>
  </si>
  <si>
    <t>Re: Joe Klein: McCain Soft on al Qaeda</t>
  </si>
  <si>
    <t>&lt;87906ab90802200950t26ecb957gf7ed1c5c35bb14b2@mail.gmail.com&gt;</t>
  </si>
  <si>
    <t>&lt;25319033.1351717179169.JavaMail.www@app329&gt;</t>
  </si>
  <si>
    <t>Sun, 22 Feb 2015 16:04:18 +0000</t>
  </si>
  <si>
    <t>2.22.15 HRC Clips</t>
  </si>
  <si>
    <t>&lt;D10F67FB.DB27C%nmerrill@hrcoffice.com&gt;</t>
  </si>
  <si>
    <t>Thu, 28 Jan 2016 20:00:10 +0000</t>
  </si>
  <si>
    <t>Introducing "Office Hours"</t>
  </si>
  <si>
    <t>&lt;1582119460.117947471454011210919.JavaMail.app@rbg52.atlis1&gt;</t>
  </si>
  <si>
    <t>Fri, 23 May 2008 12:33:34 -0400</t>
  </si>
  <si>
    <t>[big campaign] Media Monitoring Report - Morning 05/23/08</t>
  </si>
  <si>
    <t>&lt;4569b3c70805230933r4a422e36ne36a05a109f10bda@mail.gmail.com&gt;</t>
  </si>
  <si>
    <t>Sat, 23 May 2015 10:42:15 -0400</t>
  </si>
  <si>
    <t>H4A News Clips 5.23.15</t>
  </si>
  <si>
    <t>&lt;74dd6ac50457f6142961ff9d883229e2@mail.gmail.com&gt;</t>
  </si>
  <si>
    <t>Mon, 21 Jul 2008 13:04:28 -0400</t>
  </si>
  <si>
    <t>lsaunders@afscme.org, bigcampaign@googlegroups.com, erome@afscme.org</t>
  </si>
  <si>
    <t>[big campaign] Media Monitoring Report - Morning 07/21/08</t>
  </si>
  <si>
    <t>&lt;6858bb6a0807211004s192841a5yd3e4f9c44dac0d6b@mail.gmail.com&gt;</t>
  </si>
  <si>
    <t>Mon, 29 Jun 2015 16:12:03 -0400</t>
  </si>
  <si>
    <t>&lt;CAE6FiQ-owrJ9V+P5jfXjONNs4R3i2wtZ=q_st3ONwnKsw=-4EA@mail.gmail.com&gt;</t>
  </si>
  <si>
    <t>Sun, 24 Jan 2016 00:03:57 +0000</t>
  </si>
  <si>
    <t>Oren Shur &lt;oshur@hillaryclinton.com&gt;, Mandy Grunwald &lt;gruncom@aol.com&gt;</t>
  </si>
  <si>
    <t>RE: BREAKING: DMR: Endorsement: Hillary Clinton has needed knowledge,
 experience</t>
  </si>
  <si>
    <t>&lt;eam607f9pt7yjfgnui7in7cn.1453593832337@email.android.com&gt;</t>
  </si>
  <si>
    <t>Fri, 21 Dec 2007 09:40:08 -0500</t>
  </si>
  <si>
    <t>"Paul Begala" &lt;pbegala@hatcreekent.com&gt;, "Susan McCue" &lt;susan@one.org&gt;, 
 "Stan Greenberg" &lt;sgreenberg@gqrr.com&gt;, 
 "John Podesta" &lt;john.podesta@gmail.com&gt;</t>
  </si>
  <si>
    <t>Tracking Update</t>
  </si>
  <si>
    <t>&lt;87906ab90712210640p64056650g4721e6ade2ff99d2@mail.gmail.com&gt;</t>
  </si>
  <si>
    <t>Fri, 29 Oct 2010 11:56:22 -0500 (CDT)</t>
  </si>
  <si>
    <t>"Gene Karpinski, LCV Action Fund" &lt;feedback@lcv.org&gt;</t>
  </si>
  <si>
    <t>Deadline: Midnight tonight!</t>
  </si>
  <si>
    <t>&lt;15264751.1288372749263.JavaMail.www@app319&gt;</t>
  </si>
  <si>
    <t>Tue, 28 Jul 2015 18:08:36 +0000</t>
  </si>
  <si>
    <t>Fwd: News from The Hill: Dems clash with Kerry over Iran deal</t>
  </si>
  <si>
    <t>&lt;0E0DC75F-A3B1-4434-813B-182A9FC25BB3@podesta.com&gt;</t>
  </si>
  <si>
    <t>Sun, 15 Nov 2015 09:53:32 -0500 (EST)</t>
  </si>
  <si>
    <t>&lt;20151115095332.5540341.127489@sailthru.com&gt;</t>
  </si>
  <si>
    <t>Fri, 31 Jul 2015 13:02:26 -0400</t>
  </si>
  <si>
    <t>Jake Sullivan &lt;jsullivan@hillaryclinton.com&gt;, 
 Katie Dowd &lt;kdowd@hillaryclinton.com&gt;, 
 Jenna Lowenstein &lt;jlowenstein@hillaryclinton.com&gt;</t>
  </si>
  <si>
    <t>&lt;CA+C_h82i2PBugV4DkWdgABF6cx2XOUbJw5A3ZSw-eLAyipU7vg@mail.gmail.com&gt;</t>
  </si>
  <si>
    <t>Sat, 17 Oct 2015 11:31:15 +0000</t>
  </si>
  <si>
    <t>Re: CLIP | Yahoo: Hillary moneyman highlights new Saudi connection</t>
  </si>
  <si>
    <t>&lt;0FB0284D-881F-4AC8-867F-09023F955D03@podesta.com&gt;</t>
  </si>
  <si>
    <t>Sun, 31 Aug 2014 14:27:33 -0400</t>
  </si>
  <si>
    <t>$15 and Change: How Seattle Led the Country's Wage Revolution</t>
  </si>
  <si>
    <t>&lt;2233225474.-87447878@org2.org2DB.reply.salsalabs.com&gt;</t>
  </si>
  <si>
    <t>Sat, 28 Feb 2015 16:30:12 +0000</t>
  </si>
  <si>
    <t>2.28.15 HRC Clips</t>
  </si>
  <si>
    <t>&lt;D1175717.E3BA2%nmerrill@hrcoffice.com&gt;</t>
  </si>
  <si>
    <t>Sat, 11 Jul 2015 08:08:39 -0400</t>
  </si>
  <si>
    <t>H4A News Clips 7.11.15</t>
  </si>
  <si>
    <t>&lt;5f70ffd4b3fd23d9639bdcbf3226344b@mail.gmail.com&gt;</t>
  </si>
  <si>
    <t>Wed, 25 Jun 2008 09:31:26 -0400</t>
  </si>
  <si>
    <t>"Faiz Shakir" &lt;FShakir@americanprogress.org&gt;</t>
  </si>
  <si>
    <t>tmcguinness@progressivemediausa.org, bigcampaign@googlegroups.com</t>
  </si>
  <si>
    <t>[big campaign] Re: McCain Agreed That "This Is in Fact World War
 Three"</t>
  </si>
  <si>
    <t>&lt;80A0C6FBCD6E494E8933D1D1A52D267A0DE8C57F@epistula.americanprogresscenter.org&gt;</t>
  </si>
  <si>
    <t>Wed, 17 Jun 2009 13:26:14 -0400</t>
  </si>
  <si>
    <t>[big campaign] Conservatives' Dangerous and Reckless Iran Response</t>
  </si>
  <si>
    <t>&lt;D95FD7E3C26145418259F2F5E3E88E5B9E3A7E1799@bryan.ad.nsnetwork.org&gt;</t>
  </si>
  <si>
    <t>Wed, 13 May 2015 07:55:29 -0400</t>
  </si>
  <si>
    <t>H4A News Clips 5.13.15</t>
  </si>
  <si>
    <t>&lt;CA+Wv=-6xeBQd1j0Oi5FXpcxu63-ZhA-cCJct5X83jqoSzRaDKA@mail.gmail.com&gt;</t>
  </si>
  <si>
    <t>Wed, 1 Jul 2015 19:24:34 -0400</t>
  </si>
  <si>
    <t>Daily Media Report 7.1.15</t>
  </si>
  <si>
    <t>&lt;CAGTda=CKWrVUG=juCw7N=8iMoaPg1ZLQH_t1nuRswP1-t4=K0w@mail.gmail.com&gt;</t>
  </si>
  <si>
    <t>Wed, 2 Mar 2016 15:21:33 -0600</t>
  </si>
  <si>
    <t>Super Tuesday: What Went Down</t>
  </si>
  <si>
    <t>&lt;1529169880.4888233.1456953683541.JavaMail.root@townhallmail.com&gt;</t>
  </si>
  <si>
    <t>Thu, 29 Nov 2007 16:30:24 -0500</t>
  </si>
  <si>
    <t>State Clips, 11/29/07</t>
  </si>
  <si>
    <t>&lt;D040C964D2B6864FB1B77FCDAF1852264E10E6@EVS1.hillaryclinton.local&gt;</t>
  </si>
  <si>
    <t>Wed, 28 Jan 2015 20:43:14 +0000</t>
  </si>
  <si>
    <t>HRC Clips | 1.28.15 [3PM Edition]</t>
  </si>
  <si>
    <t>&lt;D0EEB1AA.BCB04%nmerrill@hrcoffice.com&gt;</t>
  </si>
  <si>
    <t>Fri, 18 Jul 2008 11:15:46 -0400</t>
  </si>
  <si>
    <t>[big campaign] Tracking Update: McCain Employee Town Hall 07/18/08</t>
  </si>
  <si>
    <t>&lt;c28de9b0807180815o65dc1a45g894984184bdee3de@mail.gmail.com&gt;</t>
  </si>
  <si>
    <t>Fri, 8 May 2015 07:39:56 +0000</t>
  </si>
  <si>
    <t>&lt;232a4a45176fccacab865e520a7f9100a75.20150508073944@mail98.atl71.mcdlv.net&gt;</t>
  </si>
  <si>
    <t>Tue, 10 Nov 2015 12:20:47 +0000</t>
  </si>
  <si>
    <t>&lt;232a4a45176fccacab865e520a7f9100a75.20151110122033@mail54.atl51.rsgsv.net&gt;</t>
  </si>
  <si>
    <t>Fri, 29 Jan 2016 23:20:05 +0000</t>
  </si>
  <si>
    <t>&lt;f268b2f26e0ca5824aff057e5875ab38019.20160129231930@mail55.atl111.rsgsv.net&gt;</t>
  </si>
  <si>
    <t>Wed, 2 Mar 2016 20:42:47 +0000</t>
  </si>
  <si>
    <t>"Furman, Jason L." &lt;Jason_L_Furman@cea.eop.gov&gt;</t>
  </si>
  <si>
    <t>Prepared Testimony for Hearing on "The 2016 Economic Report of the
 President"</t>
  </si>
  <si>
    <t>&lt;EB7D7B3D6E8BA74EA8246F9F47948FE62567DDA2@smeopm02&gt;</t>
  </si>
  <si>
    <t>Mon, 27 Apr 2015 09:20:07 -0400</t>
  </si>
  <si>
    <t>Josh Schwerin &lt;joshschwerin@gmail.com&gt;</t>
  </si>
  <si>
    <t>Fwd: First Read: 'Clinton Cash' Author Speaks Out</t>
  </si>
  <si>
    <t>&lt;CAL3dchhqOeQyy4oqtM=opNepaXFhEEWYYPvDkjGzLXEkPhq1Ew@mail.gmail.com&gt;</t>
  </si>
  <si>
    <t>Fri, 24 Apr 2015 19:03:44 +0000</t>
  </si>
  <si>
    <t>Mandy Grunwald &lt;gruncom@aol.com&gt;, 
 "jpalmieri@hillaryclinton.com" &lt;jpalmieri@hillaryclinton.com&gt;, 
 "David@db-research.com" &lt;David@db-research.com&gt;</t>
  </si>
  <si>
    <t>RE: Initial Economic Questions for Republicans</t>
  </si>
  <si>
    <t>&lt;1A484C9C32B526468802B7C2E6FD1BCEB368824F@mbx031-w1-co-6.exch031.domain.local&gt;</t>
  </si>
  <si>
    <t>Mon, 18 Aug 2008 08:36:46 -0400</t>
  </si>
  <si>
    <t>[big campaign] '08 Daily News Clips - 8/18</t>
  </si>
  <si>
    <t>&lt;c28de9b0808180536s16864e91yb11ca9b7587a74a7@mail.gmail.com&gt;</t>
  </si>
  <si>
    <t>Sun, 20 Mar 2016 06:05:54 -0500</t>
  </si>
  <si>
    <t>Townhall Daily - March 20 - Derek Hunter, Ken Blackwell, Debra J.
 Saunders, Bruce Bialosky, Paul Jacob and More</t>
  </si>
  <si>
    <t>&lt;1559643107.5120361.1458471946237.JavaMail.root@townhallmail.com&gt;</t>
  </si>
  <si>
    <t>Mon, 4 Aug 2014 15:49:25 -0400</t>
  </si>
  <si>
    <t>Mexico: Electoral Reform Threatens the Self-Determination of
 Indigenous Peoples</t>
  </si>
  <si>
    <t>&lt;2206716331.-1582123215@org2.org2DB.reply.salsalabs.com&gt;</t>
  </si>
  <si>
    <t>Sat, 10 Oct 2009 12:29:36 EDT</t>
  </si>
  <si>
    <t>Creamer2@aol.com</t>
  </si>
  <si>
    <t>bigcampaign@googlegroups.com, can@americansunitedforchange.org</t>
  </si>
  <si>
    <t>[big campaign] New Huff Post from Creamer -- Obama's Nobel Peace
 Prize</t>
  </si>
  <si>
    <t>&lt;d10.59e2f90f.38021070@aol.com&gt;</t>
  </si>
  <si>
    <t>Fri, 16 May 2008 00:22:34 -0400</t>
  </si>
  <si>
    <t>[big campaign] Media Monitoring Report - Evening 05/15/08</t>
  </si>
  <si>
    <t>&lt;96753f6c0805152122v8e99473h8d81f50e021994f4@mail.gmail.com&gt;</t>
  </si>
  <si>
    <t>Tue, 12 Aug 2014 14:14:19 -0400</t>
  </si>
  <si>
    <t>Correct The Record Tuesday August 12, 2014 Afternoon Roundup</t>
  </si>
  <si>
    <t>&lt;CAGLPf4cYY=i7nj72e7aaPyJgvRLLmXQ6fGqvqoMid+Anap3ZEw@mail.gmail.com&gt;</t>
  </si>
  <si>
    <t>Fri, 31 Jul 2015 15:39:39 -0400</t>
  </si>
  <si>
    <t>Dan Schwerin &lt;dschwerin@hillaryclinton.com&gt;, 
 Lauren Peterson &lt;lpeterson@hillaryclinton.com&gt;</t>
  </si>
  <si>
    <t>&lt;7d2d9c7b3288be2d2ccc8fde8bee2896@mail.gmail.com&gt;</t>
  </si>
  <si>
    <t>Sun, 23 Aug 2015 17:09:34 -0400</t>
  </si>
  <si>
    <t>Trevor Houser &lt;tghouser.hrc@gmail.com&gt;</t>
  </si>
  <si>
    <t>Re: KXL</t>
  </si>
  <si>
    <t>&lt;6326561093911636002@unknownmsgid&gt;</t>
  </si>
  <si>
    <t>Fri, 29 Aug 2008 13:51:40 -0400</t>
  </si>
  <si>
    <t>[big campaign] Tracking Update: McCain Palin Speech in Dayton, OH
 08/29/08</t>
  </si>
  <si>
    <t>&lt;9da174070808291051m22d26806v9866ef57e69e993f@mail.gmail.com&gt;</t>
  </si>
  <si>
    <t>Wed, 24 Sep 2008 15:18:51 -0400</t>
  </si>
  <si>
    <t>&lt;8dd172e0809241218x64bef13cs2254b07f9f842552@mail.gmail.com&gt;</t>
  </si>
  <si>
    <t>Sat, 18 Jul 2015 09:03:23 -0400</t>
  </si>
  <si>
    <t>H4A News Clips 7.18.15</t>
  </si>
  <si>
    <t>&lt;17eefc589c8db54f4d9afa7f8d1c4d0d@mail.gmail.com&gt;</t>
  </si>
  <si>
    <t>Fri, 15 Aug 2008 15:21:51 -0400</t>
  </si>
  <si>
    <t>[big campaign] John McCain Tracking Video: Week In Review 08/15/08</t>
  </si>
  <si>
    <t>&lt;c28de9b0808151221i7ee2bd4br8e6e5bf26101a052@mail.gmail.com&gt;</t>
  </si>
  <si>
    <t>Thu, 2 Jul 2015 10:50:01 -0400</t>
  </si>
  <si>
    <t>Re: here is the latest</t>
  </si>
  <si>
    <t>&lt;CAME8pxWJ+4p_7R=n_5S8hNu=dBA=CLQ26m3sC33c4HyBYp8tKQ@mail.gmail.com&gt;</t>
  </si>
  <si>
    <t>Wed, 13 Oct 2010 13:30:16 -0400</t>
  </si>
  <si>
    <t>"Eric Schmeltzer" &lt;eric@schmeltzerpr.com&gt;</t>
  </si>
  <si>
    <t>[big campaign] Vets Run Three Strong Election TV Ads</t>
  </si>
  <si>
    <t>&lt;0be701cb6afc$4dbdac50$e93904f0$@com&gt;</t>
  </si>
  <si>
    <t>Tue, 13 May 2008 18:54:24 -0400</t>
  </si>
  <si>
    <t>[big campaign] Tracking Update: McCain Environmental Round Table in
 North Bend, WA</t>
  </si>
  <si>
    <t>&lt;5678a18b0805131554x1f74fd1cp14312e0f79d77bab@mail.gmail.com&gt;</t>
  </si>
  <si>
    <t>Sat, 12 Jul 2014 15:22:50 -0400</t>
  </si>
  <si>
    <t>Correct the Record Saturday July 12, 2014 Roundup</t>
  </si>
  <si>
    <t>&lt;CAGLPf4eApjFG0XpSUG16tkRCCPpCwjhHfZYx_jKgkiEFreiEdQ@mail.gmail.com&gt;</t>
  </si>
  <si>
    <t>Wed, 20 Feb 2008 12:47:21 -0500</t>
  </si>
  <si>
    <t>"ic2008" &lt;ic2008@gqrr.com&gt;, "Ana Iparraguirre" &lt;anai@gqrr.com&gt;, 
 "Bryan Fisher" &lt;BFisher@gqrr.com&gt;, "John Podesta" &lt;john.podesta@gmail.com&gt;, 
 "Kristi Fuksa" &lt;kfuksa@gqrr.com&gt;, "Paul Begala" &lt;pbegala@hatcreekent.com&gt;, 
 "Stan Greenberg" &lt;sgreenberg@gqrr.com&gt;, "Susan McCue" &lt;susan@one.org&gt;, 
 "Tara McGuinness" &lt;tara.mcguinness@gmail.com&gt;, 
 "Tom Matzzie" &lt;tom@zzranch.com&gt;</t>
  </si>
  <si>
    <t>Joe Klein: McCain Soft on al Qaeda</t>
  </si>
  <si>
    <t>&lt;DC51CA130B02C546A982679CDF0CCBEF028BEEB7@EVS1.GQRR.local&gt;</t>
  </si>
  <si>
    <t>Fri, 10 Oct 2008 10:26:16 -0400</t>
  </si>
  <si>
    <t>[big campaign] NSN Daily Update: McCain's Bad Week on Foreign Policy</t>
  </si>
  <si>
    <t>&lt;D95FD7E3C26145418259F2F5E3E88E5B0E2ABC7CAF@bryan.ad.nsnetwork.org&gt;</t>
  </si>
  <si>
    <t>Tue, 19 Jan 2016 13:23:42 -0500</t>
  </si>
  <si>
    <t>King &amp; Spalding Client Alert: Implementation Day Arrives For Iran Agreement</t>
  </si>
  <si>
    <t>&lt;667008378439441ea21eeccc193da65e@kslawmail.com&gt;</t>
  </si>
  <si>
    <t>Mon, 1 Jun 2015 11:34:46 -0400</t>
  </si>
  <si>
    <t>June 1 Morning Cable News Roundup</t>
  </si>
  <si>
    <t>&lt;CAGTda=DswV8_4i0FEaWiPZQqysq=kQX708SqBjgZnLa-DA_WtA@mail.gmail.com&gt;</t>
  </si>
  <si>
    <t>Sat, 23 Aug 2008 10:16:47 -0400</t>
  </si>
  <si>
    <t>[big campaign] Dallas Billionaire, McCain bundler, is anti-Obama
 group's backer</t>
  </si>
  <si>
    <t>&lt;87906ab90808230716j1423c8a0la69fa310e2e9eb89@mail.gmail.com&gt;</t>
  </si>
  <si>
    <t>Sat, 23 Jan 2016 23:56:46 +0000</t>
  </si>
  <si>
    <t>&lt;776EA5C1-6FDE-4E4E-AF17-23590CFCE673@gmmb.com&gt;</t>
  </si>
  <si>
    <t>Mon, 27 Jul 2015 03:15:04 +1000</t>
  </si>
  <si>
    <t>Upcoming Events: Sen. Cotton on the Iran Nuclear Deal, Maritime Security Challenges, and more</t>
  </si>
  <si>
    <t>&lt;cm.031504.jtkyjrl.otlyhykh.i@cmail2.com&gt;</t>
  </si>
  <si>
    <t>Thu, 25 Feb 2016 23:47:49 -0000</t>
  </si>
  <si>
    <t>"The Navajo Nation" &lt;summitinfo@navajobusiness.com&gt;</t>
  </si>
  <si>
    <t>Request for Economic Development Bids</t>
  </si>
  <si>
    <t>&lt;o13bb.4p1ap.c8obu0@e2ma.net&gt;</t>
  </si>
  <si>
    <t>Thu, 4 Dec 2014 08:00:27 -0500</t>
  </si>
  <si>
    <t>Correct The Record Thursday December 4, 2014 Morning Roundup</t>
  </si>
  <si>
    <t>&lt;CAGLPf4fh7-cL76phm9Mp-SSRtZiZuvaumVR1CEji=bNP7o7veQ@mail.gmail.com&gt;</t>
  </si>
  <si>
    <t>Fri, 20 Jun 2008 01:47:59 -0400</t>
  </si>
  <si>
    <t>"Nico Pitney" &lt;nico.pitney@gmail.com&gt;</t>
  </si>
  <si>
    <t>nico.pitney@gmail.com</t>
  </si>
  <si>
    <t>[big campaign] New Questions Over McCain Campaign Chief's Ties To
 Ukraine</t>
  </si>
  <si>
    <t>&lt;2fc65eff0806192247m599771d0y18907ae9518e8662@mail.gmail.com&gt;</t>
  </si>
  <si>
    <t>Tue, 23 Jun 2009 10:14:20 -0400</t>
  </si>
  <si>
    <t>[big campaign] Tom Andrews: Congress Needs to Hear From Us Today on
 Afghanistan</t>
  </si>
  <si>
    <t>&lt;88f4b6b00906230714p745c977dq70807493de0176ed@mail.gmail.com&gt;</t>
  </si>
  <si>
    <t>Fri, 23 Nov 2007 08:54:42 -0500</t>
  </si>
  <si>
    <t>Clips: Fri 11/23</t>
  </si>
  <si>
    <t>&lt;6F0155DEFCB7A4439A77CC9FE97CD622087C0543@SENATE-MS13.senate.ussenate.us&gt;</t>
  </si>
  <si>
    <t>Fri, 6 Nov 2015 08:08:58 -0500 (EST)</t>
  </si>
  <si>
    <t>The Daily 202: The futher he slips, the more Bernie Sanders
 sharpens his attacks on Hillary Clinton</t>
  </si>
  <si>
    <t>&lt;20151106080858.5484308.154529@sailthru.com&gt;</t>
  </si>
  <si>
    <t>Fri, 18 Sep 2015 16:16:01 -0700</t>
  </si>
  <si>
    <t>BB &lt;bbnanna11@gmail.com&gt;</t>
  </si>
  <si>
    <t>Follow up 2</t>
  </si>
  <si>
    <t>&lt;7BE8791D-3C4B-4A62-8441-A005CEC58099@gmail.com&gt;</t>
  </si>
  <si>
    <t>Fri, 1 Jan 2016 00:27:23 +0000</t>
  </si>
  <si>
    <t>"Rick Hegdahl, VoteVets.org" &lt;info@votevets.org&gt;</t>
  </si>
  <si>
    <t>Bumping General Clark's email</t>
  </si>
  <si>
    <t>&lt;e93f40e84e40a3f381ba06cd92138783@bounce.bluestatedigital.com&gt;</t>
  </si>
  <si>
    <t>Tue, 23 Jun 2015 00:32:55 +0000</t>
  </si>
  <si>
    <t>Molly Elgin-Cossart &lt;melgincossart@americanprogress.org&gt;, 
 Peter Ogden &lt;pogden@americanprogress.org&gt;, 
 John Podesta &lt;john.podesta@gmail.com&gt;</t>
  </si>
  <si>
    <t>Question for Premier Li Keqiang -- Refined Version (+JDP edits,
 +Molly edit re NDB)</t>
  </si>
  <si>
    <t>&lt;BY2PR05MB192696916F43E65D2D033529CFA00@BY2PR05MB1926.namprd05.prod.outlook.com&gt;</t>
  </si>
  <si>
    <t>Mon, 25 Aug 2014 16:28:37 -0400</t>
  </si>
  <si>
    <t>Aviva Chomsky | The Real Story Behind the "Invasion" of the
 Children</t>
  </si>
  <si>
    <t>&lt;2226754478.-908161164@org2.org2DB.reply.salsalabs.com&gt;</t>
  </si>
  <si>
    <t>Thu, 7 May 2015 17:21:09 -0400</t>
  </si>
  <si>
    <t>Eryn Sepp &lt;eryn.sepp@gmail.com&gt;</t>
  </si>
  <si>
    <t>&lt;CAKM1B-_eZHEOQpHhfHJrsaDSSVtXrH9joPsG+x56G7-Jdcac=g@mail.gmail.com&gt;</t>
  </si>
  <si>
    <t>Sat, 9 May 2015 07:10:29 -0400</t>
  </si>
  <si>
    <t>Eric Schultz &lt;eric_h_schultz@who.eop.gov&gt;, 
 John Podesta &lt;john.podesta@gmail.com&gt;</t>
  </si>
  <si>
    <t>Obama blasts liberals on trade</t>
  </si>
  <si>
    <t>&lt;SNT404-EAS32223D39B39ABE008831FE0DFDD0@phx.gbl&gt;</t>
  </si>
  <si>
    <t>Wed, 25 Nov 2015 07:45:29 -0500 (EST)</t>
  </si>
  <si>
    <t>The Daily 202: Backlash brews against erasing Woodrow Wilson's name
 from Princeton</t>
  </si>
  <si>
    <t>&lt;20151125074529.5605712.122497@sailthru.com&gt;</t>
  </si>
  <si>
    <t>Wed, 8 Jul 2015 15:38:39 -0500</t>
  </si>
  <si>
    <t>German Marshall Fund &lt;executiveintern@gmfus.org&gt;</t>
  </si>
  <si>
    <t>GMF Event: Russian Expansion-A Reality or Fiction: A Conversation with Elmar Brok</t>
  </si>
  <si>
    <t>&lt;20150708-15383924-55c59d26-0@v84.vx-email.com&gt;</t>
  </si>
  <si>
    <t>Sun, 7 Sep 2014 15:23:11 -0400</t>
  </si>
  <si>
    <t>Top Ten Things Congress Should Get Done This Fall (and Beyond)</t>
  </si>
  <si>
    <t>&lt;2239123165.1091756180@org2.org2DB.reply.salsalabs.com&gt;</t>
  </si>
  <si>
    <t>Sun, 14 Jun 2015 18:24:24 +0000</t>
  </si>
  <si>
    <t xml:space="preserve">Fwd: NYT: Zoo Animals on the Loose in Tbilisi After Flooding  </t>
  </si>
  <si>
    <t>&lt;602E00A1-B375-4B20-91E0-0287CDEB9313@podesta.com&gt;</t>
  </si>
  <si>
    <t>Tue, 14 Apr 2015 18:33:24 -0400</t>
  </si>
  <si>
    <t>HRCrapid@googlegroups.com</t>
  </si>
  <si>
    <t>Fwd: POLITICO Breaking News</t>
  </si>
  <si>
    <t>&lt;CAL3dchgcJ0Vbij6F=1j0diQ=wzNsAcJzYDW3U7KnhyAHg9muLg@mail.gmail.com&gt;</t>
  </si>
  <si>
    <t>Fri, 15 Aug 2014 10:57:33 -0700</t>
  </si>
  <si>
    <t>Burns Strider &lt;bstrider@americanbridge.org&gt;</t>
  </si>
  <si>
    <t>CTR Friday August 15, 2014 Afternoon Roundup</t>
  </si>
  <si>
    <t>&lt;CAHOS2sjR-jpHWMgkzZiemoRYfHcLCYEemC12JV9zdS25eJvQFg@mail.gmail.com&gt;</t>
  </si>
  <si>
    <t>Tue, 5 Aug 2008 10:51:57 -0400</t>
  </si>
  <si>
    <t>[big campaign] DON'T MISS THIS!! Important Research on the new
 Anti-Obama Books...</t>
  </si>
  <si>
    <t>&lt;4948a2ba0808050751x75af7305v5913d2e2b3f175c0@mail.gmail.com&gt;</t>
  </si>
  <si>
    <t>Thu, 24 Jul 2008 10:10:26 -0400</t>
  </si>
  <si>
    <t>[big campaign] McCain Cancels Louisiana Trip Amid Massive Oil
 Spill--Where Will Energy Misses Tour Go Next?</t>
  </si>
  <si>
    <t>&lt;OF660F43C9.06728FF8-ON85257490.004DA6E3-85257490.004D6B13@sierraclub.org&gt;</t>
  </si>
  <si>
    <t>Tue, 9 Sep 2008 16:58:38 -0400</t>
  </si>
  <si>
    <t>[big campaign] Tracking Update: McCain/Palin Rally in Lancaster, PA
 09/09/08</t>
  </si>
  <si>
    <t>&lt;c28de9b0809091358t16c44f8eha2e19e52da7c07e9@mail.gmail.com&gt;</t>
  </si>
  <si>
    <t>Wed, 8 Apr 2015 14:53:54 +0000</t>
  </si>
  <si>
    <t>Bruce Lindsey &lt;blindsey@clintonfoundation.org&gt;, 
 John Podesta &lt;john.podesta@gmail.com&gt;</t>
  </si>
  <si>
    <t>RE: Re:</t>
  </si>
  <si>
    <t>&lt;BLUPR0801MB625E3057A4C738B433F44BADDFC0@BLUPR0801MB625.namprd08.prod.outlook.com&gt;</t>
  </si>
  <si>
    <t>Thu, 20 Nov 2014 12:04:29 -0500</t>
  </si>
  <si>
    <t>"Embassy of India, Washington DC" &lt;info2@indiagov.org&gt;</t>
  </si>
  <si>
    <t>India, U.S. Sign Pact to Collaborate on Infrastructure | Embassy
 bulletin on Key Policy Decisions and High-Impact News</t>
  </si>
  <si>
    <t>&lt;1119206109108.1115496907910.2024446626.0.411203JL.1002@scheduler.constantcontact.com&gt;</t>
  </si>
  <si>
    <t>Fri, 29 Aug 2014 14:52:40 -0400</t>
  </si>
  <si>
    <t>8.29.14 Weekend TPs Package</t>
  </si>
  <si>
    <t>&lt;CAGLPf4ck80LwGcN2gnbZ5Y27jcUJX6bHJug306Q+b3aeix3ZKw@mail.gmail.com&gt;</t>
  </si>
  <si>
    <t>Sun, 21 Feb 2016 20:24:32 -0500</t>
  </si>
  <si>
    <t>efarkas@aol.com</t>
  </si>
  <si>
    <t>Re: Following up from Tony's brunch - Ethnic surrogate work for HRC</t>
  </si>
  <si>
    <t>&lt;CAHvxgN7DcXvvc3O9oXmNC=hMwmDtrbuwnVweTzAJ86pWK4d0pQ@mail.gmail.com&gt;</t>
  </si>
  <si>
    <t>Wed, 24 Jun 2015 08:26:38 -0500</t>
  </si>
  <si>
    <t>INVITATION: 7-9 "Middle East Energy: Beyond an Iran Nuclear Deal"</t>
  </si>
  <si>
    <t>&lt;607437877.379650064.1435152398248.JavaMail.root@sjmas01.marketo.org&gt;</t>
  </si>
  <si>
    <t>Thu, 21 Jan 2016 02:41:12 -0500</t>
  </si>
  <si>
    <t>Re: Speech for tomorrow</t>
  </si>
  <si>
    <t>&lt;CAAEwKfywx34Yq7PGm9qe=9GR0o+bsiphgg-KWedHg_UgdCfMNQ@mail.gmail.com&gt;</t>
  </si>
  <si>
    <t>Fri, 31 Jul 2015 15:07:01 +0000</t>
  </si>
  <si>
    <t>&lt;2768ea8e53da1b3ff17fb6a6f477e2b071c.20150731150256@mail183.atl81.rsgsv.net&gt;</t>
  </si>
  <si>
    <t>Sun, 22 Jun 2008 16:17:34 -0400</t>
  </si>
  <si>
    <t>[big campaign] Media Monitoring Report - Sunday 06/22/08</t>
  </si>
  <si>
    <t>&lt;efec78e70806221317j492aadb3u8d8fb42bbc0eeae4@mail.gmail.com&gt;</t>
  </si>
  <si>
    <t>Mon, 13 Apr 2015 19:02:33 -0400</t>
  </si>
  <si>
    <t>Tyson Brody &lt;tbrody@hillaryclinton.com&gt;</t>
  </si>
  <si>
    <t>&lt;CAMGPAavuFhNWdUAVDmN0mtHCr_E5YvHGbsjnyxSUf5KPwFqOnA@mail.gmail.com&gt;</t>
  </si>
  <si>
    <t>Mon, 16 Jun 2008 17:58:53 -0400</t>
  </si>
  <si>
    <t>[big campaign] 'Exxon John' McCain pushes off-shore drilling</t>
  </si>
  <si>
    <t>&lt;F108822CB3DEA445AF4A1D83C21C79CB01562B7A@mars.foe.local&gt;</t>
  </si>
  <si>
    <t>Thu, 24 Sep 2015 13:35:54 -0500</t>
  </si>
  <si>
    <t>Reminder: GMF Event: Transatlantic Talk with General Breedlove</t>
  </si>
  <si>
    <t>&lt;20150924-13355490-6db59be0-0@v84.vx-email.com&gt;</t>
  </si>
  <si>
    <t>Wed, 13 Aug 2014 09:08:51 -0400</t>
  </si>
  <si>
    <t>Correct The Record Wednesday August 13, 2014 Morning Roundup</t>
  </si>
  <si>
    <t>&lt;CAGLPf4e2P9rr+L38eRpmGQm4_TgZsM2gp8EZu_8YBuxY6i3BWQ@mail.gmail.com&gt;</t>
  </si>
  <si>
    <t>Wed, 9 Jul 2008 17:13:02 -0400</t>
  </si>
  <si>
    <t>"Cammie Croft" &lt;cammie@progressiveaccountability.org&gt;</t>
  </si>
  <si>
    <t>[big campaign] Tracking Update: McCain Town Hall Meeting Portsmouth,
 OH 07/09/08</t>
  </si>
  <si>
    <t>&lt;fa0b6cf80807091413i5d668351od476c5b995fd62fb@mail.gmail.com&gt;</t>
  </si>
  <si>
    <t>Tue, 18 Aug 2015 04:23:09 -0600</t>
  </si>
  <si>
    <t>Daily Skimm: Snap, crackle, pop</t>
  </si>
  <si>
    <t>&lt;15f16c2a-bd66-458d-93f3-fb8ce1f14972@xtgap4s7mta1379.xt.local&gt;</t>
  </si>
  <si>
    <t>Fri, 23 Mar 2012 17:44:19 -0400</t>
  </si>
  <si>
    <t>&lt;651EDFB72078454697DF67586425910E14913678AC@CLINTON07.utopiasystems.net&gt;</t>
  </si>
  <si>
    <t>Sat, 7 Feb 2015 13:40:53 -0500</t>
  </si>
  <si>
    <t>Correct The Record Saturday February 7, 2015 Roundup</t>
  </si>
  <si>
    <t>&lt;CAGLPf4e5QZ3vTCoQ8iz7QdKDD0exjBZZ5Jn68e4Eo7LE8=6b8g@mail.gmail.com&gt;</t>
  </si>
  <si>
    <t>Fri, 31 Jul 2015 13:50:35 +0200</t>
  </si>
  <si>
    <t>David Hayes &lt;dhayes@law.stanford.edu&gt;</t>
  </si>
  <si>
    <t>Peter Ogden &lt;progden@gmail.com&gt;, Trevor Houser &lt;tghouser.hrc@gmail.com&gt;, 
 Ben Kobren &lt;benkobren@gmail.com&gt;, Jake Sullivan &lt;Jake.Sullivan@gmail.com&gt;, 
 John Podesta &lt;john.podesta@gmail.com&gt;</t>
  </si>
  <si>
    <t>Re: Coal Policy</t>
  </si>
  <si>
    <t>&lt;CAPwQm5E2XJyfoLUeEyXOe_RsZGSZWsmRCRst=WWF6iP0Gkb0Cw@mail.gmail.com&gt;</t>
  </si>
  <si>
    <t>Mon, 25 Aug 2014 13:24:45 -0400</t>
  </si>
  <si>
    <t>Holocaust Survivors Condemn Israeli Assault on Gaza</t>
  </si>
  <si>
    <t>&lt;3003265178.-181971224@org.orgDB.reply.salsalabs.com&gt;</t>
  </si>
  <si>
    <t>Sun, 2 Aug 2009 18:27:50 -0400</t>
  </si>
  <si>
    <t>Aniello Alioto &lt;anielloa@gmail.com&gt;</t>
  </si>
  <si>
    <t>anielloa@gmail.com</t>
  </si>
  <si>
    <t>&lt;7f65e90c0908021527q71fb1b35r281eae9f064f98d0@mail.gmail.com&gt;</t>
  </si>
  <si>
    <t>Tue, 8 Jul 2008 07:27:43 -0600</t>
  </si>
  <si>
    <t>"Michael Huttner" &lt;michael@huttner.org&gt;</t>
  </si>
  <si>
    <t>michael@huttner.org</t>
  </si>
  <si>
    <t>Great coverage re McCain visit</t>
  </si>
  <si>
    <t>&lt;06ec01c8e0fe$d7ad6840$870838c0$@org&gt;</t>
  </si>
  <si>
    <t>Mon, 2 Feb 2015 18:55:19 +0000</t>
  </si>
  <si>
    <t>Myroslaw Smorodsky &lt;msmorodsky@smorodsky.onmicrosoft.com&gt;</t>
  </si>
  <si>
    <t>UABA Press Release: UABA Statement in support of H. RES. 50 and S.
 RES. 52 calling for the release of Ukrainian fighter pilot Nadiya Savchenko</t>
  </si>
  <si>
    <t>&lt;DM2PR0601MB713A6FA8B723C72737457FB833C0@DM2PR0601MB713.namprd06.prod.outlook.com&gt;</t>
  </si>
  <si>
    <t>Thu, 4 Jun 2015 22:08:44 -0400</t>
  </si>
  <si>
    <t>Rick Perry announcement speech</t>
  </si>
  <si>
    <t>&lt;CAFzGkWE1uChPhpNUELjjV-OdGW9576R5aiSqeEOzegpE_Aoeig@mail.gmail.com&gt;</t>
  </si>
  <si>
    <t>Thu, 7 May 2015 17:13:08 -0400</t>
  </si>
  <si>
    <t>&lt;CAE6FiQ_pr_p__RWxT7nh_BbXe=ZK1p+k9yTQzJC8eTQunzEe8w@mail.gmail.com&gt;</t>
  </si>
  <si>
    <t>Mon, 20 Apr 2015 19:12:36 -0400</t>
  </si>
  <si>
    <t>Emily Aden &lt;eaden@hillaryclinton.com&gt;</t>
  </si>
  <si>
    <t>April 20th Nightly News</t>
  </si>
  <si>
    <t>&lt;CAFjSERA5mUWQhteb6vO4+98pU_vMZZOT0NXXKa3uBwj208cJWQ@mail.gmail.com&gt;</t>
  </si>
  <si>
    <t>Sat, 4 Apr 2015 21:31:36 +0000</t>
  </si>
  <si>
    <t>EJM &lt;monizEJ@Hq.Doe.Gov&gt;</t>
  </si>
  <si>
    <t>'John Podesta' &lt;john.podesta@gmail.com&gt;</t>
  </si>
  <si>
    <t>RE: Congratulations</t>
  </si>
  <si>
    <t>&lt;0BA69AECD289C94D83D76013962B17102D8A9CF5@EFOR-LAG-11.doe.local&gt;</t>
  </si>
  <si>
    <t>Wed, 27 May 2015 13:56:34 +0000</t>
  </si>
  <si>
    <t>Theodore Waddelow &lt;twaddelow@albrightstonebridge.com&gt;</t>
  </si>
  <si>
    <t>Sandy Berger in Politico on a policy to defeat both ISIL and Iran</t>
  </si>
  <si>
    <t>&lt;BLUPR07MB865AE0E583B83CED6CE9609B5CB0@BLUPR07MB865.namprd07.prod.outlook.com&gt;</t>
  </si>
  <si>
    <t>Wed, 11 Nov 2015 18:40:42 +0000</t>
  </si>
  <si>
    <t>Michael Werz &lt;mwerz@americanprogress.org&gt;</t>
  </si>
  <si>
    <t>"John Podesta (john.podesta@gmail.com)" &lt;john.podesta@gmail.com&gt;</t>
  </si>
  <si>
    <t xml:space="preserve">JDP closing keynote_Food Security </t>
  </si>
  <si>
    <t>&lt;BLUPR05MB2921D8648BB0D9BF37C6297DA130@BLUPR05MB292.namprd05.prod.outlook.com&gt;</t>
  </si>
  <si>
    <t>Tue, 26 Jan 2016 01:00:00 -0600</t>
  </si>
  <si>
    <t>Transatlantic Take: Is Europe's Foreign Policy Under Threat from its Economic Dependence?</t>
  </si>
  <si>
    <t>&lt;20160125-14032803-d4289272-0@v84.vx-email.com&gt;</t>
  </si>
  <si>
    <t>Thu, 16 Jul 2015 07:17:48 -0400</t>
  </si>
  <si>
    <t>H4 News Clips 7.16.15</t>
  </si>
  <si>
    <t>&lt;e343549867be63a94a60836d3b348951@mail.gmail.com&gt;</t>
  </si>
  <si>
    <t>Fri, 4 Dec 2015 23:14:06 +0000</t>
  </si>
  <si>
    <t>&lt;f268b2f26e0ca5824aff057e5875ab38019.20151204231323@mail171.wdc02.mcdlv.net&gt;</t>
  </si>
  <si>
    <t>Wed, 23 Jul 2008 11:46:51 -0400</t>
  </si>
  <si>
    <t>[big campaign] Tracking Update: McCain Town Hall in Wilkes-Barre, PA
 07/23/08</t>
  </si>
  <si>
    <t>&lt;c28de9b0807230846o3edb2e76j58044bb824da71b7@mail.gmail.com&gt;</t>
  </si>
  <si>
    <t>Mon, 28 Apr 2014 23:04:52 +0000</t>
  </si>
  <si>
    <t>"Gottemoeller, Rose E" &lt;GottemoellerRE@state.gov&gt;</t>
  </si>
  <si>
    <t>Nonpro team</t>
  </si>
  <si>
    <t>&lt;8D416BBAA440C342A32786849BB9060C123F0D5F@SESSEEVEXMB02U.ses.state.sbu&gt;</t>
  </si>
  <si>
    <t>Thu, 28 Jan 2016 18:59:10 +0000</t>
  </si>
  <si>
    <t>"Hannah Brown, ActBlue" &lt;replies@actblue.com&gt;</t>
  </si>
  <si>
    <t>Rash</t>
  </si>
  <si>
    <t>&lt;3270acbe4d6fd92afe0bb14272b78394@bounce.bluestatedigital.com&gt;</t>
  </si>
  <si>
    <t>Fri, 24 Apr 2015 14:51:38 -0400</t>
  </si>
  <si>
    <t>jpalmieri@hillaryclinton.com, David@db-research.com</t>
  </si>
  <si>
    <t>Initial Economic Questions for Republicans</t>
  </si>
  <si>
    <t>&lt;14cecc559b6-4fdd-14add@webprd-m58.mail.aol.com&gt;</t>
  </si>
  <si>
    <t>Fri, 15 Jan 2016 23:55:37 +0000</t>
  </si>
  <si>
    <t>&lt;f268b2f26e0ca5824aff057e5875ab38019.20160115235529@mail199.atl101.mcdlv.net&gt;</t>
  </si>
  <si>
    <t>Tue, 23 Jun 2015 18:45:12 -0400</t>
  </si>
  <si>
    <t>Daily Media Report 6.23.15</t>
  </si>
  <si>
    <t>&lt;CAGTda=Am-ArgomNY8v_TJa81OrEKumQuw5Y_u0OOvNNFKPTDYQ@mail.gmail.com&gt;</t>
  </si>
  <si>
    <t>Wed, 5 Dec 2007 08:31:57 -0500</t>
  </si>
  <si>
    <t>Clips: Wed 12/5</t>
  </si>
  <si>
    <t>&lt;6F0155DEFCB7A4439A77CC9FE97CD622087C05E7@SENATE-MS13.senate.ussenate.us&gt;</t>
  </si>
  <si>
    <t>Thu, 25 Dec 2014 14:26:09 -0500</t>
  </si>
  <si>
    <t>William Rivers Pitt | Merry Iconoclastic Christmas</t>
  </si>
  <si>
    <t>&lt;2363614894.-2121769247@org2.org2DB.reply.salsalabs.com&gt;</t>
  </si>
  <si>
    <t>Sat, 24 Oct 2015 10:58:07 -0500</t>
  </si>
  <si>
    <t>&lt;6765096465673755189@unknownmsgid&gt;</t>
  </si>
  <si>
    <t>Wed, 16 Jul 2008 08:34:46 -0400</t>
  </si>
  <si>
    <t>[big campaign] '08 Daily News Clips - 7/16</t>
  </si>
  <si>
    <t>&lt;c28de9b0807160534k358adb2ds98eb43b688b3f576@mail.gmail.com&gt;</t>
  </si>
  <si>
    <t>Mon, 8 Feb 2016 15:36:30 -0500</t>
  </si>
  <si>
    <t>Mandy Grunwald &lt;gruncom@aol.com&gt;, re47@hillaryclinton.com</t>
  </si>
  <si>
    <t>RE: Agenda for 5:30 Post NH Messaging Call - TESTING SUGGESTIONS</t>
  </si>
  <si>
    <t>&lt;82d26a9cf17849757e38bf72300b06c6@mail.gmail.com&gt;</t>
  </si>
  <si>
    <t>Thu, 7 Jan 2016 17:18:48 +0000</t>
  </si>
  <si>
    <t>VoteVets 2016 Supporter Survey</t>
  </si>
  <si>
    <t>&lt;aa72d1875985cad5096719c22e0f955e@bounce.bluestatedigital.com&gt;</t>
  </si>
  <si>
    <t>Wed, 18 Nov 2015 19:40:01 -0500</t>
  </si>
  <si>
    <t>&lt;-4492251493916350003@unknownmsgid&gt;</t>
  </si>
  <si>
    <t>Wed, 12 Nov 2008 21:11:55 -0500</t>
  </si>
  <si>
    <t>Fw: draft for Poznan message / Govr Summit</t>
  </si>
  <si>
    <t>&lt;2D9BF548D5515F438B3AA0B0BE7BF5F62F72E9BC19@MBX-01.ptt.gov&gt;</t>
  </si>
  <si>
    <t>Fri, 20 Jun 2008 08:35:39 -0400</t>
  </si>
  <si>
    <t>[big campaign] '08 Daily News Clips - 6/20</t>
  </si>
  <si>
    <t>&lt;17a089db0806200535t2ea3a881md8b300ce5a72d7b5@mail.gmail.com&gt;</t>
  </si>
  <si>
    <t>Sat, 6 Jun 2015 22:56:04 +0000</t>
  </si>
  <si>
    <t>Brian Deese &lt;Brian_C_Deese@who.eop.gov&gt;</t>
  </si>
  <si>
    <t>Be Careful</t>
  </si>
  <si>
    <t>&lt;3B378138-60AD-423F-B28C-D3DD7FFC4E60@mit.edu&gt;</t>
  </si>
  <si>
    <t>Sun, 2 Dec 2007 07:15:58 -0500</t>
  </si>
  <si>
    <t>Clips: Sun 12/2</t>
  </si>
  <si>
    <t>&lt;6F0155DEFCB7A4439A77CC9FE97CD622087C05AF@SENATE-MS13.senate.ussenate.us&gt;</t>
  </si>
  <si>
    <t>Sat, 16 Aug 2014 05:11:04 +1000</t>
  </si>
  <si>
    <t>News from Hudson: ISIS &amp; Iraq, Iran, US-Japan Defense Relations, Net Neutrality and more</t>
  </si>
  <si>
    <t>&lt;cm.051104.vuytit.xdtludjy.i@cmail2.com&gt;</t>
  </si>
  <si>
    <t>Tue, 2 Jun 2015 11:28:59 -0400</t>
  </si>
  <si>
    <t>June 2 Morning Cable News Roundup</t>
  </si>
  <si>
    <t>&lt;CAGTda=Aunqj+ZfShsR36ZOX14boLvgTjh7GnUHZNXt=nr4Rf6A@mail.gmail.com&gt;</t>
  </si>
  <si>
    <t>Thu, 21 Aug 2014 10:41:45 -0400</t>
  </si>
  <si>
    <t>Hannah Hendler &lt;hhendler@agendaproject.org&gt;</t>
  </si>
  <si>
    <t>Practical Progress: Justice For Michael Brown ... Granny Goes
 Guerrilla ...</t>
  </si>
  <si>
    <t>&lt;359739553.-524971464@wfc2.wfc2DB.wiredforchange.com&gt;</t>
  </si>
  <si>
    <t>Thu, 12 Nov 2015 07:59:36 +0000</t>
  </si>
  <si>
    <t>&lt;232a4a45176fccacab865e520a7f9100a75.20151112075917@mail215.suw16.rsgsv.net&gt;</t>
  </si>
  <si>
    <t>Sat, 20 Feb 2016 01:08:13 +0000</t>
  </si>
  <si>
    <t>&lt;f268b2f26e0ca5824aff057e5875ab38019.20160220010730@mail6.us4.mcsv.net&gt;</t>
  </si>
  <si>
    <t>Tue, 24 Jun 2008 14:57:26 -0400</t>
  </si>
  <si>
    <t>"Scott Lilly" &lt;slilly@americanprogress.org&gt;</t>
  </si>
  <si>
    <t>Oil Prices</t>
  </si>
  <si>
    <t>&lt;80A0C6FBCD6E494E8933D1D1A52D267A0C7E6922@epistula.americanprogresscenter.org&gt;</t>
  </si>
  <si>
    <t>Tue, 29 Sep 2015 13:51:46 -0500</t>
  </si>
  <si>
    <t>Join Us: Europe 25 Years After German Unification: Crisis, Unity, and Opportunity</t>
  </si>
  <si>
    <t>&lt;20150929-13514651-d60e1b1d-0@v84.vx-email.com&gt;</t>
  </si>
  <si>
    <t>Mon, 11 Aug 2014 08:49:48 -0400</t>
  </si>
  <si>
    <t>Correct The Record Monday August 11, 2014 Morning Roundup</t>
  </si>
  <si>
    <t>&lt;CAGLPf4eY4vUb7uZm6B=8cByEfp2bdaJVtnCvz6f=vtCkJGq2Mg@mail.gmail.com&gt;</t>
  </si>
  <si>
    <t>Sun, 28 Jun 2015 12:48:18 -0400</t>
  </si>
  <si>
    <t>Joel Benenson &lt;jbenenson@bsgco.com&gt;, Mandy Grunwald &lt;gruncom@aol.com&gt;, 
 Jim Margolis &lt;Jim.Margolis@gmmb.com&gt;, Robby Mook &lt;re47@hillaryclinton.com&gt;, 
 David Binder &lt;David@db-research.com&gt;, John Anzalone &lt;john@algpolling.com&gt;, 
 Jennifer Palmieri &lt;jpalmieri@hillaryclinton.com&gt;, 
 Kristina Schake &lt;kschake@hillaryclinton.com&gt;, 
 Jake Sullivan &lt;jsullivan@hillaryclinton.com&gt;, 
 Dan Schwerin &lt;dschwerin@hillaryclinton.com&gt;, 
 Tony Carrk &lt;tcarrk@hillaryclinton.com&gt;, 
 Christina Reynolds &lt;creynolds@hillaryclinton.com&gt;, 
 John Podesta &lt;john.podesta@gmail.com&gt;, 
 Mike Vlacich &lt;mvlacich@hillaryclinton.com&gt;, 
 Marlon Marshall &lt;mmarshall@hillaryclinton.com&gt;</t>
  </si>
  <si>
    <t>&lt;6bb92cddedc21dd5b785038d6e7b67b6@mail.gmail.com&gt;</t>
  </si>
  <si>
    <t>Tue, 21 Apr 2015 16:38:18 -0400</t>
  </si>
  <si>
    <t>request for comment</t>
  </si>
  <si>
    <t>&lt;1554037820044238925@unknownmsgid&gt;</t>
  </si>
  <si>
    <t>Fri, 19 Sep 2014 16:14:12 -0400</t>
  </si>
  <si>
    <t>9.19.14 Weekend TPs Package</t>
  </si>
  <si>
    <t>&lt;CAGLPf4ei9azdr8TdpvfjufNcmThOPZYDWTvu2cNcXdCyyb33YQ@mail.gmail.com&gt;</t>
  </si>
  <si>
    <t>Fri, 27 Jun 2008 11:37:15 -0400</t>
  </si>
  <si>
    <t>[big campaign] Tracking Update: McCain Employee Town Hall Meeting
 Warren, OH</t>
  </si>
  <si>
    <t>&lt;5678a18b0806270837r1bcf416dsd0571e901070cec4@mail.gmail.com&gt;</t>
  </si>
  <si>
    <t>Tue, 11 Aug 2015 10:21:07 +0000</t>
  </si>
  <si>
    <t>&lt;02e860b1027d7c0e3dbcbe0e603a763b7cb.20150811102016@morning1.theskimm.com&gt;</t>
  </si>
  <si>
    <t>Thu, 5 Feb 2015 14:11:52 -0500</t>
  </si>
  <si>
    <t>&lt;CAGLPf4dg7atxqJDeDW_62AvMA8YjLv4U7XfOLhiKwbgj3rZDhQ@mail.gmail.com&gt;</t>
  </si>
  <si>
    <t>Thu, 08 Apr 2010 13:45:28 GMT</t>
  </si>
  <si>
    <t>"Jon Soltz" &lt;info@votevets.org&gt;</t>
  </si>
  <si>
    <t>Support Obama on Nuclear Weapons</t>
  </si>
  <si>
    <t>&lt;20100408134528.29455.9110.qmail@omail6.sac.getactive.com&gt;</t>
  </si>
  <si>
    <t>Sat, 24 Oct 2015 12:44:46 -0400</t>
  </si>
  <si>
    <t>&lt;CAAEwKfyfUOEV8mWSJpPtp4EQE8+NqUz7_qCUAHWL4mn+hSrnZA@mail.gmail.com&gt;</t>
  </si>
  <si>
    <t>Fri, 3 Jul 2015 15:06:10 -0400</t>
  </si>
  <si>
    <t>&lt;-5375343843796172449@unknownmsgid&gt;</t>
  </si>
  <si>
    <t>Fri, 12 Feb 2016 23:43:20 +0000</t>
  </si>
  <si>
    <t>&lt;DM2PR08MB448739D455AA600CE00DABFBFA90@DM2PR08MB448.namprd08.prod.outlook.com&gt;</t>
  </si>
  <si>
    <t>Sat, 13 Dec 2014 19:32:29 +0530</t>
  </si>
  <si>
    <t>Jairam Ramesh &lt;jairam54@gmail.com&gt;</t>
  </si>
  <si>
    <t>May be of interest</t>
  </si>
  <si>
    <t>&lt;CAPLGapdsf9hYCsbg=zuUFKQKi3VUFddy-4fQ-8V-81_r9zq2tw@mail.gmail.com&gt;</t>
  </si>
  <si>
    <t>Sat, 25 Apr 2015 20:27:43 +0000</t>
  </si>
  <si>
    <t>RE: No 4 pm Strategy Call Sunday</t>
  </si>
  <si>
    <t>&lt;1A484C9C32B526468802B7C2E6FD1BCEB368FC0F@mbx031-w1-co-6.exch031.domain.local&gt;</t>
  </si>
  <si>
    <t>Mon, 5 Jan 2015 14:15:29 -0500</t>
  </si>
  <si>
    <t>&lt;CAGLPf4fGpsu-Yp4sC6o55oV=wbp8f28SdfWucghc-h_JNVD67Q@mail.gmail.com&gt;</t>
  </si>
  <si>
    <t>Wed, 16 Mar 2016 15:14:06 -0500</t>
  </si>
  <si>
    <t>Obama Finally Makes Supreme Court Pick</t>
  </si>
  <si>
    <t>&lt;1860288242.4222309.1458159239233.JavaMail.root@townhallmail.com&gt;</t>
  </si>
  <si>
    <t>Sun, 21 Sep 2014 14:03:24 -0400</t>
  </si>
  <si>
    <t>Correct The Record Sunday September 21, 2014 Roundup</t>
  </si>
  <si>
    <t>&lt;CAGLPf4fEwx1+1XJ2Oa6-iQJrTJUTjyKtWCxQ6SkeC54583CXAg@mail.gmail.com&gt;</t>
  </si>
  <si>
    <t>Thu, 2 Apr 2015 22:11:18 +0000</t>
  </si>
  <si>
    <t>John Podesta &lt;john.podesta@gmail.com&gt;, 
 Jennifer Palmieri &lt;jennifer.m.palmieri@gmail.com&gt;, 
 Robby Mook &lt;robbymook2015@gmail.com&gt;, 
 =?iso-8859-1?Q?Nick=0D=0A_Merrill?= &lt;nmerrill@hrcoffice.com&gt;, 
 Jesse Ferguson &lt;jesse@jesseferguson.com&gt;, 
 Kristina Schake &lt;kristinakschake@gmail.com&gt;</t>
  </si>
  <si>
    <t>Iran statement</t>
  </si>
  <si>
    <t>&lt;D14336C0.7896E%dschwerin@hrcoffice.com&gt;</t>
  </si>
  <si>
    <t>Tue, 22 Jul 2014 09:13:42 -0400</t>
  </si>
  <si>
    <t>Correct The Record Tuesday July 22, 2014 Morning Roundup</t>
  </si>
  <si>
    <t>&lt;CAGLPf4duavzHuN+rW2m2jKiOoaULdc4nOqZNHU45-MdVZsvZpA@mail.gmail.com&gt;</t>
  </si>
  <si>
    <t>Fri, 21 Dec 2012 18:11:20 -0500</t>
  </si>
  <si>
    <t>Zayneb Shaikley &lt;zshaikley@clintonfoundation.org&gt;, 
 Hannah Richert - PC &lt;hannah@presidentclinton.com&gt;, 
 Bruce Lindsey &lt;blindsey@clintonfoundation.org&gt;, 
 Laura Graham &lt;lgraham@clintonfoundation.org&gt;, 
 Stephanie Streett &lt;sstreett@clintonfoundation.org&gt;</t>
  </si>
  <si>
    <t>&lt;651EDFB72078454697DF67586425910E17E1905535@CLINTON07.utopiasystems.net&gt;</t>
  </si>
  <si>
    <t>Wed, 23 Dec 2015 01:00:00 -0600</t>
  </si>
  <si>
    <t>&lt;20151222-16502594-f7e31be5-0@v84.vx-email.com&gt;</t>
  </si>
  <si>
    <t>Fri, 10 Oct 2014 23:22:10 +0000</t>
  </si>
  <si>
    <t>"petition@kirkpatrickforarizona.com" &lt;info@kirkpatrickforarizona.com&gt;</t>
  </si>
  <si>
    <t>Protect The Grand Canyon: [PETITION]</t>
  </si>
  <si>
    <t>&lt;017a59bf6ebf388e35450b7fa3553d66@bounce.bluestatedigital.com&gt;</t>
  </si>
  <si>
    <t>Sun, 8 Nov 2015 14:47:13 -0500</t>
  </si>
  <si>
    <t>john.podesta@gmail.com, roy.spence@gsdm.com</t>
  </si>
  <si>
    <t>HRC, Contraceptives, Supreme Court</t>
  </si>
  <si>
    <t>&lt;SNT404-EAS2855212FA65C48A217CDAD9DF160@phx.gbl&gt;</t>
  </si>
  <si>
    <t>Thu, 2 Oct 2014 13:56:56 -0400</t>
  </si>
  <si>
    <t>&lt;CAGLPf4faoX1vCUu5RptmbhXTJvHKF47yMTU7Evd7vHiDFA4=pA@mail.gmail.com&gt;</t>
  </si>
  <si>
    <t>Fri, 24 Apr 2015 09:56:14 -0400</t>
  </si>
  <si>
    <t>Re: First Read: Money-in-Politics Stories to Watch for 2016</t>
  </si>
  <si>
    <t>&lt;CAE_=YH-x8GqRiNnbB0miQ6wcpYowhgXtqH1p9zRHYRfi8ppWeQ@mail.gmail.com&gt;</t>
  </si>
  <si>
    <t>Thu, 16 Apr 2015 16:51:18 -0400</t>
  </si>
  <si>
    <t>Nandi Robinson &lt;nrobinson@hillaryclinton.com&gt;</t>
  </si>
  <si>
    <t>Transcript: Lincoln Chafee on CNN New Day</t>
  </si>
  <si>
    <t>&lt;CA+s+6pVeisRAiMADkHJ_XSraSSyoeC=F=oRJ+CsiWk_CKUsZTw@mail.gmail.com&gt;</t>
  </si>
  <si>
    <t>Fri, 3 Apr 2015 09:19:33 -0400</t>
  </si>
  <si>
    <t>Tikkun &lt;miriam@tikkun.org&gt;</t>
  </si>
  <si>
    <t>So What if Iran Got Nuclear Weapons?..by Uri Avnery from Tel Aviv</t>
  </si>
  <si>
    <t>&lt;3245793556.1330322652@org.orgDB.reply.salsalabs.com&gt;</t>
  </si>
  <si>
    <t>Thu, 18 Sep 2014 14:07:52 -0400</t>
  </si>
  <si>
    <t>&lt;CAGLPf4fy2_B0_QP+tw8XEB6RKCyTUOqUFWTv1O3pC7pKD0XagQ@mail.gmail.com&gt;</t>
  </si>
  <si>
    <t>Fri, 9 Oct 2015 22:58:41 +0000</t>
  </si>
  <si>
    <t>&lt;f268b2f26e0ca5824aff057e5875ab38019.20151009225749@mail40.atl111.rsgsv.net&gt;</t>
  </si>
  <si>
    <t>Fri, 12 Sep 2008 08:48:09 -0600</t>
  </si>
  <si>
    <t>"Michael Huttner, ProgressNowAction" &lt;michael@progressnowaction.org&gt;</t>
  </si>
  <si>
    <t>"'John Podesta'" &lt;john.podesta@gmail.com&gt;</t>
  </si>
  <si>
    <t>John, nice to see you...</t>
  </si>
  <si>
    <t>&lt;0a5801c914e6$93926bd0$bab74370$@org&gt;</t>
  </si>
  <si>
    <t>Wed, 6 Aug 2008 08:50:19 -0400</t>
  </si>
  <si>
    <t>[big campaign] '08 Daily News Clips - 8/6</t>
  </si>
  <si>
    <t>&lt;c28de9b0808060550r4172eb12g9c8c438f143a43f2@mail.gmail.com&gt;</t>
  </si>
  <si>
    <t>Fri, 31 Jul 2015 12:35:05 -0400</t>
  </si>
  <si>
    <t>&lt;CAAEwKfyfV17ynpw+g-aKGT-wot37MXm2KhwOf9s4Q_tXT7uiVQ@mail.gmail.com&gt;</t>
  </si>
  <si>
    <t>Fri, 1 May 2015 14:26:04 -0400</t>
  </si>
  <si>
    <t>jbenenson@bsgco.com, jpalmieri@hillaryclinton.com</t>
  </si>
  <si>
    <t>&lt;14d10ba7436-4e9b-81fd@webprd-a75.mail.aol.com&gt;</t>
  </si>
  <si>
    <t>Thu, 23 Apr 2015 21:43:22 -0400</t>
  </si>
  <si>
    <t>David Binder &lt;David@db-research.com&gt;</t>
  </si>
  <si>
    <t>&lt;-8462505652608544383@unknownmsgid&gt;</t>
  </si>
  <si>
    <t>Fri, 9 Oct 2009 11:49:37 -0400</t>
  </si>
  <si>
    <t>[big campaign] Rush Limbaugh: "Nobel Gang Just Suicide Bombed
 Themselves"</t>
  </si>
  <si>
    <t>&lt;D95FD7E3C26145418259F2F5E3E88E5B9E85E07950@bryan.ad.nsnetwork.org&gt;</t>
  </si>
  <si>
    <t>Fri, 25 Jul 2008 15:58:29 -0400</t>
  </si>
  <si>
    <t>[big campaign] John McCain Tracking Video: Week in Review 07/25/08</t>
  </si>
  <si>
    <t>&lt;c28de9b0807251258u67f9131m8c30802e3287464d@mail.gmail.com&gt;</t>
  </si>
  <si>
    <t>Fri, 15 Aug 2008 06:54:44 -0400</t>
  </si>
  <si>
    <t>Scott Lilly &lt;rscottlilly@hotmail.com&gt;</t>
  </si>
  <si>
    <t>RE: U.S. Intelligence Failure in Georgia</t>
  </si>
  <si>
    <t>&lt;BAY129-W295A02457B5904ED63F20EBE6D0@phx.gbl&gt;</t>
  </si>
  <si>
    <t>Wed, 15 Jul 2015 17:33:17 -0400</t>
  </si>
  <si>
    <t>Re: you call it</t>
  </si>
  <si>
    <t>&lt;CAE6FiQ85X7ue1LirV3Ktm=QLNB-ZTwZUNVbp2X21iFiX1iptKQ@mail.gmail.com&gt;</t>
  </si>
  <si>
    <t>Tue, 24 Jun 2008 13:38:30 -0400</t>
  </si>
  <si>
    <t>[big campaign] Tracking Update: McCain Environmental Briefing in
 Santa Barbara, CA</t>
  </si>
  <si>
    <t>&lt;5678a18b0806241038m73167f05y4e7cd55c9e793c8c@mail.gmail.com&gt;</t>
  </si>
  <si>
    <t>Mon, 20 Apr 2015 15:34:21 -0400</t>
  </si>
  <si>
    <t>Kristina Schake &lt;kristinakschake@gmail.com&gt;, 
 Karen Finney &lt;finneyk8@yahoo.com&gt;, Josh Schwerin &lt;joshschwerin@gmail.com&gt;, 
 Jesse Ferguson &lt;jesse@jesseferguson.com&gt;, 
 Jennifer Palmieri &lt;jennifer.m.palmieri@gmail.com&gt;, 
 Christina Reynolds &lt;creynolds@gpg.com&gt;, 
 Adrienne Elrod &lt;adrienne.elrod@gmail.com&gt;, 
 Jake Sullivan &lt;jake.sullivan@gmail.com&gt;, 
 Dan Schwerin &lt;dschwerin@hrcoffice.com&gt;, 
 Robby Mook &lt;robbymook2015@gmail.com&gt;, John Podesta &lt;john.podesta@gmail.com&gt;, 
 Amanda Renteria &lt;amandarenteria@gmail.com&gt;, 
 Marlon Marshall &lt;marlondmarshall@gmail.com&gt;, 
 Katie Dowd &lt;katie.w.dowd@gmail.com&gt;, Teddy Goff &lt;teddy.goff@gmail.com&gt;, 
 Lona Valmoro &lt;lvalmoro@hrcoffice.com&gt;, 
 Harrell Kirstein &lt;hkirstein@hillaryclinton.com&gt;, 
 Tyrone Gayle &lt;tgayle@hillaryclinton.com&gt;, 
 Mike Vlacich &lt;mvlacich@hillaryclinton.com&gt;, 
 Alex Hornbrook &lt;ahornbrook@hillaryclinton.com&gt;</t>
  </si>
  <si>
    <t>Re: NH | Day 1</t>
  </si>
  <si>
    <t>&lt;-2157535409637030918@unknownmsgid&gt;</t>
  </si>
  <si>
    <t>Fri, 2 Jan 2015 12:54:08 -0500</t>
  </si>
  <si>
    <t>&lt;CAGLPf4cNK6AzgWs4MK8HSkvgk_92tKRBSsqP7V05rNxV3c6NoA@mail.gmail.com&gt;</t>
  </si>
  <si>
    <t>Tue, 26 Jan 2016 08:57:31 -0500 (EST)</t>
  </si>
  <si>
    <t>Washingtonpost &lt;email@e.washingtonpost.com&gt;</t>
  </si>
  <si>
    <t>&lt;20160126085731.5983511.427393@sailthru.com&gt;</t>
  </si>
  <si>
    <t>Fri, 8 Aug 2008 11:58:10 -0400</t>
  </si>
  <si>
    <t>[big campaign] Media Monitoring Report - Morning 08/08/08</t>
  </si>
  <si>
    <t>&lt;cdb3fafd0808080858i1afa159h401fe7b12857555f@mail.gmail.com&gt;</t>
  </si>
  <si>
    <t>Wed, 19 Aug 2015 14:51:36 +0000</t>
  </si>
  <si>
    <t>RE: Albright: Another Bush Gets It Wrong on Iraq</t>
  </si>
  <si>
    <t>&lt;BLUPR07MB322AB9A17A9F1BE9D99B19DD9670@BLUPR07MB322.namprd07.prod.outlook.com&gt;</t>
  </si>
  <si>
    <t>Mon, 8 Feb 2016 15:21:12 -0500</t>
  </si>
  <si>
    <t>jsullivan@hillaryclinton.com, re47@hillaryclinton.com</t>
  </si>
  <si>
    <t>Re: Agenda for 5:30 Post NH Messaging Call - TESTING SUGGESTIONS</t>
  </si>
  <si>
    <t>&lt;152c28b8fef-bf0-551a@webprd-a94.mail.aol.com&gt;</t>
  </si>
  <si>
    <t>Sun, 17 Jan 2016 11:19:08 -0500</t>
  </si>
  <si>
    <t>Ron Klain &lt;ron.klain@revolution.com&gt;, karen.l.dunn@gmail.com, 
 John Podesta &lt;john.podesta@gmail.com&gt;, 
 Kristina Costa &lt;kcosta@hillaryclinton.com&gt;, 
 Sara Solow &lt;ssolow@hillaryclinton.com&gt;, 
 Jennifer Palmieri &lt;jpalmieri@hillaryclinton.com&gt;, 
 Christina Reynolds &lt;creynolds@hillaryclinton.com&gt;, 
 Jake Sullivan &lt;jsullivan@hillaryclinton.com&gt;</t>
  </si>
  <si>
    <t>FW: CLIP | CBS' Face the Nation, HRC interview</t>
  </si>
  <si>
    <t>&lt;72033cd21cbe7568d1bbefe2cca71519@mail.gmail.com&gt;</t>
  </si>
  <si>
    <t>Wed, 29 Jul 2015 12:06:55 +0000</t>
  </si>
  <si>
    <t>&lt;232a4a45176fccacab865e520a7f9100a75.20150729120511@mail99.atl11.rsgsv.net&gt;</t>
  </si>
  <si>
    <t>Sun, 16 Aug 2015 10:16:01 -0400</t>
  </si>
  <si>
    <t>catherinehand5@aol.com</t>
  </si>
  <si>
    <t>jsullivan@hillaryclinton.com, john.podesta@gmail.com</t>
  </si>
  <si>
    <t>Today's Post story on HRC</t>
  </si>
  <si>
    <t>&lt;14f36ddfc94-95e-85bd@webprd-a39.mail.aol.com&gt;</t>
  </si>
  <si>
    <t>Mon, 27 Apr 2015 07:38:58 -0400</t>
  </si>
  <si>
    <t>FW: Schweizer interview on Today Show 4/27/15</t>
  </si>
  <si>
    <t>&lt;2841e861dbe6ef8f66bed9cade4e854c@mail.gmail.com&gt;</t>
  </si>
  <si>
    <t>Mon, 5 Jan 2015 16:07:04 -0500</t>
  </si>
  <si>
    <t>Henry A. Giroux | Authoritarianism, Class Warfare and Austerity
 Politics</t>
  </si>
  <si>
    <t>&lt;2375649355.-190976202@org2.org2DB.reply.salsalabs.com&gt;</t>
  </si>
  <si>
    <t>Fri, 24 Apr 2015 10:14:01 -0400</t>
  </si>
  <si>
    <t>Telfer, Giustra deny they tried to influence Russian uranium deal
 with donations to Clinton Foundation</t>
  </si>
  <si>
    <t>&lt;CAPrY+5+ESCaLSFoBvyGp2uhLbxBkE4V1PgauG==aBKediN7qvw@mail.gmail.com&gt;</t>
  </si>
  <si>
    <t>Mon, 8 Dec 2008 10:25:31 -0500</t>
  </si>
  <si>
    <t>[big campaign] Economic Recovery Clips - 12/8/08</t>
  </si>
  <si>
    <t>&lt;29FF7EFA288ACD488DD412939D4D1BAB114665@aufc-server.AUFC.local&gt;</t>
  </si>
  <si>
    <t>Tue, 29 Jun 2010 14:47:24 -0400</t>
  </si>
  <si>
    <t>Jeremy Funk &lt;funk@americansunitedforchange.org&gt;</t>
  </si>
  <si>
    <t>[big campaign] Boehner: You Haven't Seen Nothin' Yet When It Comes to 
	Failed Conservative Governance</t>
  </si>
  <si>
    <t>&lt;95AFEEF8AB22CE4E8CA3F8E6FBCB8CD127063B2271@AUFC-S1.AUFC.local&gt;</t>
  </si>
  <si>
    <t>Mon, 22 Dec 2014 14:02:34 -0500</t>
  </si>
  <si>
    <t>Correct The Record Monday December 22, 2014 Afternoon Roundup</t>
  </si>
  <si>
    <t>&lt;CAGLPf4dJBS9MPGdGX_vVNoS4bc+qJ7FKG=y2Hi10FST6ipNq7A@mail.gmail.com&gt;</t>
  </si>
  <si>
    <t>Wed, 30 Jul 2008 22:27:17 -0400</t>
  </si>
  <si>
    <t>[big campaign] Re: Media Monitoring Report - Evening 07/30/08</t>
  </si>
  <si>
    <t>&lt;cdb3fafd0807301927v51ab627cjae4b638fd95160e0@mail.gmail.com&gt;</t>
  </si>
  <si>
    <t>Fri, 21 Aug 2015 08:48:36 +0000</t>
  </si>
  <si>
    <t>&lt;232a4a45176fccacab865e520a7f9100a75.20150821084815@mail147.atl61.mcsv.net&gt;</t>
  </si>
  <si>
    <t>Mon, 8 Feb 2016 15:14:19 -0500</t>
  </si>
  <si>
    <t>re47@hillaryclinton.com</t>
  </si>
  <si>
    <t>Re: Agenda for 5:30 Post NH Messaging Call  - TESTING SUGGESTIONS</t>
  </si>
  <si>
    <t>&lt;152c2853f8f-d65-546a@webprd-a51.mail.aol.com&gt;</t>
  </si>
  <si>
    <t>Sun, 17 Jan 2016 11:06:17 -0500</t>
  </si>
  <si>
    <t>Ron Klain &lt;ron.klain@revolution.com&gt;, Karen Dunn &lt;karen.l.dunn@gmail.com&gt;, 
 Jennifer Palmieri &lt;jpalmieri@hillaryclinton.com&gt;, 
 Jake Sullivan &lt;jsullivan@hillaryclinton.com&gt;, 
 John Podesta &lt;john.podesta@gmail.com&gt;, 
 Kristina Costa &lt;kcosta@hillaryclinton.com&gt;, 
 Sara Solow &lt;ssolow@hillaryclinton.com&gt;</t>
  </si>
  <si>
    <t>FW: POTUS Iran Statement</t>
  </si>
  <si>
    <t>&lt;11574cec883b522e112bacac4f8a9962@mail.gmail.com&gt;</t>
  </si>
  <si>
    <t>Sat, 24 Oct 2015 11:30:44 -0400</t>
  </si>
  <si>
    <t>&lt;-5606855837792645868@unknownmsgid&gt;</t>
  </si>
  <si>
    <t>Thu, 7 Aug 2014 13:53:43 +0000</t>
  </si>
  <si>
    <t>&lt;232a4a45176fccacab865e520a7f9100a75.20140807135331@mail191.atl121.mcsv.net&gt;</t>
  </si>
  <si>
    <t>Fri, 4 Nov 2011 13:45:27 -0400</t>
  </si>
  <si>
    <t>"Strobe Talbott (stalbott@brookings.edu)" &lt;stalbott@brookings.edu&gt;, 
 "Sandy Berger (SBerger@stonebridge-international.com)" &lt;SBerger@stonebridge-international.com&gt;, 
 Nancy Soderberg &lt;nsoderberg@comcast.net&gt;, 
 John Podesta &lt;john.podesta@gmail.com&gt;</t>
  </si>
  <si>
    <t>WJC questions</t>
  </si>
  <si>
    <t>&lt;D00800C9D48A754DA64285EA077375750126CFE3AD@CLINTON07.utopiasystems.net&gt;</t>
  </si>
  <si>
    <t>Sun, 4 Jan 2015 15:00:53 -0500</t>
  </si>
  <si>
    <t>The McMindfulness Craze: The Shadow Side of the Mindfulness
 Revolution</t>
  </si>
  <si>
    <t>&lt;2374881444.1386906957@org2.org2DB.reply.salsalabs.com&gt;</t>
  </si>
  <si>
    <t>Sat, 12 Sep 2015 08:00:13 -0500</t>
  </si>
  <si>
    <t>Weekly Reader: The Hillary Email Double Standard</t>
  </si>
  <si>
    <t>&lt;689656954.1442062827233.JavaMail.www@app347&gt;</t>
  </si>
  <si>
    <t>Thu, 30 Oct 2014 16:50:38 -0400</t>
  </si>
  <si>
    <t>Top 10 Epic Reasons Why Americans Should Give a Sh*t About Voting</t>
  </si>
  <si>
    <t>&lt;2298041238.-274050794@org2.org2DB.reply.salsalabs.com&gt;</t>
  </si>
  <si>
    <t>Tue, 8 Jul 2014 13:55:51 -0400</t>
  </si>
  <si>
    <t>Correct The Record Tuesday July 8, 2014 Afternoon Roundup</t>
  </si>
  <si>
    <t>&lt;CAGLPf4dTGjwiPW9E2r3k6edRiNUTMa9tU9VSESkPewzSvQ7w5g@mail.gmail.com&gt;</t>
  </si>
  <si>
    <t>Fri, 20 Nov 2015 23:27:49 +0000</t>
  </si>
  <si>
    <t>&lt;f268b2f26e0ca5824aff057e5875ab38019.20151120232650@mail141.wdc01.mcdlv.net&gt;</t>
  </si>
  <si>
    <t>Mon, 1 Sep 2014 07:25:22 -0400</t>
  </si>
  <si>
    <t>What to Do about ISIS</t>
  </si>
  <si>
    <t>&lt;3010045518.-572257627@org.orgDB.reply.salsalabs.com&gt;</t>
  </si>
  <si>
    <t>Tue, 29 Jul 2008 14:54:28 -0400</t>
  </si>
  <si>
    <t>[big campaign] Tracking Update: McCain Town Hall in Sparks, NV
 07/29/08</t>
  </si>
  <si>
    <t>&lt;c28de9b0807291154v14d9b43cxea16815f035387ea@mail.gmail.com&gt;</t>
  </si>
  <si>
    <t>Mon, 29 Jun 2015 17:05:11 -0400</t>
  </si>
  <si>
    <t>&lt;CAE6FiQ9Uxj8NwnjZza_n_gKvaiMz8iXAN0aUTh9eqYdDFQBZow@mail.gmail.com&gt;</t>
  </si>
  <si>
    <t>Fri, 4 Mar 2016 21:44:55 +0000</t>
  </si>
  <si>
    <t>Re: Georgetown resume</t>
  </si>
  <si>
    <t>&lt;CY1PR16MB0729DF599C885F629D9A06D8A5BE0@CY1PR16MB0729.namprd16.prod.outlook.com&gt;</t>
  </si>
  <si>
    <t>Tue, 22 Jul 2008 13:54:04 -0400</t>
  </si>
  <si>
    <t>[big campaign] Tracking Update: McCain Town Hall in Rochester, NH
 07/22/08</t>
  </si>
  <si>
    <t>&lt;c28de9b0807221054q4d94a100s5041ac41853f6ef5@mail.gmail.com&gt;</t>
  </si>
  <si>
    <t>Wed, 18 Nov 2015 04:40:38 +0000</t>
  </si>
  <si>
    <t>&lt;c81203f475123a9e28e9c42cd4c5c72a395.20151118043954@mail189.suw16.rsgsv.net&gt;</t>
  </si>
  <si>
    <t>Mon, 9 Feb 2015 20:09:24 +0000</t>
  </si>
  <si>
    <t>HRC Clips | 2.9.15 [Afternoon Update]</t>
  </si>
  <si>
    <t>&lt;D0FE543B.C3DFA%nmerrill@hrcoffice.com&gt;</t>
  </si>
  <si>
    <t>Wed, 29 Jul 2009 17:46:32 GMT</t>
  </si>
  <si>
    <t>"League of Conservation Voters" &lt;feedback@lcv.org&gt;</t>
  </si>
  <si>
    <t>LCV E-News: Stand Up for Clean Water</t>
  </si>
  <si>
    <t>&lt;20090729174632.3748.10042.qmail@omail6.sac.getactive.com&gt;</t>
  </si>
  <si>
    <t>Fri, 17 Jul 2015 18:45:53 -0400</t>
  </si>
  <si>
    <t>HRC Rapid &lt;HRCRapid@hillaryclinton.com&gt;, 
 Jennifer Palmieri &lt;jpalmieri@hillaryclinton.com&gt;, 
 Julie McClain &lt;jmcclain@hillaryclinton.com&gt;, 
 Kristina Schake &lt;kschake@hillaryclinton.com&gt;, 
 Lorella Praeli &lt;lpraeli@hillaryclinton.com&gt;, 
 Meredith Thatcher &lt;mthatcher@hillaryclinton.com&gt;</t>
  </si>
  <si>
    <t>Daily Media Report 7.17.15</t>
  </si>
  <si>
    <t>&lt;CAGTda=C5pLRYWxZqD0_vN=hpspv75w1J6Z=vNzdq4BRWgAgciw@mail.gmail.com&gt;</t>
  </si>
  <si>
    <t>Tue, 13 Jan 2015 15:50:30 -0500</t>
  </si>
  <si>
    <t>Dahr Jamail | The Methane Monster Roars</t>
  </si>
  <si>
    <t>&lt;2381343509.57319786@org2.org2DB.reply.salsalabs.com&gt;</t>
  </si>
  <si>
    <t>Wed, 2 Dec 2015 21:45:10 +0000</t>
  </si>
  <si>
    <t>Conversation with Ashton Carter</t>
  </si>
  <si>
    <t>&lt;782996774.3519684741449092710683.JavaMail.app@rbg53.atlis1&gt;</t>
  </si>
  <si>
    <t>Thu, 24 Jul 2008 12:06:08 -0400</t>
  </si>
  <si>
    <t>[big campaign] Media Monitoring Report - Morning 07/24/08</t>
  </si>
  <si>
    <t>&lt;6858bb6a0807240906y42fd4d06g374ce5124b0027e@mail.gmail.com&gt;</t>
  </si>
  <si>
    <t>Wed, 9 Sep 2015 19:25:45 -0400</t>
  </si>
  <si>
    <t>&lt;CAE6FiQ_oD3AZNWNViyegHA779cobd8mdJKR84AHSmEFUN+XZtw@mail.gmail.com&gt;</t>
  </si>
  <si>
    <t>Tue, 23 Jun 2015 19:42:26 -0400</t>
  </si>
  <si>
    <t>Jennifer Palmieri &lt;jpalmieri@hillaryclinton.com&gt;, 
 Kristina Schake &lt;kschake@hillaryclinton.com&gt;</t>
  </si>
  <si>
    <t>Fwd: Daily Media Report 6.23.15</t>
  </si>
  <si>
    <t>&lt;CAE6FiQ_w+-ze5AsjXwYCQg-tSEDCaiyWSHFqUw5J5cXPAvo3Rw@mail.gmail.com&gt;</t>
  </si>
  <si>
    <t>Fri, 25 Jul 2008 22:20:25 -0400</t>
  </si>
  <si>
    <t>[big campaign] Media Monitoring Report - Evening 07/25/08</t>
  </si>
  <si>
    <t>&lt;cdb3fafd0807251920o2d4c62e5ta6122bd00ccc12bc@mail.gmail.com&gt;</t>
  </si>
  <si>
    <t>Thu, 21 May 2015 06:28:58 -0700</t>
  </si>
  <si>
    <t>"service@paypal.com" &lt;service@paypal.com&gt;</t>
  </si>
  <si>
    <t>Getting Started with your PayPal Account</t>
  </si>
  <si>
    <t>&lt;1432214938.32400@paypal.com&gt;</t>
  </si>
  <si>
    <t>Thu, 16 Jul 2015 09:40:43 -0400</t>
  </si>
  <si>
    <t>Summarized Clips (7.16.15)</t>
  </si>
  <si>
    <t>&lt;CAGvMB-ZNGGu2epj5SWk9n7SL0=2idEfJ2mag+6xrSuodZZkKeA@mail.gmail.com&gt;</t>
  </si>
  <si>
    <t>Thu, 10 Mar 2016 11:37:32 -0800</t>
  </si>
  <si>
    <t>Eleni Kounalakis &lt;kounalakiset@gmail.com&gt;</t>
  </si>
  <si>
    <t>Re: Today's Greek Community Call</t>
  </si>
  <si>
    <t>&lt;FA86853F-A9A9-414C-BFAF-C42CE09569DB@gmail.com&gt;</t>
  </si>
  <si>
    <t>Sat, 24 Oct 2015 15:20:45 +0000</t>
  </si>
  <si>
    <t>John Podesta &lt;john.podesta@gmail.com&gt;, Mandy Grunwald &lt;gruncom@aol.com&gt;</t>
  </si>
  <si>
    <t>&lt;1A484C9C32B526468802B7C2E6FD1BCEB4958CEC@mbx031-w2-co-2.exch031.domain.local&gt;</t>
  </si>
  <si>
    <t>Thu, 17 Jul 2014 16:10:44 +0000</t>
  </si>
  <si>
    <t>War with Iran</t>
  </si>
  <si>
    <t>&lt;34bdff4b04e0bd733083c2b873873da5@bounce.bluestatedigital.com&gt;</t>
  </si>
  <si>
    <t>Sun, 19 Apr 2015 20:23:11 -0400</t>
  </si>
  <si>
    <t>&lt;1551281115908515390@unknownmsgid&gt;</t>
  </si>
  <si>
    <t>Tue, 18 Mar 2014 07:38:01 +0000</t>
  </si>
  <si>
    <t>Ken Roth &lt;rothk@hrw.org&gt;</t>
  </si>
  <si>
    <t>RE: Three Years of Strife and Cruelty Put Syria in Tailspin -
 NYTimes.com</t>
  </si>
  <si>
    <t>&lt;C03845E888AE7B42925564B311A8DCB19D3920C1@exmbx7.local.hrw.org&gt;</t>
  </si>
  <si>
    <t>Wed, 15 Jul 2015 18:50:33 -0400</t>
  </si>
  <si>
    <t>Daily Media Report 7.15.15</t>
  </si>
  <si>
    <t>&lt;CAGTda=C7kEwdcKcGY_ZDm0TzYKPuHRJ=+biJ5PieEaUz0sxqDg@mail.gmail.com&gt;</t>
  </si>
  <si>
    <t>Wed, 13 Oct 2010 14:37:26 -0400</t>
  </si>
  <si>
    <t>Kate Geller &lt;kate_geller@lcv.org&gt;</t>
  </si>
  <si>
    <t>[big campaign] New TV Ad in Perriello Race from LCV and Sierra Club</t>
  </si>
  <si>
    <t>&lt;05D9343B523E1446ADF2228B188E78EA234BB0189E@lcvexchange.lcv.local&gt;</t>
  </si>
  <si>
    <t>Mon, 18 May 2015 07:47:19 -0400</t>
  </si>
  <si>
    <t>H4A News Clips 5.18.15</t>
  </si>
  <si>
    <t>&lt;CA+Wv=-6xyeLy7Qy-1B2W3h22GTcRhQ3axvJtLf5nZUp7HsXWrw@mail.gmail.com&gt;</t>
  </si>
  <si>
    <t>Mon, 15 Jun 2009 12:00:03 -0400</t>
  </si>
  <si>
    <t>[big campaign] Iran Erupts: U.S. Must Pursue Engagement, Human Rights
 and Reject Radical Neocons</t>
  </si>
  <si>
    <t>&lt;D95FD7E3C26145418259F2F5E3E88E5B9E3A7E15CF@bryan.ad.nsnetwork.org&gt;</t>
  </si>
  <si>
    <t>Thu, 2 Apr 2015 22:14:54 +0000</t>
  </si>
  <si>
    <t>Dan Schwerin &lt;dschwerin@hrcoffice.com&gt;, 
 John Podesta &lt;john.podesta@gmail.com&gt;, 
 Jennifer Palmieri &lt;jennifer.m.palmieri@gmail.com&gt;, 
 Robby Mook &lt;robbymook2015@gmail.com&gt;, 
 Jesse Ferguson &lt;jesse@jesseferguson.com&gt;, 
 Kristina Schake &lt;kristinakschake@gmail.com&gt;, 
 "Brian Fallon" &lt;brianefallon@gmail.com&gt;</t>
  </si>
  <si>
    <t>&lt;D143378D.10D425%nmerrill@hrcoffice.com&gt;</t>
  </si>
  <si>
    <t>Fri, 18 Sep 2015 22:12:21 +0000</t>
  </si>
  <si>
    <t>&lt;f268b2f26e0ca5824aff057e5875ab38019.20150918221151@mail46.atl11.rsgsv.net&gt;</t>
  </si>
  <si>
    <t>Fri, 5 Sep 2014 01:13:55 +0000</t>
  </si>
  <si>
    <t>Center for Genetics and Society &lt;cgs@geneticsandsociety.org&gt;</t>
  </si>
  <si>
    <t>"Subscriber " &lt;podesta@law.georgetown.edu&gt;</t>
  </si>
  <si>
    <t>Biopolitical Views &amp; News: Regulating Surrogacy, Combating Prejudice,
 Opposing Inheritable Genetic Modification</t>
  </si>
  <si>
    <t>&lt;64/74-18121-35E09045@genius-network.com&gt;</t>
  </si>
  <si>
    <t>Mon, 31 Aug 2015 11:18:21 -0400</t>
  </si>
  <si>
    <t>Heather Stone &lt;hstone@hillaryclinton.com&gt;, 
 Varun Anand &lt;vanand@hillaryclinton.com&gt;, 
 Amanda Renteria &lt;arenteria@hillaryclinton.com&gt;, 
 Brian Fallon &lt;bfallon@hillaryclinton.com&gt;, 
 Caitlin Merchant &lt;caitlin@grunwald-communications.com&gt;, 
 Christina Reynolds &lt;creynolds@hillaryclinton.com&gt;, 
 Dan Schwerin &lt;dschwerin@hillaryclinton.com&gt;, 
 David Binder &lt;david@db-research.com&gt;, 
 Ellen Esterhay &lt;ellen.esterhay@gmmb.com&gt;, 
 Huma Abedin &lt;ha16@hillaryclinton.com&gt;, 
 Jake Sullivan &lt;jsullivan@hillaryclinton.com&gt;, 
 Jennifer Palmieri &lt;jpalmieri@hillaryclinton.com&gt;, 
 Jim Margolis &lt;jim.margolis@gmmb.com&gt;, Joel Benenson &lt;jbenenson@bsgco.com&gt;, 
 John Anzalone &lt;john@algpolling.com&gt;, John Podesta &lt;jp66@hillaryclinton.com&gt;, 
 Karen Finney &lt;kfinney@hillaryclinton.com&gt;, 
 Kristina Schake &lt;kschake@hillaryclinton.com&gt;, 
 Mandy Grunwald &lt;gruncom@aol.com&gt;, 
 Marlon Marshall &lt;mmarshall@hillaryclinton.com&gt;, 
 Maya Harris &lt;mharris@hillaryclinton.com&gt;, 
 Mona Thinavongsa &lt;mona@algpolling.com&gt;, 
 Oren Shur &lt;oshur@hillaryclinton.com&gt;, Robby Mook &lt;re47@hillaryclinton.com&gt;, 
 Sawsan Bay &lt;sbay@hillaryclinton.com&gt;, Shannon Currie &lt;scurrie@bsgco.com&gt;, 
 Teddy Goff &lt;tgoff@hillaryclinton.com&gt;, 
 John Podesta &lt;john.podesta@gmail.com&gt;, 
 Kate Offerdahl &lt;kofferdahl@hillaryclinton.com&gt;</t>
  </si>
  <si>
    <t>Sanders Transcript - ABC This Week</t>
  </si>
  <si>
    <t>&lt;bcb1ef79431aface7fc6ab645234123d@mail.gmail.com&gt;</t>
  </si>
  <si>
    <t>Fri, 11 Sep 2015 04:24:08 -0600</t>
  </si>
  <si>
    <t>Daily Skimm: I'm yours</t>
  </si>
  <si>
    <t>&lt;a9874528-df76-46d0-b21a-deb9f87292fb@xtgap4s7mta1377.xt.local&gt;</t>
  </si>
  <si>
    <t>Thu, 31 Jul 2014 15:03:37 -0400</t>
  </si>
  <si>
    <t>FYI: Media Matters For America: Discredited Author Ronald Kessler Has
 Next Anti-Clinton Gossip Book</t>
  </si>
  <si>
    <t>&lt;CAGLPf4er72hAZbk0SJAccnqSnRpqSm88dvqAE0YLca+YYa+H3w@mail.gmail.com&gt;</t>
  </si>
  <si>
    <t>Thu, 3 Jul 2008 08:36:07 -0400</t>
  </si>
  <si>
    <t>[big campaign] '08 Daily News Clips - 7/3</t>
  </si>
  <si>
    <t>&lt;c28de9b0807030536y674e4829tda474a32b8b8c5e3@mail.gmail.com&gt;</t>
  </si>
  <si>
    <t>Fri, 8 Aug 2008 17:10:27 -0400</t>
  </si>
  <si>
    <t>[big campaign] John McCain Tracking Video: Week in Review 08/08/08</t>
  </si>
  <si>
    <t>&lt;c28de9b0808081410j224e4d84i9af87c1cbcbc60f1@mail.gmail.com&gt;</t>
  </si>
  <si>
    <t>Thu, 24 Mar 2011 08:46:27 -0400 (EDT)</t>
  </si>
  <si>
    <t>creamer2@aol.com</t>
  </si>
  <si>
    <t>[big campaign] New Huff Post from Creamer-Big Banks Plan Sneak Attack
 on Wall Street Reform</t>
  </si>
  <si>
    <t>&lt;8CDB838A0471C31-E8C-D3F3@webmail-m036.sysops.aol.com&gt;</t>
  </si>
  <si>
    <t>Wed, 11 Mar 2015 19:52:42 -0400</t>
  </si>
  <si>
    <t>Practical Progress: GOP Letter to Iran...50 Years After Selma...SiX
 on the States</t>
  </si>
  <si>
    <t>&lt;390458988.1123179565@wfc2.wfc2DB.wiredforchange.com&gt;</t>
  </si>
  <si>
    <t>Tue, 25 Nov 2014 15:02:04 -0500</t>
  </si>
  <si>
    <t>Progressive Policy Institute &lt;info@ppionline.org&gt;</t>
  </si>
  <si>
    <t>PPI WEEKLY UPDATE: Iran Negotiations, Net Neutrality, &amp; Regulation
 in the Digital Age</t>
  </si>
  <si>
    <t>&lt;2136029550.2078526963@wfc.wfcDB.reply.salsalabs.com&gt;</t>
  </si>
  <si>
    <t>Fri, 8 Aug 2014 02:48:39 +0000</t>
  </si>
  <si>
    <t>Biopolitical Views &amp; News: Ethical Minefields - Surrogacy, Bio-data, Human
 Subjects Research</t>
  </si>
  <si>
    <t>&lt;A0/0C-18121-78A34E35@genius-network.com&gt;</t>
  </si>
  <si>
    <t>Sun, 3 Aug 2008 16:09:22 -0400</t>
  </si>
  <si>
    <t>[big campaign] Media Monitoring Report - Sunday 08/03/08</t>
  </si>
  <si>
    <t>&lt;bbc7e7c0808031309x61e605b3lccac518c4cde5da4@mail.gmail.com&gt;</t>
  </si>
  <si>
    <t>Sun, 26 Jul 2015 16:52:31 -0400</t>
  </si>
  <si>
    <t>&lt;2024B1FCFD37FC478BCD92EC0508319F06B0F78106@CBIvEXMB05DC.cov.com&gt;</t>
  </si>
  <si>
    <t>Thu, 15 Oct 2015 18:50:58 +0000</t>
  </si>
  <si>
    <t>&lt;2768ea8e53da1b3ff17fb6a6f477e2b071c.20151015185042@mail138.atl171.mcdlv.net&gt;</t>
  </si>
  <si>
    <t>Thu, 16 Jul 2015 19:16:22 -0400</t>
  </si>
  <si>
    <t>Daily Media Report 7.16.15</t>
  </si>
  <si>
    <t>&lt;CAGTda=A0KA71hkN4OG80zFiPuF-U9ren0WZSGOSvHb4js21qXQ@mail.gmail.com&gt;</t>
  </si>
  <si>
    <t>Sun, 17 Jan 2016 10:06:44 -0500</t>
  </si>
  <si>
    <t>Ron Klain &lt;ron.klain@revolution.com&gt;, Karen Dunn &lt;karen.l.dunn@gmail.com&gt;, 
 jsullivan@hillaryclinton.com, kcosta@hillaryclinton.com, 
 ssolow@hillaryclinton.com, jpalmieri@hillaryclinton.com, 
 John Podesta &lt;john.podesta@gmail.com&gt;, creynolds@hillaryclinton.com</t>
  </si>
  <si>
    <t>Fwd: CLIP | NBC's Meet The Press: Interview with Bernie Sanders</t>
  </si>
  <si>
    <t>&lt;4934702067010537714@unknownmsgid&gt;</t>
  </si>
  <si>
    <t>Thu, 23 Oct 2008 18:51:40 -0400</t>
  </si>
  <si>
    <t>[big campaign] Tracking Update: McCain Rally in Sarasota, FL 10/23/08</t>
  </si>
  <si>
    <t>&lt;c28de9b0810231551u2dab9252i14d6d5b892c9defb@mail.gmail.com&gt;</t>
  </si>
  <si>
    <t>Sun, 24 Jan 2016 00:39:37 +0000</t>
  </si>
  <si>
    <t>&lt;42F8899C-93B8-4DAF-B765-B3533E1D90E3@bsgco.com&gt;</t>
  </si>
  <si>
    <t>Tue, 14 Jul 2015 02:43:00 +0000</t>
  </si>
  <si>
    <t>&lt;200309170-1436841776-cardhu_decombobulator_blackberry.rim.net-794516490-@b27.c4.bise6.blackberry&gt;</t>
  </si>
  <si>
    <t>Sat, 24 Oct 2015 10:37:03 -0500</t>
  </si>
  <si>
    <t>Matt Paul &lt;mpaul@hillaryclinton.com&gt;</t>
  </si>
  <si>
    <t>&lt;CAOa7NA8aLHzj4Zo7d1Ti083L53yTxiqxAKmg3qHObz3o3ALt5Q@mail.gmail.com&gt;</t>
  </si>
  <si>
    <t>Sat, 24 Oct 2015 15:41:06 +0000</t>
  </si>
  <si>
    <t>&lt;1A484C9C32B526468802B7C2E6FD1BCEB49595DC@mbx031-w2-co-2.exch031.domain.local&gt;</t>
  </si>
  <si>
    <t>Thu, 13 Aug 2015 16:21:58 -0400</t>
  </si>
  <si>
    <t>&lt;CAE6FiQ-=9FJzVqMgYAOQCyEmH0GhQCFW_e2krFNuJS9farxKxA@mail.gmail.com&gt;</t>
  </si>
  <si>
    <t>Tue, 27 May 2008 14:12:06 -0400</t>
  </si>
  <si>
    <t>[big campaign] Tracking Update: McCain Speech on Nuclear Security in
 Denver, CO</t>
  </si>
  <si>
    <t>&lt;5678a18b0805271112j30461b0fn5c53266ef81c3e71@mail.gmail.com&gt;</t>
  </si>
  <si>
    <t>Thu, 3 Dec 2015 15:50:43 +0000</t>
  </si>
  <si>
    <t>&lt;232a4a45176fccacab865e520a7f9100a75.20151203155022@mail68.suw11.mcdlv.net&gt;</t>
  </si>
  <si>
    <t>Fri, 10 Jul 2015 11:16:56 -0400</t>
  </si>
  <si>
    <t>July 10 Morning Cable News Roundup</t>
  </si>
  <si>
    <t>&lt;CAGTda=DSwZLCgh+vA2mQY98FfMC1w8WpedCCusXWV6fXkOfvwQ@mail.gmail.com&gt;</t>
  </si>
  <si>
    <t>Thu, 13 Aug 2015 18:26:39 +0000</t>
  </si>
  <si>
    <t>Clinton Foundation News &amp; Guidance 8/13/15</t>
  </si>
  <si>
    <t>&lt;DM2PR08MB448F3996C6B65E0C1F0CF2DBF7D0@DM2PR08MB448.namprd08.prod.outlook.com&gt;</t>
  </si>
  <si>
    <t>Fri, 24 Apr 2015 12:56:14 -0400</t>
  </si>
  <si>
    <t>Lotte Murphy-Johnson &lt;lotte@brooklapping.com&gt;</t>
  </si>
  <si>
    <t>Re: FAO: John Podesta, America in the Obama years: a 4-hour
 television history for the BBC</t>
  </si>
  <si>
    <t>&lt;CAE6FiQ8C2SKqkBy8bE-jjp9AoGksNG6pOo3YLLJbckttir8x1w@mail.gmail.com&gt;</t>
  </si>
  <si>
    <t>Wed, 27 May 2009 20:53:20 -0400</t>
  </si>
  <si>
    <t>"James Salt" &lt;jsalt@catholics-united.org&gt;</t>
  </si>
  <si>
    <t>[big campaign] Catholics United Celebrates Selection of Dr. Miguel
 Diaz as U.S. Ambassador to the Holy See</t>
  </si>
  <si>
    <t>&lt;4a1de084.100bca0a.26f1.73e9SMTPIN_ADDED@gmr-mx.google.com&gt;</t>
  </si>
  <si>
    <t>Fri, 13 Jun 2008 13:10:12 -0400</t>
  </si>
  <si>
    <t>[big campaign] Tracking Update: McCain Town Hall in Pemberton, NJ
 06/13/08</t>
  </si>
  <si>
    <t>&lt;17a089db0806131010r10e2a6b6qc4ac5f201e26c6f0@mail.gmail.com&gt;</t>
  </si>
  <si>
    <t>Thu, 26 Feb 2015 14:02:41 -0500</t>
  </si>
  <si>
    <t>RE: Hillary Rodham Clinton</t>
  </si>
  <si>
    <t>&lt;2024B1FCFD37FC478BCD92EC0508319F06B53D5E31@CBIvEXMB05DC.cov.com&gt;</t>
  </si>
  <si>
    <t>Thu, 16 Jul 2015 15:13:07 -0400</t>
  </si>
  <si>
    <t>RE: Iran</t>
  </si>
  <si>
    <t>&lt;2024B1FCFD37FC478BCD92EC0508319F06B0F78047@CBIvEXMB05DC.cov.com&gt;</t>
  </si>
  <si>
    <t>Thu, 9 Apr 2015 22:43:01 +0000</t>
  </si>
  <si>
    <t>Re: Rough first crack</t>
  </si>
  <si>
    <t>&lt;D14C77D9.2338A%john@algpolling.com&gt;</t>
  </si>
  <si>
    <t>Sun, 28 Jun 2015 14:19:10 +0800</t>
  </si>
  <si>
    <t>Carolyn Wu &lt;carolyn_wu@apple.com&gt;</t>
  </si>
  <si>
    <t>Fwd: DigiCha</t>
  </si>
  <si>
    <t>&lt;75B5D5AE-C11B-4211-8519-BDC95681C754@apple.com&gt;</t>
  </si>
  <si>
    <t>Mon, 11 Aug 2008 11:16:09 -0400</t>
  </si>
  <si>
    <t>[big campaign] Tracking Update: McCain Press Conference in Erie, PA
 08/11/08</t>
  </si>
  <si>
    <t>&lt;c28de9b0808110816q22203052s8fcdfee61266cc82@mail.gmail.com&gt;</t>
  </si>
  <si>
    <t>Sun, 3 May 2015 21:17:05 +0000</t>
  </si>
  <si>
    <t>Jake Sullivan &lt;jsullivan@hillaryclinton.com&gt;, 
 Jennifer Palmieri &lt;jpalmieri@hillaryclinton.com&gt;</t>
  </si>
  <si>
    <t>RE: Clinton Cash and Week Ahead issues to discuss tomorrow am</t>
  </si>
  <si>
    <t>&lt;1A484C9C32B526468802B7C2E6FD1BCEB37066C1@mbx031-w1-co-6.exch031.domain.local&gt;</t>
  </si>
  <si>
    <t>Sat, 27 Jun 2015 08:39:15 -0400</t>
  </si>
  <si>
    <t>FW: NH Primary Toplines and Memo</t>
  </si>
  <si>
    <t>&lt;cf6a3329ff05b0dca52f30715010d747@mail.gmail.com&gt;</t>
  </si>
  <si>
    <t>Mon, 18 Aug 2008 11:47:23 -0400</t>
  </si>
  <si>
    <t>[big campaign] Media Monitoring Report - Morning 08/18/08</t>
  </si>
  <si>
    <t>&lt;9fe0a8120808180847t78c2eebar8fccc4b55c1400f8@mail.gmail.com&gt;</t>
  </si>
  <si>
    <t>Sun, 22 Mar 2015 22:12:52 -0400</t>
  </si>
  <si>
    <t>&lt;C87D0338-D7F3-4F88-9B38-A48880F85E23@gmail.com&gt;</t>
  </si>
  <si>
    <t>Tue, 5 Jan 2016 12:51:28 -0500</t>
  </si>
  <si>
    <t>Team Rotering &lt;TeamRotering@nancyroteringforcongress.com&gt;</t>
  </si>
  <si>
    <t>NEW ENDORSEMENT</t>
  </si>
  <si>
    <t>&lt;49e4a6c3f56048b8a5bdcdfd3cfdba78@nancyroteringforcongress.com&gt;</t>
  </si>
  <si>
    <t>Sun, 15 Mar 2015 21:34:57 -0400</t>
  </si>
  <si>
    <t>&lt;F09C00C0-D5CD-4CA5-BC80-541B6B9BEF9F@gmail.com&gt;</t>
  </si>
  <si>
    <t>Wed, 2 Jul 2008 14:06:51 -0400</t>
  </si>
  <si>
    <t>[big campaign] MCCAIN IS MORE OF THE SAME -- ANOTHER MCCAIN CAMPAIGN
 SHAKEUP</t>
  </si>
  <si>
    <t>&lt;b1eeb3a90807021106x18f0ae7dha2bb1dc266e54377@mail.gmail.com&gt;</t>
  </si>
  <si>
    <t>Thu, 6 Aug 2015 10:07:46 -0400</t>
  </si>
  <si>
    <t>Summarized Clips (8.6.15)</t>
  </si>
  <si>
    <t>&lt;CAGvMB-amnFSCYKWgAw5EOz+ymiOba0fq3Uy_rbZQHggYbRpiXg@mail.gmail.com&gt;</t>
  </si>
  <si>
    <t>Thu, 12 Jun 2008 20:04:51 -0400</t>
  </si>
  <si>
    <t>[big campaign] Tracking Update: McCain Town Hall Meeting New York, NY
 06/12/08</t>
  </si>
  <si>
    <t>&lt;5678a18b0806121704t629a108el48fac965d1f419df@mail.gmail.com&gt;</t>
  </si>
  <si>
    <t>Wed, 15 Apr 2015 22:10:19 +0000</t>
  </si>
  <si>
    <t>Mail Delivery Subsystem &lt;mailer-daemon@googlemail.com&gt;</t>
  </si>
  <si>
    <t>Delivery Status Notification (Failure)</t>
  </si>
  <si>
    <t>&lt;001a11344fbae1f87d0513ca9ca4@google.com&gt;</t>
  </si>
  <si>
    <t>Tue, 9 Sep 2014 09:00:03 -0400</t>
  </si>
  <si>
    <t>Correct The Record Tuesday September 9, 2014 Morning Roundup</t>
  </si>
  <si>
    <t>&lt;CAGLPf4dwHE66W84m72fLcHpmL=4mnkWff_DxpkTAdyixvAbNLA@mail.gmail.com&gt;</t>
  </si>
  <si>
    <t>Mon, 15 Feb 2016 15:22:21 +0000</t>
  </si>
  <si>
    <t>&lt;232a4a45176fccacab865e520a7f9100a75.20160215152206@mail186.suw14.mcdlv.net&gt;</t>
  </si>
  <si>
    <t>Mon, 13 Oct 2008 07:32:40 -0400</t>
  </si>
  <si>
    <t>[big campaign] '08 Daily News Clips - 10/13</t>
  </si>
  <si>
    <t>&lt;e3b2d4590810130432h642efa84y36b6057bda552bc1@mail.gmail.com&gt;</t>
  </si>
  <si>
    <t>Fri, 27 Mar 2015 03:43:47 -0700</t>
  </si>
  <si>
    <t>"Manatos and Manatos" &lt;manatos@manatos.com&gt;</t>
  </si>
  <si>
    <t>Senator Bob Menendez Champions Passage of Greek Independence Day Resolution</t>
  </si>
  <si>
    <t>&lt;551534ad.60836b0a.5388.227cSMTPIN_ADDED_MISSING@mx.google.com&gt;</t>
  </si>
  <si>
    <t>Fri, 1 May 2015 17:53:41 +0000</t>
  </si>
  <si>
    <t>RE: Heads up for call with HRC</t>
  </si>
  <si>
    <t>&lt;1A484C9C32B526468802B7C2E6FD1BCEB36F61DE@mbx031-w1-co-6.exch031.domain.local&gt;</t>
  </si>
  <si>
    <t>Sun, 26 Jul 2015 00:07:58 -0400</t>
  </si>
  <si>
    <t>John Podesta &lt;john.podesta@gmail.com&gt;, 
 John Podesta &lt;jp66@hillaryclinton.com&gt;</t>
  </si>
  <si>
    <t>Call TPs from climate team</t>
  </si>
  <si>
    <t>&lt;CAEMn5Qkdq3GxJw0hhzpCPmF_x8vTshcA4HdjiY0ChDni8PQHtA@mail.gmail.com&gt;</t>
  </si>
  <si>
    <t>Mon, 11 Aug 2008 23:23:39 -0400</t>
  </si>
  <si>
    <t>[big campaign] Media Monitoring Report - Evening 08/11/08</t>
  </si>
  <si>
    <t>&lt;8f6e216d0808112023p2f8952ebp29a514c7e2ea6379@mail.gmail.com&gt;</t>
  </si>
  <si>
    <t>Sun, 20 Mar 2011 01:22:37 +0800</t>
  </si>
  <si>
    <t>"E Holstein" &lt;elgiehn@yahoo.com&gt;</t>
  </si>
  <si>
    <t>&lt;34F86468FB1A4E10B3CCE582D40BF081@cccccddddd&gt;</t>
  </si>
  <si>
    <t>Fri, 26 Jun 2009 13:37:24 -0400</t>
  </si>
  <si>
    <t>[big campaign] General McCaffrey calls for "A new approach to Cuba"</t>
  </si>
  <si>
    <t>&lt;7f65e90c0906261037m463ce66aw3f177758cb54998@mail.gmail.com&gt;</t>
  </si>
  <si>
    <t>Mon, 4 Aug 2008 22:33:38 -0400</t>
  </si>
  <si>
    <t>[big campaign] Media Monitoring Report - Evening 08/04/08</t>
  </si>
  <si>
    <t>&lt;bbc7e7c0808041933o37566f69w336abbb3b258de28@mail.gmail.com&gt;</t>
  </si>
  <si>
    <t>Fri, 20 Jun 2008 13:37:12 -0400</t>
  </si>
  <si>
    <t>[big campaign] Full Remarks: McCain Speech in Canada 6/20/08</t>
  </si>
  <si>
    <t>&lt;5678a18b0806201037r748ea8ccmf9fb6759b4f8bbf6@mail.gmail.com&gt;</t>
  </si>
  <si>
    <t>Mon, 2 Feb 2015 10:07:30 -0500</t>
  </si>
  <si>
    <t>&lt;4C666EBF-A3F2-49D1-A923-AECDE2BD4F43@gmail.com&gt;</t>
  </si>
  <si>
    <t>Sun, 31 Aug 2014 14:33:50 -0400</t>
  </si>
  <si>
    <t>Correct The Record Sunday August 31, 2014 Roundup</t>
  </si>
  <si>
    <t>&lt;CAGLPf4dbkX4m+DeTEm5_J+wx9Hek-v=k7CdoQ5WhQmaiawiPuw@mail.gmail.com&gt;</t>
  </si>
  <si>
    <t>Tue, 14 Oct 2014 07:53:00 -0400</t>
  </si>
  <si>
    <t>&lt;CAGLPf4e-uK35QunRHpwCo6wZLgN3XSxk2cx_mxZimMvqkXjYvA@mail.gmail.com&gt;</t>
  </si>
  <si>
    <t>Wed, 3 Sep 2008 20:08:13 -0700 (PDT)</t>
  </si>
  <si>
    <t>"pbarry122@gmail.com" &lt;pbarry122@gmail.com&gt;</t>
  </si>
  <si>
    <t>big campaign &lt;bigcampaign@googlegroups.com&gt;</t>
  </si>
  <si>
    <t>[big campaign] Palin Doesn't Get Terrorism</t>
  </si>
  <si>
    <t>&lt;5fb7a004-a800-4ffb-83c8-f7b46403757f@q26g2000prq.googlegroups.com&gt;</t>
  </si>
  <si>
    <t>Fri, 7 Aug 2015 20:11:56 +0000</t>
  </si>
  <si>
    <t>Clinton Foundation News &amp; Guidance 8/7/15</t>
  </si>
  <si>
    <t>&lt;DM2PR08MB448056B114117076BE5AE2DBF730@DM2PR08MB448.namprd08.prod.outlook.com&gt;</t>
  </si>
  <si>
    <t>Fri, 25 Jul 2008 23:02:15 -0400</t>
  </si>
  <si>
    <t>[big campaign] McCain More Conservative Than Bush</t>
  </si>
  <si>
    <t>&lt;D95FD7E3C26145418259F2F5E3E88E5B0616D04AC2@bryan.ad.nsnetwork.org&gt;</t>
  </si>
  <si>
    <t>Fri, 21 Aug 2015 07:02:54 -0400</t>
  </si>
  <si>
    <t>First Draft on Politics: Rivals Can No Longer Ignore Donald Trump's Long Shadow</t>
  </si>
  <si>
    <t>&lt;55D7055E.000008F9@pmta04.sea1.nytimes.com&gt;</t>
  </si>
  <si>
    <t>Tue, 17 Jun 2008 08:34:20 -0400</t>
  </si>
  <si>
    <t>[big campaign] '08 Daily News Clips - 6/17</t>
  </si>
  <si>
    <t>&lt;17a089db0806170534g20ba0f42h4cb5538e02ab4c22@mail.gmail.com&gt;</t>
  </si>
  <si>
    <t>Wed, 30 Dec 2015 11:11:36 +0900</t>
  </si>
  <si>
    <t>&lt;706F6465737461406C61772E67656F726765746F776E2E656475-1920219@senda.ozmailer.com&gt;</t>
  </si>
  <si>
    <t>Sat, 25 Jul 2015 08:31:11 -0400</t>
  </si>
  <si>
    <t>H4A News Clips 7.25.15</t>
  </si>
  <si>
    <t>&lt;fc11fe6c560a272ed91c3e9f7d2c5839@mail.gmail.com&gt;</t>
  </si>
  <si>
    <t>Thu, 5 Feb 2015 14:36:35 -0500</t>
  </si>
  <si>
    <t>Jeff Liszt &lt;jeff@algpolling.com&gt;</t>
  </si>
  <si>
    <t>Re: Bush Detroit Econ speech</t>
  </si>
  <si>
    <t>&lt;0B882647-2470-44CC-969A-53B18A2CC924@aol.com&gt;</t>
  </si>
  <si>
    <t>Tue, 2 Sep 2014 09:37:39 -0400</t>
  </si>
  <si>
    <t xml:space="preserve">FW: Ukrainian American Bar Association Press Release: The 2014 Russian War against Ukraine </t>
  </si>
  <si>
    <t>&lt;001c01cfc6b3$1968fbf0$4c3af3d0$@org&gt;</t>
  </si>
  <si>
    <t>Wed, 17 Sep 2008 14:37:57 -0400</t>
  </si>
  <si>
    <t>[big campaign] Media Monitoring Report - Morning 09/17/08</t>
  </si>
  <si>
    <t>&lt;8f6e216d0809171137m39aa2d34i17ac6b6461c0f40b@mail.gmail.com&gt;</t>
  </si>
  <si>
    <t>Mon, 14 Mar 2016 22:30:56 +0200</t>
  </si>
  <si>
    <t>Maria Kanellopoulou &lt;mariad.dossier@gmail.com&gt;</t>
  </si>
  <si>
    <t>Re: interview request with Mr Podesta</t>
  </si>
  <si>
    <t>&lt;CAJLteK2ZTdY2Aw20en_SPavU9OE8-Vee6Z8=rGq7zaYht7rVeA@mail.gmail.com&gt;</t>
  </si>
  <si>
    <t>Wed, 28 Jan 2015 17:26:07 -0500</t>
  </si>
  <si>
    <t>Can Bolivia Chart a Sustainable Path Away From Capitalism?</t>
  </si>
  <si>
    <t>&lt;2397281293.826125112@org2.org2DB.reply.salsalabs.com&gt;</t>
  </si>
  <si>
    <t>Mon, 7 Jul 2008 17:51:05 -0400</t>
  </si>
  <si>
    <t>[big campaign] Ad Watch: RNC Attack Ad Touts McCain's Misguided
 'Solutions,' Falsely Attacks Obama</t>
  </si>
  <si>
    <t>&lt;OFF4755792.5FEF841B-ON8525747F.0077F94F-8525747F.00779933@sierraclub.org&gt;</t>
  </si>
  <si>
    <t>27 May 2008 07:14:27 -0400</t>
  </si>
  <si>
    <t>bulletin@hillaryclinton.com, clips@hillaryclinton.com, 
 HCclips34174921@hillaryclinton.com</t>
  </si>
  <si>
    <t>Hillary For President News Briefing for Tuesday, May 27, 2008</t>
  </si>
  <si>
    <t>&lt;20080527071403.SM03248@bnnapp&gt;</t>
  </si>
  <si>
    <t>Wed, 20 Aug 2014 12:45:37 -0700</t>
  </si>
  <si>
    <t>CTR Wednesday August 20, 2014 Afternoon Roundup</t>
  </si>
  <si>
    <t>&lt;032EB1B9-6339-4D28-B227-DF6535895639@americanbridge.org&gt;</t>
  </si>
  <si>
    <t>Mon, 4 Jan 2016 17:23:19 +0000</t>
  </si>
  <si>
    <t>Huma Abedin &lt;ha16@hillaryclinton.com&gt;, Emily Aden &lt;eaden@hillaryclinton.com&gt;</t>
  </si>
  <si>
    <t>RE: DRAFT: Remarks at Nevada Democratic Party Dinner</t>
  </si>
  <si>
    <t>&lt;1A484C9C32B526468802B7C2E6FD1BCEB56AF8DA@mbx031-w1-co-2.exch031.domain.local&gt;</t>
  </si>
  <si>
    <t>Thu, 23 Apr 2015 18:07:09 -0400</t>
  </si>
  <si>
    <t>HRC's record</t>
  </si>
  <si>
    <t>&lt;9048c.1ccf6d2f.426ac70d@aol.com&gt;</t>
  </si>
  <si>
    <t>Thu, 29 Oct 2015 18:46:01 -0400</t>
  </si>
  <si>
    <t>Jennifer Palmieri &lt;jpalmieri@hillaryclinton.com&gt;, 
 Kristina Schake &lt;kschake@hillaryclinton.com&gt;, 
 Christina Reynolds &lt;creynolds@hillaryclinton.com&gt;, 
 Brian Fallon &lt;bfallon@hillaryclinton.com&gt;, 
 Jake Sullivan &lt;jsullivan@hillaryclinton.com&gt;, 
 Ron Klain &lt;ron.klain@revolution.com&gt;, Karen Dunn &lt;karen.l.dunn@gmail.com&gt;, 
 Robby Mook &lt;re47@hillaryclinton.com&gt;, Oren Shur &lt;oshur@hillaryclinton.com&gt;, 
 Zachary Petkanas &lt;zpetkanas@hillaryclinton.com&gt;, 
 John Podesta &lt;john.podesta@gmail.com&gt;, 
 Sara Latham &lt;slatham@hillaryclinton.com&gt;, 
 Josh Schwerin &lt;jschwerin@hillaryclinton.com&gt;</t>
  </si>
  <si>
    <t>FOR REVIEW - Sanders Tar Sands</t>
  </si>
  <si>
    <t>&lt;834d6bfb5f5e2c5fec7c2b55bdc187f2@mail.gmail.com&gt;</t>
  </si>
  <si>
    <t>Mon, 1 Dec 2008 17:30:54 -0500</t>
  </si>
  <si>
    <t>"Tony Podesta" &lt;tpodesta@podesta.com&gt;</t>
  </si>
  <si>
    <t>john.podesta@gmail.com, podesta@ici.org, 
 "Heather Podesta" &lt;podesta@heatherpodesta.com&gt;</t>
  </si>
  <si>
    <t>FW: America Magazine - fyi</t>
  </si>
  <si>
    <t>&lt;1F8677642CD0F44D8CAAE0C0CED69539C64736@dc12.podesta.com&gt;</t>
  </si>
  <si>
    <t>Thu, 23 Apr 2015 11:41:33 -0400</t>
  </si>
  <si>
    <t>"Jesse@JesseFerguson.com" &lt;Jesse@jesseferguson.com&gt;</t>
  </si>
  <si>
    <t>4 23 Friends and Allies TP - Clinton Cash</t>
  </si>
  <si>
    <t>&lt;5e0ad184d744bbdfbaa08040594dca30@mail.gmail.com&gt;</t>
  </si>
  <si>
    <t>Wed, 2 Dec 2015 17:34:36 +0000</t>
  </si>
  <si>
    <t>&lt;2768ea8e53da1b3ff17fb6a6f477e2b071c.20151202173416@mail165.atl61.mcsv.net&gt;</t>
  </si>
  <si>
    <t>Sun, 14 Dec 2014 14:14:25 -0500</t>
  </si>
  <si>
    <t>Flamenco's Repression and Resistance in Southern Spain</t>
  </si>
  <si>
    <t>&lt;2348204402.36695336@org2.org2DB.reply.salsalabs.com&gt;</t>
  </si>
  <si>
    <t>Mon, 16 Nov 2015 15:58:47 +0000</t>
  </si>
  <si>
    <t>CSIS &lt;ExternalRelations@csis.org&gt;</t>
  </si>
  <si>
    <t>WATCH LIVE: Syria, Defense Budget, TPP, &amp; Energy at GSF 2015</t>
  </si>
  <si>
    <t>&lt;2774942008.4@informz.net&gt;</t>
  </si>
  <si>
    <t>Wed, 27 Aug 2014 09:38:24 -0500</t>
  </si>
  <si>
    <t>Wilson Center &lt;European.Studies@wilsoncenter.org&gt;</t>
  </si>
  <si>
    <t>Invitation: Scotland on the Eve of the Independence Referendum</t>
  </si>
  <si>
    <t>&lt;888021441.969102089.1409150304949.JavaMail.root@sjmas01.marketo.org&gt;</t>
  </si>
  <si>
    <t>Tue, 17 Nov 2015 14:00:49 -0600</t>
  </si>
  <si>
    <t>Cold War Project &lt;coldwar@wilsoncenter.org&gt;</t>
  </si>
  <si>
    <t>Event 11/19 - Soviet Occupation of Romania, Hungary, and Austria
 1944-1949</t>
  </si>
  <si>
    <t>&lt;2078142551.488396094.1447790449656.JavaMail.root@sjmas01.marketo.org&gt;</t>
  </si>
  <si>
    <t>Tue, 7 Jul 2009 20:19:05 -0400</t>
  </si>
  <si>
    <t>Stephanie Taylor &lt;staylor2050@gmail.com&gt;</t>
  </si>
  <si>
    <t>katbarr07@gmail.com</t>
  </si>
  <si>
    <t>[big campaign] Re: Fwd: No "trigger" on health care reform</t>
  </si>
  <si>
    <t>&lt;5fee8be00907071719g1404a383k161fe7839e4f136c@mail.gmail.com&gt;</t>
  </si>
  <si>
    <t>Sat, 27 Jun 2015 10:27:12 -0400</t>
  </si>
  <si>
    <t>Re: Letter</t>
  </si>
  <si>
    <t>&lt;2024B1FCFD37FC478BCD92EC0508319F06B0F77ED2@CBIvEXMB05DC.cov.com&gt;</t>
  </si>
  <si>
    <t>Mon, 13 Apr 2015 18:51:57 -0400</t>
  </si>
  <si>
    <t>&lt;CAAhtoQja_-B=ucY_6TtaUUVupF7xOx53rBhaOatw1ss668ydgw@mail.gmail.com&gt;</t>
  </si>
  <si>
    <t>Thu, 23 Sep 2010 23:15:35 +0000</t>
  </si>
  <si>
    <t>"Jennifer Pae" &lt;Jennifer_Pae@mail.vresp.com&gt;</t>
  </si>
  <si>
    <t>A Hidden Gem in Oakland</t>
  </si>
  <si>
    <t>&lt;f3b12fa708-john.podesta=gmail.com@mail.vresp.com&gt;</t>
  </si>
  <si>
    <t>Thu, 12 Jun 2008 16:01:30 -0400</t>
  </si>
  <si>
    <t>[big campaign] Tracking Update: McCain Town Hall Meeting Nashua, NH</t>
  </si>
  <si>
    <t>&lt;17a089db0806121301l2c2196evd55bb21e65ed9d4c@mail.gmail.com&gt;</t>
  </si>
  <si>
    <t>Tue, 1 Mar 2016 14:56:47 -0600</t>
  </si>
  <si>
    <t>King &amp; Spalding International Trade Practice Group
	&lt;manufacture@kslawemail.com&gt;</t>
  </si>
  <si>
    <t>Trade &amp; Manufacturing Alert - March 2016</t>
  </si>
  <si>
    <t>&lt;20160301-14564717-f712f365-0@v116.vx-email.com&gt;</t>
  </si>
  <si>
    <t>Mon, 4 May 2015 16:25:51 -0400</t>
  </si>
  <si>
    <t>FOR REVIEW: Medium Post</t>
  </si>
  <si>
    <t>&lt;CAEMn5QmoSHr4BN_-kt8gpqU7sHyqSdKd0RESVz_sT8ROWof0Zg@mail.gmail.com&gt;</t>
  </si>
  <si>
    <t>Sat, 21 Mar 2015 22:36:12 +0000</t>
  </si>
  <si>
    <t>&lt;D1333D87.1A13E%jim.margolis@gmmb.com&gt;</t>
  </si>
  <si>
    <t>Mon, 8 Sep 2014 19:24:16 +0000</t>
  </si>
  <si>
    <t>Campus Broadcast &lt;broadcast@law.georgetown.edu&gt;</t>
  </si>
  <si>
    <t>&lt;43AA882B9390F2428F6563C1C95B58C3185171CB@LAW-MBX02.law.georgetown.edu&gt;</t>
  </si>
  <si>
    <t>Mon, 20 Oct 2014 09:42:52 -0400</t>
  </si>
  <si>
    <t>&lt;CAGLPf4c_Msvq4+Dw+Cvd9JFPzD_nHxCHjmDK=oxm96JVEPk+9A@mail.gmail.com&gt;</t>
  </si>
  <si>
    <t>Fri, 4 Sep 2015 07:23:17 +0000</t>
  </si>
  <si>
    <t>&lt;232a4a45176fccacab865e520a7f9100a75.20150904072303@mail38.atl11.rsgsv.net&gt;</t>
  </si>
  <si>
    <t>Sun, 16 Aug 2015 15:43:22 -0400</t>
  </si>
  <si>
    <t>&lt;CAE6FiQ96KfKgMd3WcvWR8LC5O8c5DVUmYo_JwpU+abMNo0KsvQ@mail.gmail.com&gt;</t>
  </si>
  <si>
    <t>Tue, 1 Sep 2015 15:48:24 +0000</t>
  </si>
  <si>
    <t>[Iran] We're bringing veterans to D.C.</t>
  </si>
  <si>
    <t>&lt;4b7aed03c80a00a2ae42609852548e10@bounce.bluestatedigital.com&gt;</t>
  </si>
  <si>
    <t>Thu, 5 Sep 2013 09:34:54 -0400</t>
  </si>
  <si>
    <t>[big campaign] New Huff Post from Creamer-Why Resolution on Chemical
 Weapons is Completely Different from Iraq War Resolution</t>
  </si>
  <si>
    <t>&lt;FDF73DA1-CF36-4187-A5A8-FC6696E6FB44@aol.com&gt;</t>
  </si>
  <si>
    <t>Tue, 24 Feb 2015 19:59:25 -0500</t>
  </si>
  <si>
    <t>VIDEO/TRANSCRIPT, TONIGHT HRC KEYNOTED LEAD ON</t>
  </si>
  <si>
    <t>&lt;CAGLPf4cmxOYurb_vrnS7jTxEkK1w7wAZ2oaOSyh=8OOnZOViKw@mail.gmail.com&gt;</t>
  </si>
  <si>
    <t>Fri, 23 May 2008 08:40:27 -0400</t>
  </si>
  <si>
    <t>[big campaign] '08 Daily News Clips - 5/23</t>
  </si>
  <si>
    <t>&lt;17a089db0805230540y585e0598oca037ab3edc945e5@mail.gmail.com&gt;</t>
  </si>
  <si>
    <t>Sun, 17 Jan 2016 13:54:56 -0500</t>
  </si>
  <si>
    <t>Turkey and ISIS (Defense Policy Board)</t>
  </si>
  <si>
    <t>&lt;AE862FB5A6AC4E798CDE4B16ADA338E4@StuartPC&gt;</t>
  </si>
  <si>
    <t>Fri, 9 May 2014 18:33:14 -0400 (EDT)</t>
  </si>
  <si>
    <t>No Introduction</t>
  </si>
  <si>
    <t>&lt;1117326822096.1101987856365.1054729873.0.1151832JL.1002@scheduler.constantcontact.com&gt;</t>
  </si>
  <si>
    <t>Fri, 26 Jun 2015 19:22:20 -0400</t>
  </si>
  <si>
    <t>&lt;9CBFC867-35C0-4236-BBDB-BDC2BD13F2D6@gmail.com&gt;</t>
  </si>
  <si>
    <t>Wed, 29 Jul 2015 11:19:30 -0600</t>
  </si>
  <si>
    <t>Kara Nichols &lt;kara.l.nichols@gmail.com&gt;</t>
  </si>
  <si>
    <t>Laura Nichols &lt;Laura_Nichols@mpaa.org&gt;, 
 John Podesta &lt;john.podesta@gmail.com&gt;</t>
  </si>
  <si>
    <t>Re: Call with President Obama on the P5+1 Nuclear Deal with Iran</t>
  </si>
  <si>
    <t>&lt;66788F54-3C55-4813-8BB3-F68C9616FDA0@gmail.com&gt;</t>
  </si>
  <si>
    <t>Thu, 15 Jul 2010 21:34:40 -0600</t>
  </si>
  <si>
    <t>&lt;C8652F70.35451%michael@huttner.org&gt;</t>
  </si>
  <si>
    <t>Thu, 25 Jun 2015 11:47:57 -0400</t>
  </si>
  <si>
    <t>"Skadden, Arps et al." &lt;skaddenarpsetal@skadden.com&gt;</t>
  </si>
  <si>
    <t>"Podesta, John D." &lt;podesta@law.georgetown.edu&gt;</t>
  </si>
  <si>
    <t>Skadden Insights: Supreme Court Review/Proxy Access/Further Opening of China's Financial Markets (Attorney Advertising)</t>
  </si>
  <si>
    <t>&lt;97d5fad7a49640f2ba6ce48de3c65bd0@skadden.com&gt;</t>
  </si>
  <si>
    <t>Tue, 19 Aug 2008 01:05:12 -0400</t>
  </si>
  <si>
    <t>[big campaign] Fwd: Media Monitoring Report - Evening 08/08/08</t>
  </si>
  <si>
    <t>&lt;d738a1a90808182205u5072d296y33d5939ab49ce4e9@mail.gmail.com&gt;</t>
  </si>
  <si>
    <t>Wed, 24 Sep 2014 09:43:14 -0400</t>
  </si>
  <si>
    <t>Correct The Record Wednesday September 24, 2014 Morning Roundup</t>
  </si>
  <si>
    <t>&lt;CAGLPf4d6PWB_Y9yt66tDdOcKrTgWa_5XumcMSTPChU9kCnjc4g@mail.gmail.com&gt;</t>
  </si>
  <si>
    <t>Wed, 14 May 2008 08:10:39 -0400</t>
  </si>
  <si>
    <t>[big campaign] '08 Daily News Clips - 5/14</t>
  </si>
  <si>
    <t>&lt;17a089db0805140510k2854e0f1g1bd44842d80134d1@mail.gmail.com&gt;</t>
  </si>
  <si>
    <t>Sat, 14 Feb 2015 12:57:41 -0500</t>
  </si>
  <si>
    <t>Kathleen Welch &lt;kathleen@corridorpartners.com&gt;</t>
  </si>
  <si>
    <t>quick note of thanks!</t>
  </si>
  <si>
    <t>&lt;5CBC753C-D282-4ED4-BD7A-7D774EBE9455@corridorpartners.com&gt;</t>
  </si>
  <si>
    <t>Wed, 28 Jan 2015 08:03:13 -0500</t>
  </si>
  <si>
    <t>&lt;CAGLPf4ckgKJQ4Tm-YfhHyqGsNRUykAsB23D7REvnU1XHW+XkRQ@mail.gmail.com&gt;</t>
  </si>
  <si>
    <t>Fri, 11 Sep 2015 18:59:56 -0400 (EDT)</t>
  </si>
  <si>
    <t>&lt;1122222163589.1101987856365.1054729873.0.1251859JL.1002@scheduler.constantcontact.com&gt;</t>
  </si>
  <si>
    <t>Fri, 1 Aug 2008 12:27:24 -0400</t>
  </si>
  <si>
    <t>[big campaign] Tracking Update: McCain Speech in Orlando, FL 08/01/08</t>
  </si>
  <si>
    <t>&lt;c28de9b0808010927k194255b1vb84aad7c3b3e890a@mail.gmail.com&gt;</t>
  </si>
  <si>
    <t>Thu, 2 Oct 2008 07:52:09 -0400</t>
  </si>
  <si>
    <t>[big campaign] '08 Daily News Clips - 10/02</t>
  </si>
  <si>
    <t>&lt;e3b2d4590810020452h5040ebdfk8b6b4328cd782274@mail.gmail.com&gt;</t>
  </si>
  <si>
    <t>Mon, 29 Jun 2015 17:20:28 -0400</t>
  </si>
  <si>
    <t>&lt;CAEMn5QkhEhFtu7Wjgtrk9KB3+3R9kuczDO8MYd9H_rNR9uZv9g@mail.gmail.com&gt;</t>
  </si>
  <si>
    <t>Thu, 17 Sep 2015 16:10:58 +0000</t>
  </si>
  <si>
    <t>&lt;232a4a45176fccacab865e520a7f9100a75.20150917160809@mail36.wdc03.rsgsv.net&gt;</t>
  </si>
  <si>
    <t>Fri, 6 Feb 2015 17:30:16 +0000</t>
  </si>
  <si>
    <t>Nick Merrill &lt;nmerrill@hrcoffice.com&gt;, Robby Mook &lt;robbymook2015@gmail.com&gt;</t>
  </si>
  <si>
    <t>RE: NYT &amp; WSJ | Econ Stories</t>
  </si>
  <si>
    <t>&lt;1A484C9C32B526468802B7C2E6FD1BCEB3328A9E@mbx031-w1-co-6.exch031.domain.local&gt;</t>
  </si>
  <si>
    <t>Thu, 23 Apr 2015 18:33:34 -0700</t>
  </si>
  <si>
    <t>Jennifer Palmieri &lt;jpalmieri@hillaryclinton.com&gt;, 
 John Podesta &lt;john.podesta@gmail.com&gt;, Jim Margolis &lt;Jim.Margolis@gmmb.com&gt;, 
 Joel Benenson &lt;jbenenson@bsgco.com&gt;, Mandy Grunwald &lt;gruncom@aol.com&gt;, 
 John Anzalone &lt;john@algpolling.com&gt;, Robby Mook &lt;re47@hillaryclinton.com&gt;, 
 Jake Sullivan &lt;jsullivan@hillaryclinton.com&gt;, 
 Dan Schwerin &lt;dschwerin@hillaryclinton.com&gt;</t>
  </si>
  <si>
    <t>RE: Stories for tomorrow 4.24</t>
  </si>
  <si>
    <t>&lt;C954AA38C655C743B7FBADE01FB689F512FF9CADC8@DBR-SBS2008.dbr.local&gt;</t>
  </si>
  <si>
    <t>Fri, 26 Jun 2015 07:24:44 -0400 (EDT)</t>
  </si>
  <si>
    <t>The Daily 202: House GOP leadership bad at retribution</t>
  </si>
  <si>
    <t>&lt;20150626072444.4639182.424033@sailthru.com&gt;</t>
  </si>
  <si>
    <t>Thu, 7 Jan 2016 12:38:38 +0000</t>
  </si>
  <si>
    <t>Angel Urena &lt;Angel@presidentclinton.com&gt;</t>
  </si>
  <si>
    <t>Re: Iowa</t>
  </si>
  <si>
    <t>&lt;06B481F7-106A-4443-A89E-DC92435387A0@presidentclinton.com&gt;</t>
  </si>
  <si>
    <t>Tue, 26 Aug 2014 14:40:39 -0400</t>
  </si>
  <si>
    <t>&lt;CAGLPf4cHOitVBMTG03SDwo6ta2-tbuNjuDgaOF0FTZUA9zNkoA@mail.gmail.com&gt;</t>
  </si>
  <si>
    <t>Wed, 10 Feb 2016 01:28:47 +0000</t>
  </si>
  <si>
    <t>"VoteVets.org" &lt;info@votevets.org&gt;</t>
  </si>
  <si>
    <t>We are the best bet to beat Trump</t>
  </si>
  <si>
    <t>&lt;5f703efb19b6605723b85b52270d29f1@bounce.bluestatedigital.com&gt;</t>
  </si>
  <si>
    <t>Wed, 16 Dec 2015 14:53:21 -0600</t>
  </si>
  <si>
    <t>GMF Europe Program &lt;EuropeProgram@gmfus.org&gt;</t>
  </si>
  <si>
    <t>New GMF Policy Brief on Why Energy Geopolitics are Back in Europe</t>
  </si>
  <si>
    <t>&lt;20151216-14532185-d06ad555-0@v84.vx-email.com&gt;</t>
  </si>
  <si>
    <t>Thu, 19 Nov 2015 09:06:22 -0500</t>
  </si>
  <si>
    <t>"Margolis, Jim" &lt;Jim.Margolis@gmmb.com&gt;, Joel Benenson &lt;jbenenson@bsgco.com&gt;, 
 John Anzalone &lt;john@algpolling.com&gt;</t>
  </si>
  <si>
    <t>RE: Remarks on ISIS</t>
  </si>
  <si>
    <t>&lt;972d0d56f35f7eabf0e57d7b6dae3b20@mail.gmail.com&gt;</t>
  </si>
  <si>
    <t>Sun, 20 Nov 2011 15:39:44 -0500</t>
  </si>
  <si>
    <t>Re: CGSGI CEO Executive Search</t>
  </si>
  <si>
    <t>&lt;CAE6FiQ-S953XJHj89TcmP_X+CMX=EJjuDMbQyNDnZhC+Q-GLEA@mail.gmail.com&gt;</t>
  </si>
  <si>
    <t>Thu, 03 Sep 2015 07:13:51 -0400</t>
  </si>
  <si>
    <t>First Draft on Politics: A Pledge for Republican Togetherness Is Framed on Trump's Terms</t>
  </si>
  <si>
    <t>&lt;55E82B6F.0000009C@pmta04.ewr1.nytimes.com&gt;</t>
  </si>
  <si>
    <t>Wed, 8 Apr 2015 15:02:24 +0000</t>
  </si>
  <si>
    <t>Bruce Lindsey &lt;blindsey@clintonfoundation.org&gt;</t>
  </si>
  <si>
    <t>Re: RE: Re:</t>
  </si>
  <si>
    <t>&lt;D0A6FE16-0714-43B1-B5B6-96DDE67F998C@clintonfoundation.org&gt;</t>
  </si>
  <si>
    <t>Mon, 17 Nov 2014 09:06:28 -0500</t>
  </si>
  <si>
    <t>Correct The Record Monday November 17, 2014 Morning Roundup</t>
  </si>
  <si>
    <t>&lt;CAGLPf4efB3OBWV78s7SnYHan2sr-PH+v4vOgFMC4o=L1rpqsCQ@mail.gmail.com&gt;</t>
  </si>
  <si>
    <t>Fri, 16 Jan 2015 23:08:34 +0000</t>
  </si>
  <si>
    <t>"Sandler, Susan" &lt;ses@sandlerfoundation.org&gt;, 
 "Daetz, Steve" &lt;sdaetz@sandlerfoundation.org&gt;, 
 "Sandler, Jim" &lt;james@sandlerfoundation.org&gt;, 
 "Knaebel, Sergio" &lt;SKnaebel@sandlerfoundation.org&gt;</t>
  </si>
  <si>
    <t>FW: Europe vs. Russia</t>
  </si>
  <si>
    <t>&lt;3B00EFA99369C540BE90A0C751EF8F8A0137BBD5@sf-exch01.sandlerfamily.org&gt;</t>
  </si>
  <si>
    <t>Sun, 10 Aug 2008 13:26:18 -0400</t>
  </si>
  <si>
    <t>[big campaign] Media Monitoring Report - Sunday 08/10/08</t>
  </si>
  <si>
    <t>&lt;9fe0a8120808101026h7e3be550s657468b8ea1a7df2@mail.gmail.com&gt;</t>
  </si>
  <si>
    <t>16 May 2008 06:29:49 -0400</t>
  </si>
  <si>
    <t>Hillary For President News Briefing for Friday, May 16, 2008</t>
  </si>
  <si>
    <t>&lt;200805160629670.SM04192@bnnapp&gt;</t>
  </si>
  <si>
    <t>Thu, 23 Apr 2015 15:57:32 -0400</t>
  </si>
  <si>
    <t>Fwd: FW: Quick roundup of media tweets about the Medium post</t>
  </si>
  <si>
    <t>&lt;CAE6FiQ-5utZFZgPibhHx_k_mwrwzdeXp_7AGf1_Cd6gzBPKnLA@mail.gmail.com&gt;</t>
  </si>
  <si>
    <t>Sun, 22 Mar 2015 21:56:40 -0400</t>
  </si>
  <si>
    <t>&lt;2932F47F-8A16-48B3-87DA-1DAA2FB3765E@gmail.com&gt;</t>
  </si>
  <si>
    <t>Sat, 7 Feb 2015 00:00:32 +0000</t>
  </si>
  <si>
    <t>&lt;6DBA0D82-4CBF-4968-AC21-6EA109F76E3A@hrcoffice.com&gt;</t>
  </si>
  <si>
    <t>Mon, 9 Jun 2008 23:06:16 -0400</t>
  </si>
  <si>
    <t>[big campaign] Media Monitoring Report - Evening 06/09/08</t>
  </si>
  <si>
    <t>&lt;4569b3c70806092006o492f85ddk6756e169feb4b420@mail.gmail.com&gt;</t>
  </si>
  <si>
    <t>Sun, 22 Mar 2015 18:27:26 -0400</t>
  </si>
  <si>
    <t>&lt;99F9C351-04CF-4061-B878-6119B3ED284A@gmail.com&gt;</t>
  </si>
  <si>
    <t>Tue, 26 Aug 2014 16:16:51 -0400</t>
  </si>
  <si>
    <t>LA Police Refuse to Release Information on In-Custody Deaths,
 Community Pushes Back</t>
  </si>
  <si>
    <t>&lt;2228363903.-784688725@org2.org2DB.reply.salsalabs.com&gt;</t>
  </si>
  <si>
    <t>Fri, 1 May 2015 10:25:27 -0400</t>
  </si>
  <si>
    <t>TWEETS 5/1</t>
  </si>
  <si>
    <t>&lt;CAEMn5Q=vD2eE_A1taJnYqhfnfgG_xOYwFtywV+m0+d3Yn-pG8Q@mail.gmail.com&gt;</t>
  </si>
  <si>
    <t>Mon, 2 Feb 2015 09:41:18 -0500</t>
  </si>
  <si>
    <t>nmerrill@hrcoffice.com, jbenenson@bsgco.com, cheryl.mills@gmail.com</t>
  </si>
  <si>
    <t>&lt;14b4abd0bb0-1062-55e0@webprd-m34.mail.aol.com&gt;</t>
  </si>
  <si>
    <t>Fri, 14 Nov 2014 13:50:48 -0500</t>
  </si>
  <si>
    <t>11.14.14 CTR Weekend TPs</t>
  </si>
  <si>
    <t>&lt;CAGLPf4fi3-QLUsR=3arbgFcik66zyP3x8YkjrYpL9095ur5y2g@mail.gmail.com&gt;</t>
  </si>
  <si>
    <t>Wed, 27 Aug 2008 21:13:40 -0400</t>
  </si>
  <si>
    <t>[big campaign] Media Monitoring Report - Evening 08/27/08</t>
  </si>
  <si>
    <t>&lt;8f6e216d0808271813o24703061qa6d1896ac8d705ae@mail.gmail.com&gt;</t>
  </si>
  <si>
    <t>Thu, 7 Aug 2008 22:44:20 -0400</t>
  </si>
  <si>
    <t>[big campaign] Media Monitoring Report - Evening 08/07/08</t>
  </si>
  <si>
    <t>&lt;9fe0a8120808071944j595dd57fu4cf5f74e5f8ebd32@mail.gmail.com&gt;</t>
  </si>
  <si>
    <t>Sat, 17 Jan 2015 13:00:12 -0500</t>
  </si>
  <si>
    <t>&lt;CAGLPf4eos+c6bmB6MB5zuoNOfxqKBM5pKMSJOSJ7TTYFp59ECQ@mail.gmail.com&gt;</t>
  </si>
  <si>
    <t>Sun, 26 Apr 2015 10:31:53 -0400</t>
  </si>
  <si>
    <t>Josh Schwerin &lt;jschwerin@hillaryclinton.com&gt;, 
 hrcrapid &lt;HRCrapid@googlegroups.com&gt;</t>
  </si>
  <si>
    <t>&lt;7cec5fe1fe8db86633207a269c9b1d76@mail.gmail.com&gt;</t>
  </si>
  <si>
    <t>Thu, 4 Sep 2014 04:31:01 +0000</t>
  </si>
  <si>
    <t>&lt;D02D6331.479E9%dschwerin@hrcoffice.com&gt;</t>
  </si>
  <si>
    <t>Sun, 24 Jan 2016 21:28:08 -0500</t>
  </si>
  <si>
    <t>Jennifer Palmieri &lt;jpalmieri@hillaryclinton.com&gt;, 
 John Podesta &lt;john.podesta@gmail.com&gt;, 
 Sara Latham &lt;slatham@hillaryclinton.com&gt;, 
 Kristina Schake &lt;kschake@hillaryclinton.com&gt;, 
 Christina Reynolds &lt;creynolds@hillaryclinton.com&gt;, 
 Brian Fallon &lt;bfallon@hillaryclinton.com&gt;</t>
  </si>
  <si>
    <t>HRC Paid Speeches</t>
  </si>
  <si>
    <t>&lt;9f2ebc3e5a425ed0c5c78a2a34689270@mail.gmail.com&gt;</t>
  </si>
  <si>
    <t>Fri, 1 May 2015 14:48:40 -0400</t>
  </si>
  <si>
    <t>Joel Benenson &lt;jbenenson@bsgco.com&gt;, Jim Margolis &lt;Jim.Margolis@gmmb.com&gt;, 
 Mandy Grunwald &lt;gruncom@aol.com&gt;, 
 Kristina Schake &lt;kschake@hillaryclinton.com&gt;, 
 Jake Sullivan &lt;jsullivan@hillaryclinton.com&gt;, 
 Dan Schwerin &lt;dschwerin@hillaryclinton.com&gt;, 
 Robby Mook &lt;re47@hillaryclinton.com&gt;, Huma Abedin &lt;ha16@hillaryclinton.com&gt;, 
 John Podesta &lt;john.podesta@gmail.com&gt;</t>
  </si>
  <si>
    <t>Fwd: Early state coverage:</t>
  </si>
  <si>
    <t>&lt;-2276545603615775958@unknownmsgid&gt;</t>
  </si>
  <si>
    <t>Sat, 18 Oct 2008 21:41:56 -0500</t>
  </si>
  <si>
    <t>"Chris Lu" &lt;clu@barackobama.com&gt;</t>
  </si>
  <si>
    <t>"Chris Lu" &lt;clu@barackobama.com&gt;, 
 "Adam Hitchcock" &lt;ahitchcock@barackobama.com&gt;, john.podesta@gmail.com, 
 william.m.daley@jpmchase.com, cedley@gmail.com, 
 "Valerie Jarrett" &lt;vjarrett@barackobama.com&gt;, fpena@vestarden.com, 
 fromanm@citi.com, don.gips@level3.com, 
 "Pete Rouse" &lt;prouse@barackobama.com&gt;, 
 "Melody Barnes" &lt;mbarnes@barackobama.com&gt;, jg@rock-creek-ventures.com, 
 cbutts.obama08@gmail.com, burke1262@cox.net, 
 cbrowner@thealbrightgroupllc.com, sonalshah@google.com, ricesusane@aol.com, 
 todd.stern@wilmerhale.com, "Jim Steinberg" &lt;djsberg@gmail.com&gt;, 
 joshua.steiner@quadranglegroup.com, elgieh@yahoo.com, alexkoff@aol.com, 
 ldh@stanford.edu, james.rubin@bcpartners.com, cvarney@hhlaw.com, 
 "Lisa Brown" &lt;lisabrown3660@gmail.com&gt;, 
 "John Leibovitz" &lt;leibovitz@gmail.com&gt;, noveck@gmail.com, 
 gaylesmithgayle@gmail.com, tcuellar@stanford.edu, sewallconroy@comcast.net, 
 "Gitenstein, Mark H." &lt;MGitenstein@mayerbrown.com&gt;, tedkaufman@comcast.net, 
 blevin@stifel.com, "katy kale" &lt;katy_kale@yahoo.com&gt;, 
 sarahelizabethfeinberg@gmail.com, "laura nichols" &lt;laurasnichols@yahoo.com&gt;, 
 "Jeanne Lambrew" &lt;jlambrew@mail.utexas.edu&gt;, "Brad Kiley" &lt;bjkiley@aol.com&gt;</t>
  </si>
  <si>
    <t>another transition article</t>
  </si>
  <si>
    <t>&lt;1B00035490093D4A9609987376E3B8332B9BAE1C@manny.obama.local&gt;</t>
  </si>
  <si>
    <t>Tue, 3 Nov 2015 08:17:52 -0500 (EST)</t>
  </si>
  <si>
    <t>The Daily 202: Democrats playing offense on Obamacare in Kentucky</t>
  </si>
  <si>
    <t>&lt;20151103081752.5462024.164417@sailthru.com&gt;</t>
  </si>
  <si>
    <t>Tue, 3 Jun 2008 12:51:27 -0400</t>
  </si>
  <si>
    <t>[big campaign] Media Monitoring Report - Morning 06/03/08</t>
  </si>
  <si>
    <t>&lt;efec78e70806030951y210cb6e4m4f6947965127d1d@mail.gmail.com&gt;</t>
  </si>
  <si>
    <t>Mon, 4 Aug 2008 08:38:07 -0400</t>
  </si>
  <si>
    <t>[big campaign] '08 Daily News Clips - 7/4</t>
  </si>
  <si>
    <t>&lt;c28de9b0808040538x17f03bc4l44cf448120c9dd02@mail.gmail.com&gt;</t>
  </si>
  <si>
    <t>Tue, 16 Sep 2008 13:49:10 -0400</t>
  </si>
  <si>
    <t>[big campaign] 5 Secretaries of State Agree: We Must Talk to Iran</t>
  </si>
  <si>
    <t>&lt;D95FD7E3C26145418259F2F5E3E88E5B0E2AB99E65@bryan.ad.nsnetwork.org&gt;</t>
  </si>
  <si>
    <t>Mon, 29 Jun 2015 16:08:01 -0400</t>
  </si>
  <si>
    <t>&lt;CAEMn5QmsMGpJEsZoEG1LcfcQu0-8_C3VemrNXRwU0qBGzEJ9Lg@mail.gmail.com&gt;</t>
  </si>
  <si>
    <t>Sat, 28 Jun 2014 12:33:21 +0000</t>
  </si>
  <si>
    <t>Ben Chang &lt;bchang@albrightstonebridge.com&gt;, 
 Fariba Yassaee &lt;fyassaee@albrightstonebridge.com&gt;, 
 Anne Hall &lt;Anne.Hall@APORTER.COM&gt;, 
 =?us-ascii?Q?Bill=0D=0A_Antholis?= &lt;wantholis@brookings.edu&gt;,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Dan Benjamin &lt;dbenjam61@hotmail.com&gt;, 
 Daniel Silverberg &lt;danielsilverberg@yahoo.com&gt;, 
 Denis McDonough &lt;denis.mcdonough@gmail.com&gt;, 
 Derek Chollet &lt;dhchollet@gmail.com&gt;, 
 =?us-ascii?Q?Don_Gips=0D=0A_=28don.gips@gmail.com=29?= &lt;don.gips@gmail.com&gt;, 
 donkerrick &lt;donkerrick@comcast.net&gt;, 
 "Eryn M. Sepp (eryn.sepp@gmail.com)" &lt;eryn.sepp@gmail.com&gt;, 
 Greg Craig &lt;gcraig@skadden.com&gt;, Jamie Rubin &lt;JamesPRubin1960@gmail.com&gt;, 
 Jan Stewart &lt;jstewart@albrightstonebridge.com&gt;, 
 Jeff Smith &lt;jeffrey_smith@aporter.com&gt;, Jeremy Bash &lt;jeremybash@gmail.com&gt;, 
 Jessica Lewis &lt;lewisje03@yahoo.com&gt;, 
 =?us-ascii?Q?Jim_Miller_-_Department_of_Defense=0D=0A_=28james.n.miller.jr@gmail.com?=
 =?us-ascii?Q?=29?= &lt;james.n.miller.jr@gmail.com&gt;, 
 Jim O'Brien &lt;jobrien@albrightstonebridge.com&gt;, 
 =?us-ascii?Q?Joanna_Nicoletti=0D=0A_=28info@forwardengagement.org=29?= &lt;info@forwardengagement.org&gt;, 
 Joe Cirincione &lt;jcirincione@ploughshares.org&gt;, 
 John Norris &lt;jnorris@americanprogress.org&gt;, 
 John Podesta &lt;john.podesta@gmail.com&gt;, Julianne Smith &lt;julsmi@gmail.com&gt;, 
 Ken   Lieberthal &lt;klieberthal@brookings.edu&gt;, 
 Kurt Campbell &lt;kurtmcampbell@yahoo.com&gt;, 
 Laura Huber &lt;lhuber@albrightstonebridge.com&gt;, Leon   Fuerth &lt;hdpf@msn.com&gt;, 
 Maida Stadtler &lt;mstadtler@apcoworldwide.com&gt;, 
 Marcel   Lettre &lt;mlettre@verizon.net&gt;, 
 "Mariah Sixkiller (mariah6@gmail.com)" &lt;mariah6@gmail.com&gt;, 
 Martin Indyk &lt;mindyk@brookings.edu&gt;, 
 Michele Flournoy &lt;micheleflournoy3@gmail.com&gt;, 
 Pat Griffin &lt;pgriffin@pmj-dc.com&gt;, Rich Verma &lt;rverma@steptoe.com&gt;, 
 Rob Malley &lt;rmalley555@gmail.com&gt;, 
 Samuel Berger &lt;sberger@albrightstonebridge.com&gt;, 
 Sharon Burke &lt;burkese@comcast.net&gt;, Steve   Ricchetti &lt;sricchetti@cox.net&gt;, 
 Strobe Talbott &lt;stalbott@brookings.edu&gt;, Susan Rice &lt;ricesusane@aol.com&gt;, 
 "Tamara Wittes (twittes@brookings.edu)" &lt;twittes@brookings.edu&gt;, 
 Tara Sonenshine &lt;tsonenshine@earthlink.net&gt;, 
 Theodore Waddelow &lt;twaddelow@albrightstonebridge.com&gt;, 
 Tim Roemer &lt;tjroemer@gmail.com&gt;, "Tom Daschle" &lt;tom.daschle@dlapiper.com&gt;, 
 Tom Donilon &lt;tdonilon@gmail.com&gt;, "Tom Downey" &lt;tdowney@dmggroup.com&gt;, 
 Tommy Ross &lt;tommy_ross@reid.senate.gov&gt;, 
 "Toni Verstandig" &lt;tonigverstandig@gmail.com&gt;, 
 Tony Blinken &lt;ablinken@aol.com&gt;, 
 Veronica Pollack &lt;Veronica.Pollock@dlapiper.com&gt;, 
 Vikram Singh &lt;vsingh@americanprogress.org&gt;, 
 Wendy Sherman &lt;wendyrsherman@gmail.com&gt;</t>
  </si>
  <si>
    <t>Dan Benjamin in WSJ</t>
  </si>
  <si>
    <t>&lt;e138f1c003434d829e21a7f7c44c8cb5@CO1PR07MB313.namprd07.prod.outlook.com&gt;</t>
  </si>
  <si>
    <t>Thu, 25 Jun 2015 07:29:46 -0400 (EDT)</t>
  </si>
  <si>
    <t>The Daily 202: Marco Rubio is playing to win The Sheldon Adelson
 Primary</t>
  </si>
  <si>
    <t>&lt;20150625072946.4631940.426721@sailthru.com&gt;</t>
  </si>
  <si>
    <t>Sun, 31 Jan 2016 21:02:54 -0800</t>
  </si>
  <si>
    <t>Lisa P Jackson &lt;lisa_jackson@apple.com&gt;</t>
  </si>
  <si>
    <t>Fwd: NYT:  New Technologies Give Government Ample Means to Track
 Suspects, Study Finds</t>
  </si>
  <si>
    <t>&lt;7A918DDD-0072-4433-AB9B-6678188BBC2F@apple.com&gt;</t>
  </si>
  <si>
    <t>Tue, 23 Feb 2016 14:02:47 -0600</t>
  </si>
  <si>
    <t>Reminder: A Book Talk with Robert Kaplan</t>
  </si>
  <si>
    <t>&lt;20160223-14024709-655dfde7-0@v84.vx-email.com&gt;</t>
  </si>
  <si>
    <t>Thu, 9 Jul 2015 12:34:54 +0000</t>
  </si>
  <si>
    <t>Louis Seidman &lt;seidman@law.georgetown.edu&gt;</t>
  </si>
  <si>
    <t>Abdulaziz Altuwaijri &lt;aaa244@law.georgetown.edu&gt;, 
 Abdulwahab Sadeq &lt;aas78@law.georgetown.edu&gt;, 
 Ada Siqueira &lt;as3591@law.georgetown.edu&gt;, 
 "Agustin Ignacio Barroilhet(fwd)" &lt;ab2897@georgetown.edu&gt;, 
 Alexandra Phelan &lt;alexandra.phelan@gmail.com&gt;, 
 amanda Shandor &lt;amanda.shanor@gmail.com&gt;, 
 =?iso-8859-7?Q?Amy=0D=0A_Uelmen?= &lt;aju2@law.georgetown.edu&gt;, 
 "Anna Offit (fwd)" &lt;annaoffit@gmail.com&gt;, 
 Daniel A Hougendobler &lt;dah93@law.georgetown.edu&gt;, 
 "derek.webb@law.stanford.edu" &lt;derek.webb@law.stanford.edu&gt;, 
 "Dina B. Mishra" &lt;dina.b.mishra@gmail.com&gt;, 
 Edit Frenyo &lt;ef246@law.georgetown.edu&gt;, 
 =?iso-8859-7?Q?Evan=0D=0A_Zoldan?= &lt;evan.zoldan@utoledo.edu&gt;, 
 Faculty Support &lt;facultysupport@law.georgetown.edu&gt;, 
 "Han-hsi Liu(fwd)" &lt;hl580@georgetown.edu&gt;, 
 "Hisham Alsabt(fwd)" &lt;ha374@georgetown.edu&gt;, 
 =?iso-8859-7?Q?Ian_M=0D=0A_Kysel=28fwd=29?= &lt;imk6@georgetown.edu&gt;, 
 "IBhatty@ussc.gov" &lt;IBhatty@ussc.gov&gt;, 
 "Ido Kilovaty(fwd)" &lt;ik292@georgetown.edu&gt;, 
 "Itamar J. Mann-Kanowitz (fwd)" &lt;itamar.mann@gmail.com&gt;, 
 Jamillah Williams &lt;jamillah.williams@law.georgetown.edu&gt;, 
 "jofarin@hotmail.com" &lt;jofarin@hotmail.com&gt;, 
 John M Bentil &lt;jmb386@law.georgetown.edu&gt;, 
 =?iso-8859-7?Q?Jonathan=0D=0A_Keim_=28fwd=29?= &lt;jonathan.keim@gmail.com&gt;, 
 Julia Cadaval Martins &lt;jc2403@law.georgetown.edu&gt;, 
 Julia Tomassetti &lt;julia.tomassetti@gmail.com&gt;, 
 "Justin S Murray (fwd)" &lt;jumurray@gmail.com&gt;, L Caplan &lt;lcaplan3@gmail.com&gt;, 
 Laura Alexander &lt;Alexander.Laura@gmail.com&gt;, 
 Law Center Staff &lt;LawCenterStaff@law.georgetown.edu&gt;, 
 Law Faculty and Visitors &lt;LawFacultyandVisitors@law.georgetown.edu&gt;, 
 Law Library All &lt;LawLibraryAll@law.georgetown.edu&gt;, 
 "Lorenzo G Di Silvio(fwd)" &lt;disilvio@gmail.com&gt;, 
 "mahony.christopher@gmail.com" &lt;mahony.christopher@gmail.com&gt;, 
 "Maxtell@Princeton.edu" &lt;Maxtell@Princeton.edu&gt;, 
 "milton@toledojunior.com.br" &lt;milton@toledojunior.com.br&gt;, 
 "molly.beth.wilder@gmail.com" &lt;molly.beth.wilder@gmail.com&gt;, 
 Munshis &lt;munshisherally@gmail.com&gt;, 
 =?iso-8859-7?Q?Nancy=0D=0A_Cantalupo?= &lt;cantalun@law.georgetown.edu&gt;, 
 "nasredeen.abdulbari@post.harvard.edu" &lt;nasredeen.abdulbari@post.harvard.edu&gt;, 
 "oso@georgetown.edu" &lt;oso@georgetown.edu&gt;, 
 "Patrick.Glen@usdoj.gov" &lt;Patrick.Glen@usdoj.gov&gt;, 
 "Rabia S. Belt" &lt;rsb81@law.georgetown.edu&gt;, 
 Ramzan Alnoaimi &lt;ra357@law.georgetown.edu&gt;, 
 richizquierdo &lt;richizquierdo@gmail.com&gt;, 
 "Ruthanne M Deutsch" &lt;rmd8@law.georgetown.edu&gt;, 
 Samantha Godwin &lt;sgodwin3@googlemail.com&gt;, 
 Shana Tabak &lt;shanatabak@gmail.com&gt;, Sooz Shin &lt;soozshin@gmail.com&gt;, 
 "ss735@georgetown.edu" &lt;ss735@georgetown.edu&gt;, Sshmuely &lt;sshmuely@MIT.EDU&gt;, 
 "tpschmidt@gmail.com" &lt;tpschmidt@gmail.com&gt;, 
 "Zachary.kaufman@aya.yale.edu" &lt;Zachary.kaufman@aya.yale.edu&gt;</t>
  </si>
  <si>
    <t>Today's Summer Workshop</t>
  </si>
  <si>
    <t>&lt;A888E62AAB7CCD4DB73595DED62138B57628087B@LAW-MBX02.law.georgetown.edu&gt;</t>
  </si>
  <si>
    <t>Tue, 11 Aug 2015 10:44:04 -0400</t>
  </si>
  <si>
    <t>Summarized Clips (8.11.15)</t>
  </si>
  <si>
    <t>&lt;CAGvMB-adVVUrXDoVqCaYn13JoPzLbkkNRQgCbnBJztu_VvvTcg@mail.gmail.com&gt;</t>
  </si>
  <si>
    <t>Mon, 13 Oct 2008 14:56:21 -0400</t>
  </si>
  <si>
    <t>[big campaign] Tracking Update: McCain Rally in Wilmington, NC
 10/13/08</t>
  </si>
  <si>
    <t>&lt;c28de9b0810131156u2766a3bco63d8b8da294c9cdb@mail.gmail.com&gt;</t>
  </si>
  <si>
    <t>Tue, 3 Nov 2009 09:21:21 EST</t>
  </si>
  <si>
    <t>[big campaign] New Huff Post from Creamer -- Anniversary of Obama's
 Election</t>
  </si>
  <si>
    <t>&lt;cf1.62ce4baa.38219661@aol.com&gt;</t>
  </si>
  <si>
    <t>Fri, 25 Sep 2015 14:39:01 -0400</t>
  </si>
  <si>
    <t>Re: TWEETS: US-China Announcement</t>
  </si>
  <si>
    <t>&lt;CAE6FiQ-hLAPF36N3OF-1RDbtXVYyyTbSSb9z9rASwPb=kUKzXw@mail.gmail.com&gt;</t>
  </si>
  <si>
    <t>Fri, 15 Apr 2011 10:01:05 -0500 (CDT)</t>
  </si>
  <si>
    <t>Stop Uranium Mining Near the Grand Canyon</t>
  </si>
  <si>
    <t>&lt;23044231.1302880013621.JavaMail.www@app339&gt;</t>
  </si>
  <si>
    <t>Sat, 24 Oct 2015 11:37:54 -0400</t>
  </si>
  <si>
    <t>&lt;743922566762095765@unknownmsgid&gt;</t>
  </si>
  <si>
    <t>Wed, 12 Nov 2014 08:13:32 -0500</t>
  </si>
  <si>
    <t>Correct The Record Wednesday November 12, 2014 Morning Roundup</t>
  </si>
  <si>
    <t>&lt;CAGLPf4exe6x82S9eWZu87M=EC8eyO5c74qemFkt-4DwJhccang@mail.gmail.com&gt;</t>
  </si>
  <si>
    <t>Tue, 27 Nov 2007 05:57:02 -0500</t>
  </si>
  <si>
    <t>Clips: Tue 11/27</t>
  </si>
  <si>
    <t>&lt;6F0155DEFCB7A4439A77CC9FE97CD622087C0566@SENATE-MS13.senate.ussenate.us&gt;</t>
  </si>
  <si>
    <t>Mon, 11 Aug 2014 12:46:11 +0000</t>
  </si>
  <si>
    <t>&lt;232a4a45176fccacab865e520a7f9100a75.20140811124624@mail172.wdc02.mcdlv.net&gt;</t>
  </si>
  <si>
    <t>Wed, 22 Jul 2015 11:10:53 -0400</t>
  </si>
  <si>
    <t>July 22 Morning Cable News Roundup</t>
  </si>
  <si>
    <t>&lt;CAGTda=CGhPk5G2Hs8ZebobWo5Ni-1rJbq9UaezOXogN=o_0kng@mail.gmail.com&gt;</t>
  </si>
  <si>
    <t>Sun, 30 Nov 2014 14:38:51 -0500</t>
  </si>
  <si>
    <t>Pete &lt;progden@gmail.com&gt;</t>
  </si>
  <si>
    <t>Re: global tech initiative</t>
  </si>
  <si>
    <t>&lt;FF113EAD-3199-41A0-929C-D2F6C50063B7@gmail.com&gt;</t>
  </si>
  <si>
    <t>Mon, 21 Jul 2014 13:50:44 -0400</t>
  </si>
  <si>
    <t>Correct The Record Monday July 21, 2014 Afternoon Roundup</t>
  </si>
  <si>
    <t>&lt;CAGLPf4d3ZC7LR0TBVGJBzceBtaAPa0XFgVQ0JRPf8ygF8jxy4w@mail.gmail.com&gt;</t>
  </si>
  <si>
    <t>Fri, 22 Jan 2016 12:37:55 -0600</t>
  </si>
  <si>
    <t>Transatlantic Take: Moldova Needs Us to Support Reforms, Not Governments</t>
  </si>
  <si>
    <t>&lt;20160122-12375592-23c18c3f-0@v84.vx-email.com&gt;</t>
  </si>
  <si>
    <t>Sun, 4 Nov 2012 15:28:27 +0000</t>
  </si>
  <si>
    <t>Gary Ritterstein &lt;info@johndouglassforcongress.com&gt;</t>
  </si>
  <si>
    <t>at risk</t>
  </si>
  <si>
    <t>&lt;b8a53e32f07b088982d0a066d33336d1@bounce.bluestatedigital.com&gt;</t>
  </si>
  <si>
    <t>Fri, 31 Jul 2015 11:57:47 +0000</t>
  </si>
  <si>
    <t xml:space="preserve">U.S. and India -- An Update </t>
  </si>
  <si>
    <t>&lt;D2A88A1AEF265B4E893E7581B6F549C62AD3A7@NEWDELHIEX01.neasa.state.sbu&gt;</t>
  </si>
  <si>
    <t>Tue, 14 Jul 2015 18:31:44 -0400</t>
  </si>
  <si>
    <t>Re: Roundup:  Iran Deal Analysis</t>
  </si>
  <si>
    <t>&lt;35E1CB1E-25E6-4843-BFD5-7D93076EEB43@gmail.com&gt;</t>
  </si>
  <si>
    <t>Wed, 8 Oct 2008 11:00:25 -0400</t>
  </si>
  <si>
    <t>[big campaign] McCain's Debate Performance: An Unsteady Hand at the
 Tiller</t>
  </si>
  <si>
    <t>&lt;D95FD7E3C26145418259F2F5E3E88E5B0E2ABC7B24@bryan.ad.nsnetwork.org&gt;</t>
  </si>
  <si>
    <t>Thu, 24 Jul 2008 19:30:44 -0400</t>
  </si>
  <si>
    <t>"David Plouffe, BarackObama.com" &lt;info@barackobama.com&gt;</t>
  </si>
  <si>
    <t>VIDEO: Barack in Berlin</t>
  </si>
  <si>
    <t>&lt;7c5af0ef9095cbaab6be25f9e4c36fa8@localhost.localdomain&gt;</t>
  </si>
  <si>
    <t>Tue, 7 Oct 2008 23:50:30 -0400</t>
  </si>
  <si>
    <t>[big campaign] McCain Fact Check on the Second Debate</t>
  </si>
  <si>
    <t>&lt;4948a2ba0810072050l1f845610x17c526d5fec6399d@mail.gmail.com&gt;</t>
  </si>
  <si>
    <t>Mon, 8 Feb 2016 15:19:32 -0500</t>
  </si>
  <si>
    <t>&lt;d26e2b8aff38c09c569eb900dd4bdbbb@mail.gmail.com&gt;</t>
  </si>
  <si>
    <t>Mon, 21 Jul 2014 19:19:09 -0400</t>
  </si>
  <si>
    <t>&lt;CAGLPf4dTLPL3Oo3T7Ju6f=RHFMkfDxb8GTFK=JmWstcKMG4dNQ@mail.gmail.com&gt;</t>
  </si>
  <si>
    <t>Wed, 1 Apr 2015 17:15:53 +0000</t>
  </si>
  <si>
    <t>Jake Sullivan &lt;Jake.Sullivan@gmail.com&gt;, 
 John Podesta &lt;john.podesta@gmail.com&gt;</t>
  </si>
  <si>
    <t>&lt;D1419F4F.77C49%dschwerin@hrcoffice.com&gt;</t>
  </si>
  <si>
    <t>Fri, 3 Oct 2014 09:32:09 -0400</t>
  </si>
  <si>
    <t>Correct The Record Friday October 3, 2014 Morning Roundup</t>
  </si>
  <si>
    <t>&lt;CAGLPf4f=e9unwzzHK5roqpgjMZpF+XBRyFaFPf8nYA_yHF+2Sg@mail.gmail.com&gt;</t>
  </si>
  <si>
    <t>Wed, 11 Feb 2015 08:29:13 -0500</t>
  </si>
  <si>
    <t>&lt;CAGLPf4fLhkSHO+Ncp+brf5zJ3qatfcU_g+i3M54W0ChvAVDidg@mail.gmail.com&gt;</t>
  </si>
  <si>
    <t>Tue, 2 Sep 2014 14:43:12 -0400</t>
  </si>
  <si>
    <t>Backbone Campaign &lt;info@backbonecampaign.org&gt;</t>
  </si>
  <si>
    <t>[ACTION ALERT]: Oil Train Halted - Mother suspended above tracks!</t>
  </si>
  <si>
    <t>&lt;1118392824518.1011284163030.1239.0.201441JL.1002@scheduler.constantcontact.com&gt;</t>
  </si>
  <si>
    <t>Tue, 14 Apr 2015 19:00:17 -0400</t>
  </si>
  <si>
    <t>&lt;CA+s+6pU0ZTHrJyESNj8XCZuxKdx1f5yj8kEfThMG7vsx8EabsQ@mail.gmail.com&gt;</t>
  </si>
  <si>
    <t>Fri, 16 Oct 2015 23:19:31 +0000</t>
  </si>
  <si>
    <t>&lt;f268b2f26e0ca5824aff057e5875ab38019.20151016231856@mail56.atl51.rsgsv.net&gt;</t>
  </si>
  <si>
    <t>Tue, 5 Aug 2008 20:35:15 -0400</t>
  </si>
  <si>
    <t>[big campaign] Tracking Update: McCain Tele-Town Hall for PA Voters
 08/05/08</t>
  </si>
  <si>
    <t>&lt;c28de9b0808051735r231979c1i8f57edac31fbe931@mail.gmail.com&gt;</t>
  </si>
  <si>
    <t>Fri, 31 Jul 2015 13:04:07 -0400</t>
  </si>
  <si>
    <t>&lt;CAAEwKfx2D_Y=+vLB4qjziXVuhUbsJB+eE-i+vSQf64iCmX3ykA@mail.gmail.com&gt;</t>
  </si>
  <si>
    <t>Sun, 3 May 2015 22:54:20 +0000</t>
  </si>
  <si>
    <t>&lt;0BA22390-F76F-41E1-A33C-C415E28037BA@gmmb.com&gt;</t>
  </si>
  <si>
    <t>Tue, 29 Sep 2015 16:37:58 +0000</t>
  </si>
  <si>
    <t>John Graham &lt;jgraham@fairviewinsurance.com&gt;</t>
  </si>
  <si>
    <t>Putin and Obama clash over Syria as Russia calls for 'anti-Hitler'
 type alliance against Isil - Telegraph/ Is that Putin`s real intent? THE
 IRANIAN AGREEMENT CONTINUES ITS INFLUENCE ON U.S. MID EAST POLICY/ PUTIN NOW
 TAKES THE LEAD..</t>
  </si>
  <si>
    <t>&lt;92D3939502DAB54CAD97AD54C43BCD980E3236CE@VX01MBX0001.va-exch.asp&gt;</t>
  </si>
  <si>
    <t>Wed, 20 May 2015 07:40:37 -0400</t>
  </si>
  <si>
    <t>H4A News Clips 5.20.15</t>
  </si>
  <si>
    <t>&lt;3683dabc03eadd352e2cacc6e4e6cb65@mail.gmail.com&gt;</t>
  </si>
  <si>
    <t>Thu, 23 Apr 2015 21:24:28 -0400</t>
  </si>
  <si>
    <t>Cheryl Mills &lt;cmills@cdmillsgroup.com&gt;, 
 Huma Abedin &lt;ha16@hillaryclinton.com&gt;, 
 Heather Samuelson &lt;hsamuelson@cdmillsgroup.com&gt;, 
 Kristina Schake &lt;kschake@hillaryclinton.com&gt;, 
 Robby Mook &lt;re47@hillaryclinton.com&gt;, John Podesta &lt;john.podesta@gmail.com&gt;</t>
  </si>
  <si>
    <t>Pushback to 'Clinton Cash' .pdf</t>
  </si>
  <si>
    <t>&lt;1018765154819341362@unknownmsgid&gt;</t>
  </si>
  <si>
    <t>Mon, 4 Jan 2016 12:20:33 -0500</t>
  </si>
  <si>
    <t>&lt;CANvypvBSTi2OAaMe5AhwmfdW3m8=0N8P=Ln5nWD3C1qqwQbe8g@mail.gmail.com&gt;</t>
  </si>
  <si>
    <t>Fri, 18 Apr 2008 11:03:17 -0400</t>
  </si>
  <si>
    <t>&lt;JStocks@nea.org&gt;</t>
  </si>
  <si>
    <t>FW: More gas</t>
  </si>
  <si>
    <t>&lt;0C02F4B1261CD944A437ED3117C864C947C2B5@NEA-HQ-EVS2.NEA.LOC&gt;</t>
  </si>
  <si>
    <t>Thu, 13 Aug 2015 15:19:02 -0400</t>
  </si>
  <si>
    <t>&lt;-6300538540213917663@unknownmsgid&gt;</t>
  </si>
  <si>
    <t>Tue, 18 Nov 2008 22:25:59 +0100</t>
  </si>
  <si>
    <t>NOBLE Ronald &lt;R.NOBLE@INTERPOL.INT&gt;</t>
  </si>
  <si>
    <t>INTERPOL Briefing on Global Security Challenges</t>
  </si>
  <si>
    <t>&lt;6BF83802B515FF41ABDF84C11360A9C84E940F53E2@mail11.interpol.int&gt;</t>
  </si>
  <si>
    <t>Sun, 26 Apr 2015 09:49:18 -0400</t>
  </si>
  <si>
    <t>&lt;CAPrY+5+6ZHH99VJJVpJemOsonj3djq2O+TvbHLo+gQdaDQA_YA@mail.gmail.com&gt;</t>
  </si>
  <si>
    <t>Thu, 7 Aug 2014 13:46:57 -0400</t>
  </si>
  <si>
    <t>Correct The Record Thursday August 7, 2014 Afternoon Roundup</t>
  </si>
  <si>
    <t>&lt;CAGLPf4dbW9Nw+zLdDHJq7ximccPWKGVMWdiLwxcO3zZJhia+oA@mail.gmail.com&gt;</t>
  </si>
  <si>
    <t>Wed, 15 Jul 2015 16:14:13 +0000</t>
  </si>
  <si>
    <t>[Iran] The voices of veterans and VoteVets supporters</t>
  </si>
  <si>
    <t>&lt;6f8ff29062fbacfd785d3f65ebb91b71@bounce.bluestatedigital.com&gt;</t>
  </si>
  <si>
    <t>Wed, 25 Jun 2008 14:22:15 -0400</t>
  </si>
  <si>
    <t>[big campaign] Tracking Update: McCain Speech on Energy Security Las
 Vegas, NV</t>
  </si>
  <si>
    <t>&lt;5678a18b0806251122q4fbbdf23q7135b3ab111f95dc@mail.gmail.com&gt;</t>
  </si>
  <si>
    <t>Mon, 20 Apr 2015 18:11:58 -0400</t>
  </si>
  <si>
    <t>&lt;-2410188115062171587@unknownmsgid&gt;</t>
  </si>
  <si>
    <t>Tue, 6 Oct 2015 21:27:50 +0000</t>
  </si>
  <si>
    <t>Brzezinski: Russia must work with, not against, America in Syria</t>
  </si>
  <si>
    <t>&lt;2715703239.4@informz.net&gt;</t>
  </si>
  <si>
    <t>Fri, 3 Jul 2015 10:18:39 -0400</t>
  </si>
  <si>
    <t>Maura Pally &lt;maura.pally@gmail.com&gt;</t>
  </si>
  <si>
    <t>Cheryl Mills &lt;cheryl.mills@gmail.com&gt;, John Podesta &lt;john.podesta@gmail.com&gt;, 
 Heather Samuelson &lt;heather.samuelson@gmail.com&gt;, 
 Huma Abedin &lt;ha16@hillaryclinton.com&gt;</t>
  </si>
  <si>
    <t>Grassley letter</t>
  </si>
  <si>
    <t>&lt;CAN9kkfT6r0Ls5ABxFcPS2QzMhvvo4158xMLK_6sgW=PRUcc3Og@mail.gmail.com&gt;</t>
  </si>
  <si>
    <t>Sun, 24 Aug 2008 13:50:32 -0400</t>
  </si>
  <si>
    <t>[big campaign] Media Monitoring Report - Sunday 08/24/08</t>
  </si>
  <si>
    <t>&lt;cdb3fafd0808241050t20a7ff7codb369fb21a6e30ed@mail.gmail.com&gt;</t>
  </si>
  <si>
    <t>Tue, 18 Aug 2015 23:30:53 +0000</t>
  </si>
  <si>
    <t>&lt;516FE478-B502-4A04-A336-57D18E0AD1B5@albrightstonebridge.com&gt;</t>
  </si>
  <si>
    <t>Sat, 8 Nov 2014 12:30:22 -0500</t>
  </si>
  <si>
    <t>ctrfriendsfamily@americanbridge.org</t>
  </si>
  <si>
    <t>Correct The Record Saturday November 8, 2014 Roundup</t>
  </si>
  <si>
    <t>&lt;9C7CF6E5-6C7C-4446-94E5-9B7919F01A63@americanbridge.org&gt;</t>
  </si>
  <si>
    <t>Fri, 28 Aug 2015 14:58:27 -0400</t>
  </si>
  <si>
    <t>"Tara Sonenshine" &lt;tsonenshine@earthlink.net&gt;</t>
  </si>
  <si>
    <t>"'Alice Cosgrove'" &lt;alice.e.cosgrove@gmail.com&gt;, 
 "'Anna Stolitzka (Debbie Wasserman Shulz)'" &lt;stolitzka.anna@gmail.com&gt;, 
 "'Anne Hall'" &lt;Anne.Hall@APORTER.COM&gt;, 
 "'Bill Antholis'" &lt;antholis@virginia.edu&gt;, bill.danvers@gmail.com, 
 "'Brian Katulis'" &lt;bkatulis@americanprogress.org&gt;, 
 "'Bruce Riedel'" &lt;briedel@brookings.edu&gt;, 
 "'Caitlin McDonnell'" &lt;cmcdonnell@albrightstonebridge.com&gt;, 
 "'Carol Browner'" &lt;cmbrowner@me.com&gt;, "'Carole Hall'" &lt;chall@brookings.edu&gt;, 
 "'Catherine Whitney'" &lt;Catherine.Whitney@skadden.com&gt;, 
 "'Chris Roberts'" &lt;croberts@albrightstonebridge.com&gt;, 
 "'Colin Kahl'" &lt;colin.h.kahl@gmail.com&gt;, 
 "'Dan Benjamin'" &lt;dbenjam61@hotmail.com&gt;, 
 "'Daniel Silverberg'" &lt;danielsilverberg@yahoo.com&gt;, 
 "'Debbie Schulz'" &lt;hrtsleeve@gmail.com&gt;, 
 "'Denis McDonough'" &lt;denis.mcdonough@gmail.com&gt;, 
 "'Derek Chollet'" &lt;dhchollet@gmail.com&gt;, "'Don Gips'" &lt;don.gips@gmail.com&gt;, 
 "'Don Kerrick'" &lt;donkerrick@gmail.com&gt;, 
 "'Eryn Sanders'" &lt;eryn.sepp@gmail.com&gt;, "'Greg Craig'" &lt;gcraig@skadden.com&gt;, 
 "'Jake Sullivan'" &lt;Jake.sullivan@gmail.com&gt;, 
 "'Jamie Rubin'" &lt;JamesPRubin1960@gmail.com&gt;, 
 "'Jan Stewart'" &lt;jstewart@albrightstonebridge.com&gt;, 
 "'Jasmine Battle'" &lt;jbattle@albrightstonebridge.com&gt;, 
 "'Jeff Smith'" &lt;jeffrey_smith@aporter.com&gt;, 
 "'Jeremy Bash'" &lt;jeremybash@gmail.com&gt;, 
 "'Jessica Lewis'" &lt;lewisje03@yahoo.com&gt;, 
 "'Jim Miller - Department of Defense'" &lt;james.n.miller.jr@gmail.com&gt;, 
 "'Jim O'Brien'" &lt;jobrien@albrightstonebridge.com&gt;, 
 "'Joanna Nicoletti'" &lt;info@forwardengagement.org&gt;, 
 "'Joe Cirincione'" &lt;jcirincione@ploughshares.org&gt;, 
 "'John Norris'" &lt;jnorris@americanprogress.org&gt;, 
 "'John Podesta'" &lt;john.podesta@gmail.com&gt;, 
 "'Julianne Smith'" &lt;julsmi@gmail.com&gt;, 
 "'Ken Lieberthal'" &lt;klieberthal@brookings.edu&gt;, 
 "'Kurt Campbell'" &lt;kurtmcampbell@yahoo.com&gt;, "'Leon Fuerth'" &lt;hdpf@msn.com&gt;, 
 "'Maggie McCloud'" &lt;mmccloud@dmggroup.com&gt;, 
 "'Maida Stadtler'" &lt;mstadtler@apcoworldwide.com&gt;, 
 "'Marcel Lettre'" &lt;marcel.lettre@gmail.com&gt;, 
 "'Mariah Sixkiller'" &lt;mariah6@gmail.com&gt;, 
 "'Martin Indyk'" &lt;mindyk@brookings.edu&gt;, 
 "'Michele Flournoy'" &lt;micheleflournoy3@gmail.com&gt;, 
 "'Mike Morell'" &lt;mike08082013@gmail.com&gt;, 
 "'Pat Griffin'" &lt;pgriffin@pmj-dc.com&gt;, 
 "'philip.gordon'" &lt;philip.gordon@verizon.net&gt;, 
 "'Rob Malley'" &lt;rmalley555@gmail.com&gt;, 
 "'Rose Marie Owen'" &lt;rmowen@virginia.edu&gt;, 
 "'Samuel Berger'" &lt;sberger@albrightstonebridge.com&gt;, 
 "'Sharon Burke'" &lt;burkese@comcast.net&gt;, 
 "'Steve Ricchetti'" &lt;sricchetti@cox.net&gt;, 
 "'Strobe Talbott'" &lt;stalbott@brookings.edu&gt;, 
 "'Susan Rice'" &lt;ricesusane@aol.com&gt;, 
 "'Suzy George'" &lt;suzygeorge8@gmail.com&gt;, 
 "'Tamara Wittes'" &lt;twittes@brookings.edu&gt;, 
 "'Theodore Waddelow'" &lt;twaddelow@albrightstonebridge.com&gt;, 
 "'Tim Roemer'" &lt;tjroemer@gmail.com&gt;, "'Tom Daschle'" &lt;Tom@DaschleGroup.com&gt;, 
 "'Tom Donilon'" &lt;tdonilon@gmail.com&gt;, "'Tom Downey'" &lt;tdowney@dmggroup.com&gt;, 
 "'Tommy Ross'" &lt;trossjr@gmail.com&gt;, 
 "'Toni Verstandig'" &lt;tonigverstandig@gmail.com&gt;, 
 "'Tony Blinken'" &lt;ablinken@aol.com&gt;, 
 "'Veronica Pollack'" &lt;veronica@daschlegroup.com&gt;, 
 "'Vikram Singh'" &lt;vsingh@americanprogress.org&gt;, 
 "'Wendy Sherman'" &lt;wendyrsherman@gmail.com&gt;</t>
  </si>
  <si>
    <t>Iran Events</t>
  </si>
  <si>
    <t>&lt;002901d0e1c3$98237fc0$c86a7f40$@earthlink.net&gt;</t>
  </si>
  <si>
    <t>Tue, 6 Jan 2015 16:22:20 -0500</t>
  </si>
  <si>
    <t>Dahr Jamail | As Climate Disruption Advances, 26 Percent of Mammals
 Face Extinction</t>
  </si>
  <si>
    <t>&lt;2376093146.1382182805@org2.org2DB.reply.salsalabs.com&gt;</t>
  </si>
  <si>
    <t>Sat, 25 Apr 2015 11:52:46 -0400</t>
  </si>
  <si>
    <t>Re: FOR APPROVAL: Simplified Talkers for Surrogates re NYT</t>
  </si>
  <si>
    <t>&lt;CAFzGkWG=cMLXQBqCS6nHO2s0AbSVzPNbO6tJSS0cNrc+hDeD8g@mail.gmail.com&gt;</t>
  </si>
  <si>
    <t>Mon, 8 Jun 2015 16:12:28 +0000</t>
  </si>
  <si>
    <t>Eryn Sepp &lt;esepp@americanprogress.org&gt;</t>
  </si>
  <si>
    <t>"'John.podesta@gmail.com'" &lt;John.podesta@gmail.com&gt;</t>
  </si>
  <si>
    <t>FW: AKP getting hammered</t>
  </si>
  <si>
    <t>&lt;DM2PR0501MB15661EFFF1B9CAE2379F5BB1DEBF0@DM2PR0501MB1566.namprd05.prod.outlook.com&gt;</t>
  </si>
  <si>
    <t>Fri, 14 Aug 2015 15:45:27 -0400</t>
  </si>
  <si>
    <t>Re: Iran tonight</t>
  </si>
  <si>
    <t>&lt;CAE6FiQ8hm9jwD8pyWLVHuSQegmM7YKDUQjO5S9EdY8oxHbaHYg@mail.gmail.com&gt;</t>
  </si>
  <si>
    <t>Mon, 2 Nov 2015 11:04:01 -0500</t>
  </si>
  <si>
    <t>Pope UN Address</t>
  </si>
  <si>
    <t>&lt;CAEMn5Qm-vXJtoDhMrz5iGO0uMdoAFD9FoM+F+5YV8w9u7UnQig@mail.gmail.com&gt;</t>
  </si>
  <si>
    <t>Mon, 16 Jun 2008 08:23:15 -0400</t>
  </si>
  <si>
    <t>[big campaign] '08 Daily News Clips - 6/16</t>
  </si>
  <si>
    <t>&lt;17a089db0806160523o69256489jc0fc501cf7194839@mail.gmail.com&gt;</t>
  </si>
  <si>
    <t>Mon, 10 Aug 2015 14:46:15 +0000</t>
  </si>
  <si>
    <t>Age of nuclear fleet</t>
  </si>
  <si>
    <t>&lt;0361598E-932A-4941-A96C-1B9F1B36F112@mit.edu&gt;</t>
  </si>
  <si>
    <t>Wed, 15 Jul 2015 17:06:48 -0400</t>
  </si>
  <si>
    <t>&lt;4C2B972E-02E1-4033-B1AE-BEB4618CE352@gmail.com&gt;</t>
  </si>
  <si>
    <t>Tue, 2 Dec 2014 08:11:34 -0500</t>
  </si>
  <si>
    <t>Correct The Record Tuesday December 2, 2014 Morning Roundup</t>
  </si>
  <si>
    <t>&lt;CAGLPf4f95=dhC2WtbsisHAcWzMrJpPDHHAUPsJJxzK61bBVJHg@mail.gmail.com&gt;</t>
  </si>
  <si>
    <t>Thu, 7 Jul 2011 08:35:53 -0400</t>
  </si>
  <si>
    <t>[big campaign] New Huff Post from Creamer-GOP Budget Cuts Would
 Weaken American Defenses, Risk Thousands of Lives</t>
  </si>
  <si>
    <t>&lt;F69A5B9D-7289-4725-8933-33B8DCB8E9C2@aol.com&gt;</t>
  </si>
  <si>
    <t>Fri, 1 May 2015 14:13:30 -0400</t>
  </si>
  <si>
    <t>huma@hrcoffice.com, jbenenson@bsgco.com, jpalmieri@hillaryclinton.com</t>
  </si>
  <si>
    <t>&lt;14d10aef3a2-4e9b-80d3@webprd-a75.mail.aol.com&gt;</t>
  </si>
  <si>
    <t>Sat, 9 Aug 2014 00:00:04 +1000</t>
  </si>
  <si>
    <t>&lt;cm.000004.vujijl.otlyhykh.i@cmail2.com&gt;</t>
  </si>
  <si>
    <t>Fri, 12 Feb 2016 23:56:34 +0000</t>
  </si>
  <si>
    <t>&lt;f268b2f26e0ca5824aff057e5875ab38019.20160212235551@mail34.atl91.mcsv.net&gt;</t>
  </si>
  <si>
    <t>Fri, 9 Oct 2009 12:16:51 -0400</t>
  </si>
  <si>
    <t>[big campaign] Nobel: While Obama Renews America's Global Leadership,
 Conservatives Go on the Attack</t>
  </si>
  <si>
    <t>&lt;D95FD7E3C26145418259F2F5E3E88E5B9E85E07965@bryan.ad.nsnetwork.org&gt;</t>
  </si>
  <si>
    <t>Wed, 23 Apr 2014 18:57:33 -0400</t>
  </si>
  <si>
    <t>Re: Keystone in the book</t>
  </si>
  <si>
    <t>&lt;CF7DBD6E.326A9%dschwerin.hrco@gmail.com&gt;</t>
  </si>
  <si>
    <t>Sun, 14 Feb 2016 09:38:04 -0500 (EST)</t>
  </si>
  <si>
    <t>&lt;20160214093804.6105674.402177@sailthru.com&gt;</t>
  </si>
  <si>
    <t>Thu, 22 May 2008 11:34:57 -0400</t>
  </si>
  <si>
    <t>"Rebecca Buckwalter-Poza" &lt;rbuckwalterpoza@progressivemediausa.org&gt;</t>
  </si>
  <si>
    <t>[big campaign] Polling Round-Up: Bush and Congress, Government,
 Economy, Iraq</t>
  </si>
  <si>
    <t>&lt;ee67d7720805220834q216845c2n82798f207aa46963@mail.gmail.com&gt;</t>
  </si>
  <si>
    <t>Sat, 9 Aug 2014 12:50:01 -0400</t>
  </si>
  <si>
    <t>Correct The Record Saturday August 9, 2014 Roundup</t>
  </si>
  <si>
    <t>&lt;CAGLPf4fWAkPAUBHJZgk2zc2URYGbSg7uh61_Ov3-NHtVvkxzpw@mail.gmail.com&gt;</t>
  </si>
  <si>
    <t>Thu, 1 Oct 2015 12:38:53 -0500</t>
  </si>
  <si>
    <t>REMINDER: GMF Event: Europe 25 Years After German Unification: Crisis, Unity, and Opportunity</t>
  </si>
  <si>
    <t>&lt;20151001-12385361-4682a44e-0@v84.vx-email.com&gt;</t>
  </si>
  <si>
    <t>Sat, 17 Oct 2015 06:19:24 -0400</t>
  </si>
  <si>
    <t>&lt;CAE6FiQ8UAsHWtx=Chh4Xuu45obarbd_KZtzDO2Wwj7SM-pj7Pw@mail.gmail.com&gt;</t>
  </si>
  <si>
    <t>Thu, 14 Mar 2013 12:00:52 -0400 (EDT)</t>
  </si>
  <si>
    <t>Chesapeake Currents - Spring 2013</t>
  </si>
  <si>
    <t>&lt;2495499754.-1198865630@org.orgDB.mail.democracyinaction.org&gt;</t>
  </si>
  <si>
    <t>Fri, 15 Aug 2008 08:42:32 -0400</t>
  </si>
  <si>
    <t>[big campaign] '08 Daily News Clips - 8/15</t>
  </si>
  <si>
    <t>&lt;c28de9b0808150542n6fa72ef2lf46fd14595741528@mail.gmail.com&gt;</t>
  </si>
  <si>
    <t>Thu, 1 Apr 2010 10:35:21 -0400</t>
  </si>
  <si>
    <t>"Jeremy Bird, BarackObama.com" &lt;info@barackobama.com&gt;</t>
  </si>
  <si>
    <t>"Because of you"</t>
  </si>
  <si>
    <t>&lt;cd7595fde4db665fda36fb2291e53996@localhost.localdomain&gt;</t>
  </si>
  <si>
    <t>Fri, 31 Oct 2008 11:15:08 -0400</t>
  </si>
  <si>
    <t>[big campaign] TRACKING UPDATE: McCain Rally in Hanoverton, OH
 10/31/08</t>
  </si>
  <si>
    <t>&lt;9fe0a8120810310815r75377865u6c45ec82d60349f3@mail.gmail.com&gt;</t>
  </si>
  <si>
    <t>Fri, 21 Aug 2015 17:45:27 -0400 (EDT)</t>
  </si>
  <si>
    <t>Trump vs. Trump -- is there another way to think about doing
 business in Cuba?</t>
  </si>
  <si>
    <t>&lt;1122013985317.1101987856365.1054729873.0.1561745JL.1002@scheduler.constantcontact.com&gt;</t>
  </si>
  <si>
    <t>Thu, 30 Oct 2008 07:42:13 -0400</t>
  </si>
  <si>
    <t>[big campaign] '08 Daily News Clips - 10/30</t>
  </si>
  <si>
    <t>&lt;e3b2d4590810300442sfa13ct498c342adefd92dc@mail.gmail.com&gt;</t>
  </si>
  <si>
    <t>Sat, 27 Sep 2014 23:38:42 +0000</t>
  </si>
  <si>
    <t>"danielsilverberg@yahoo.com" &lt;danielsilverberg@yahoo.com&gt;, 
 Anne Hall &lt;Anne.Hall@APORTER.COM&gt;, Bill Antholis &lt;wantholis@brookings.edu&gt;,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Dan Benjamin &lt;dbenjam61@hotmail.com&gt;, 
 Daniel Silverberg &lt;DanielSilverberg&lt;danielsilverberg@yahoo.com&gt;, 
 =?utf-8?Q?Denis=0D=0A_McDonough?= &lt;denis.mcdonough@gmail.com&gt;, 
 Derek Chollet &lt;dhchollet@gmail.com&gt;, 
 "Don Gips (don.gips@gmail.com)" &lt;don.gips@gmail.com&gt;, 
 donkerrick &lt;donkerrick@comcast.net&gt;, Eryn Sanders &lt;eryn.sepp@gmail.com&gt;, 
 Fariba Yassaee &lt;fyassaee@albrightstonebridge.com&gt;, 
 Greg Craig &lt;gcraig@skadden.com&gt;, 
 =?utf-8?Q?Jamie=0D=0A_Rubin?= &lt;JamesPRubin1960@gmail.com&gt;, 
 Jan Stewart &lt;jstewart@albrightstonebridge.com&gt;, 
 Jeff Smith &lt;jeffrey_smith@aporter.com&gt;, Jeremy Bash &lt;jeremybash@gmail.com&gt;, 
 Jessica Lewis &lt;lewisje03@yahoo.com&gt;, 
 =?utf-8?Q?Jim=0D=0A_Miller_-_Department_of_Defense_=28james.n.miller.jr@gmail.com?=
 =?utf-8?Q?=29?= &lt;james.n.miller.jr@gmail.com&gt;, 
 Jim O'Brien &lt;jobrien@albrightstonebridge.com&gt;, 
 "Joanna Nicoletti (info@forwardengagement.org)" &lt;info@forwardengagement.org&gt;, 
 Joe Cirincione &lt;jcirincione@ploughshares.org&gt;, 
 John Norris &lt;jnorris@americanprogress.org&gt;, 
 John Podesta &lt;john.podesta@gmail.com&gt;, Julianne Smith &lt;julsmi@gmail.com&gt;, 
 Ken Lieberthal &lt;klieberthal@brookings.edu&gt;, 
 Kurt Campbell &lt;kurtmcampbell@yahoo.com&gt;, 
 =?utf-8?Q?Laura=0D=0A_Huber?= &lt;lhuber@albrightstonebridge.com&gt;, 
 Leon Fuerth &lt;hdpf@msn.com&gt;, 
 =?utf-8?Q?Maida=0D=0A_Stadtler?= &lt;mstadtler@apcoworldwide.com&gt;, 
 Marcel Lettre &lt;mlettre@verizon.net&gt;, 
 "Mariah Sixkiller (mariah6@gmail.com)" &lt;mariah6@gmail.com&gt;, 
 Martin Indyk &lt;mindyk@brookings.edu&gt;, 
 Michael Morell &lt;michaelbuckeye24@gmail.com&gt;, 
 =?utf-8?Q?Michele=0D=0A_Flournoy?= &lt;micheleflournoy3@gmail.com&gt;, 
 Pat Griffin &lt;pgriffin@pmj-dc.com&gt;, Rich Verma &lt;rverma@steptoe.com&gt;, 
 Rob Malley &lt;rmalley555@gmail.com&gt;, 
 =?utf-8?Q?Samuel=0D=0A_Berger?= &lt;sberger@albrightstonebridge.com&gt;, 
 Sharon Burke &lt;burkese@comcast.net&gt;, Steve Ricchetti &lt;sricchetti@cox.net&gt;, 
 Strobe Talbott &lt;stalbott@brookings.edu&gt;, Susan Rice &lt;ricesusane@aol.com&gt;, 
 Suzy George &lt;suzygeorge8@gmail.com&gt;, 
 "Tamara Wittes (twittes@brookings.edu)" &lt;twittes@brookings.edu&gt;, 
 Tara Sonenshine &lt;tsonenshine@earthlink.net&gt;, 
 Theodore Waddelow &lt;twaddelow@albrightstonebridge.com&gt;, 
 Tim Roemer &lt;tjroemer@gmail.com&gt;, Tom Daschle &lt;tom.daschle@dlapiper.com&gt;, 
 Tom Donilon &lt;tdonilon@gmail.com&gt;, Tom Downey &lt;tdowney@dmggroup.com&gt;, 
 Tommy Ross &lt;trossjr@gmail.com&gt;, Toni Verstandig &lt;tonigverstandig@gmail.com&gt;, 
 =?utf-8?Q?Tony=0D=0A_Blinken?= &lt;ablinken@aol.com&gt;, 
 Veronica Pollack &lt;Veronica.Pollock@dlapiper.com&gt;, 
 Vikram Singh &lt;vsingh@americanprogress.org&gt;, 
 Wendy Sherman &lt;wendyrsherman@gmail.com&gt;</t>
  </si>
  <si>
    <t>Nick Burns, Passage to India</t>
  </si>
  <si>
    <t>&lt;ad9428c3a1424d7cb80acb8eda9b5741@BLUPR07MB212.namprd07.prod.outlook.com&gt;</t>
  </si>
  <si>
    <t>Sat, 01 Nov 2008 02:38:30 +0000</t>
  </si>
  <si>
    <t>&lt;110120080238.14662.490BC1260008730A00003946221652585697019D02010C04040E990A9C@comcast.net&gt;</t>
  </si>
  <si>
    <t>Thu, 17 Mar 2016 14:53:48 -0500</t>
  </si>
  <si>
    <t>Is the GOP Falling Apart?</t>
  </si>
  <si>
    <t>&lt;945664879.4527349.1458244422978.JavaMail.root@townhallmail.com&gt;</t>
  </si>
  <si>
    <t>Thu, 14 Aug 2014 09:32:27 -0400</t>
  </si>
  <si>
    <t>Correct The Record Thursday August 14, 2014 Morning Roundup</t>
  </si>
  <si>
    <t>&lt;CAGLPf4f85ukbpnMPcut0GAp3X8O5CYpqHdncJ_P+f_pMMogKGg@mail.gmail.com&gt;</t>
  </si>
  <si>
    <t>Tue, 13 May 2008 04:11:00 -0400</t>
  </si>
  <si>
    <t>bigcampaign@googlegroups.com, lsaunders@afscme.org, erome@afscme.org</t>
  </si>
  <si>
    <t>[big campaign] Media Monitoring Report - Evening 05/12/08</t>
  </si>
  <si>
    <t>&lt;96753f6c0805130110u106c97aeqa4406b8b0bad8ad7@mail.gmail.com&gt;</t>
  </si>
  <si>
    <t>Wed, 23 Sep 2015 01:00:00 -0500</t>
  </si>
  <si>
    <t>GMF's World Wire: Refugee Crisis | Future of Security in Asia | Russia and the West</t>
  </si>
  <si>
    <t>&lt;20150922-18000050-1113df44-0@v84.vx-email.com&gt;</t>
  </si>
  <si>
    <t>Sun, 19 Apr 2015 20:27:04 -0400</t>
  </si>
  <si>
    <t>&lt;8116413745286626488@unknownmsgid&gt;</t>
  </si>
  <si>
    <t>Thu, 7 Aug 2014 16:30:09 -0400</t>
  </si>
  <si>
    <t>William Rivers Pitt | The Dumpster Fire of Obama's Moral Authority</t>
  </si>
  <si>
    <t>&lt;2210073121.-1496957204@org2.org2DB.reply.salsalabs.com&gt;</t>
  </si>
  <si>
    <t>Sat, 19 Jul 2008 15:34:24 -0400</t>
  </si>
  <si>
    <t>[big campaign] John McCain Tracking Video: Week in Review 07/19/08</t>
  </si>
  <si>
    <t>&lt;fa0b6cf80807191234x512b8f05oc4c1d10c8793a049@mail.gmail.com&gt;</t>
  </si>
  <si>
    <t>Sun, 12 Apr 2015 21:16:54 -0400</t>
  </si>
  <si>
    <t>Milia Fisher &lt;milia.fisher@gmail.com&gt;, Eryn Sepp &lt;eryn.sepp@gmail.com&gt;</t>
  </si>
  <si>
    <t>Fwd: draft surrogate talkers -- responding to day 1 attacks</t>
  </si>
  <si>
    <t>&lt;CAE6FiQ9xk7wqrwaGn88so5WhyaLy=ieQbbsx39cd_S5GZwdj3w@mail.gmail.com&gt;</t>
  </si>
  <si>
    <t>Tue, 4 Sep 2012 16:50:50 -0400</t>
  </si>
  <si>
    <t>Hannah Richert - PC &lt;hannah@presidentclinton.com&gt;, 
 Hannah Richert - PC &lt;hannah@presidentclinton.com&gt;, 
 Bruce Lindsey &lt;blindsey@clintonfoundation.org&gt;, 
 Laura Graham &lt;lgraham@clintonfoundation.org&gt;, 
 Stephanie Streett &lt;sstreett@clintonfoundation.org&gt;</t>
  </si>
  <si>
    <t>&lt;651EDFB72078454697DF67586425910E17DFA6B008@CLINTON07.utopiasystems.net&gt;</t>
  </si>
  <si>
    <t>Sun, 8 Feb 2015 14:25:21 -0500</t>
  </si>
  <si>
    <t>Correct The Record Sunday February 8, 2015 Roundup</t>
  </si>
  <si>
    <t>&lt;CAGLPf4eLD4qxUCR8ZqBocWDZYyXiqMSVnZhWQGP_SDnTs+9JhA@mail.gmail.com&gt;</t>
  </si>
  <si>
    <t>Thu, 14 Aug 2008 19:33:53 -0400</t>
  </si>
  <si>
    <t>[big campaign] Tracking Update: McCain Speech in Aspen, CO 08/14/08</t>
  </si>
  <si>
    <t>&lt;c28de9b0808141633k4ac1ec4cl1908f366150264ed@mail.gmail.com&gt;</t>
  </si>
  <si>
    <t>Fri, 6 Jun 2008 12:00:21 -0400</t>
  </si>
  <si>
    <t>"Kelli Farr" &lt;kfarr@progressivemediausa.org&gt;</t>
  </si>
  <si>
    <t>"Kelli Farr" &lt;KFarr@progressivemediausa.org&gt;</t>
  </si>
  <si>
    <t>[big campaign] Media Monitoring Report - Morning 06/08/08</t>
  </si>
  <si>
    <t>&lt;ffc56f860806060900r4002e157t6765d53f40e1be54@mail.gmail.com&gt;</t>
  </si>
  <si>
    <t>Sun, 27 Jul 2008 14:14:21 -0400</t>
  </si>
  <si>
    <t>[big campaign] Media Monitoring Report - Sunday 07/27/08</t>
  </si>
  <si>
    <t>&lt;cdb3fafd0807271114r62e66e85va5b9f9fb469f0eb4@mail.gmail.com&gt;</t>
  </si>
  <si>
    <t>Sun, 3 May 2015 13:33:53 -0400</t>
  </si>
  <si>
    <t>Jim Margolis &lt;jim.margolis@gmmb.com&gt;, Joel Benenson &lt;jbenenson@bsgco.com&gt;, 
 Huma Abedin &lt;ha16@hillaryclinton.com&gt;, Mandy Grunwald &lt;gruncom@aol.com&gt;, 
 Robby Mook &lt;re47@hillaryclinton.com&gt;, John Podesta &lt;john.podesta@gmail.com&gt;, 
 Kristina Schake &lt;kschake@hillaryclinton.com&gt;, 
 Dan Schwerin &lt;dschwerin@hillaryclinton.com&gt;, 
 Jake Sullivan &lt;jsullivan@hillaryclinton.com&gt;, 
 Teddy Goff &lt;tgoff@hillaryclinton.com&gt;</t>
  </si>
  <si>
    <t>Clinton Cash and Week Ahead issues to discuss tomorrow am</t>
  </si>
  <si>
    <t>&lt;CAH2oiq+f7=3+SdVONYYPC4082bexzxX8i-x_mcrsLS6bejdJdw@mail.gmail.com&gt;</t>
  </si>
  <si>
    <t>Thu, 23 Oct 2008 08:39:00 -0500</t>
  </si>
  <si>
    <t>"Denis McDonough" &lt;dmcdonough@barackobama.com&gt;</t>
  </si>
  <si>
    <t>"James B. Steinberg" &lt;djsberg@gmail.com&gt;, 
 "John Podesta" &lt;john.podesta@gmail.com&gt;, 
 "Mark Lippert" &lt;mlippert@barackobama.com&gt;</t>
  </si>
  <si>
    <t>Dennis Ross</t>
  </si>
  <si>
    <t>&lt;1B00035490093D4A9609987376E3B8332C1AEC9F@manny.obama.local&gt;</t>
  </si>
  <si>
    <t>Mon, 5 Jan 2015 15:09:27 -0500</t>
  </si>
  <si>
    <t xml:space="preserve">Ukrainian American Bar Association; Russia's 2014 War Against Ukraine </t>
  </si>
  <si>
    <t>&lt;006401d02923$84e94a60$8ebbdf20$@uaba.org&gt;</t>
  </si>
  <si>
    <t>Tue, 28 Oct 2008 13:13:40 -0400</t>
  </si>
  <si>
    <t>[big campaign] The Conservative Schism on Foreign Policy</t>
  </si>
  <si>
    <t>&lt;D95FD7E3C26145418259F2F5E3E88E5B0E309BB7B1@bryan.ad.nsnetwork.org&gt;</t>
  </si>
  <si>
    <t>Wed, 27 Jan 2016 01:00:00 -0600</t>
  </si>
  <si>
    <t>GMF's World Wire: EU Defense Strategy | Turkey &amp; Russia's Proxy War | Uncertainty in China</t>
  </si>
  <si>
    <t>&lt;20160126-16542088-d71ccfc0-0@v84.vx-email.com&gt;</t>
  </si>
  <si>
    <t>Fri, 6 Nov 2015 19:20:13 +0100</t>
  </si>
  <si>
    <t>"Michael Werz" &lt;m_werz@web.de&gt;</t>
  </si>
  <si>
    <t>&lt;001701d118bf$db4027d0$91c07770$@web.de&gt;</t>
  </si>
  <si>
    <t>Wed, 25 Nov 2015 23:16:47 +0000</t>
  </si>
  <si>
    <t>&lt;f268b2f26e0ca5824aff057e5875ab38019.20151125231535@mail187.atl101.mcdlv.net&gt;</t>
  </si>
  <si>
    <t>Sun, 12 Apr 2015 21:32:50 -0400</t>
  </si>
  <si>
    <t>"'Mandy Grunwald' via HRCRapid" &lt;hrcrapid@googlegroups.com&gt;</t>
  </si>
  <si>
    <t>&lt;83838935-4572-4B6E-A21B-479B14BDE8C6@aol.com&gt;</t>
  </si>
  <si>
    <t>Fri, 16 Oct 2015 17:24:56 -0400</t>
  </si>
  <si>
    <t>Fwd: ICYMI: Former Secretary of State Madeleine Albright on Foreign
 Policy and the 2016 Election</t>
  </si>
  <si>
    <t>&lt;CAEMn5QkzyEBYMADfE5B93bKNM0KN-qWC2tZXSfw8Qv3Ct=EBrw@mail.gmail.com&gt;</t>
  </si>
  <si>
    <t>Mon, 2 Mar 2015 22:55:20 -0500</t>
  </si>
  <si>
    <t>&lt;DCE92B10-E19D-4C12-B550-34BAC0B25103@gmail.com&gt;</t>
  </si>
  <si>
    <t>Mon, 5 Oct 2015 16:09:50 -0400</t>
  </si>
  <si>
    <t xml:space="preserve">King &amp; Spalding Client Alert: Trans-Pacific Partnership Agreement Negotiations Conclude After Marathon Session </t>
  </si>
  <si>
    <t>&lt;d088b42b49d942b4979c348405019cd9@kslawmail.com&gt;</t>
  </si>
  <si>
    <t>Fri, 4 Mar 2016 21:10:55 +0000</t>
  </si>
  <si>
    <t>"john.podesta@gmail.com" &lt;john.podesta@gmail.com&gt;, 
 "roy.spence@gsdm.com" &lt;roy.spence@gsdm.com&gt;</t>
  </si>
  <si>
    <t>For WJC and HRC:  here is the Open Letter on Trump from GOP National
 Security Leaders</t>
  </si>
  <si>
    <t>&lt;CY1PR17MB02044E1502711B81E1D6C1B7DFBE0@CY1PR17MB0204.namprd17.prod.outlook.com&gt;</t>
  </si>
  <si>
    <t>Sat, 19 Feb 2011 07:43:30 -0600</t>
  </si>
  <si>
    <t>[big campaign] New Huff Post from Creamer-Wisconsin Governor's Attack
 on Labor May Backfire on Radical Right</t>
  </si>
  <si>
    <t>&lt;215FF49F-AF84-417A-9511-44C53B708CD1@aol.com&gt;</t>
  </si>
  <si>
    <t>Sun, 31 May 2015 09:03:37 -0400</t>
  </si>
  <si>
    <t>H4A News Clips 5.31.15</t>
  </si>
  <si>
    <t>&lt;e803ca81d52a10ec5a80a03744328208@mail.gmail.com&gt;</t>
  </si>
  <si>
    <t>Fri, 29 Jan 2016 05:30:04 +1100</t>
  </si>
  <si>
    <t>News from Hudson: Putin's Russia, Rep. McCaul on Homeland Security, Iraq-Iran Connections, Bolstering the U.S. Navy, and more</t>
  </si>
  <si>
    <t>&lt;cm.053004.drtrtuy.xdtludjy.i@cmail20.com&gt;</t>
  </si>
  <si>
    <t>Wed, 11 Mar 2015 12:26:37 -0400</t>
  </si>
  <si>
    <t>John Podesta &lt;john.podesta@gmail.com&gt;, Robert Mook &lt;robbymook2015@gmail.com&gt;, 
 Cheryl Mills &lt;cheryl.mills@gmail.com&gt;, 
 Jake Sullivan &lt;jake.sullivan@gmail.com&gt;, 
 Jen Palmieri &lt;jennifer.m.palmieri@gmail.com&gt;, 
 "Margolis, Jim" &lt;Jim.Margolis@gmmb.com&gt;, 
 Joel Benenson &lt;jbenenson@bsgco.com&gt;, Mandy Grunwald &lt;gruncom@aol.com&gt;, 
 John Anzalone &lt;john@algpolling.com&gt;, Nick Merrill &lt;nmerrill.hrco@gmail.com&gt;</t>
  </si>
  <si>
    <t>Proactive Plan--Next Steps</t>
  </si>
  <si>
    <t>&lt;CADr-x=qOO57TJRCKzWLpBUhp0nsWBRLys19ogOGDtexBmpQXew@mail.gmail.com&gt;</t>
  </si>
  <si>
    <t>Tue, 24 Nov 2015 08:07:43 -0500 (EST)</t>
  </si>
  <si>
    <t>The Daily 202: Obama takes a post-Paris beating in the polls</t>
  </si>
  <si>
    <t>&lt;20151124080743.5597577.123073@sailthru.com&gt;</t>
  </si>
  <si>
    <t>Sat, 21 Mar 2015 20:34:37 -0400</t>
  </si>
  <si>
    <t>&lt;E32604BC-9886-4316-AB38-27957CE28B98@gmail.com&gt;</t>
  </si>
  <si>
    <t>Thu, 22 Jan 2015 08:48:14 -0500</t>
  </si>
  <si>
    <t>Correct The Record Thursday January 22, 2015 Morning Roundup</t>
  </si>
  <si>
    <t>&lt;CAGLPf4eBwOhF=5aigC9PTrrDbKBCkouWKr_u-sBzDLRQ0mFEDA@mail.gmail.com&gt;</t>
  </si>
  <si>
    <t>Mon, 22 Jun 2015 20:36:44 +0000</t>
  </si>
  <si>
    <t>Question for Premier Li Keqiang -- Refined Version</t>
  </si>
  <si>
    <t>&lt;BY2PR05MB1926F9E33C29895AAAD86230CFA10@BY2PR05MB1926.namprd05.prod.outlook.com&gt;</t>
  </si>
  <si>
    <t>Wed, 28 Aug 2013 19:44:00 -0400 (EDT)</t>
  </si>
  <si>
    <t>john.podesta@gmail.com, andrew_imparato@help.senate.gov</t>
  </si>
  <si>
    <t>&lt;8c252.1aa2515.3f4fe540@aol.com&gt;</t>
  </si>
  <si>
    <t>Thu, 27 Aug 2015 16:56:52 +0000</t>
  </si>
  <si>
    <t>VoteVets &lt;info@votevets.org&gt;</t>
  </si>
  <si>
    <t>Send a message to Senator Mark Kirk</t>
  </si>
  <si>
    <t>&lt;b23e3a9e4f1ae0d77089cd6e7b936c6d@bounce.bluestatedigital.com&gt;</t>
  </si>
  <si>
    <t>Wed, 9 Mar 2016 14:51:01 -0600</t>
  </si>
  <si>
    <t>Is Cruz Our Last Hope To Beat Trump?</t>
  </si>
  <si>
    <t>&lt;1500552026.8311300.1457556655488.JavaMail.root@townhallmail.com&gt;</t>
  </si>
  <si>
    <t>Sat, 6 Sep 2014 16:41:33 -0400</t>
  </si>
  <si>
    <t>Israel's Video Justifying Destruction of a Gaza Hospital Was From
 2009</t>
  </si>
  <si>
    <t>&lt;2238773748.1066071390@org2.org2DB.reply.salsalabs.com&gt;</t>
  </si>
  <si>
    <t>Fri, 15 Aug 2008 00:01:39 -0400</t>
  </si>
  <si>
    <t>[big campaign] Resources for the anti-Obama books by Corsi &amp;
 Freddoso...</t>
  </si>
  <si>
    <t>&lt;A9E1E468A2B3374F8BB081CF2B013AA24A58860887@onion.mmfa.internal&gt;</t>
  </si>
  <si>
    <t>Thu, 30 Apr 2015 17:59:41 -0400</t>
  </si>
  <si>
    <t>Eryn Sepp &lt;esepp@hillaryclinton.com&gt;</t>
  </si>
  <si>
    <t>Michael Werz: German Public TV re: Russia / Uranium Deal</t>
  </si>
  <si>
    <t>&lt;CAKekdpWpXt-EC+CDVonGXwVkz39fD76zXtzyNwP9hbtkgsFz2A@mail.gmail.com&gt;</t>
  </si>
  <si>
    <t>Fri, 07 Nov 2008 15:17:07 -0500</t>
  </si>
  <si>
    <t>ricesusane@aol.com</t>
  </si>
  <si>
    <t>dmcdonough@barackobama.com, mlippert@barackobama.com, djsberg@gmail.com, 
 tblinken@barackobama.com, john.podesta@gmail.com, john.podesta@ptt.gov</t>
  </si>
  <si>
    <t xml:space="preserve">Proposed Briefings to be Requested </t>
  </si>
  <si>
    <t>&lt;8CB0F2CF13A8295-5E4-4D7@WEBMAIL-MC15.sysops.aol.com&gt;</t>
  </si>
  <si>
    <t>Sat, 23 Jan 2016 18:29:02 -0500</t>
  </si>
  <si>
    <t>Breaking: DMR Endorses Hillary Clinton in Democratic Presidential Primary</t>
  </si>
  <si>
    <t>&lt;-3940889458826933608@unknownmsgid&gt;</t>
  </si>
  <si>
    <t>Mon, 4 May 2015 15:52:46 +0000</t>
  </si>
  <si>
    <t>&lt;B0758428-5FEF-4611-A374-AA1D1DA1AA2B@podesta.com&gt;</t>
  </si>
  <si>
    <t>Thu, 16 Jan 2014 13:51:27 -0500</t>
  </si>
  <si>
    <t>Stephen Hadley &lt;stephenjhadley@mac.com&gt;</t>
  </si>
  <si>
    <t>Ambassador Ronald Neumann &lt;rneumann@academyofdiplomacy.org&gt;</t>
  </si>
  <si>
    <t>Fwd: [friends-of-afghanistan-network] Hadley oped</t>
  </si>
  <si>
    <t>&lt;AC2BFD35-629C-4F19-AB0E-F451DECCBC0F@mac.com&gt;</t>
  </si>
  <si>
    <t>Mon, 2 Feb 2015 18:53:34 +0000</t>
  </si>
  <si>
    <t>Georgetown Law Media Relations
	&lt;GeorgetownLawMediaRelations@law.georgetown.edu&gt;</t>
  </si>
  <si>
    <t>Media Relations &lt;MediaRelations@law.georgetown.edu&gt;</t>
  </si>
  <si>
    <t>G'town Law: The Moynihan Report: 50 Years Later 2/5</t>
  </si>
  <si>
    <t>&lt;5CFB44D64A78CA459D19BE4B86C9F9E825587E02@LAW-MBX01.law.georgetown.edu&gt;</t>
  </si>
  <si>
    <t>Tue, 16 Jun 2009 12:31:00 -0400</t>
  </si>
  <si>
    <t>[big campaign] Tom Andrews: Congress Should Vote No On War Funding
 Bill</t>
  </si>
  <si>
    <t>&lt;88f4b6b00906160931p466ce48ev5354f6d156882a23@mail.gmail.com&gt;</t>
  </si>
  <si>
    <t>Sun, 18 Oct 2015 16:12:15 +0000</t>
  </si>
  <si>
    <t>Heather Samuelson &lt;hsamuelson@cdmillsGroup.com&gt;</t>
  </si>
  <si>
    <t>Phil Barnett &lt;pbarnett@sb-atalaya.com&gt;</t>
  </si>
  <si>
    <t>Re: Friends &amp; Allies TP's</t>
  </si>
  <si>
    <t>&lt;BLUPR0701MB803D31BF0EF30592FFF5C2BA33B0@BLUPR0701MB803.namprd07.prod.outlook.com&gt;</t>
  </si>
  <si>
    <t>Sat, 6 Dec 2014 14:11:51 -0500</t>
  </si>
  <si>
    <t>Correct The Record Saturday December 6, 2014 Roundup</t>
  </si>
  <si>
    <t>&lt;CAGLPf4c-gnx-ZXYC66nqVc6u0fRgB9ADSZ4vXSBXj2eMWqckmQ@mail.gmail.com&gt;</t>
  </si>
  <si>
    <t>Mon, 23 Jun 2008 23:18:38 -0400</t>
  </si>
  <si>
    <t>[big campaign] Media Monitoring Report - Evening 06/23/08</t>
  </si>
  <si>
    <t>&lt;efec78e70806232018p11943a00g579f51dffefdc91@mail.gmail.com&gt;</t>
  </si>
  <si>
    <t>Sat, 25 Jul 2015 08:30:14 -0500</t>
  </si>
  <si>
    <t>Weekly Reader: From Battlefield to Boardroom</t>
  </si>
  <si>
    <t>&lt;457532556.1437831035391.JavaMail.www@app345&gt;</t>
  </si>
  <si>
    <t>Tue, 27 May 2008 08:12:20 -0400</t>
  </si>
  <si>
    <t>[big campaign] '08 Daily News Clips - 5/27</t>
  </si>
  <si>
    <t>&lt;17a089db0805270512h7c5013a1p57132720ef7594f0@mail.gmail.com&gt;</t>
  </si>
  <si>
    <t>Fri, 15 Aug 2014 08:53:08 -0700</t>
  </si>
  <si>
    <t>Fwd: Correct The Record Friday August 15, 2014 Morning Roundup</t>
  </si>
  <si>
    <t>&lt;A33C361E-E01B-4028-889F-86703D794E8E@americanbridge.org&gt;</t>
  </si>
  <si>
    <t>Wed, 5 Nov 2014 10:47:42 +0000</t>
  </si>
  <si>
    <t xml:space="preserve">Webinar: CESEE core resilient to EU stagnation and the Ukraine
 crisis: New forecast l Nov. 13, 2014 </t>
  </si>
  <si>
    <t>&lt;0902EE3F8CAC70499EA14EDADC7C3A93DE8AAC@SVR-GAIS-DC-01.gaisberg.local&gt;</t>
  </si>
  <si>
    <t>Wed, 4 Mar 2015 19:09:55 +0000</t>
  </si>
  <si>
    <t>FW: Pakistan-Afghanistan Update: Indian Foreign Secretary Concludes
 Visit; SIGAR Releases ANSF Attrition Figures</t>
  </si>
  <si>
    <t>&lt;BY1PR0801MB09818011C6A4F2FB9DE683A5BA1E0@BY1PR0801MB0981.namprd08.prod.outlook.com&gt;</t>
  </si>
  <si>
    <t>Mon, 22 Jun 2015 15:07:37 -0400</t>
  </si>
  <si>
    <t>Re: Iran Nuclear Deal</t>
  </si>
  <si>
    <t>&lt;2024B1FCFD37FC478BCD92EC0508319F06B0F77E99@CBIvEXMB05DC.cov.com&gt;</t>
  </si>
  <si>
    <t>Tue, 5 Aug 2008 10:20:15 -0400</t>
  </si>
  <si>
    <t>[big campaign] A New Direction for Iran Policy</t>
  </si>
  <si>
    <t>&lt;D95FD7E3C26145418259F2F5E3E88E5B0616D10380@bryan.ad.nsnetwork.org&gt;</t>
  </si>
  <si>
    <t>Mon, 1 Dec 2014 16:28:05 -0500</t>
  </si>
  <si>
    <t>Dahr Jamail | Are Humans Going Extinct?</t>
  </si>
  <si>
    <t>&lt;2332249106.1964623899@org2.org2DB.reply.salsalabs.com&gt;</t>
  </si>
  <si>
    <t>Sat, 23 Jan 2016 18:14:25 -0500</t>
  </si>
  <si>
    <t>Jim Margolis &lt;Jim.Margolis@gmmb.com&gt;, Mandy Grunwald &lt;gruncom@aol.com&gt;, 
 David Dixon &lt;david@dixondavismedia.com&gt;, 
 Rich Davis &lt;rich@dixondavismedia.com&gt;, John Rimel &lt;John.Rimel@gmmb.com&gt;, 
 Jim Andrews &lt;jandrews@jacompany.com&gt;</t>
  </si>
  <si>
    <t>Fwd: BREAKING: DMR: Endorsement: Hillary Clinton has needed
 knowledge, experience</t>
  </si>
  <si>
    <t>&lt;8113361018296307760@unknownmsgid&gt;</t>
  </si>
  <si>
    <t>Sat, 24 Oct 2015 14:21:31 -0400</t>
  </si>
  <si>
    <t>jbenenson@bsgco.com, john.podesta@gmail.com, dschwerin@hillaryclinton.com</t>
  </si>
  <si>
    <t>comments on latest JJ draft</t>
  </si>
  <si>
    <t>&lt;1509b15894c-3706-4bef@webprd-a101.mail.aol.com&gt;</t>
  </si>
  <si>
    <t>Tue, 19 Aug 2008 16:40:47 -0400</t>
  </si>
  <si>
    <t>Freedom's Watch enters Senate races--BIG TIME</t>
  </si>
  <si>
    <t>&lt;87906ab90808191340k246a3484y1d6655b84c339c16@mail.gmail.com&gt;</t>
  </si>
  <si>
    <t>Fri, 24 Oct 2014 13:53:12 -0400</t>
  </si>
  <si>
    <t>&lt;CAGLPf4dqKfRTZtDqiGiEJLYf=iBaQ+oA=RSVcrJ3RTvck0n_xA@mail.gmail.com&gt;</t>
  </si>
  <si>
    <t>Tue, 3 Nov 2015 15:20:43 +0000</t>
  </si>
  <si>
    <t>&lt;232a4a45176fccacab865e520a7f9100a75.20151103152022@mail82.suw15.mcsv.net&gt;</t>
  </si>
  <si>
    <t>Thu, 6 Aug 2015 07:45:03 -0400</t>
  </si>
  <si>
    <t>&lt;-5451174259422859882@unknownmsgid&gt;</t>
  </si>
  <si>
    <t>Fri, 30 Oct 2015 19:02:13 +0000</t>
  </si>
  <si>
    <t>Ron Klain &lt;ron.klain@revolution.com&gt;</t>
  </si>
  <si>
    <t>Tony Carrk &lt;tcarrk@hillaryclinton.com&gt;, 
 Jennifer Palmieri &lt;jpalmieri@hillaryclinton.com&gt;, 
 Kristina Schake &lt;kschake@hillaryclinton.com&gt;, 
 Christina Reynolds &lt;creynolds@hillaryclinton.com&gt;, 
 Brian Fallon &lt;bfallon@hillaryclinton.com&gt;, 
 Jake Sullivan &lt;jsullivan@hillaryclinton.com&gt;, 
 Karen Dunn &lt;karen.l.dunn@gmail.com&gt;, Robby Mook &lt;re47@hillaryclinton.com&gt;, 
 Oren Shur &lt;oshur@hillaryclinton.com&gt;, 
 Zachary Petkanas &lt;zpetkanas@hillaryclinton.com&gt;, 
 John Podesta &lt;john.podesta@gmail.com&gt;, 
 =?utf-8?Q?Sara=0D=0A_Latham?= &lt;slatham@hillaryclinton.com&gt;, 
 Josh Schwerin &lt;jschwerin@hillaryclinton.com&gt;, 
 Amanda Renteria &lt;arenteria@hillaryclinton.com&gt;, 
 Adrienne Elrod &lt;aelrod@hillaryclinton.com&gt;, 
 Marlon Marshall &lt;mmarshall@hillaryclinton.com&gt;</t>
  </si>
  <si>
    <t>RE: FOR REVIEW - Sanders Tar Sands</t>
  </si>
  <si>
    <t>&lt;F652FD7157F3814886D064763C7EADD8160F89BF@REV02EXCH01.revolution.ad&gt;</t>
  </si>
  <si>
    <t>Thu, 23 Jul 2015 03:30:05 +1000</t>
  </si>
  <si>
    <t>News from Hudson: Sen. McCain on Foreign Policy, Iran Nuclear Deal, Cyberwarfare, Japan, and more</t>
  </si>
  <si>
    <t>&lt;cm.033005.jtdhad.xdtludjy.i@cmail1.com&gt;</t>
  </si>
  <si>
    <t>Wed, 24 Sep 2008 10:27:52 -0400</t>
  </si>
  <si>
    <t>Energy and EPA names</t>
  </si>
  <si>
    <t>&lt;5e5cb08a0809240727v59044ed6h5020c03694a0a91c@mail.gmail.com&gt;</t>
  </si>
  <si>
    <t>Fri, 11 Dec 2015 17:29:04 -0500 (EST)</t>
  </si>
  <si>
    <t>Sarah Stephens  &lt;sarah@democracyinamericas.org&gt;</t>
  </si>
  <si>
    <t>Hey, D-17. I've Got Mail!</t>
  </si>
  <si>
    <t>&lt;1123167496257.1101987856365.1054729873.0.871728JL.1002@scheduler.constantcontact.com&gt;</t>
  </si>
  <si>
    <t>Tue, 10 Mar 2015 15:01:27 +0000</t>
  </si>
  <si>
    <t>FW: Iran</t>
  </si>
  <si>
    <t>&lt;D1247F7E.17A17%jim.margolis@gmmb.com&gt;</t>
  </si>
  <si>
    <t>Mon, 9 Jun 2008 12:15:39 -0400</t>
  </si>
  <si>
    <t>[big campaign] McCain contradicts own position on nuclear power</t>
  </si>
  <si>
    <t>&lt;F108822CB3DEA445AF4A1D83C21C79CB01562B44@mars.foe.local&gt;</t>
  </si>
  <si>
    <t>Thu, 3 Jul 2008 22:00:28 -0400</t>
  </si>
  <si>
    <t>[big campaign] Media Monitoring Report - Evening 07/03/08</t>
  </si>
  <si>
    <t>&lt;cdb3fafd0807031900l3bbff880h1fa40e0c121eea96@mail.gmail.com&gt;</t>
  </si>
  <si>
    <t>Thu, 4 Dec 2014 15:34:27 -0500</t>
  </si>
  <si>
    <t>&lt;CAGLPf4dTu0Tic-DhCRPddLc2HX3jPSZHj8SUJGHEnDOWHXQw2Q@mail.gmail.com&gt;</t>
  </si>
  <si>
    <t>Thu, 14 Aug 2014 09:01:40 -0400</t>
  </si>
  <si>
    <t>jpodesta@who.eop.gov</t>
  </si>
  <si>
    <t>Fwd: Memorandum on Nuclear Power outlook</t>
  </si>
  <si>
    <t>&lt;CAE6FiQ9AEQc=TFEzNg_1_4=qRHaaQtyCWdmAoS1GXaM58ds6tg@mail.gmail.com&gt;</t>
  </si>
  <si>
    <t>Mon, 29 Feb 2016 20:18:35 +0000</t>
  </si>
  <si>
    <t>"john.podesta@gmail.com" &lt;john.podesta@gmail.com&gt;, 
 Huma Abedin &lt;huma@hrcoffice.com&gt;, 
 "Robby (HRC) Mook (re47@hillaryclinton.com)" &lt;re47@hillaryclinton.com&gt;</t>
  </si>
  <si>
    <t>Florida Florida Florida</t>
  </si>
  <si>
    <t>&lt;0f64e6de368d4c5da8da041a99a2c5c6@scg-mbx3.scg.corp&gt;</t>
  </si>
  <si>
    <t>Fri, 1 May 2015 11:11:36 -0400</t>
  </si>
  <si>
    <t>&lt;CAE6FiQ-zPSMU9VvExQsd58Uwg5JwKZaU5-RdysP7rRcVLc06Pw@mail.gmail.com&gt;</t>
  </si>
  <si>
    <t>Thu, 6 Aug 2015 16:21:42 +0000</t>
  </si>
  <si>
    <t>"Major General (Ret.) Paul Eaton, VoteVets.org" &lt;info@votevets.org&gt;</t>
  </si>
  <si>
    <t>Two choices: Diplomacy or War</t>
  </si>
  <si>
    <t>&lt;47bb2d0d7087e8a32d656ad092bbf49d@bounce.bluestatedigital.com&gt;</t>
  </si>
  <si>
    <t>Wed, 18 Nov 2015 16:53:13 +0000</t>
  </si>
  <si>
    <t>Reflecting on Paris Attacks</t>
  </si>
  <si>
    <t>&lt;836881622.944324831447865593579.JavaMail.app@rbg51.atlis1&gt;</t>
  </si>
  <si>
    <t>Sun, 17 Aug 2014 14:07:27 -0700</t>
  </si>
  <si>
    <t>CTR Sunday, August 17, 2014 News Roundup</t>
  </si>
  <si>
    <t>&lt;57E1419C-CD29-4F8F-96C2-A7B5BEED9A78@americanbridge.org&gt;</t>
  </si>
  <si>
    <t>Fri, 31 Jul 2015 09:05:10 -0700</t>
  </si>
  <si>
    <t>&lt;CAE6FiQ8dZK8GQKkF6LcTb6DRMrMBRzYrcXpO=EK6n=K3i+r9YA@mail.gmail.com&gt;</t>
  </si>
  <si>
    <t>Thu, 4 Sep 2008 07:54:47 -0500</t>
  </si>
  <si>
    <t>[big campaign] '08 Daily News Clips - 9/4</t>
  </si>
  <si>
    <t>&lt;c28de9b0809040554i79b9fe1at627fadc2296a527c@mail.gmail.com&gt;</t>
  </si>
  <si>
    <t>Wed, 6 May 2015 18:52:35 -0400</t>
  </si>
  <si>
    <t>&lt;SNT404-EAS222810DFBCD735019B2C3D7DFD00@phx.gbl&gt;</t>
  </si>
  <si>
    <t>Fri, 3 Aug 2012 14:17:27 -0400</t>
  </si>
  <si>
    <t>&lt;651EDFB72078454697DF67586425910E17B8EB81EE@CLINTON07.utopiasystems.net&gt;</t>
  </si>
  <si>
    <t>Tue, 22 Nov 2011 19:04:13 -0500</t>
  </si>
  <si>
    <t>&lt;CAE6FiQ9Thijo3cBuy051t=3k6zyVvfZST6_gh-wP=hHbgLxYyQ@mail.gmail.com&gt;</t>
  </si>
  <si>
    <t>Fri, 14 Aug 2015 07:35:14 -0400 (EDT)</t>
  </si>
  <si>
    <t>The Daily 202: Carly capitalizes. Can it last?</t>
  </si>
  <si>
    <t>&lt;20150814073514.4946064.284993@sailthru.com&gt;</t>
  </si>
  <si>
    <t>Sun, 26 Apr 2015 10:39:19 -0400</t>
  </si>
  <si>
    <t>John Podesta &lt;john.podesta@gmail.com&gt;, Robby Mook &lt;re47@hillaryclinton.com&gt;, 
 Huma Abedin &lt;ha16@hillaryclinton.com&gt;, 
 Kristina Schake &lt;kschake@hillaryclinton.com&gt;, 
 Joel Benenson &lt;jbenenson@bsgco.com&gt;, Mandy Grunwald &lt;gruncom@aol.com&gt;, 
 Jim Margolis &lt;Jim.Margolis@gmmb.com&gt;, David Binder &lt;David@db-research.com&gt;, 
 John Anzalone &lt;john@algpolling.com&gt;, Teddy Goff &lt;tgoff@hillaryclinton.com&gt;</t>
  </si>
  <si>
    <t>&lt;1342592146507931106@unknownmsgid&gt;</t>
  </si>
  <si>
    <t>Sat, 27 Jun 2015 09:12:48 -0400</t>
  </si>
  <si>
    <t>Re: NH Primary Toplines and Memo</t>
  </si>
  <si>
    <t>&lt;-1890429835600437842@unknownmsgid&gt;</t>
  </si>
  <si>
    <t>Thu, 1 Nov 2012 01:29:21 -0400</t>
  </si>
  <si>
    <t>Obama for America &lt;info@barackobama.com&gt;</t>
  </si>
  <si>
    <t>You should forward this:</t>
  </si>
  <si>
    <t>&lt;be9a62a981f1b4f177bbc02a53dae00c@ofa0.bounce.bluestatedigital.com&gt;</t>
  </si>
  <si>
    <t>Fri, 11 Mar 2016 23:20:42 -0500</t>
  </si>
  <si>
    <t>Formulas against fascist propaganda</t>
  </si>
  <si>
    <t>&lt;SNT153-W23DFBA4FFFBB83EB30C79FA8B60@phx.gbl&gt;</t>
  </si>
  <si>
    <t>Thu, 14 Jan 2016 19:02:50 +0000</t>
  </si>
  <si>
    <t>&lt;2768ea8e53da1b3ff17fb6a6f477e2b071c.20160114190213@mail177.suw14.mcdlv.net&gt;</t>
  </si>
  <si>
    <t>Fri, 26 Feb 2016 19:17:56 +0000</t>
  </si>
  <si>
    <t>"Sullivan, Jake" &lt;jacob.sullivan@yale.edu&gt;</t>
  </si>
  <si>
    <t>Andy Manatos &lt;AMANATOS@manatos.com&gt;</t>
  </si>
  <si>
    <t>Re: Little-known powerful history for a possible Clinton/Trump
 campaign.</t>
  </si>
  <si>
    <t>&lt;F2C05993-D6B9-40B2-9B13-29A9F9FB6B81@yale.edu&gt;</t>
  </si>
  <si>
    <t>Tue, 8 Feb 2011 09:22:11 -0500 (EST)</t>
  </si>
  <si>
    <t>The Broad Center &lt;press@broadfoundation.org&gt;</t>
  </si>
  <si>
    <t>Senior Military, Corporate and Education Executives Selected for
 Superintendents Academy</t>
  </si>
  <si>
    <t>&lt;1104437006133.1102246000775.8585.9.2809205E@scheduler&gt;</t>
  </si>
  <si>
    <t>Tue, 19 Aug 2008 22:13:19 -0400</t>
  </si>
  <si>
    <t>[big campaign] Media Monitoring Report - Evening 08/19/08</t>
  </si>
  <si>
    <t>&lt;6858bb6a0808191913r33aa48f9l93f4a1cf0eb73925@mail.gmail.com&gt;</t>
  </si>
  <si>
    <t>Fri, 6 Feb 2015 13:02:16 -0500</t>
  </si>
  <si>
    <t>&lt;D8EA777F-E8F7-4673-B730-818D1631A25B@aol.com&gt;</t>
  </si>
  <si>
    <t>5 Dec 2007 06:35:15 -0500</t>
  </si>
  <si>
    <t>Hillary For President News Briefing for Wednesday, December 05, 2007</t>
  </si>
  <si>
    <t>&lt;200712050635256.SM01964@bnnapp&gt;</t>
  </si>
  <si>
    <t>Thu, 23 Apr 2015 20:15:33 -0400</t>
  </si>
  <si>
    <t>&lt;CAE6FiQ997DJe+PKbGJ0HOgL+T_V3DjfJpZzLCWvAtkQue6V2FQ@mail.gmail.com&gt;</t>
  </si>
  <si>
    <t>Mon, 25 Aug 2008 08:35:13 -0400</t>
  </si>
  <si>
    <t>[big campaign] '08 Daily News Clips - 8/25</t>
  </si>
  <si>
    <t>&lt;c28de9b0808250535r7aaf0582i47b65b272a7c80b@mail.gmail.com&gt;</t>
  </si>
  <si>
    <t>Sat, 28 Jun 2008 14:01:11 -0400</t>
  </si>
  <si>
    <t>[big campaign] Tracking Update: McCain Speech at the NALEO Conference
 Washington, DC</t>
  </si>
  <si>
    <t>&lt;75d85cd70806281101o1a2a5fd9j1f4cfdeb6798aca3@mail.gmail.com&gt;</t>
  </si>
  <si>
    <t>Fri, 4 Dec 2015 08:13:38 -0500 (EST)</t>
  </si>
  <si>
    <t>The Daily 202: Carson and Trump were biggest losers at Republican
 Jewish Coalition meeting</t>
  </si>
  <si>
    <t>&lt;20151204081337.5661224.119809@sailthru.com&gt;</t>
  </si>
  <si>
    <t>Tue, 12 May 2015 13:42:48 -0400</t>
  </si>
  <si>
    <t>Georgetown Qs</t>
  </si>
  <si>
    <t>&lt;CAKM1B-85EOPb0K5vjkj-k4P6iW8tohDcwj142g9FECrrNAW27g@mail.gmail.com&gt;</t>
  </si>
  <si>
    <t>Fri, 22 May 2009 12:26:05 -0400</t>
  </si>
  <si>
    <t>Edward Vale &lt;eddie.vale@gmail.com&gt;</t>
  </si>
  <si>
    <t>[big campaign] Statement by AFL-CIO President John Sweeney On Climate
 Change and  Energy Policy</t>
  </si>
  <si>
    <t>&lt;ee4d24620905220926l48b2c2e6vce04a57af6f2d02c@mail.gmail.com&gt;</t>
  </si>
  <si>
    <t>Tue, 21 Oct 2008 18:45:42 -0400</t>
  </si>
  <si>
    <t>[big campaign] Tracking Update: McCain Rally in Pittsburgh, PA
 10/21/08</t>
  </si>
  <si>
    <t>&lt;c28de9b0810211545o3c2c7cbejc33b7c84c4d62f52@mail.gmail.com&gt;</t>
  </si>
  <si>
    <t>Tue, 22 Jul 2008 18:29:45 -0400</t>
  </si>
  <si>
    <t>RE: FW: Clips: July 22, 2008</t>
  </si>
  <si>
    <t>&lt;80A0C6FBCD6E494E8933D1D1A52D267A0EBB52B4@epistula.americanprogresscenter.org&gt;</t>
  </si>
  <si>
    <t>Fri, 15 Aug 2008 22:32:24 -0400</t>
  </si>
  <si>
    <t>[big campaign] Media Monitoring Report - Evening 08/15/08</t>
  </si>
  <si>
    <t>&lt;6858bb6a0808151932h65a6864eg54b7391ae1af6f@mail.gmail.com&gt;</t>
  </si>
  <si>
    <t>Wed, 9 Sep 2015 19:42:36 -0400</t>
  </si>
  <si>
    <t>&lt;CAEMn5QmFoojyxgLtw1EkwJfRYbn2uEYvC-ej9sFPjudC76uX-w@mail.gmail.com&gt;</t>
  </si>
  <si>
    <t>Sat, 24 Oct 2015 15:41:45 +0000</t>
  </si>
  <si>
    <t>Jennifer Palmieri &lt;jpalmieri@hillaryclinton.com&gt;, 
 Joel Benenson &lt;jbenenson@bsgco.com&gt;</t>
  </si>
  <si>
    <t>&lt;D25110C5.16257%jim.margolis@gmmb.com&gt;</t>
  </si>
  <si>
    <t>Wed, 22 Oct 2008 13:13:56 -0400</t>
  </si>
  <si>
    <t>[big campaign] MMR: Palin is a certified disaster for McCain, Crist
 still loves him though, Colorado voter suppression, Bush absent from trail,
 Morning 10/</t>
  </si>
  <si>
    <t>&lt;cdb3fafd0810221013i5fe4064yb1c678ca42acb9ab@mail.gmail.com&gt;</t>
  </si>
  <si>
    <t>Thu, 23 Apr 2015 21:35:16 -0400</t>
  </si>
  <si>
    <t>Marissa Astor &lt;mastor@hillaryclinton.com&gt;</t>
  </si>
  <si>
    <t>Robby Mook &lt;re47@hillaryclinton.com&gt;, 
 Dan Schwerin &lt;dschwerin@hillaryclinton.com&gt;, 
 Jake Sullivan &lt;jake.sullivan@gmail.com&gt;, 
 John Anzalone &lt;john@algpolling.com&gt;, John Podesta &lt;john.podesta@gmail.com&gt;, 
 Kristina Schake &lt;kschake@hillaryclinton.com&gt;, 
 Mandy Grunwald &lt;gruncom@aol.com&gt;, Oren Shur &lt;oshur@hillaryclinton.com&gt;, 
 Tony Carrk &lt;tcarrk@hillaryclinton.com&gt;, Joel Benenson &lt;jbenenson@bsgco.com&gt;, 
 David Binder &lt;David@db-research.com&gt;, 
 Jennifer Palmieri &lt;jpalmieri@hillaryclinton.com&gt;, 
 Jim &lt;Jim.Margolis@gmmb.com&gt;, Teddy Goff &lt;tgoff@hillaryclinton.com&gt;</t>
  </si>
  <si>
    <t>[AGENDA &amp; MEMO] Friday Strategy Call at 8:00 AM ET</t>
  </si>
  <si>
    <t>&lt;CALV_K1Qq73pNc5teHBZ-_usQy=fyugGGp9fzawOsuqaYvu+oQg@mail.gmail.com&gt;</t>
  </si>
  <si>
    <t>Tue, 29 Jul 2014 15:02:11 +0000</t>
  </si>
  <si>
    <t>&lt;232a4a45176fccacab865e520a7f9100a75.20140729150129@mail175.atl81.rsgsv.net&gt;</t>
  </si>
  <si>
    <t>Tue, 24 Feb 2015 23:58:47 +0000</t>
  </si>
  <si>
    <t>Silicon Valley / Kara Swisher</t>
  </si>
  <si>
    <t>&lt;D11279CB.DC727%nmerrill@hrcoffice.com&gt;</t>
  </si>
  <si>
    <t>Wed, 17 Dec 2014 19:41:50 +0000</t>
  </si>
  <si>
    <t>"REPLY-REQUESTED@kirkpatrickforarizona.com"
	&lt;info@kirkpatrickforarizona.com&gt;</t>
  </si>
  <si>
    <t>PLEASE SIGN: [Grand Canyon]</t>
  </si>
  <si>
    <t>&lt;3274e72e0043871fe37f3eb73baa1901@bounce.bluestatedigital.com&gt;</t>
  </si>
  <si>
    <t>Wed, 2 Jul 2008 12:32:42 -0400</t>
  </si>
  <si>
    <t>[big campaign] Media Monitoring Report - Morning 07/02/08</t>
  </si>
  <si>
    <t>&lt;9fe0a8120807020932i1e9a8122redcd92a15c1a0c5e@mail.gmail.com&gt;</t>
  </si>
  <si>
    <t>Fri, 19 Dec 2014 14:02:56 -0500</t>
  </si>
  <si>
    <t>Correct The Record Friday December 19, 2014 Afternoon Roundup</t>
  </si>
  <si>
    <t>&lt;CAGLPf4cyZ0FMxZTF7Qch8d6QTMe7eOhoasfFcQKJQAo9HdwG9g@mail.gmail.com&gt;</t>
  </si>
  <si>
    <t>Tue, 31 Jul 2012 10:05:38 -0400</t>
  </si>
  <si>
    <t>[big campaign] New Huff Post from Creamer-If You Liked the Iraq War,
 You'll Love Romney's Foreign Policy</t>
  </si>
  <si>
    <t>&lt;7167CBF9-70F4-4BEF-8E0A-88AB74C28B08@aol.com&gt;</t>
  </si>
  <si>
    <t>Fri, 3 Jul 2015 11:48:19 -0400</t>
  </si>
  <si>
    <t>Re: Grassley letter</t>
  </si>
  <si>
    <t>&lt;CAE6FiQ-rLRboJ+RMZNLXXCzsWSUFpc4ursGz-+Xp9JR=_5sAvw@mail.gmail.com&gt;</t>
  </si>
  <si>
    <t>Wed, 3 Feb 2016 01:00:00 -0600</t>
  </si>
  <si>
    <t>GMF's World Wire: Donfried in Germany | Spying vs. Privacy | Russia's War in Ukraine</t>
  </si>
  <si>
    <t>&lt;20160202-17254987-dae724bf-0@v84.vx-email.com&gt;</t>
  </si>
  <si>
    <t>Fri, 11 Jun 2010 13:34:19 -0400 (EDT)</t>
  </si>
  <si>
    <t>Lynn Thorp - Clean Water Action &lt;activist@cleanwater.org&gt;</t>
  </si>
  <si>
    <t>Use Your Energy to Protect Our Water</t>
  </si>
  <si>
    <t>&lt;1437338700.1113370964@org.orgDB.mail.democracyinaction.org&gt;</t>
  </si>
  <si>
    <t>Fri, 14 Nov 2014 15:00:54 -0500</t>
  </si>
  <si>
    <t>William Rivers Pitt | Who Needs Republicans?</t>
  </si>
  <si>
    <t>&lt;2313107769.230855553@org2.org2DB.reply.salsalabs.com&gt;</t>
  </si>
  <si>
    <t>Sat, 13 Feb 2016 08:02:40 -0600</t>
  </si>
  <si>
    <t>1000% Over Budget and Years Behind Schedule</t>
  </si>
  <si>
    <t>&lt;31ce476ee30649f99bb30140753e58c3@pogo.org&gt;</t>
  </si>
  <si>
    <t>Wed, 12 Aug 2015 07:26:00 -0400 (EDT)</t>
  </si>
  <si>
    <t>The Daily 202: Koch brothers to again star as bogeymen in 2016
 Democratic ads</t>
  </si>
  <si>
    <t>&lt;20150812072600.4931428.291873@sailthru.com&gt;</t>
  </si>
  <si>
    <t>Tue, 21 Oct 2014 15:30:15 -0400</t>
  </si>
  <si>
    <t>How a US and International Atomic Energy Agency Deception Haunts
 the Nuclear Talks</t>
  </si>
  <si>
    <t>&lt;2285487916.-1412168196@org2.org2DB.reply.salsalabs.com&gt;</t>
  </si>
  <si>
    <t>Sat, 30 Aug 2014 13:54:40 -0400</t>
  </si>
  <si>
    <t>Correct The Record Saturday August 30, 2014 Roundup</t>
  </si>
  <si>
    <t>&lt;CAGLPf4cBxZqgGLMDhRDVkBwMYa74fp9m1ScYk8TK0fE+caXY=A@mail.gmail.com&gt;</t>
  </si>
  <si>
    <t>Wed, 26 Aug 2015 17:17:27 +0000</t>
  </si>
  <si>
    <t>Mark Kirk and Tom Cotton</t>
  </si>
  <si>
    <t>&lt;72374eb5d3d04d16a7261d53f90c190b@bounce.bluestatedigital.com&gt;</t>
  </si>
  <si>
    <t>Mon, 13 Jan 2014 22:37:23 -0500</t>
  </si>
  <si>
    <t>Fred Hiatt &lt;hiattf@washpost.com&gt;, Fred Hiatt &lt;Fred.Hiatt@washpost.com&gt;, 
 Jackson Diehl &lt;diehlj@washpost.com&gt;, 
 Jackson K Diehl &lt;Jackson.Diehl@washpost.com&gt;, 
 Autumn Brewington &lt;autumn.brewington@washpost.com&gt;, 
 Autumn Brewington &lt;BrewingtonA@washpost.com&gt;</t>
  </si>
  <si>
    <t>An Op Ed on Afghanistan if you want it</t>
  </si>
  <si>
    <t>&lt;2816C364-0D4A-41A2-A524-D8D8F5C02BBB@me.com&gt;</t>
  </si>
  <si>
    <t>Tue, 20 Oct 2015 20:15:17 +0000</t>
  </si>
  <si>
    <t>O'Neill Institute Colloquium - MERS: An Emerging Threat to Global
 Health Security     - Oct 21st from 1:20-3:20pm</t>
  </si>
  <si>
    <t>&lt;D24C17FC.2A8C4%gostin@law.georgetown.edu&gt;</t>
  </si>
  <si>
    <t>Mon, 28 Apr 2014 14:02:35 +0000</t>
  </si>
  <si>
    <t>Bill Antholis &lt;wantholis@brookings.edu&gt;, 
 =?iso-8859-1?Q?Bill_Woodward=0D=0A_=28blackwoodward@gmail.com=29?= &lt;blackwoodward@gmail.com&gt;,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Dan Benjamin &lt;dbenjam61@hotmail.com&gt;, 
 Daniel Silverberg &lt;danielsilverberg@yahoo.com&gt;, 
 Denis McDonough &lt;denis.mcdonough@gmail.com&gt;, 
 Derek Chollet &lt;dhchollet@gmail.com&gt;, 
 =?iso-8859-1?Q?Don_Gips=0D=0A_=28don.gips@gmail.com=29?= &lt;don.gips@gmail.com&gt;, 
 donkerrick &lt;donkerrick@comcast.net&gt;, 
 "Eryn M. Sepp (eryn.sepp@gmail.com)" &lt;eryn.sepp@gmail.com&gt;, 
 Frank Lowenstein &lt;frankl03@yahoo.com&gt;, Greg Craig &lt;gcraig@skadden.com&gt;, 
 Jake Sullivan &lt;jake.sullivan@gmail.com&gt;, 
 Jamie Rubin &lt;JamesPRubin1960@gmail.com&gt;, 
 Jan Stewart &lt;jstewart@albrightstonebridge.com&gt;, 
 Jeff Smith &lt;jeffrey_smith@aporter.com&gt;, Jeremy Bash &lt;jeremybash@gmail.com&gt;, 
 Jessica Lewis &lt;lewisje03@yahoo.com&gt;, 
 =?iso-8859-1?Q?Jim_Miller_-_Department_of_Defense=0D=0A_=28james.n.miller.jr@gmail.com?=
 =?iso-8859-1?Q?=29?= &lt;james.n.miller.jr@gmail.com&gt;, 
 Jim O'Brien &lt;jobrien@albrightstonebridge.com&gt;, 
 =?iso-8859-1?Q?Joanna_Nicoletti=0D=0A_=28info@forwardengagement.org=29?= &lt;info@forwardengagement.org&gt;, 
 Joe Cirincione &lt;jcirincione@ploughshares.org&gt;, 
 John Podesta &lt;john.podesta@gmail.com&gt;, Julianne Smith &lt;julsmi@gmail.com&gt;, 
 Ken Lieberthal &lt;klieberthal@brookings.edu&gt;, 
 Kurt Campbell &lt;kurtmcampbell@yahoo.com&gt;, 
 =?iso-8859-1?Q?Laura=0D=0A_Huber?= &lt;lhuber@albrightstonebridge.com&gt;, 
 Leon Fuerth &lt;hdpf@msn.com&gt;, 
 =?iso-8859-1?Q?Maida=0D=0A_Stadtler?= &lt;mstadtler@apcoworldwide.com&gt;, 
 Marcel Lettre &lt;mlettre@verizon.net&gt;, 
 Marisa DeAngelis &lt;MDeAngelis@albrightstonebridge.com&gt;, 
 Martin Indyk &lt;mindyk@brookings.edu&gt;, 
 Michele Flournoy &lt;micheleflournoy3@gmail.com&gt;, 
 Nadia   Nowytski &lt;nadia.nowytski@aporter.com&gt;, 
 Pat Griffin &lt;pgriffin@pmj-dc.com&gt;, Rich Verma &lt;rverma@steptoe.com&gt;, 
 Rob Malley &lt;rmalley555@gmail.com&gt;, 
 Samuel   Berger &lt;sberger@albrightstonebridge.com&gt;, 
 Steve Ricchetti &lt;sricchetti@cox.net&gt;, 
 Strobe Talbott &lt;stalbott@brookings.edu&gt;, Susan Rice &lt;ricesusane@aol.com&gt;, 
 Tara Sonenshine &lt;tsonenshine@earthlink.net&gt;, 
 Theodore   Waddelow &lt;twaddelow@albrightstonebridge.com&gt;, 
 Tim Roemer &lt;tjroemer@gmail.com&gt;, "Tom Daschle" &lt;tom.daschle@dlapiper.com&gt;, 
 Tom Donilon &lt;tdonilon@gmail.com&gt;, "Tom Downey" &lt;tdowney@dmggroup.com&gt;, 
 Tommy Ross &lt;tommy_ross@reid.senate.gov&gt;, 
 "Toni Verstandig" &lt;tonigverstandig@gmail.com&gt;, 
 Tony Blinken &lt;ablinken@aol.com&gt;, 
 Veronica Pollack &lt;Veronica.Pollock@dlapiper.com&gt;, 
 Wendy Sherman &lt;wendyrsherman@gmail.com&gt;</t>
  </si>
  <si>
    <t xml:space="preserve">Strobe Talbott at Occidental College </t>
  </si>
  <si>
    <t>&lt;ba8d71d8367541c4b358234b0f8975d6@CO1PR07MB313.namprd07.prod.outlook.com&gt;</t>
  </si>
  <si>
    <t>Mon, 2 Feb 2015 04:38:35 +0000</t>
  </si>
  <si>
    <t>Joel Benenson &lt;jbenenson@bsgco.com&gt;, Cheryl Mills &lt;cheryl.mills@gmail.com&gt;</t>
  </si>
  <si>
    <t>&lt;D4C92763-BF88-4C4B-BB23-BD06CE74EC85@hrcoffice.com&gt;</t>
  </si>
  <si>
    <t>Thu, 10 Mar 2016 14:33:36 -0500</t>
  </si>
  <si>
    <t>&lt;CAHvxgN7Khn-rbmxawAhZJ1wnTgJx41+5iZW-jqu1y6BN8CM78g@mail.gmail.com&gt;</t>
  </si>
  <si>
    <t>Thu, 19 Jun 2008 22:29:15 -0400</t>
  </si>
  <si>
    <t>[big campaign] Tracking Update: McCain Speech Town Hall Meeting
 06/19/08</t>
  </si>
  <si>
    <t>&lt;efec78e70806191929q377050ccm4eddd123cd603327@mail.gmail.com&gt;</t>
  </si>
  <si>
    <t>Wed, 2 Mar 2016 19:30:32 +0000</t>
  </si>
  <si>
    <t>&lt;2768ea8e53da1b3ff17fb6a6f477e2b071c.20160302193009@mail88.atl31.mcdlv.net&gt;</t>
  </si>
  <si>
    <t>Wed, 30 Jul 2008 08:35:19 -0400</t>
  </si>
  <si>
    <t>[big campaign] '08 Daily News Clips - 7/30</t>
  </si>
  <si>
    <t>&lt;c28de9b0807300535k25178633o1589ac9edc9d6a8e@mail.gmail.com&gt;</t>
  </si>
  <si>
    <t>Mon, 22 Jun 2015 18:24:32 -0400</t>
  </si>
  <si>
    <t>&lt;CAE6FiQ87SbxPqsSh15+V2cmCmwv+AETSSNrk4ZcWwS364gUT6A@mail.gmail.com&gt;</t>
  </si>
  <si>
    <t>Wed, 1 Sep 2010 09:41:55 EDT</t>
  </si>
  <si>
    <t>bigcampaign@googlegroups.com, CAN@list.americansunitedforchange.org</t>
  </si>
  <si>
    <t>[big campaign] New Huff Post from Creamer-No Longer the Republican
 Party of Mount Rushmore</t>
  </si>
  <si>
    <t>&lt;cd7ff.ab94993.39afb223@aol.com&gt;</t>
  </si>
  <si>
    <t>Mon, 25 Aug 2008 22:18:00 -0400</t>
  </si>
  <si>
    <t>[big campaign] Media Monitoring Report - Evening 08/25/08</t>
  </si>
  <si>
    <t>&lt;8f6e216d0808251918o38d4cfcam58a88b4a20ac80d@mail.gmail.com&gt;</t>
  </si>
  <si>
    <t>Fri, 17 Jul 2015 23:20:03 -0400</t>
  </si>
  <si>
    <t>Christina Reynolds &lt;creynolds@hillaryclinton.com&gt;, 
 Mandy Grunwald &lt;gruncom@aol.com&gt;, Lily Adams &lt;ladams@hillaryclinton.com&gt;</t>
  </si>
  <si>
    <t>&lt;926feb3102fcae8a8da5a6204ed678bf@mail.gmail.com&gt;</t>
  </si>
  <si>
    <t>Wed, 3 Sep 2014 20:31:43 +0000</t>
  </si>
  <si>
    <t>HRC @ Clean Energy Summit</t>
  </si>
  <si>
    <t>&lt;D02CF2EB.47925%dschwerin@hrcoffice.com&gt;</t>
  </si>
  <si>
    <t>Tue, 5 Oct 2010 18:36:14 -0400</t>
  </si>
  <si>
    <t>Re: [big campaign] Exclusive: Foreign-Funded 'U.S.' Chamber Of
 Commerce Running Partisan Attack Ads</t>
  </si>
  <si>
    <t>&lt;AANLkTimWBWzF=b2U4X4aBpuXZ_-g-irtUX2D-mQs4st9@mail.gmail.com&gt;</t>
  </si>
  <si>
    <t>Sun, 14 Sep 2008 14:00:36 -0400</t>
  </si>
  <si>
    <t>[big campaign] Media Monitoring Report - Sunday 09/14/08</t>
  </si>
  <si>
    <t>&lt;6858bb6a0809141100n61436553m4f22ebd4392a84bf@mail.gmail.com&gt;</t>
  </si>
  <si>
    <t>Wed, 6 Aug 2014 00:54:36 +0200</t>
  </si>
  <si>
    <t>-no, that it says, is not so</t>
  </si>
  <si>
    <t>&lt;53E160AC.9060708@t-online.hu&gt;</t>
  </si>
  <si>
    <t>Thu, 5 Nov 2015 08:25:01 -0500 (EST)</t>
  </si>
  <si>
    <t>The Daily 202: Sneak peek at Heritage Action's report on the
 Republican presidential candidates</t>
  </si>
  <si>
    <t>&lt;20151105082501.5477074.155265@sailthru.com&gt;</t>
  </si>
  <si>
    <t>Tue, 28 Oct 2008 19:06:30 -0400</t>
  </si>
  <si>
    <t>[big campaign] Tracking Update: McCain Rally in Fayettesville, NC
 10/28/08</t>
  </si>
  <si>
    <t>&lt;c28de9b0810281606h392c9a50r627108507e433916@mail.gmail.com&gt;</t>
  </si>
  <si>
    <t>Wed, 2 Dec 2015 17:30:24 +0000</t>
  </si>
  <si>
    <t>&lt;2768ea8e53da1b3ff17fb6a6f477e2b071c.20151202172944@mail38.suw17.mcsv.net&gt;</t>
  </si>
  <si>
    <t>Fri, 12 Dec 2014 14:48:29 -0500</t>
  </si>
  <si>
    <t>12.12.14 CTR Weekend TPs</t>
  </si>
  <si>
    <t>&lt;CAGLPf4cb_iccotJUi_OvxRaYiXct=uuVi_0Jks=7WTLPY+sKog@mail.gmail.com&gt;</t>
  </si>
  <si>
    <t>Thu, 7 Aug 2008 08:27:12 -0400</t>
  </si>
  <si>
    <t>[big campaign] '08 Daily News Clips - 8/7</t>
  </si>
  <si>
    <t>&lt;c28de9b0808070527p4ea354dpd9f9b0cb86a44aa5@mail.gmail.com&gt;</t>
  </si>
  <si>
    <t>Mon, 29 Jun 2015 16:15:19 -0400</t>
  </si>
  <si>
    <t>&lt;CAEMn5Q=1xmQG_xkU+tQXdNjYqTX=-2yZf=B7PZ30BSFjZa34CQ@mail.gmail.com&gt;</t>
  </si>
  <si>
    <t>Sat, 20 Sep 2014 07:00:51 -0500</t>
  </si>
  <si>
    <t>Weekly Reader: DoD's Forgotten Real Estate</t>
  </si>
  <si>
    <t>&lt;274401876.1411214474905.JavaMail.www@app341&gt;</t>
  </si>
  <si>
    <t>Wed, 1 Oct 2008 07:22:11 -0400</t>
  </si>
  <si>
    <t>[big campaign] '08 Daily News Clips - 10/01</t>
  </si>
  <si>
    <t>&lt;e3b2d4590810010422h1cd4c09y8d39a73b12979ead@mail.gmail.com&gt;</t>
  </si>
  <si>
    <t>Fri, 25 Sep 2009 13:10:20 -0400</t>
  </si>
  <si>
    <t>[big campaign] Solving Problems Overseas, Thwarting Terrorism at Home</t>
  </si>
  <si>
    <t>&lt;D95FD7E3C26145418259F2F5E3E88E5B9E85E0713F@bryan.ad.nsnetwork.org&gt;</t>
  </si>
  <si>
    <t>Wed, 8 Oct 2014 09:11:41 -0400</t>
  </si>
  <si>
    <t>Correct The Record Wednesday October 8, 2014 Morning Roundup</t>
  </si>
  <si>
    <t>&lt;CAGLPf4f-qGEQBuRcOnhcW9jZzwjoWq1Yzm=PTBdaO-vYiGOrZg@mail.gmail.com&gt;</t>
  </si>
  <si>
    <t>Wed, 24 Jun 2015 07:17:16 -0400 (EDT)</t>
  </si>
  <si>
    <t>&lt;20150624071716.4624471.430657@sailthru.com&gt;</t>
  </si>
  <si>
    <t>Thu, 24 Jul 2014 14:22:43 -0400</t>
  </si>
  <si>
    <t>Correct The Record Thursday July 24, 2014 Afternoon Roundup</t>
  </si>
  <si>
    <t>&lt;CAGLPf4ePfdHCFoVHhAz7LRzFk_2xm--KtBMqSO5vyB1Vgem+Qg@mail.gmail.com&gt;</t>
  </si>
  <si>
    <t>Fri, 20 Feb 2015 14:42:54 -0500</t>
  </si>
  <si>
    <t>2.20.15 CTR Weekend TPs</t>
  </si>
  <si>
    <t>&lt;CAGLPf4f5MHUfeDYJAZyTDr5PH192UCuVY9y29QrjZtR891vAmA@mail.gmail.com&gt;</t>
  </si>
  <si>
    <t>Wed, 19 Nov 2014 21:01:15 +0000</t>
  </si>
  <si>
    <t>Ann Kirkpatrick &lt;info@kirkpatrickforarizona.com&gt;</t>
  </si>
  <si>
    <t>Protect the Grand Canyon: [PETITION]</t>
  </si>
  <si>
    <t>&lt;861fc558ae364b310bce185d1c6008a5@bounce.bluestatedigital.com&gt;</t>
  </si>
  <si>
    <t>Wed, 24 Feb 2016 01:30:00 -0600</t>
  </si>
  <si>
    <t>Transatlantic Take: The Winners from Russia-West Conflict</t>
  </si>
  <si>
    <t>&lt;20160223-13342568-cc881834-0@v84.vx-email.com&gt;</t>
  </si>
  <si>
    <t>Thu, 06 Aug 2015 06:55:59 -0400</t>
  </si>
  <si>
    <t>First Draft on Politics: Republicans Gather Under the Lights to Talk Amongst Themselves</t>
  </si>
  <si>
    <t>&lt;55C33D3F.00000A9A@pmta01.sea1.nytimes.com&gt;</t>
  </si>
  <si>
    <t>Tue, 15 Dec 2015 18:51:55 -0500</t>
  </si>
  <si>
    <t>Fwd: Hillary Clinton Lays Out Comprehensive Plan To Bolster Homeland Security</t>
  </si>
  <si>
    <t>&lt;CANu9wN6EVf-=WmjgLqt-5REamDJVcOpMyFGH86MN5EHP7f+-Dg@mail.gmail.com&gt;</t>
  </si>
  <si>
    <t>Thu, 16 Oct 2008 18:10:11 -0400</t>
  </si>
  <si>
    <t>Ricesusane@aol.com</t>
  </si>
  <si>
    <t>Re: next steps</t>
  </si>
  <si>
    <t>&lt;8dd172e0810161510x31de116dpcf1ba555f0a988ab@mail.gmail.com&gt;</t>
  </si>
  <si>
    <t>Wed, 3 Sep 2008 10:51:40 -0400</t>
  </si>
  <si>
    <t>[big campaign] FW: NSN Daily Update: McCain's Selection of Palin
 Calls into Question his Foreign Policy Judgement</t>
  </si>
  <si>
    <t>&lt;D95FD7E3C26145418259F2F5E3E88E5B0E2AB4031C@bryan.ad.nsnetwork.org&gt;</t>
  </si>
  <si>
    <t>Wed, 22 Oct 2014 08:34:12 -0400</t>
  </si>
  <si>
    <t>&lt;CAGLPf4dz4bveBLTSe--9kwayYRpw-_qTTNybuMZQ66EoOkezxA@mail.gmail.com&gt;</t>
  </si>
  <si>
    <t>Wed, 24 Feb 2016 10:48:15 -0500</t>
  </si>
  <si>
    <t>BREAKING NEWS: CHICAGO SUN-TIMES ENDORSEMENT</t>
  </si>
  <si>
    <t>&lt;d12fb9811d4c40c5bacea42d9a0c171c@nancyroteringforcongress.com&gt;</t>
  </si>
  <si>
    <t>Fri, 18 Sep 2015 14:39:32 +0000</t>
  </si>
  <si>
    <t>&lt;232a4a45176fccacab865e520a7f9100a75.20150918143918@mail130.wdc02.mcdlv.net&gt;</t>
  </si>
  <si>
    <t>Fri, 22 Aug 2008 18:33:39 -0400</t>
  </si>
  <si>
    <t>"Ian Mandel" &lt;ian@progressiveaccountability.org&gt;</t>
  </si>
  <si>
    <t>bigcampaign@googlegroups.com, 
 "Ian Mandel" &lt;ian@progressiveaccountability.org&gt;</t>
  </si>
  <si>
    <t>[big campaign] Weekly IE Watch</t>
  </si>
  <si>
    <t>&lt;8a3f92340808221533r7ca00d55m123a90fe86829583@mail.gmail.com&gt;</t>
  </si>
  <si>
    <t>Sun, 16 Aug 2015 14:33:47 -0700</t>
  </si>
  <si>
    <t>Fwd: Re: Today's Post story on HRC</t>
  </si>
  <si>
    <t>&lt;CAE6FiQ-TQQTk-qMN5ueEmG53z1S7x9Uy5NtqydApyM46zgGPpg@mail.gmail.com&gt;</t>
  </si>
  <si>
    <t>Mon, 11 Aug 2014 07:01:22 -0400</t>
  </si>
  <si>
    <t>Tikkun Staff &lt;magazine@tikkun.org&gt;</t>
  </si>
  <si>
    <t>Tikkun Daily Digest: Rabbi Lerner on CNN, We Refuse to be Enemies,
 Mourning for Judaism, and more!</t>
  </si>
  <si>
    <t>&lt;2988956175.2101115991@org.orgDB.reply.salsalabs.com&gt;</t>
  </si>
  <si>
    <t>Tue, 01 Sep 2015 06:53:57 -0400</t>
  </si>
  <si>
    <t>First Draft on Politics: Bush Is Still Waiting for Polling to Catch Up With Fund-Raising</t>
  </si>
  <si>
    <t>&lt;55E583C5.00000CFC@pmta04.sea1.nytimes.com&gt;</t>
  </si>
  <si>
    <t>Mon, 15 Sep 2008 08:31:36 -0400</t>
  </si>
  <si>
    <t>[big campaign] '08 Daily News Clips - 9/15</t>
  </si>
  <si>
    <t>&lt;c28de9b0809150531l564c1a0q95d6ac0453e2632@mail.gmail.com&gt;</t>
  </si>
  <si>
    <t>Fri, 1 Aug 2008 12:47:03 -0400</t>
  </si>
  <si>
    <t>[big campaign] McCain Events Calendar 8-1</t>
  </si>
  <si>
    <t>&lt;9da174070808010947y62738aaeg8cd06733d093058b@mail.gmail.com&gt;</t>
  </si>
  <si>
    <t>Sun, 6 Dec 2015 15:49:06 +0000</t>
  </si>
  <si>
    <t>Chris Stone &lt;chris.stone@opensocietyfoundations.org&gt;</t>
  </si>
  <si>
    <t>Re: Police reform?</t>
  </si>
  <si>
    <t>&lt;4811F1F7-4B4F-4259-BE73-7F2CBFE3276E@opensocietyfoundations.org&gt;</t>
  </si>
  <si>
    <t>Tue, 19 May 2015 17:38:54 -0400</t>
  </si>
  <si>
    <t>"public@nytimes.com" &lt;public@nytimes.com&gt;</t>
  </si>
  <si>
    <t>Margaret, per our conversation</t>
  </si>
  <si>
    <t>&lt;SNT404-EAS1719F2B389B1E41D0A62887DFC30@phx.gbl&gt;</t>
  </si>
  <si>
    <t>Wed, 27 Aug 2008 08:48:08 -0400</t>
  </si>
  <si>
    <t>[big campaign] '08 Daily News Clips - 8/27</t>
  </si>
  <si>
    <t>&lt;6858bb6a0808270548u102335d7y78d5581d2971cf30@mail.gmail.com&gt;</t>
  </si>
  <si>
    <t>Thu, 9 Jul 2015 07:49:55 +0000</t>
  </si>
  <si>
    <t>&lt;232a4a45176fccacab865e520a7f9100a75.20150709074945@mail71.atl111.rsgsv.net&gt;</t>
  </si>
  <si>
    <t>Mon, 6 Oct 2014 15:58:46 -0400</t>
  </si>
  <si>
    <t>Monsanto's Roundup Linked to Cancer - Again</t>
  </si>
  <si>
    <t>&lt;2270311696.-1450831685@org2.org2DB.reply.salsalabs.com&gt;</t>
  </si>
  <si>
    <t>Thu, 3 Sep 2015 13:51:25 +0000</t>
  </si>
  <si>
    <t>Alice Cosgrove &lt;alice.e.cosgrove@gmail.com&gt;, 
 =?iso-8859-1?Q?Anna_Stolitzka_=28Debbie=0D=0A_Wasserman_Shulz=29?= &lt;stolitzka.anna@gmail.com&gt;, 
 Anne Hall &lt;Anne.Hall@APORTER.COM&gt;, Bill Antholis &lt;antholis@virginia.edu&gt;,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Colin Kahl &lt;colin.h.kahl@gmail.com&gt;, 
 =?iso-8859-1?Q?Dan=0D=0A_Benjamin?= &lt;dbenjam61@hotmail.com&gt;, 
 Daniel Silverberg &lt;danielsilverberg@yahoo.com&gt;, 
 Debbie Schulz &lt;hrtsleeve@gmail.com&gt;, 
 =?iso-8859-1?Q?Denis=0D=0A_McDonough?= &lt;denis.mcdonough@gmail.com&gt;, 
 Derek Chollet &lt;dhchollet@gmail.com&gt;, 
 "Don Gips (don.gips@gmail.com)" &lt;don.gips@gmail.com&gt;, 
 Don Kerrick &lt;donkerrick@gmail.com&gt;, Eryn Sanders &lt;eryn.sepp@gmail.com&gt;, 
 Fariba Yassaee &lt;fyassaee@albrightstonebridge.com&gt;, 
 Greg Craig &lt;gcraig@skadden.com&gt;, 
 =?iso-8859-1?Q?Jake=0D=0A_Sullivan_=28Jake.sullivan@gmail.com=29?= &lt;Jake.sullivan@gmail.com&gt;, 
 Jamie Rubin &lt;JamesPRubin1960@gmail.com&gt;, 
 Jan Stewart &lt;jstewart@albrightstonebridge.com&gt;, 
 Jasmine Battle &lt;jbattle@albrightstonebridge.com&gt;, 
 Jeff Smith &lt;jeffrey_smith@aporter.com&gt;, Jeremy Bash &lt;jeremybash@gmail.com&gt;, 
 =?iso-8859-1?Q?Jessica=0D=0A_Lewis?= &lt;lewisje03@yahoo.com&gt;, 
 =?iso-8859-1?Q?Jim_Miller_-_Department_of_Defense=0D=0A_=28james.n.miller.jr@gmail.com?=
 =?iso-8859-1?Q?=29?= &lt;james.n.miller.jr@gmail.com&gt;, 
 Jim O'Brien &lt;jobrien@albrightstonebridge.com&gt;, 
 =?iso-8859-1?Q?Joanna_Nicoletti=0D=0A_=28info@forwardengagement.org=29?= &lt;info@forwardengagement.org&gt;, 
 Joe Cirincione &lt;jcirincione@ploughshares.org&gt;, 
 John Norris &lt;jnorris@americanprogress.org&gt;, 
 John Podesta &lt;john.podesta@gmail.com&gt;, Julianne Smith &lt;julsmi@gmail.com&gt;, 
 "Ken Lieberthal" &lt;klieberthal@brookings.edu&gt;, 
 Kurt Campbell &lt;kurtmcampbell@yahoo.com&gt;, Leon Fuerth &lt;hdpf@msn.com&gt;, 
 =?iso-8859-1?Q?Maggie_McCloud=0D=0A_=28mmccloud@dmggroup.com=29?= &lt;mmccloud@dmggroup.com&gt;, 
 Maida Stadtler &lt;mstadtler@apcoworldwide.com&gt;, 
 Marcel Lettre &lt;marcel.lettre@gmail.com&gt;, 
 "Mariah Sixkiller (mariah6@gmail.com)" &lt;mariah6@gmail.com&gt;, 
 Martin Indyk &lt;mindyk@brookings.edu&gt;, 
 Michele Flournoy &lt;micheleflournoy3@gmail.com&gt;, 
 =?iso-8859-1?Q?Mike=0D=0A_Morell_=28mike08082013@gmail.com=29?= &lt;mike08082013@gmail.com&gt;, 
 Milia Fisher &lt;milia.fisher@gmail.com&gt;, Pat Griffin &lt;pgriffin@pmj-dc.com&gt;, 
 =?iso-8859-1?Q?philip.gordon=0D=0A_=28philip.gordon@verizon.net=29?= &lt;philip.gordon@verizon.net&gt;, 
 Rob Malley &lt;rmalley555@gmail.com&gt;, Rose Marie Owen &lt;rmowen@virginia.edu&gt;, 
 Samuel Berger &lt;sberger@albrightstonebridge.com&gt;, 
 Sharon Burke &lt;burkese@comcast.net&gt;, 
 =?iso-8859-1?Q?Steve=0D=0A_Ricchetti?= &lt;sricchetti@cox.net&gt;, 
 Strobe Talbott &lt;stalbott@brookings.edu&gt;, Susan Rice &lt;ricesusane@aol.com&gt;, 
 Suzy George &lt;suzygeorge8@gmail.com&gt;, 
 =?iso-8859-1?Q?Tamara=0D=0A_Wittes_=28twittes@brookings.edu=29?= &lt;twittes@brookings.edu&gt;, 
 Tara Sonenshine &lt;tsonenshine@earthlink.net&gt;, 
 Theodore Waddelow &lt;twaddelow@albrightstonebridge.com&gt;, 
 Tim Roemer &lt;tjroemer@gmail.com&gt;, 
 =?iso-8859-1?Q?Tom=0D=0A_Daschle?= &lt;Tom@DaschleGroup.com&gt;, 
 Tom Donilon &lt;tdonilon@gmail.com&gt;, Tom Downey &lt;tdowney@dmggroup.com&gt;, 
 Tommy Ross &lt;trossjr@gmail.com&gt;, Tony Blinken &lt;ablinken@aol.com&gt;, 
 Veronica Pollack &lt;veronica@daschlegroup.com&gt;, 
 =?iso-8859-1?Q?Vikram=0D=0A_Singh?= &lt;vsingh@americanprogress.org&gt;, 
 Wendy Sherman &lt;wendyrsherman@gmail.com&gt;</t>
  </si>
  <si>
    <t>Oct dinner &amp; Iran events next week</t>
  </si>
  <si>
    <t>&lt;BLUPR07MB3222356A89EEA6DAE54564DD9680@BLUPR07MB322.namprd07.prod.outlook.com&gt;</t>
  </si>
  <si>
    <t>Tue, 30 Sep 2008 13:06:29 -0400</t>
  </si>
  <si>
    <t>[big campaign] MMR: McCain confuses coal with oil, mixed messages on
 bi-partisanship, gotcha journalism, McCain's contempt, Morning 09/30/08</t>
  </si>
  <si>
    <t>&lt;cdb3fafd0809301006r4ab5bc9ej430cb3ee9804db62@mail.gmail.com&gt;</t>
  </si>
  <si>
    <t>Thu, 9 Oct 2008 14:55:38 -0400</t>
  </si>
  <si>
    <t>[big campaign] Tracking Update: McCain/Palin Town Hall in Waukesha,
 WI 10/09/08</t>
  </si>
  <si>
    <t>&lt;c28de9b0810091155i71a95574qcf7c21e8da31386c@mail.gmail.com&gt;</t>
  </si>
  <si>
    <t>Tue, 1 Dec 2015 21:08:12 -0500</t>
  </si>
  <si>
    <t>michelle patron &lt;michpatron@gmail.com&gt;</t>
  </si>
  <si>
    <t>What a climate deal means for oil markets</t>
  </si>
  <si>
    <t>&lt;71447086-3F14-4DA2-844D-50C483735053@gmail.com&gt;</t>
  </si>
  <si>
    <t>Tue, 23 Jun 2015 00:22:46 +0000</t>
  </si>
  <si>
    <t>Molly Elgin-Cossart &lt;melgincossart@americanprogress.org&gt;</t>
  </si>
  <si>
    <t>&lt;BN1PR05MB0288824D8815824534634B2C2A00@BN1PR05MB028.namprd05.prod.outlook.com&gt;</t>
  </si>
  <si>
    <t>Thu, 6 Nov 2008 21:12:05 -0500</t>
  </si>
  <si>
    <t>"Stern, Todd" &lt;Todd.Stern@wilmerhale.com&gt;</t>
  </si>
  <si>
    <t>Re: my desire to help</t>
  </si>
  <si>
    <t>&lt;3D4E0DAB0236644193F6AA291205B23B045420AD@SDCPEXCCL2MX.wilmerhale.com&gt;</t>
  </si>
  <si>
    <t>Mon, 20 Apr 2015 15:51:57 -0700</t>
  </si>
  <si>
    <t>Axe tweet on Clinton Cash -</t>
  </si>
  <si>
    <t>&lt;CANu9wN4vKazmWBpsDHvTdVoM9dDb6cxOw2uVf1RPZJaKgLzVLw@mail.gmail.com&gt;</t>
  </si>
  <si>
    <t>Tue, 16 Dec 2014 11:22:16 -0600</t>
  </si>
  <si>
    <t>wendy Abrams &lt;wabrams1@me.com&gt;</t>
  </si>
  <si>
    <t>Fwd: Brookings on Nuclear</t>
  </si>
  <si>
    <t>&lt;3DCBC2B3-E620-4CB2-9676-F5005C3747BD@me.com&gt;</t>
  </si>
  <si>
    <t>Wed, 28 Oct 2015 19:58:53 -0400</t>
  </si>
  <si>
    <t>Jennifer Palmieri &lt;jpalmieri@hillaryclinton.com&gt;, 
 Kristina Schake &lt;kschake@hillaryclinton.com&gt;, 
 Christina Reynolds &lt;creynolds@hillaryclinton.com&gt;, 
 Brian Fallon &lt;bfallon@hillaryclinton.com&gt;, 
 Jake Sullivan &lt;jsullivan@hillaryclinton.com&gt;, 
 Ron Klain &lt;ron.klain@revolution.com&gt;, Karen Dunn &lt;karen.l.dunn@gmail.com&gt;, 
 Robby Mook &lt;re47@hillaryclinton.com&gt;, Oren Shur &lt;oshur@hillaryclinton.com&gt;, 
 Zachary Petkanas &lt;zpetkanas@hillaryclinton.com&gt;, 
 John Podesta &lt;john.podesta@gmail.com&gt;, 
 Sara Latham &lt;slatham@hillaryclinton.com&gt;</t>
  </si>
  <si>
    <t>PLS REVIEW: Sanders Hits</t>
  </si>
  <si>
    <t>&lt;758296e97dd361b73b0809051d432d45@mail.gmail.com&gt;</t>
  </si>
  <si>
    <t>Sun, 22 Mar 2015 22:24:14 +0000</t>
  </si>
  <si>
    <t>&lt;E6C03610-3D44-41CE-A63E-A9C208A262A9@gmmb.com&gt;</t>
  </si>
  <si>
    <t>Thu, 19 Mar 2015 22:55:14 +0000</t>
  </si>
  <si>
    <t>Paul Rothstein &lt;rothstei@law.georgetown.edu&gt;</t>
  </si>
  <si>
    <t>Julie Cohen &lt;jec@law.georgetown.edu&gt;, 
 Law Faculty and Visitors &lt;LawFacultyandVisitors@law.georgetown.edu&gt;</t>
  </si>
  <si>
    <t>RE: Beware of philosophical arguments?</t>
  </si>
  <si>
    <t>&lt;82AD9DFE63A803489DE25D40769C47CB727F2EB2@LAW-MBX01.law.georgetown.edu&gt;</t>
  </si>
  <si>
    <t>Fri, 31 Jul 2015 12:16:03 -0400</t>
  </si>
  <si>
    <t>Jake Sullivan &lt;jsullivan@hillaryclinton.com&gt;, 
 John Podesta &lt;john.podesta@gmail.com&gt;, 
 Christina Reynolds &lt;creynolds@hillaryclinton.com&gt;</t>
  </si>
  <si>
    <t>&lt;3cec9755f6867a10d6a9b1e5d2cf6b1d@mail.gmail.com&gt;</t>
  </si>
  <si>
    <t>Mon, 29 Jun 2015 15:49:46 -0400</t>
  </si>
  <si>
    <t>FW:  Meeting with the Prime Minister and Israeli Cabinet Sunday,
 June 28, 2015 (Sensitive)</t>
  </si>
  <si>
    <t>&lt;2024B1FCFD37FC478BCD92EC0508319F06B0F77EEE@CBIvEXMB05DC.cov.com&gt;</t>
  </si>
  <si>
    <t>Wed, 24 Jun 2015 07:28:45 -0400</t>
  </si>
  <si>
    <t>H4A News Clips 6.24.15</t>
  </si>
  <si>
    <t>&lt;26529b935ba4ab271796cadd8cd6420d@mail.gmail.com&gt;</t>
  </si>
  <si>
    <t>Thu, 28 Jan 2016 18:29:45 +0000</t>
  </si>
  <si>
    <t>&lt;ef4b47224a729cbb02177c9b600467f9d3e.20160128182930@mail25.suw17.mcsv.net&gt;</t>
  </si>
  <si>
    <t>Wed, 18 Jun 2008 17:57:18 -0400</t>
  </si>
  <si>
    <t>[big campaign] Tracking Update: McCain Speech / Roundtable in
 Springfield, MO 06/18/08</t>
  </si>
  <si>
    <t>&lt;17a089db0806181457l470ab249md94d102beb56a31b@mail.gmail.com&gt;</t>
  </si>
  <si>
    <t>Wed, 6 Aug 2008 17:58:47 +0000</t>
  </si>
  <si>
    <t>eddie@progressiveaccountability.org</t>
  </si>
  <si>
    <t>[big campaign] Re: [blog-cabal] Tracking Update: McCain Company Tour
 in Jackson, OH08/06/08</t>
  </si>
  <si>
    <t>&lt;264993204-1218045614-cardhu_decombobulator_blackberry.rim.net-1329038853-@bxe029.bisx.prod.on.blackberry&gt;</t>
  </si>
  <si>
    <t>Sat, 27 Jun 2015 09:39:57 -0400</t>
  </si>
  <si>
    <t>&lt;C4254684-D93F-4CFF-AA72-AF2253316C24@gmail.com&gt;</t>
  </si>
  <si>
    <t>Thu, 23 Oct 2008 21:36:30 -0400</t>
  </si>
  <si>
    <t>[big campaign] MMR: Palin Interview on Nightly News, Palin's Shopping
 Spree, Evening 10/23/08</t>
  </si>
  <si>
    <t>&lt;8f6e216d0810231836g5d4c3d43p1ba3d80ecbab84fa@mail.gmail.com&gt;</t>
  </si>
  <si>
    <t>Wed, 24 Sep 2008 14:55:29 -0400</t>
  </si>
  <si>
    <t>&lt;5e5cb08a0809241155w6d14e87ci969c26c33cc2f481@mail.gmail.com&gt;</t>
  </si>
  <si>
    <t>Tue, 22 Apr 2008 12:26:58 -0400</t>
  </si>
  <si>
    <t>[big campaign] Re: Media Monitoring Report - Morning 04/22/08</t>
  </si>
  <si>
    <t>&lt;5678a18b0804220926o6c7a049s8e7f7829cc16468f@mail.gmail.com&gt;</t>
  </si>
  <si>
    <t>Tue, 30 Sep 2014 23:53:31 -0400</t>
  </si>
  <si>
    <t>Sidney Blumenthal &lt;sidney.blumenthal@gmail.com&gt;</t>
  </si>
  <si>
    <t>More, Re: Going positive. Sid</t>
  </si>
  <si>
    <t>&lt;CAHEtmvmBHTfTxVL7UqNpHvjA_EyEHsQLb4u0xWuaCNSRV2DGOA@mail.gmail.com&gt;</t>
  </si>
  <si>
    <t>Sun, 21 Sep 2014 10:35:57 -0400</t>
  </si>
  <si>
    <t xml:space="preserve">UABA Commentary: Ukraine to the US: Live free or die!" The US to Ukraine: "Do the best you can!" </t>
  </si>
  <si>
    <t>&lt;001801cfd5a9$5eb84e40$1c28eac0$@org&gt;</t>
  </si>
  <si>
    <t>Tue, 29 Oct 2013 09:50:31 -0400 (EDT)</t>
  </si>
  <si>
    <t>Andrei Cherny &lt;acherny@democracyjournal.org&gt;</t>
  </si>
  <si>
    <t>ALICE Americans and Our Shrinking Middle Class</t>
  </si>
  <si>
    <t>&lt;1115452317206.1101360615949.43405.3.13094517@scheduler.constantcontact.com&gt;</t>
  </si>
  <si>
    <t>Sun, 28 Feb 2016 13:53:09 +0200</t>
  </si>
  <si>
    <t>&lt;CAJLteK2HGwJt=yAXjN8+uY29vBSYMbmOMZSAEQ2uhj1zYDcAGw@mail.gmail.com&gt;</t>
  </si>
  <si>
    <t>Fri, 1 May 2015 14:30:00 -0400</t>
  </si>
  <si>
    <t>Joel Benenson &lt;jbenenson@bsgco.com&gt;, Mandy Grunwald &lt;gruncom@aol.com&gt;, 
 Jim Margolis &lt;Jim.Margolis@gmmb.com&gt;, 
 Dan Schwerin &lt;dschwerin@hillaryclinton.com&gt;, 
 Jake Sullivan &lt;jsullivan@hillaryclinton.com&gt;, 
 Kristina Schake &lt;kschake@hillaryclinton.com&gt;, 
 Teddy Goff &lt;tgoff@hillaryclinton.com&gt;, 
 John Podesta &lt;john.podesta@gmail.com&gt;</t>
  </si>
  <si>
    <t>Fwd: National TV</t>
  </si>
  <si>
    <t>&lt;-6072877524451094709@unknownmsgid&gt;</t>
  </si>
  <si>
    <t>Wed, 29 Oct 2008 11:34:13 -0400</t>
  </si>
  <si>
    <t>[big campaign] Tracking Update: McCain Rally in Alexandria, VA
 10/29/08</t>
  </si>
  <si>
    <t>&lt;d738a1a90810290834l518384ffs6e512d94922f15d7@mail.gmail.com&gt;</t>
  </si>
  <si>
    <t>Mon, 2 Mar 2015 14:29:00 +0000</t>
  </si>
  <si>
    <t>3.2.15 HRC Clips</t>
  </si>
  <si>
    <t>&lt;D119DDA5.E73A9%nmerrill@hrcoffice.com&gt;</t>
  </si>
  <si>
    <t>Tue, 23 Jun 2015 19:51:52 -0400</t>
  </si>
  <si>
    <t>Re: Daily Media Report 6.23.15</t>
  </si>
  <si>
    <t>&lt;95023261219543849@unknownmsgid&gt;</t>
  </si>
  <si>
    <t>Tue, 26 Jan 2016 08:05:50 -0500</t>
  </si>
  <si>
    <t>Iowa Daily Democrat &lt;editor@iowadailydemocrat.com&gt;</t>
  </si>
  <si>
    <t>We first need to give diplomacy a chance</t>
  </si>
  <si>
    <t>&lt;5fc77703022c43f1be28106dbd5638ba@iowadailydemocrat.com&gt;</t>
  </si>
  <si>
    <t>Wed, 27 Jan 2010 20:26:40 -0500</t>
  </si>
  <si>
    <t>Melinda Warner &lt;melindarwarner@gmail.com&gt;</t>
  </si>
  <si>
    <t>bigcampaign@googlegroups.com, Commhouse &lt;commhouse@googlegroups.com&gt;, 
 healthlist@googlegroups.com</t>
  </si>
  <si>
    <t>[big campaign] Fact Check of McDonnell's Response</t>
  </si>
  <si>
    <t>&lt;ca8d0ee01001271726q414d7febs294b66fe724e3e85@mail.gmail.com&gt;</t>
  </si>
  <si>
    <t>Mon, 23 Mar 2015 00:23:34 +0100</t>
  </si>
  <si>
    <t>&lt;9C6EDFC0-5A36-44D4-B200-8CF3993018E8@aol.com&gt;</t>
  </si>
  <si>
    <t>Fri, 12 Dec 2014 08:14:04 -0500</t>
  </si>
  <si>
    <t>Correct The Record Friday December 12, 2014 Morning Roundup</t>
  </si>
  <si>
    <t>&lt;CAGLPf4cQY4ogj3kOCqhC0qoYV=JAC6euJ03o+Hbse0qwHBwzQQ@mail.gmail.com&gt;</t>
  </si>
  <si>
    <t>Sat, 21 Mar 2015 21:54:44 +0000</t>
  </si>
  <si>
    <t>Jen Palmieri &lt;jennifer.m.palmieri@gmail.com&gt;, 
 Joel Benenson &lt;jbenenson@bsgco.com&gt;, Nick Merrill &lt;nmerrill@hrcoffice.com&gt;, 
 Robby Mook &lt;robbymook2015@gmail.com&gt;, John Podesta &lt;john.podesta@gmail.com&gt;</t>
  </si>
  <si>
    <t>SCHWEIZER  / Clinton Cash</t>
  </si>
  <si>
    <t>&lt;D133283C.1A08E%jim.margolis@gmmb.com&gt;</t>
  </si>
  <si>
    <t>Thu, 3 Jan 2008 11:13:17 -0500</t>
  </si>
  <si>
    <t>"john.podesta@gmail.com" &lt;john.podesta@gmail.com&gt;, 
 "Susan McCue" &lt;susan@one.org&gt;, "Begala, Paul" &lt;pbegala@hatcreekent.com&gt;, 
 "Stan Greenberg" &lt;sgreenberg@gqrr.com&gt;</t>
  </si>
  <si>
    <t>Varoga energy 527</t>
  </si>
  <si>
    <t>&lt;87906ab90801030813p7866d9b3y7b9532c90bb33a2e@mail.gmail.com&gt;</t>
  </si>
  <si>
    <t>Sat, 27 Jun 2015 09:28:22 -0400</t>
  </si>
  <si>
    <t>Hillary for America Press &lt;press@hillaryclinton.com&gt;</t>
  </si>
  <si>
    <t>press@hillaryclinton.com</t>
  </si>
  <si>
    <t>H4A News Clips 6.27.15</t>
  </si>
  <si>
    <t>&lt;8e709ac2c8ecf63f2d1826e58ed0fa47@mail.gmail.com&gt;</t>
  </si>
  <si>
    <t>Wed, 18 Jun 2008 08:41:59 -0400</t>
  </si>
  <si>
    <t>[big campaign] '08 Daily News Clips - 6/18</t>
  </si>
  <si>
    <t>&lt;17a089db0806180541j29e65667pd4a8fe34947c7d85@mail.gmail.com&gt;</t>
  </si>
  <si>
    <t>Thu, 23 Oct 2008 12:57:33 -0500</t>
  </si>
  <si>
    <t>john.podesta@gmail.com, "James B. Steinberg" &lt;djsberg@gmail.com&gt;, 
 "Mark Lippert" &lt;mlippert@barackobama.com&gt;</t>
  </si>
  <si>
    <t>RE: Dennis Ross</t>
  </si>
  <si>
    <t>&lt;1B00035490093D4A9609987376E3B8332C2E3792@manny.obama.local&gt;</t>
  </si>
  <si>
    <t>Wed, 13 Aug 2008 21:56:56 -0400</t>
  </si>
  <si>
    <t>[big campaign] Media Monitoring Report - Sunday 08/13/08</t>
  </si>
  <si>
    <t>&lt;8f6e216d0808131856t4ad2f43ex27efcd5bfeefaef7@mail.gmail.com&gt;</t>
  </si>
  <si>
    <t>Mon, 11 Aug 2008 11:37:14 -0400</t>
  </si>
  <si>
    <t>[big campaign] Tracking Update: McCain Employee Town Hall in Erie, PA
 08/11/08</t>
  </si>
  <si>
    <t>&lt;c28de9b0808110837g5ee5c7e0sc5467205855cf46a@mail.gmail.com&gt;</t>
  </si>
  <si>
    <t>Fri, 1 May 2015 17:49:38 +0000</t>
  </si>
  <si>
    <t>Jennifer Palmieri &lt;jpalmieri@hillaryclinton.com&gt;, 
 John Podesta &lt;john.podesta@gmail.com&gt;, 
 Jake Sullivan &lt;jsullivan@hillaryclinton.com&gt;, 
 "Mandy Grunwald" &lt;gruncom@aol.com&gt;, Huma Abedin &lt;huma@hrcoffice.com&gt;, 
 Teddy   Goff &lt;tgoff@hillaryclinton.com&gt;, 
 Jim Margolis &lt;Jim.Margolis@gmmb.com&gt;, 
 "Kristina Schake" &lt;kschake@hillaryclinton.com&gt;, 
 Robby Mook &lt;re47@hillaryclinton.com&gt;, 
 Dan Schwerin &lt;dschwerin@hillaryclinton.com&gt;</t>
  </si>
  <si>
    <t>&lt;1A484C9C32B526468802B7C2E6FD1BCEB36F6086@mbx031-w1-co-6.exch031.domain.local&gt;</t>
  </si>
  <si>
    <t>Sun, 20 Nov 2011 17:03:00 -0500</t>
  </si>
  <si>
    <t>&lt;3A1ECBF29D41C34CB0BDADD757540D09139C9A2290@CLINTON07.utopiasystems.net&gt;</t>
  </si>
  <si>
    <t>Sun, 19 Jul 2015 10:09:22 -0400</t>
  </si>
  <si>
    <t>Matt Paul &lt;mpaul@hillaryclinton.com&gt;, 
 Michael Halle &lt;mhalle@hillaryclinton.com&gt;, 
 Mike Vlacich &lt;mvlacich@hillaryclinton.com&gt;, 
 Joel Benenson &lt;jbenenson@bsgco.com&gt;, Mandy Grunwald &lt;gruncom@aol.com&gt;, 
 Jim Margolis &lt;Jim.Margolis@gmmb.com&gt;, John Podesta &lt;john.podesta@gmail.com&gt;, 
 David Binder &lt;David@db-research.com&gt;, John Anzalone &lt;john@algpolling.com&gt;, 
 Robby Mook &lt;re47@hillaryclinton.com&gt;, 
 Marlon Marshall &lt;mmarshall@hillaryclinton.com&gt;, 
 Amanda Renteria &lt;arenteria@hillaryclinton.com&gt;, 
 Oren Shur &lt;oshur@hillaryclinton.com&gt;, 
 Alex Hornbrook &lt;ahornbrook@hillaryclinton.com&gt;, 
 Teddy Goff &lt;tgoff@hillaryclinton.com&gt;, 
 Katie Dowd &lt;kdowd@hillaryclinton.com&gt;</t>
  </si>
  <si>
    <t>Weekly Attacks/Responses</t>
  </si>
  <si>
    <t>&lt;498e01d946934e15aed06f2c740d05ae@mail.gmail.com&gt;</t>
  </si>
  <si>
    <t>Mon, 21 Dec 2015 08:09:22 -0500 (EST)</t>
  </si>
  <si>
    <t>The Daily 202 -- sponsored by the Feminist Majority Foundation --
 Are some Trump supporters ashamed to admit it when a pollster calls?</t>
  </si>
  <si>
    <t>&lt;20151221080922.5768622.478042@sailthru.com&gt;</t>
  </si>
  <si>
    <t>Thu, 7 Aug 2014 09:06:12 -0400</t>
  </si>
  <si>
    <t>Correct The Record Thursday August 7, 2014 Morning Roundup</t>
  </si>
  <si>
    <t>&lt;CAGLPf4cimBha4cKBh_YMhfAOUJC=KfKQGDZSY+s5Pem6WDF7pQ@mail.gmail.com&gt;</t>
  </si>
  <si>
    <t>Wed, 30 Dec 2015 05:32:20 -0600</t>
  </si>
  <si>
    <t>Daily Skimm: Cigars on ice</t>
  </si>
  <si>
    <t>&lt;63aa36ba-1e01-435f-82cd-ef78c79c6f6e@xtgap4s7mta4376.xt.local&gt;</t>
  </si>
  <si>
    <t>Mon, 23 Jun 2008 14:45:29 -0400</t>
  </si>
  <si>
    <t>[big campaign] Tracking Update: McCain Speech, Town Hall Meeting
 Fresno, CA 06/23/08</t>
  </si>
  <si>
    <t>&lt;5678a18b0806231145l2a2378a5j66cb943acabfad59@mail.gmail.com&gt;</t>
  </si>
  <si>
    <t>Tue, 16 Jun 2015 19:33:44 -0400</t>
  </si>
  <si>
    <t>Daily Media Report 6.16.15</t>
  </si>
  <si>
    <t>&lt;CAGTda=A0qzdwci3huFeVbtPmvuW4mqk=D9_4VHzOayyoK5mSGg@mail.gmail.com&gt;</t>
  </si>
  <si>
    <t>Sat, 22 Dec 2007 05:50:08 -0500</t>
  </si>
  <si>
    <t>Clips: Sat 12/22</t>
  </si>
  <si>
    <t>&lt;6F0155DEFCB7A4439A77CC9FE97CD622087C080E@SENATE-MS13.senate.ussenate.us&gt;</t>
  </si>
  <si>
    <t>Tue, 14 Jul 2015 18:37:38 -0400</t>
  </si>
  <si>
    <t>Daily Media Report 7.14.15</t>
  </si>
  <si>
    <t>&lt;CAGTda=B2db7kPzKHruaQJ1Zs9jwFHzPvovFrkFZZb08=+9WoUA@mail.gmail.com&gt;</t>
  </si>
  <si>
    <t>Fri, 18 Jul 2008 08:45:31 -0400</t>
  </si>
  <si>
    <t>[big campaign] '08 Daily News Clips - 7/18</t>
  </si>
  <si>
    <t>&lt;c28de9b0807180545v2e4c1578ya352f148799066d3@mail.gmail.com&gt;</t>
  </si>
  <si>
    <t>Tue, 6 Oct 2015 01:15:04 +1100</t>
  </si>
  <si>
    <t>&lt;cm.011504.tjthhrt.otlyhykh.i@cmail2.com&gt;</t>
  </si>
  <si>
    <t>Thu, 23 Apr 2015 21:57:01 -0400</t>
  </si>
  <si>
    <t>&lt;CAE6FiQ9VRs7roef=kWODHFKd7WHEhsWA8OvP8r9r+rKyQMsagw@mail.gmail.com&gt;</t>
  </si>
  <si>
    <t>Wed, 16 Dec 2015 01:00:00 -0600</t>
  </si>
  <si>
    <t>GMF's World Wire: Digital Privacy | Russia in Syria | Political Change in China</t>
  </si>
  <si>
    <t>&lt;20151215-22111058-6a4cce6b-0@v84.vx-email.com&gt;</t>
  </si>
  <si>
    <t>Mon, 14 Jan 2013 14:11:18 -0500</t>
  </si>
  <si>
    <t>&lt;651EDFB72078454697DF67586425910E17E1AC632C@CLINTON07.utopiasystems.net&gt;</t>
  </si>
  <si>
    <t>Tue, 10 Nov 2015 05:49:01 -0600</t>
  </si>
  <si>
    <t>Daily Skimm: Hey Jude</t>
  </si>
  <si>
    <t>&lt;c3a02a02-0aca-4d34-95e5-4261f54124dc@xtgap4s7mta4376.xt.local&gt;</t>
  </si>
  <si>
    <t>Mon, 22 Sep 2014 14:13:46 -0500</t>
  </si>
  <si>
    <t>Teresa Amott &lt;tamott@knox.edu&gt;</t>
  </si>
  <si>
    <t>Trustees at Knox &lt;trustees@knox.edu&gt;</t>
  </si>
  <si>
    <t>Fwd: Faculty appointment announcements</t>
  </si>
  <si>
    <t>&lt;CAD7TbarxbO-H72TAFbjomro_pWz1YBwy+0wkpE8R71fSOoDWZw@mail.gmail.com&gt;</t>
  </si>
  <si>
    <t>Sun, 19 Apr 2015 16:40:54 -0400</t>
  </si>
  <si>
    <t>&lt;CAE6FiQ-A0KCgx01cWCMyeag5iLhnLyqvnxjs42cczFdWwkUXvQ@mail.gmail.com&gt;</t>
  </si>
  <si>
    <t>Thu, 20 Nov 2008 12:17:45 -0500</t>
  </si>
  <si>
    <t>"Cheryl Mills" &lt;cheryl.mills@gmail.com&gt;</t>
  </si>
  <si>
    <t xml:space="preserve">FW: </t>
  </si>
  <si>
    <t>&lt;8AB3C24C110B4F568A1B790E8E1BD627@D7CP75G1&gt;</t>
  </si>
  <si>
    <t>Wed, 26 Nov 2014 12:36:06 -0500</t>
  </si>
  <si>
    <t>Correct The Record Wednesday November 26, 2014 Roundup</t>
  </si>
  <si>
    <t>&lt;CAGLPf4fDeFjCqiKz722n-fTMVgdY6SHo64=WAKwor17VacFD=Q@mail.gmail.com&gt;</t>
  </si>
  <si>
    <t>Wed, 6 May 2009 16:43:53 -0400</t>
  </si>
  <si>
    <t>[big campaign] Tom Andrews: The Missing Exit Strategy for Afghanistan</t>
  </si>
  <si>
    <t>&lt;88f4b6b00905061343r4611883dv6e738d056411c9a5@mail.gmail.com&gt;</t>
  </si>
  <si>
    <t>Mon, 19 Aug 2013 15:02:22 +0000 (GMT)</t>
  </si>
  <si>
    <t>The New Republic &lt;info@tnr.com&gt;</t>
  </si>
  <si>
    <t>Can the Pope change the Vatican?</t>
  </si>
  <si>
    <t>&lt;1933489518.11839401376924541955.JavaMail.root@hyram.iad01.hubspot-networks.net&gt;</t>
  </si>
  <si>
    <t>Tue, 13 Oct 2015 01:30:05 +1100</t>
  </si>
  <si>
    <t>Upcoming Events: Spectrum Policy and Exclusionary Auction Rules; Corruption in Russian Domestic Politics</t>
  </si>
  <si>
    <t>&lt;cm.013005.ttddhhk.otlyhykh.i@cmail2.com&gt;</t>
  </si>
  <si>
    <t>Thu, 4 Jun 2015 18:48:53 -0400</t>
  </si>
  <si>
    <t>HRC Rapid &lt;HRCRapid@hillaryclinton.com&gt;, 
 Jennifer Palmieri &lt;jpalmieri@hillaryclinton.com&gt;, 
 Julie McClain &lt;jmcclain@hillaryclinton.com&gt;, 
 Meredith Thatcher &lt;mthatcher@hillaryclinton.com&gt;, 
 Kristina Schake &lt;kschake@hillaryclinton.com&gt;</t>
  </si>
  <si>
    <t>Daily Media Report 6.4.15</t>
  </si>
  <si>
    <t>&lt;CAGTda=BmHXAGceBH4-+j9dpsBG-TqyR5AjgK=gwG3Riehgsm8Q@mail.gmail.com&gt;</t>
  </si>
  <si>
    <t>Mon, 13 Oct 2008 12:22:49 -0400</t>
  </si>
  <si>
    <t>[big campaign] Only a Global Response Can Address a Global Crisis</t>
  </si>
  <si>
    <t>&lt;D95FD7E3C26145418259F2F5E3E88E5B0E2ABC7D8C@bryan.ad.nsnetwork.org&gt;</t>
  </si>
  <si>
    <t>Mon, 12 May 2008 11:26:08 -0400</t>
  </si>
  <si>
    <t>"Adam Jentleson @ American Progress Action" &lt;ajentleson@americanprogressaction.org&gt;</t>
  </si>
  <si>
    <t>[big campaign] FW: PRESS CALL TODAY: Carol Browner and Daniel Weiss
 on John McCain's Global Warming Speech</t>
  </si>
  <si>
    <t>&lt;80A0C6FBCD6E494E8933D1D1A52D267A0CF5AF0A@epistula.americanprogresscenter.org&gt;</t>
  </si>
  <si>
    <t>Sat, 6 Apr 2013 17:47:42 -0400 (EDT)</t>
  </si>
  <si>
    <t>adapt-cal@yahoogroups.com</t>
  </si>
  <si>
    <t>Re: Please sign this petition my friends.  Collateral Damage of the Homecare ...</t>
  </si>
  <si>
    <t>&lt;775b0.72e42ea6.3e91f1fe@aol.com&gt;</t>
  </si>
  <si>
    <t>Thu, 14 Aug 2008 12:58:25 -0400</t>
  </si>
  <si>
    <t>[big campaign] Media Monitoring Report - Morning 08/14/08</t>
  </si>
  <si>
    <t>&lt;9fe0a8120808140958s7bac0537ne61d43cb5a455e50@mail.gmail.com&gt;</t>
  </si>
  <si>
    <t>Mon, 4 May 2015 00:23:32 +0000</t>
  </si>
  <si>
    <t>&lt;7F60A9E9-09F9-474B-8244-B1556DD07A11@bsgco.com&gt;</t>
  </si>
  <si>
    <t>Tue, 12 Aug 2008 14:04:34 -0400</t>
  </si>
  <si>
    <t>[big campaign] Tracking Update: McCain Town Hall in York, PA 08/12/08</t>
  </si>
  <si>
    <t>&lt;c28de9b0808121104x17d8cc8duaf676d8905949701@mail.gmail.com&gt;</t>
  </si>
  <si>
    <t>Thu, 17 Nov 2011 12:04:38 -0500</t>
  </si>
  <si>
    <t>CGSGI CEO Executive Search</t>
  </si>
  <si>
    <t>&lt;8FFACFB01F35FB4182212F3DB2C246FA1418811ACD@CLINTON07.utopiasystems.net&gt;</t>
  </si>
  <si>
    <t>Fri, 20 Jun 2008 19:05:51 -0400</t>
  </si>
  <si>
    <t>Weekly Update - June 20</t>
  </si>
  <si>
    <t>&lt;01dc01c8d32a$33f12cf0$9bd386d0$@org&gt;</t>
  </si>
  <si>
    <t>Wed, 23 Dec 2015 08:41:32 -0500 (EST)</t>
  </si>
  <si>
    <t>The Daily 202: Susana Martinez's once-rising star fades</t>
  </si>
  <si>
    <t>&lt;20151223084132.5784671.475097@sailthru.com&gt;</t>
  </si>
  <si>
    <t>Fri, 3 Oct 2008 00:04:28 -0400</t>
  </si>
  <si>
    <t>[big campaign] MMR: VP Debate Prep and Post, Palin's Qualifications,
 Evening 10/02/08</t>
  </si>
  <si>
    <t>&lt;bbc7e7c0810022104h5a99fbcgb3254d3fcf5a34ed@mail.gmail.com&gt;</t>
  </si>
  <si>
    <t>Fri, 3 Jul 2015 10:00:27 -0400</t>
  </si>
  <si>
    <t>Robby Mook &lt;re47@hillaryclinton.com&gt;, John Podesta &lt;john.podesta@gmail.com&gt;, 
 Jake Sullivan &lt;jsullivan@hillaryclinton.com&gt;, 
 Dan Schwerin &lt;dschwerin@hillaryclinton.com&gt;, 
 Christina Reynolds &lt;creynolds@hillaryclinton.com&gt;</t>
  </si>
  <si>
    <t>&lt;8136885488737976238@unknownmsgid&gt;</t>
  </si>
  <si>
    <t>Mon, 2 Jun 2008 17:48:33 -0400</t>
  </si>
  <si>
    <t>[big campaign] Tracking Update: McCain Town Hall Meeting Nashville,
 TN 06/02/08</t>
  </si>
  <si>
    <t>&lt;5678a18b0806021448w537ee0d1qa2fdf70cff4d890@mail.gmail.com&gt;</t>
  </si>
  <si>
    <t>Thu, 14 Aug 2014 10:15:00 -0500</t>
  </si>
  <si>
    <t>ABA International &lt;intlaw@americanbar.org&gt;</t>
  </si>
  <si>
    <t>John D Podesta &lt;podesta@LAW.GEORGETOWN.EDU&gt;</t>
  </si>
  <si>
    <t>Coming This Fall: Outstanding CLE Programming With ABA International</t>
  </si>
  <si>
    <t>&lt;6827-10513119.1408029333578.JavaMail.SYSTEM@chg-mcm-prod&gt;</t>
  </si>
  <si>
    <t>Thu, 21 Jan 2016 00:03:11 +0000</t>
  </si>
  <si>
    <t>Team Kirkpatrick &lt;info@kirkpatrickforsenate.com&gt;</t>
  </si>
  <si>
    <t>McCain, Palin, Trump</t>
  </si>
  <si>
    <t>&lt;faa7619b14567c843ee0d1f5fd6d396e@bounce.bluestatedigital.com&gt;</t>
  </si>
  <si>
    <t>Thu, 16 Jul 2015 17:57:42 -0400</t>
  </si>
  <si>
    <t>&lt;2024B1FCFD37FC478BCD92EC0508319F06B0F78056@CBIvEXMB05DC.cov.com&gt;</t>
  </si>
  <si>
    <t>Wed, 15 Apr 2015 18:10:19 -0400</t>
  </si>
  <si>
    <t>Karen Sack &lt;Karen.Sack@oceanunite.org&gt;</t>
  </si>
  <si>
    <t>Re: Human polar bear in DC Tuesday</t>
  </si>
  <si>
    <t>&lt;CAE6FiQ-bJfBu8ERp3XX18Uwr0fqu0X3LztCtnYUNv6ZRpd8WTg@mail.gmail.com&gt;</t>
  </si>
  <si>
    <t>Fri, 13 Feb 2015 14:19:19 +0000</t>
  </si>
  <si>
    <t>HRC Clips | 2.13.15</t>
  </si>
  <si>
    <t>&lt;D10371E0.C661F%nmerrill@hrcoffice.com&gt;</t>
  </si>
  <si>
    <t>Wed, 16 Jul 2008 13:09:41 -0400</t>
  </si>
  <si>
    <t>[big campaign] Media Monitoring Report - Morning 07/16/08</t>
  </si>
  <si>
    <t>&lt;6858bb6a0807161009h41a8bfa7j49ae9060fdc19208@mail.gmail.com&gt;</t>
  </si>
  <si>
    <t>Tue, 19 Aug 2008 13:05:36 -0400</t>
  </si>
  <si>
    <t>[big campaign] Media Monitoring Report - Morning 08/19/08</t>
  </si>
  <si>
    <t>&lt;9fe0a8120808191005i4a3a8965he6d199e5d63e0e83@mail.gmail.com&gt;</t>
  </si>
  <si>
    <t>Sun, 19 Apr 2015 19:01:47 +0000</t>
  </si>
  <si>
    <t>Laura Hartigan &lt;lhartigan@saban.com&gt;, Alex De Ocampo &lt;adeocampo@saban.com&gt;</t>
  </si>
  <si>
    <t>&lt;C094865C4B0EBC4CB20DDAF694E759387E8F7B68@SCG-LAMBX2.scg.corp&gt;</t>
  </si>
  <si>
    <t>Fri, 13 Mar 2015 23:01:02 +0000</t>
  </si>
  <si>
    <t>Sandy Theis &lt;noreply@progressohio.org&gt;</t>
  </si>
  <si>
    <t>john podesta &lt;podesta@law.georgetown.edu&gt;</t>
  </si>
  <si>
    <t>&lt;7f8ee-2b4-55036c2e@list.progressohio.org&gt;</t>
  </si>
  <si>
    <t>Thu, 30 Apr 2015 15:55:57 -0400</t>
  </si>
  <si>
    <t>Clyde Prestowitz &lt;buzzbybrown@gmail.com&gt;</t>
  </si>
  <si>
    <t>The Hill: TPP Will Undercut U.S. National Security</t>
  </si>
  <si>
    <t>&lt;1120918077998.1108033526683.5529.0.161554JL.1002@scheduler.constantcontact.com&gt;</t>
  </si>
  <si>
    <t>Mon, 9 Feb 2015 16:16:57 -0500</t>
  </si>
  <si>
    <t>The Watts Rebellion, Operation Chaos and the Infectious Logic of
 National Security</t>
  </si>
  <si>
    <t>&lt;2408216256.-15201542@org2.org2DB.reply.salsalabs.com&gt;</t>
  </si>
  <si>
    <t>Tue, 6 Jan 2015 08:43:35 -0500</t>
  </si>
  <si>
    <t>Correct The Record Tuesday January 6, 2015 Morning Roundup</t>
  </si>
  <si>
    <t>&lt;5C59B899-0644-40A3-8225-3A340115638F@americanbridge.org&gt;</t>
  </si>
  <si>
    <t>Wed, 22 Oct 2008 21:56:02 -0400</t>
  </si>
  <si>
    <t>"Big Campaign" &lt;bigcampaign@googlegroups.com&gt;, blog-cabal@googlegroups.com</t>
  </si>
  <si>
    <t>[big campaign] Tracking Update: McCain-Palin Rally in Cincinnati, OH
 10/22/08</t>
  </si>
  <si>
    <t>&lt;9fe0a8120810221856ufbf9fc7yc955b18026378c8f@mail.gmail.com&gt;</t>
  </si>
  <si>
    <t>Wed, 18 Apr 2012 14:27:31 -0400</t>
  </si>
  <si>
    <t>Amitabh Desai &lt;adesai@clintonfoundation.org&gt;, 
 "john.podesta@gmail.com" &lt;john.podesta@gmail.com&gt;</t>
  </si>
  <si>
    <t>Re: Clinton Foundation Letter</t>
  </si>
  <si>
    <t>&lt;D64C02CE3EE32C4EA058371A2427C26C027EA8173B@CLINTON07.utopiasystems.net&gt;</t>
  </si>
  <si>
    <t>Mon, 6 Apr 2015 22:14:11 -0400</t>
  </si>
  <si>
    <t>&lt;CB5E9746-A931-414F-BC8A-233B85649801@gmail.com&gt;</t>
  </si>
  <si>
    <t>Thu, 31 Jul 2008 12:25:46 -0400</t>
  </si>
  <si>
    <t>[big campaign] Media Monitoring Report - Morning 07/31/08</t>
  </si>
  <si>
    <t>&lt;bbc7e7c0807310925n720f48edn7f44c603fdf8cb6d@mail.gmail.com&gt;</t>
  </si>
  <si>
    <t>Sun, 15 Mar 2015 16:17:39 +0000</t>
  </si>
  <si>
    <t>3.15.15 HRC Clips</t>
  </si>
  <si>
    <t>&lt;D12B289B.FC7BD%nmerrill@hrcoffice.com&gt;</t>
  </si>
  <si>
    <t>Mon, 23 Feb 2015 14:15:27 -0500</t>
  </si>
  <si>
    <t>Last Updates</t>
  </si>
  <si>
    <t>&lt;CAKM1B--1-keMRg=crLBuA8mPZkbrW_oP4uXbxmKDdS+-vWm31A@mail.gmail.com&gt;</t>
  </si>
  <si>
    <t>Mon, 27 Jul 2015 15:40:54 -0400</t>
  </si>
  <si>
    <t>Fwd: Climate Change Rollout Clips as of 3:30 p.m.</t>
  </si>
  <si>
    <t>&lt;CAEMn5Qm4LskD5b7ymCqPPNQOpNuH3AoGnf2Da4NNwdTJ62rbgA@mail.gmail.com&gt;</t>
  </si>
  <si>
    <t>Sun, 22 Mar 2015 00:39:34 +0000</t>
  </si>
  <si>
    <t>"Elias, Marc  (Perkins Coie)" &lt;MElias@perkinscoie.com&gt;</t>
  </si>
  <si>
    <t>Re: Brock</t>
  </si>
  <si>
    <t>&lt;EDC063B5-9A69-4524-80F6-9BC605611CE9@perkinscoie.com&gt;</t>
  </si>
  <si>
    <t>Thu, 17 Jul 2008 08:30:11 -0400</t>
  </si>
  <si>
    <t>[big campaign] '08 Daily News Clips - 7/17</t>
  </si>
  <si>
    <t>&lt;c28de9b0807170530h2ce26605ne49cf1059c7fc587@mail.gmail.com&gt;</t>
  </si>
  <si>
    <t>Sun, 17 May 2015 10:01:54 -0400</t>
  </si>
  <si>
    <t>H4A News Clips 5.16-17.15</t>
  </si>
  <si>
    <t>&lt;CA+Wv=-5rYT30TqKGgZULA-=+XukdBMK=G-MSNfQiKu95GCKP1g@mail.gmail.com&gt;</t>
  </si>
  <si>
    <t>Sat, 1 Nov 2008 10:40:52 +0000</t>
  </si>
  <si>
    <t>&lt;2088457046-1225536042-cardhu_decombobulator_blackberry.rim.net-295377561-@bxe245.bisx.prod.on.blackberry&gt;</t>
  </si>
  <si>
    <t>Tue, 17 Feb 2015 13:52:06 -0500</t>
  </si>
  <si>
    <t>Correct The Record Tuesday February 17, 2015 Afternoon Roundup</t>
  </si>
  <si>
    <t>&lt;CAGLPf4et1NcZnvi8MqzUhVgUaAzPPMFq5Oadt6OyXb-ctT=ZYA@mail.gmail.com&gt;</t>
  </si>
  <si>
    <t>Thu, 2 Apr 2015 23:53:43 +0000</t>
  </si>
  <si>
    <t>"MElias@perkinscoie.com" &lt;MElias@perkinscoie.com&gt;, 
 Cheryl Mills &lt;cheryl.mills@gmail.com&gt;, Robby Mook &lt;robbymook2015@gmail.com&gt;, 
 Teddy Goff &lt;teddy.goff@gmail.com&gt;, Huma Abedin &lt;Huma@clintonemail.com&gt;, 
 Ethan Gelber &lt;egelber@hrcoffice.com&gt;, 
 "Margolis, Jim" &lt;Jim.Margolis@gmmb.com&gt;, 
 =?iso-8859-1?Q?Joel=0D=0A_Benenson?= &lt;jbenenson@bsgco.com&gt;, 
 Jacob Sullivan &lt;Jake.sullivan@gmail.com&gt;, 
 John Anzalone &lt;john@algpolling.com&gt;, John Podesta &lt;john.podesta@gmail.com&gt;, 
 Mandy Grunwald &lt;gruncom@aol.com&gt;, 
 "jeff@algpolling.com" &lt;jeff@algpolling.com&gt;, 
 Tony Carrk &lt;tony.carrk@gmail.com&gt;, Katie Dowd &lt;katie.w.dowd@gmail.com&gt;</t>
  </si>
  <si>
    <t>Iran Statement</t>
  </si>
  <si>
    <t>&lt;D1434E2F.10D84E%nmerrill@hrcoffice.com&gt;</t>
  </si>
  <si>
    <t>Mon, 28 Sep 2015 19:19:07 -0400</t>
  </si>
  <si>
    <t>Friday at the Sacramento Airport....</t>
  </si>
  <si>
    <t>&lt;29a61dd16dd14373a6eb1c756a46aac3@garamendi.org&gt;</t>
  </si>
  <si>
    <t>Sun, 30 Aug 2015 07:04:08 -0400</t>
  </si>
  <si>
    <t>Rabbi Michael Lerner &lt;shul@tikkun.org&gt;</t>
  </si>
  <si>
    <t>Radical &amp; Joyous High Holiday Celebrations with Environmental Focus
 This Year</t>
  </si>
  <si>
    <t>&lt;3346110236.2003754165@org.orgDB.reply.salsalabs.com&gt;</t>
  </si>
  <si>
    <t>Thu, 31 Jul 2014 13:42:27 -0400</t>
  </si>
  <si>
    <t>Correct The Record Thursday July 31, 2014 Afternoon Roundup</t>
  </si>
  <si>
    <t>&lt;CAGLPf4dcg8+DBX-JGc2tBdep9VNOjaN4Agizofw-EpJP4Dc6aw@mail.gmail.com&gt;</t>
  </si>
  <si>
    <t>Sat, 19 Dec 2015 08:01:00 -0600</t>
  </si>
  <si>
    <t>Many top federal contractors have human rights violations</t>
  </si>
  <si>
    <t>&lt;c2004079083f40f6b75c4a13b8eb8c6a@pogo.org&gt;</t>
  </si>
  <si>
    <t>Tue, 12 Aug 2008 11:05:44 -0400</t>
  </si>
  <si>
    <t>[big campaign] McCain Misprounces Mikhail Saakashvili's Name</t>
  </si>
  <si>
    <t>&lt;D95FD7E3C26145418259F2F5E3E88E5B0616D349F4@bryan.ad.nsnetwork.org&gt;</t>
  </si>
  <si>
    <t>Fri, 5 Jun 2015 07:49:21 -0400</t>
  </si>
  <si>
    <t>H4A 6.05.15</t>
  </si>
  <si>
    <t>&lt;ac159a38419c733af8442a547e0b57ca@mail.gmail.com&gt;</t>
  </si>
  <si>
    <t>Mon, 23 Mar 2015 19:06:18 +0000</t>
  </si>
  <si>
    <t>Jennifer Palmieri &lt;jennifer.m.palmieri@gmail.com&gt;, 
 Philippe Reines &lt;pir@hrcoffice.com&gt;, Cheryl Mills &lt;cheryl.mills@gmail.com&gt;, 
 John Podesta &lt;john.podesta@gmail.com&gt;, 
 Jacob Sullivan &lt;Jake.sullivan@gmail.com&gt;, 
 =?iso-8859-1?Q?Heather=0D=0A_Samuelson?= &lt;hsamuelson@cdmillsGroup.com&gt;</t>
  </si>
  <si>
    <t>NYT Follow-Up</t>
  </si>
  <si>
    <t>&lt;D135C0BF.105CBF%nmerrill@hrcoffice.com&gt;</t>
  </si>
  <si>
    <t>Thu, 9 Jul 2015 07:12:46 -0400 (EDT)</t>
  </si>
  <si>
    <t>The Daily 202: Does Brad Pitt have a better chance of appearing in
 the first GOP debate than Lindsey Graham?</t>
  </si>
  <si>
    <t>&lt;20150709071246.4718719.386849@sailthru.com&gt;</t>
  </si>
  <si>
    <t>Thu, 14 Aug 2014 07:04:57 -0400</t>
  </si>
  <si>
    <t>U.S. is India's Biggest Arms Supplier Past 3 Years | Embassy
 bulletin on Key Policy Decisions and High-Impact News</t>
  </si>
  <si>
    <t>&lt;1118204576895.1115496907910.2024446626.0.400704JL.1002@scheduler.constantcontact.com&gt;</t>
  </si>
  <si>
    <t>Fri, 31 Jul 2015 08:41:17 -0500</t>
  </si>
  <si>
    <t>New GMF Policy Paper on Reviewing the EU's Approach to its Eastern Neighborhood</t>
  </si>
  <si>
    <t>&lt;20150731-08411774-48271998-0@v84.vx-email.com&gt;</t>
  </si>
  <si>
    <t>Wed, 2 Mar 2016 01:00:00 -0600</t>
  </si>
  <si>
    <t>GMF's World Wire: New GMF Congressional Affairs Leadership | European Crises | Upcoming Brexit Vote</t>
  </si>
  <si>
    <t>&lt;20160301-18304927-9fde3375-0@v84.vx-email.com&gt;</t>
  </si>
  <si>
    <t>Thu, 30 Sep 2010 08:52:05 -0400 (EDT)</t>
  </si>
  <si>
    <t>[big campaign] New Huff Post from Creamer-10-2-10 Rally Gives
 Progressives a Chance to Stand Up</t>
  </si>
  <si>
    <t>&lt;93622.36d8f08b.39d5e1f4@aol.com&gt;</t>
  </si>
  <si>
    <t>Mon, 11 Aug 2008 11:08:26 -0400</t>
  </si>
  <si>
    <t>[big campaign] Media Monitoring Report - Morning 08/11/08</t>
  </si>
  <si>
    <t>&lt;9fe0a8120808110808k7facca5en2c5382df487aec88@mail.gmail.com&gt;</t>
  </si>
  <si>
    <t>Fri, 07 Nov 2008 15:29:13 -0500</t>
  </si>
  <si>
    <t>mlippert@barackobama.com, dmcdonough@barackobama.com, djsberg@gmail.com, 
 tblinken@barackobama.com, john.podesta@gmail.com, john.podesta@ptt.gov</t>
  </si>
  <si>
    <t>Re: Proposed Briefings to be Requested</t>
  </si>
  <si>
    <t>&lt;8CB0F2EA1E923E7-5E4-586@WEBMAIL-MC15.sysops.aol.com&gt;</t>
  </si>
  <si>
    <t>Wed, 30 Sep 2015 19:19:03 +0000</t>
  </si>
  <si>
    <t>&lt;713890abf2379a0ea65d2f132ade51248f9.20150930191848@mail131.atl171.mcdlv.net&gt;</t>
  </si>
  <si>
    <t>Mon, 29 Sep 2008 12:04:25 -0400</t>
  </si>
  <si>
    <t>[big campaign] MMR: Palin's qualifications, McCain's debate
 performance, McCain's role in economic rescue plan</t>
  </si>
  <si>
    <t>&lt;cdb3fafd0809290904p27812505n5783a9141c7c9742@mail.gmail.com&gt;</t>
  </si>
  <si>
    <t>Sun, 2 Nov 2014 14:44:02 -0500</t>
  </si>
  <si>
    <t>Correct The Record Sunday November 2, 2014 Roundup</t>
  </si>
  <si>
    <t>&lt;24D3105F-5D3D-4866-86D6-7724DDC42611@americanbridge.org&gt;</t>
  </si>
  <si>
    <t>Fri, 6 Feb 2015 17:18:21 +0000</t>
  </si>
  <si>
    <t>&lt;D0FA60CC.C3852%nmerrill@hrcoffice.com&gt;</t>
  </si>
  <si>
    <t>Fri, 20 Jun 2008 22:08:13 -0400</t>
  </si>
  <si>
    <t>[big campaign] Media Monitoring Report - Evening 06/20/08</t>
  </si>
  <si>
    <t>&lt;4569b3c70806201908o42df0a49odd008a9426fb84df@mail.gmail.com&gt;</t>
  </si>
  <si>
    <t>Fri, 23 Jan 2015 14:10:21 -0500</t>
  </si>
  <si>
    <t>First Amendment Implications of Journalist's Five-Year Sentence</t>
  </si>
  <si>
    <t>&lt;2391366222.-826598675@org2.org2DB.reply.salsalabs.com&gt;</t>
  </si>
  <si>
    <t>Wed, 18 Apr 2012 17:58:51 -0400</t>
  </si>
  <si>
    <t>Bruce Lindsey &lt;blindsey@clintonfoundation.org&gt;, 
 "john.podesta@gmail.com" &lt;john.podesta@gmail.com&gt;</t>
  </si>
  <si>
    <t>RE: Clinton Foundation Letter</t>
  </si>
  <si>
    <t>&lt;D00800C9D48A754DA64285EA077375750132AD0911@CLINTON07.utopiasystems.net&gt;</t>
  </si>
  <si>
    <t>Thu, 19 Nov 2015 14:04:49 +0000</t>
  </si>
  <si>
    <t>Jake Sullivan &lt;jsullivan@hillaryclinton.com&gt;, 
 Joel Benenson &lt;jbenenson@bsgco.com&gt;, John Anzalone &lt;john@algpolling.com&gt;</t>
  </si>
  <si>
    <t>Re: Remarks on ISIS</t>
  </si>
  <si>
    <t>&lt;D27340CB.1AED6%jim.margolis@gmmb.com&gt;</t>
  </si>
  <si>
    <t>Wed, 15 Apr 2015 19:40:19 -0400</t>
  </si>
  <si>
    <t>WSJ: Clinton Foundation to Keep Foreign Donors</t>
  </si>
  <si>
    <t>&lt;CAPrY+5K=5RcpfAXXZ6YCm_b7guUub=qmypZ10pR_2d1vp0Nj8A@mail.gmail.com&gt;</t>
  </si>
  <si>
    <t>Thu, 5 Feb 2015 20:20:32 +0000</t>
  </si>
  <si>
    <t>Peter Brodnitz &lt;pbrodnitz@bsgco.com&gt;</t>
  </si>
  <si>
    <t>Mandy Grunwald &lt;gruncom@aol.com&gt;, Jeff Liszt &lt;jeff@algpolling.com&gt;</t>
  </si>
  <si>
    <t>&lt;D0F93A74.36BB2%pbrodnitz@bsgco.com&gt;</t>
  </si>
  <si>
    <t>Thu, 23 Oct 2008 17:50:56 +0000</t>
  </si>
  <si>
    <t>"Denis Mcdonough" &lt;dmcdonough@barackobama.com&gt;, 
 "James B. Steinberg" &lt;djsberg@gmail.com&gt;, 
 "Mark Lippert" &lt;mlippert@barackobama.com&gt;</t>
  </si>
  <si>
    <t>Re: Dennis Ross</t>
  </si>
  <si>
    <t>&lt;330176782-1224784251-cardhu_decombobulator_blackberry.rim.net-820336361-@bxe032.bisx.prod.on.blackberry&gt;</t>
  </si>
  <si>
    <t>Fri, 1 May 2015 11:17:36 -0400</t>
  </si>
  <si>
    <t>&lt;CAEMn5Qmoms1RSaWT=kLFNQi6CAR2KUh_4a0TA15eiGjvBowzAA@mail.gmail.com&gt;</t>
  </si>
  <si>
    <t>Tue, 8 Jul 2008 14:49:55 -0400</t>
  </si>
  <si>
    <t>[big campaign] Media Monitoring Report - Morning 07/08/08</t>
  </si>
  <si>
    <t>&lt;9fe0a8120807081149s2c2d66fwe29beb4ce23d4a35@mail.gmail.com&gt;</t>
  </si>
  <si>
    <t>Fri, 5 Dec 2014 18:40:28 -0500</t>
  </si>
  <si>
    <t>FW: UABA applauds the US House of Representatives for passage of H. Res. 758 supporting Ukraine</t>
  </si>
  <si>
    <t>&lt;000a01d010e4$e16317a0$a42946e0$@uaba.org&gt;</t>
  </si>
  <si>
    <t>Tue, 27 Jan 2015 11:26:27 +0000</t>
  </si>
  <si>
    <t>Anne Hall &lt;Anne.Hall@APORTER.COM&gt;, Bill Antholis &lt;antholis@virginia.edu&gt;,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Dan Benjamin &lt;dbenjam61@hotmail.com&gt;, 
 Daniel Silverberg &lt;danielsilverberg@yahoo.com&gt;, 
 Denis McDonough &lt;denis.mcdonough@gmail.com&gt;, 
 Derek Chollet &lt;dhchollet@gmail.com&gt;, 
 =?windows-1252?Q?Don_Gips=0D=0A_=28don.gips@gmail.com=29?= &lt;don.gips@gmail.com&gt;, 
 donkerrick &lt;donkerrick@comcast.net&gt;, Eryn Sanders &lt;eryn.sepp@gmail.com&gt;, 
 Fariba Yassaee &lt;fyassaee@albrightstonebridge.com&gt;, 
 Greg Craig &lt;gcraig@skadden.com&gt;, 
 =?windows-1252?Q?Jamie=0D=0A_Rubin?= &lt;JamesPRubin1960@gmail.com&gt;, 
 Jan Stewart &lt;jstewart@albrightstonebridge.com&gt;, 
 Jeff Smith &lt;jeffrey_smith@aporter.com&gt;, Jeremy Bash &lt;jeremybash@gmail.com&gt;, 
 Jessica Lewis &lt;lewisje03@yahoo.com&gt;, 
 =?windows-1252?Q?Jim=0D=0A_Miller_-_Department_of_Defense_=28james.n.miller.jr@gmail.com?=
 =?windows-1252?Q?=29?= &lt;james.n.miller.jr@gmail.com&gt;, 
 Jim O'Brien &lt;jobrien@albrightstonebridge.com&gt;, 
 "Joanna Nicoletti (info@forwardengagement.org)" &lt;info@forwardengagement.org&gt;, 
 Joe Cirincione &lt;jcirincione@ploughshares.org&gt;, 
 John Norris &lt;jnorris@americanprogress.org&gt;, 
 John Podesta &lt;john.podesta@gmail.com&gt;, Julianne Smith &lt;julsmi@gmail.com&gt;, 
 Ken Lieberthal &lt;klieberthal@brookings.edu&gt;, 
 Kurt Campbell &lt;kurtmcampbell@yahoo.com&gt;, 
 =?windows-1252?Q?Laura=0D=0A_Huber?= &lt;lhuber@albrightstonebridge.com&gt;, 
 Leon Fuerth &lt;hdpf@msn.com&gt;, 
 =?windows-1252?Q?Maida=0D=0A_Stadtler?= &lt;mstadtler@apcoworldwide.com&gt;, 
 Marcel Lettre &lt;marcel.lettre@gmail.com&gt;, 
 "Mariah Sixkiller (mariah6@gmail.com)" &lt;mariah6@gmail.com&gt;, 
 Martin Indyk &lt;mindyk@brookings.edu&gt;, 
 Michael Morell &lt;michaelbuckeye24@gmail.com&gt;, 
 Michele Flournoy &lt;micheleflournoy3@gmail.com&gt;, 
 Pat Griffin &lt;pgriffin@pmj-dc.com&gt;, Rich Verma &lt;rverma@steptoe.com&gt;, 
 =?windows-1252?Q?Rob=0D=0A_Malley?= &lt;rmalley555@gmail.com&gt;, 
 Rose Marie Owen &lt;rmowen@virginia.edu&gt;, 
 "Samuel Berger" &lt;sberger@albrightstonebridge.com&gt;, 
 Sharon Burke &lt;burkese@comcast.net&gt;, Steve Ricchetti &lt;sricchetti@cox.net&gt;, 
 Strobe Talbott &lt;stalbott@brookings.edu&gt;, Susan Rice &lt;ricesusane@aol.com&gt;, 
 Suzy George &lt;suzygeorge8@gmail.com&gt;, 
 "Tamara Wittes (twittes@brookings.edu)" &lt;twittes@brookings.edu&gt;, 
 Tara Sonenshine &lt;tsonenshine@earthlink.net&gt;, 
 Theodore Waddelow &lt;twaddelow@albrightstonebridge.com&gt;, 
 Tim Roemer &lt;tjroemer@gmail.com&gt;, Tom Daschle &lt;Tom@DaschleGroup.com&gt;, 
 Tom Donilon &lt;tdonilon@gmail.com&gt;, Tom Downey &lt;tdowney@dmggroup.com&gt;, 
 Tommy Ross &lt;trossjr@gmail.com&gt;, Toni Verstandig &lt;tonigverstandig@gmail.com&gt;, 
 =?windows-1252?Q?Tony=0D=0A_Blinken?= &lt;ablinken@aol.com&gt;, 
 Veronica Pollack &lt;veronica@daschlegroup.com&gt;, 
 Vikram Singh &lt;vsingh@americanprogress.org&gt;, 
 Wendy Sherman &lt;wendyrsherman@gmail.com&gt;</t>
  </si>
  <si>
    <t>Brian Katulis' report on Egypt</t>
  </si>
  <si>
    <t>&lt;1422357987404.6740@albrightstonebridge.com&gt;</t>
  </si>
  <si>
    <t>Sun, 8 Feb 2015 01:23:05 +0000</t>
  </si>
  <si>
    <t>&lt;6F482366-5FDB-49F1-9AAE-D08DA82D9D04@hrcoffice.com&gt;</t>
  </si>
  <si>
    <t>Fri, 22 May 2015 15:58:28 -0400</t>
  </si>
  <si>
    <t>Re: Israel and Iran: Jewish People's Policy Institute of Jerusalem (JPPI)</t>
  </si>
  <si>
    <t>&lt;32F43471-80A8-4BAE-9917-465A7FF93055@gmail.com&gt;</t>
  </si>
  <si>
    <t>Thu, 16 Jul 2015 15:37:20 -0400</t>
  </si>
  <si>
    <t>Fwd: Action Required: Urge Members of Congress to Oppose a Bad Deal</t>
  </si>
  <si>
    <t>&lt;CAE6FiQ8UONLgJNjMNb1NNM0Kc8yMxXXLaeDi2-4AuA1uq6_xCw@mail.gmail.com&gt;</t>
  </si>
  <si>
    <t>Sat, 25 Apr 2015 12:00:28 -0400</t>
  </si>
  <si>
    <t>&lt;9038979733376270497@unknownmsgid&gt;</t>
  </si>
  <si>
    <t>Fri, 1 May 2015 11:32:57 -0400</t>
  </si>
  <si>
    <t>&lt;CAEMn5QmKqkiSR7kjS0iZ=ve23gZTWwvcjgvY3Ku=+NG_DLk7gQ@mail.gmail.com&gt;</t>
  </si>
  <si>
    <t>Tue, 29 Apr 2008 08:10:28 -0400</t>
  </si>
  <si>
    <t>[big campaign] '08 Daily News Clips - 4/29</t>
  </si>
  <si>
    <t>&lt;17a089db0804290510v42608a48xfa5262aabe276127@mail.gmail.com&gt;</t>
  </si>
  <si>
    <t>Sun, 6 Sep 2015 18:01:50 +0200</t>
  </si>
  <si>
    <t>Antonino La Rosa Presidente La Rosa Foundation
	&lt;presidente@larosa-foundation.com&gt;</t>
  </si>
  <si>
    <t>I: Request financial support energy cooperation UE/USA.</t>
  </si>
  <si>
    <t>&lt;!&amp;!AAAAAAAAAAAYAAAAAAAAADNsamqiHCJJrtBCRvM1T6LCgAAAEAAAABApvtZG7nBEq0Rvi5av7HMBAAAAAA==@larosa-foundation.com&gt;</t>
  </si>
  <si>
    <t>Wed, 29 Apr 2015 19:06:23 -0400</t>
  </si>
  <si>
    <t>Re: Clinton Cash in Politico Blast</t>
  </si>
  <si>
    <t>&lt;CAPrY+5LGCQqe_smsYLfaGPfbn5x55tt622Nbfk+EVyCWYRAUug@mail.gmail.com&gt;</t>
  </si>
  <si>
    <t>Sun, 16 Aug 2015 22:20:17 +0000</t>
  </si>
  <si>
    <t>RE: Today's Post story on HRC</t>
  </si>
  <si>
    <t>&lt;BY1PR0501MB1525F61CFFAD6264381501FCB57A0@BY1PR0501MB1525.namprd05.prod.outlook.com&gt;</t>
  </si>
  <si>
    <t>Thu, 7 Aug 2008 13:50:04 -0400</t>
  </si>
  <si>
    <t>[big campaign] Tracking Update: McCain Town Hall in Lima, OH 08/07/08</t>
  </si>
  <si>
    <t>&lt;c28de9b0808071050q24caa859t5382a57fd1eeacc9@mail.gmail.com&gt;</t>
  </si>
  <si>
    <t>Tue, 24 Nov 2015 14:04:12 +0000</t>
  </si>
  <si>
    <t>&lt;2768ea8e53da1b3ff17fb6a6f477e2b071c.20151124140146@mail69.atl161.mcsv.net&gt;</t>
  </si>
  <si>
    <t>Tue, 21 Jul 2015 20:18:56 +0000</t>
  </si>
  <si>
    <t>"Demastrie, Jesse" &lt;Jesse.Demastrie@gmmb.com&gt;, 
 Andrew Bleeker &lt;bleeker@bpimedia.com&gt;, 
 Brian Fallon &lt;brianefallon@gmail.com&gt;, 
 =?windows-1252?Q?Christina=0D=0A_Reynolds?= &lt;creynolds@hillaryclinton.com&gt;, 
 David Binder &lt;David@db-research.com&gt;, 
 Elan Kriegel &lt;ekriegel@hillaryclinton.com&gt;, 
 =?windows-1252?Q?Huma=0D=0A_Abedin?= &lt;huma@hrcoffice.com&gt;, 
 Jason Rosenbaum &lt;jrosenbaum@hillaryclinton.com&gt;, 
 Jen Palmieri &lt;jennifer.m.palmieri@gmail.com&gt;, 
 "Jesse Ferguson (HRC)" &lt;jferguson@hillaryclinton.com&gt;, 
 "Jester, Daniel" &lt;Daniel.Jester@gmmb.com&gt;, 
 Joel Benenson &lt;jbenenson@bsgco.com&gt;, John Anzalone &lt;john@algpolling.com&gt;, 
 John Podesta &lt;john.podesta@gmail.com&gt;, "Kaye, Anson" &lt;Anson.Kaye@gmmb.com&gt;, 
 Kristina Schake &lt;kristinakschake@gmail.com&gt;, 
 "Lenar, AJ" &lt;AJ.Lenar@gmmb.com&gt;, Mandy Grunwald &lt;gruncom@aol.com&gt;, 
 "Marlon Marshall (HRC)" &lt;mmarshall@hillaryclinton.com&gt;, 
 Matt Dover &lt;mdover@hillaryclinton.com&gt;, 
 "Matt Paul" &lt;mpaul@hillaryclinton.com&gt;, 
 Michael Halle &lt;mhalle@hillaryclinton.com&gt;, 
 Michael Vlacich &lt;mvlacich@hillaryclinton.com&gt;, 
 Nick Merrill &lt;nmerrill@hrcoffice.com&gt;, 
 "Oren Shur (HRC)" &lt;oshur@hillaryclinton.com&gt;, 
 "Oxhorn, Liz" &lt;Liz.Oxhorn@gmmb.com&gt;, 
 =?windows-1252?Q?Pinelo=2C=0D=0A_Greg?= &lt;Greg.Pinelo@gmmb.com&gt;, 
 "Rimel, John" &lt;John.Rimel@gmmb.com&gt;, 
 =?windows-1252?Q?Robby=0D=0A_Mook_=28HRC=29?= &lt;re47@hillaryclinton.com&gt;, 
 Teddy Goff &lt;teddy.goff@gmail.com&gt;, Tony Carrk &lt;tony.carrk@gmail.com&gt;</t>
  </si>
  <si>
    <t>Re: Citizens for a Nuclear Free Iran - full spending</t>
  </si>
  <si>
    <t>&lt;D1D4215A.319D4%jim.margolis@gmmb.com&gt;</t>
  </si>
  <si>
    <t>Tue, 21 Apr 2015 22:24:39 -0400</t>
  </si>
  <si>
    <t>Memo from Brian Fallon</t>
  </si>
  <si>
    <t>&lt;CAJkCx187rMvbv9rchKAzbkTHrUAXVA5SZY+wHLH_V-6sLcdeog@mail.gmail.com&gt;</t>
  </si>
  <si>
    <t>Wed, 11 Nov 2015 17:18:47 +0000</t>
  </si>
  <si>
    <t>&lt;92D3939502DAB54CAD97AD54C43BCD980E35D086@VX01MBX0001.va-exch.asp&gt;</t>
  </si>
  <si>
    <t>Sat, 9 Feb 2013 12:09:59 -0500</t>
  </si>
  <si>
    <t>Hannah Richert &lt;Hannah@presidentclinton.com&gt;</t>
  </si>
  <si>
    <t>"'zshaikley@clintonfoundation.org'" &lt;zshaikley@clintonfoundation.org&gt;, 
 "'blindsey@clintonfoundation.org'" &lt;blindsey@clintonfoundation.org&gt;, 
 "'sstreett@clintonfoundation.org'" &lt;sstreett@clintonfoundation.org&gt;, 
 Tina   Flournoy &lt;Tina@presidentclinton.com&gt;</t>
  </si>
  <si>
    <t>Re: Biweekly Report for WJC</t>
  </si>
  <si>
    <t>&lt;786762D781A7FF4FAC9060892B4044883E49E0F603@CLNTINET08.clinton.local&gt;</t>
  </si>
  <si>
    <t>Sun, 19 Apr 2015 20:09:27 -0400</t>
  </si>
  <si>
    <t>ha16@hillaryclinton.com, john.podesta@gmail.com, cheryl.mills@gmail.com, 
 craig@minassianmedia.com, mpally@clintonfoundation.org</t>
  </si>
  <si>
    <t>FOR REVIEW: Statement for NYT story on Clinton Cash</t>
  </si>
  <si>
    <t>&lt;CANqZgL-f3+hV1S+q9RoW+svzzP1TQh4o88HDUck8=oxu=H1WeA@mail.gmail.com&gt;</t>
  </si>
  <si>
    <t>Mon, 29 Jun 2015 15:56:24 -0400</t>
  </si>
  <si>
    <t>&lt;CAEMn5QntxaK2UyJX=K3X_46DJ3rZWxY93SrYQV9zcDwMf1jx3g@mail.gmail.com&gt;</t>
  </si>
  <si>
    <t>Wed, 1 Jul 2015 15:20:26 +0000</t>
  </si>
  <si>
    <t>Abdulaziz Altuwaijri &lt;aaa244@law.georgetown.edu&gt;, 
 Abdulwahab Sadeq &lt;aas78@law.georgetown.edu&gt;, 
 Ada Siqueira &lt;as3591@law.georgetown.edu&gt;, 
 "Agustin Ignacio Barroilhet(fwd)" &lt;ab2897@georgetown.edu&gt;, 
 Alexandra Phelan &lt;alexandra.phelan@gmail.com&gt;, 
 amanda Shandor &lt;amanda.shanor@gmail.com&gt;, 
 =?us-ascii?Q?Amy=0D=0A_Uelmen?= &lt;aju2@law.georgetown.edu&gt;, 
 "Anna Offit (fwd)" &lt;annaoffit@gmail.com&gt;, 
 Daniel A Hougendobler &lt;dah93@law.georgetown.edu&gt;, 
 "derek.webb@law.stanford.edu" &lt;derek.webb@law.stanford.edu&gt;, 
 "Dina B. Mishra" &lt;dina.b.mishra@gmail.com&gt;, 
 Edit Frenyo &lt;ef246@law.georgetown.edu&gt;, 
 =?us-ascii?Q?Faculty=0D=0A_Support?= &lt;facultysupport@law.georgetown.edu&gt;, 
 "Han-hsi Liu(fwd)" &lt;hl580@georgetown.edu&gt;, 
 "Hisham Alsabt(fwd)" &lt;ha374@georgetown.edu&gt;, 
 =?us-ascii?Q?Ian_M=0D=0A_Kysel=28fwd=29?= &lt;imk6@georgetown.edu&gt;, 
 "IBhatty@ussc.gov" &lt;IBhatty@ussc.gov&gt;, 
 "Ido Kilovaty(fwd)" &lt;ik292@georgetown.edu&gt;, 
 "Itamar J. Mann-Kanowitz (fwd)" &lt;itamar.mann@gmail.com&gt;, 
 Jamillah Williams &lt;jamillah.williams@law.georgetown.edu&gt;, 
 "jofarin@hotmail.com" &lt;jofarin@hotmail.com&gt;, 
 John M Bentil &lt;jmb386@law.georgetown.edu&gt;, 
 =?us-ascii?Q?Jonathan=0D=0A_Keim_=28fwd=29?= &lt;jonathan.keim@gmail.com&gt;, 
 Julia Cadaval Martins &lt;jc2403@law.georgetown.edu&gt;, 
 Julia Tomassetti &lt;julia.tomassetti@gmail.com&gt;, 
 "Justin S Murray (fwd)" &lt;jumurray@gmail.com&gt;, L Caplan &lt;lcaplan3@gmail.com&gt;, 
 Laura Alexander &lt;Alexander.Laura@gmail.com&gt;, 
 Law Center Staff &lt;LawCenterStaff@law.georgetown.edu&gt;, 
 Law Faculty and Visitors &lt;LawFacultyandVisitors@law.georgetown.edu&gt;, 
 Law Library All &lt;LawLibraryAll@law.georgetown.edu&gt;, 
 "Lorenzo G Di Silvio(fwd)" &lt;disilvio@gmail.com&gt;, 
 "mahony.christopher@gmail.com" &lt;mahony.christopher@gmail.com&gt;, 
 "Maxtell@Princeton.edu" &lt;Maxtell@Princeton.edu&gt;, 
 "milton@toledojunior.com.br" &lt;milton@toledojunior.com.br&gt;, 
 "molly.beth.wilder@gmail.com" &lt;molly.beth.wilder@gmail.com&gt;, 
 Munshis &lt;munshisherally@gmail.com&gt;, 
 =?us-ascii?Q?Nancy=0D=0A_Cantalupo?= &lt;cantalun@law.georgetown.edu&gt;, 
 "nasredeen.abdulbari@post.harvard.edu" &lt;nasredeen.abdulbari@post.harvard.edu&gt;, 
 "oso@georgetown.edu" &lt;oso@georgetown.edu&gt;, 
 "Patrick.Glen@usdoj.gov" &lt;Patrick.Glen@usdoj.gov&gt;, 
 "Rabia S. Belt" &lt;rsb81@law.georgetown.edu&gt;, 
 Ramzan Alnoaimi &lt;ra357@law.georgetown.edu&gt;, 
 richizquierdo &lt;richizquierdo@gmail.com&gt;, 
 "Ruthanne M Deutsch" &lt;rmd8@law.georgetown.edu&gt;, 
 Samantha Godwin &lt;sgodwin3@googlemail.com&gt;, 
 Shana Tabak &lt;shanatabak@gmail.com&gt;, Sooz Shin &lt;soozshin@gmail.com&gt;, 
 "ss735@georgetown.edu" &lt;ss735@georgetown.edu&gt;, Sshmuely &lt;sshmuely@MIT.EDU&gt;, 
 "tpschmidt@gmail.com" &lt;tpschmidt@gmail.com&gt;, 
 "Zachary.kaufman@aya.yale.edu" &lt;Zachary.kaufman@aya.yale.edu&gt;</t>
  </si>
  <si>
    <t>Next Week's Summer Workshops</t>
  </si>
  <si>
    <t>&lt;A888E62AAB7CCD4DB73595DED62138B57627981F@LAW-MBX02.law.georgetown.edu&gt;</t>
  </si>
  <si>
    <t>Fri, 24 Apr 2015 18:11:44 -0400</t>
  </si>
  <si>
    <t>Re: Initial Economic Questions for Republicans</t>
  </si>
  <si>
    <t>&lt;2363916050555595399@unknownmsgid&gt;</t>
  </si>
  <si>
    <t>Fri, 6 Jun 2008 08:24:48 -0400</t>
  </si>
  <si>
    <t>[big campaign] '08 Daily News Clips - 6/6</t>
  </si>
  <si>
    <t>&lt;17a089db0806060524s3c583ad0v6536900f3324f64b@mail.gmail.com&gt;</t>
  </si>
  <si>
    <t>Fri, 24 Jul 2015 11:53:46 -0400</t>
  </si>
  <si>
    <t>Tikkun Daily Digest: Iranian Nuclear Deal, Remembering Gaza, The
 Truth about Junipero Serra, The Confederate Flag, and more!</t>
  </si>
  <si>
    <t>&lt;3324441211.969349661@org.orgDB.reply.salsalabs.com&gt;</t>
  </si>
  <si>
    <t>Sun, 14 Sep 2014 21:16:24 -0400</t>
  </si>
  <si>
    <t>FW: UABA Press Release: AMERICAN MILITARY ASSISTANCE:  Is Ukraine "Waiting for Godot"?</t>
  </si>
  <si>
    <t>&lt;001701cfd082$ad936e40$08ba4ac0$@org&gt;</t>
  </si>
  <si>
    <t>Fri, 1 May 2015 13:50:49 -0400</t>
  </si>
  <si>
    <t>&lt;8102991335281125619@unknownmsgid&gt;</t>
  </si>
  <si>
    <t>Tue, 17 Jun 2008 17:40:14 -0400</t>
  </si>
  <si>
    <t>&lt;OF6F8E9319.D3EAE62D-ON8525746B.00770A4D-8525746B.00770A52@sierraclub.org&gt;</t>
  </si>
  <si>
    <t>Sun, 19 Apr 2015 21:23:02 -0400</t>
  </si>
  <si>
    <t>John Podesta &lt;john.podesta@gmail.com&gt;, 
 "Margolis, Jim" &lt;Jim.Margolis@gmmb.com&gt;, 
 John Anzalone &lt;john@algpolling.com&gt;, Joel Benenson &lt;jbenenson@bsgco.com&gt;, 
 David Binder &lt;David@db-research.com&gt;, 
 Tony Carrk &lt;tcarrk@hillaryclinton.com&gt;, 
 Teddy Goff &lt;tgoff@hillaryclinton.com&gt;, Mandy Grunwald &lt;gruncom@aol.com&gt;, 
 Jennifer Palmieri &lt;jpalmieri@hillaryclinton.com&gt;, 
 Oren Shur &lt;oshur@hillaryclinton.com&gt;, 
 Jake Sullivan &lt;jake.sullivan@gmail.com&gt;, 
 Marissa Astor &lt;mastor@hillaryclinton.com&gt;</t>
  </si>
  <si>
    <t>Moving Monday's 8 am Call to Tuesday</t>
  </si>
  <si>
    <t>&lt;CAOLO1-nLfeqKuVUSC1pY+prFD+ZOiNZxGaKmgH5B0qe46LmKqw@mail.gmail.com&gt;</t>
  </si>
  <si>
    <t>Sun, 12 Apr 2015 21:19:13 -0400</t>
  </si>
  <si>
    <t>&lt;CANu9wN4h01QaZba_zY4EX8rBriVt9NYNEmDJdZrvBBi9Zwo+0A@mail.gmail.com&gt;</t>
  </si>
  <si>
    <t>Thu, 7 May 2015 21:24:39 +0000</t>
  </si>
  <si>
    <t>"Dumas, Clay A. EOP" &lt;Clay_A_Dumas@who.eop.gov&gt;</t>
  </si>
  <si>
    <t>"'John Podesta'" &lt;john.podesta@gmail.com&gt;, 
 "Breckenridge, Anita  J. EOP" &lt;Anita_Breckenridge@who.eop.gov&gt;, 
 "Blakemore, Emily D. EOP" &lt;Emily_D_Blakemore@who.eop.gov&gt;</t>
  </si>
  <si>
    <t>&lt;45E83FA2FC991F4995A99F6885E583C70A03A6C0@CN-399-EXCH2.whca.mil&gt;</t>
  </si>
  <si>
    <t>Tue, 14 Jul 2015 10:59:31 -0400</t>
  </si>
  <si>
    <t>Summarized Clips (7.14.15)</t>
  </si>
  <si>
    <t>&lt;CAGvMB-ZcoJwaZNmfx-sKLP0O32ozajaSA9XckhmJxUcOB=etvw@mail.gmail.com&gt;</t>
  </si>
  <si>
    <t>Sat, 29 Aug 2015 11:06:36 -0400</t>
  </si>
  <si>
    <t>Question</t>
  </si>
  <si>
    <t>&lt;SNT404-EAS407E40CBE5695577BFE262EDF6D0@phx.gbl&gt;</t>
  </si>
  <si>
    <t>Sun, 25 Jan 2015 14:03:34 -0500</t>
  </si>
  <si>
    <t>&lt;CAGLPf4dffa4m-z_jSMm5v72K7gm_8nv3=Mg7nOcyrWw58nK-9A@mail.gmail.com&gt;</t>
  </si>
  <si>
    <t>Wed, 10 Dec 2014 14:44:12 -0500</t>
  </si>
  <si>
    <t>Correct The Record Wednesday December 10, 2014 Afternoon Roundup</t>
  </si>
  <si>
    <t>&lt;CAGLPf4d5Kp3QKwAEA-85LCYVHmiSGQoMsHu36s0g7NoABJ8W+A@mail.gmail.com&gt;</t>
  </si>
  <si>
    <t>Fri, 30 Oct 2015 12:29:15 -0400</t>
  </si>
  <si>
    <t>Jennifer Palmieri &lt;jpalmieri@hillaryclinton.com&gt;, 
 Kristina Schake &lt;kschake@hillaryclinton.com&gt;, 
 Christina Reynolds &lt;creynolds@hillaryclinton.com&gt;, 
 Brian Fallon &lt;bfallon@hillaryclinton.com&gt;, 
 Jake Sullivan &lt;jsullivan@hillaryclinton.com&gt;, 
 Ron Klain &lt;ron.klain@revolution.com&gt;, Karen Dunn &lt;karen.l.dunn@gmail.com&gt;, 
 Robby Mook &lt;re47@hillaryclinton.com&gt;, Oren Shur &lt;oshur@hillaryclinton.com&gt;, 
 Zachary Petkanas &lt;zpetkanas@hillaryclinton.com&gt;, 
 John Podesta &lt;john.podesta@gmail.com&gt;, 
 Sara Latham &lt;slatham@hillaryclinton.com&gt;, 
 Josh Schwerin &lt;jschwerin@hillaryclinton.com&gt;, 
 Amanda Renteria &lt;arenteria@hillaryclinton.com&gt;, 
 Adrienne Elrod &lt;aelrod@hillaryclinton.com&gt;, 
 Marlon Marshall &lt;mmarshall@hillaryclinton.com&gt;</t>
  </si>
  <si>
    <t>&lt;312e18bafef0f286f55124306e854474@mail.gmail.com&gt;</t>
  </si>
  <si>
    <t>Sat, 20 Jun 2015 10:01:26 -0500</t>
  </si>
  <si>
    <t>Invitation: A New Foreign Policy for America</t>
  </si>
  <si>
    <t>&lt;379375554.314610551.1434812486980.JavaMail.root@sjmas01.marketo.org&gt;</t>
  </si>
  <si>
    <t>Fri, 17 Oct 2014 14:53:19 -0400</t>
  </si>
  <si>
    <t>Correct The Record Friday October 17, 2014 Afternoon Roundup</t>
  </si>
  <si>
    <t>&lt;CAGLPf4dVdtTLXY1LSy1+9UVbkQF4LehXnqf6KV0NXSC9eNb34g@mail.gmail.com&gt;</t>
  </si>
  <si>
    <t>Wed, 8 Oct 2014 13:02:05 -0300</t>
  </si>
  <si>
    <t>"Jorge A. Vilches" &lt;jorgevilches@fibertel.com.ar&gt;</t>
  </si>
  <si>
    <t>ol53@cornell.edu, rfeinberg@ucsd.edu, podesta@georgetown.edu, 
 bkotschwar@georgetown.edu, albright@georgetown.edu</t>
  </si>
  <si>
    <t>Fw: " No Vulture Left Behind "</t>
  </si>
  <si>
    <t>&lt;90E57E89943B47D4B84B1CE9D7B6D355@LENOVO0C627C51&gt;</t>
  </si>
  <si>
    <t>Sat, 27 Jun 2015 04:33:39 -0400</t>
  </si>
  <si>
    <t>&lt;2024B1FCFD37FC478BCD92EC0508319F06B0F77EC9@CBIvEXMB05DC.cov.com&gt;</t>
  </si>
  <si>
    <t>Tue, 18 Dec 2012 01:47:47 +0000</t>
  </si>
  <si>
    <t>"Mollie Culver, Garcetti for Mayor 2013" &lt;info@ericgarcetti.com&gt;</t>
  </si>
  <si>
    <t>He Made Us Proud</t>
  </si>
  <si>
    <t>&lt;50cfcb43709e0_2dcc621e3472089@worker2.nbuild.3dna.managedmachine.com.mail&gt;</t>
  </si>
  <si>
    <t>Wed, 5 Aug 2015 13:40:33 -0700</t>
  </si>
  <si>
    <t>Flagging message from Carl Page</t>
  </si>
  <si>
    <t>&lt;4855700377385532505@unknownmsgid&gt;</t>
  </si>
  <si>
    <t>Mon, 9 Jun 2008 08:09:32 -0400</t>
  </si>
  <si>
    <t>[big campaign] '08 Daily News Clips - 6/9</t>
  </si>
  <si>
    <t>&lt;17a089db0806090509y610a4772m7a63530b6a65fe04@mail.gmail.com&gt;</t>
  </si>
  <si>
    <t>Tue, 27 May 2008 13:12:58 -0400</t>
  </si>
  <si>
    <t>"Adam Jentleson" &lt;Ajentleson@americanprogress.org&gt;</t>
  </si>
  <si>
    <t>[big campaign] FW: PRESS CALL TODAY: NATIONAL SECURITY EXPERTS
 RESPOND TO SENATOR MCCAIN'S FOREIGN POLICY SPEECH</t>
  </si>
  <si>
    <t>&lt;80A0C6FBCD6E494E8933D1D1A52D267A0CF5B06C@epistula.americanprogresscenter.org&gt;</t>
  </si>
  <si>
    <t>Sun, 13 Mar 2016 08:25:56 -0400</t>
  </si>
  <si>
    <t>Fwd: Ethnic Outreach Summary | March. 9 - 12</t>
  </si>
  <si>
    <t>&lt;-4187818810829985705@unknownmsgid&gt;</t>
  </si>
  <si>
    <t>Fri, 26 Jun 2015 07:35:10 -0400</t>
  </si>
  <si>
    <t>H4A News Clips 6.26.15</t>
  </si>
  <si>
    <t>&lt;753fae1c71ee1b82b65d99f735d07bda@mail.gmail.com&gt;</t>
  </si>
  <si>
    <t>Fri, 31 Jul 2015 11:00:26 -0400</t>
  </si>
  <si>
    <t>Dan Schwerin &lt;dschwerin@hillaryclinton.com&gt;, 
 John Podesta &lt;john.podesta@gmail.com&gt;</t>
  </si>
  <si>
    <t>&lt;b8e0375673c6bce1ff23135f2cd464db@mail.gmail.com&gt;</t>
  </si>
  <si>
    <t>Thu, 31 Jul 2008 14:39:01 -0400</t>
  </si>
  <si>
    <t>[big campaign] Tracking Update: McCain Town Hall in Racine, WI
 07/31/08</t>
  </si>
  <si>
    <t>&lt;c28de9b0807311139r6e976225w309625b265166783@mail.gmail.com&gt;</t>
  </si>
  <si>
    <t>Mon, 16 Jun 2008 11:28:55 -0400</t>
  </si>
  <si>
    <t>[big campaign] Media Monitoring Report - Morning 6/16/08</t>
  </si>
  <si>
    <t>&lt;efec78e70806160828n9ea148fi7856620fef8b0e22@mail.gmail.com&gt;</t>
  </si>
  <si>
    <t>Mon, 16 Mar 2015 00:48:23 +0000</t>
  </si>
  <si>
    <t>Jesse Ferguson &lt;jesse@jesseferguson.com&gt;, 
 Jim Margolis &lt;Jim.Margolis@gmmb.com&gt;, John Anzalone &lt;john@algpolling.com&gt;, 
 "john.podesta@gmail.com" &lt;john.podesta@gmail.com&gt;, 
 Mandy Grunwald &lt;gruncom@aol.com&gt;</t>
  </si>
  <si>
    <t>&lt;1A484C9C32B526468802B7C2E6FD1BCEB349D664@mbx031-w1-co-6.exch031.domain.local&gt;</t>
  </si>
  <si>
    <t>Mon, 8 Jun 2015 18:53:00 -0400</t>
  </si>
  <si>
    <t>Daily Media Report 6.8.15</t>
  </si>
  <si>
    <t>&lt;CAGTda=CZWcnYjiY7WaCEhPHV6vop5XzOU26fuVKd7O71_9YMCw@mail.gmail.com&gt;</t>
  </si>
  <si>
    <t>Sun, 25 May 2014 21:23:55 -0400</t>
  </si>
  <si>
    <t>Capricia Marshall &lt;capriciamarshall@gmail.com&gt;</t>
  </si>
  <si>
    <t>Capricia Penavic Marshall &lt;capriciamarshall@gmail.com&gt;</t>
  </si>
  <si>
    <t>&lt;CA+otJy8uFvY_h2+k6D+bb+QgAqoU3SpDa2Pn0jt9xO6SU6sx_A@mail.gmail.com&gt;</t>
  </si>
  <si>
    <t>Fri, 17 Oct 2014 14:59:54 -0400</t>
  </si>
  <si>
    <t>10.17.14 CTR Weekend TPs</t>
  </si>
  <si>
    <t>&lt;CAGLPf4e9-cNm5sBWLQEtUZHLW5W2AWL466_BARj1n6n-fgFjuQ@mail.gmail.com&gt;</t>
  </si>
  <si>
    <t>Sat, 6 Jun 2015 10:01:07 -0400</t>
  </si>
  <si>
    <t>H4A News Clips 6.6.15</t>
  </si>
  <si>
    <t>&lt;6fda2a7db69e1b5b05cd7c99f0d37806@mail.gmail.com&gt;</t>
  </si>
  <si>
    <t>Fri, 28 Aug 2015 07:23:03 +0000</t>
  </si>
  <si>
    <t>&lt;232a4a45176fccacab865e520a7f9100a75.20150828072239@mail146.atl21.rsgsv.net&gt;</t>
  </si>
  <si>
    <t>Mon, 4 May 2015 11:01:25 -0400</t>
  </si>
  <si>
    <t>dschwerin@hillaryclinton.com, jbenenson@bsgco.com, john.podesta@gmail.com, 
 kschake@hillaryclinton.com, re47@hillaryclinton.com, 
 ha16@hillaryclinton.com, jpalmieri@hillaryclinton.com, 
 jake.sullivan@gmail.com, bfallon@hillaryclinton.com, john@algpolling.com, 
 David@db-research.com, Jim.Margolis@gmmb.com, tgoff@hillaryclinton.com, 
 oshur@hillaryclinton.com, tcarrk@hillaryclinton.com</t>
  </si>
  <si>
    <t>Re: Immigration remarks</t>
  </si>
  <si>
    <t>&lt;14d1f722ae1-48a5-1a362@webprd-m104.mail.aol.com&gt;</t>
  </si>
  <si>
    <t>Thu, 13 Jan 2011 08:07:29 -0500 (EST)</t>
  </si>
  <si>
    <t>CAN@list.americansunitedforchange.org, bigcampaign@googlegroups.com, 
 virtualwar-room@googlegroups.com</t>
  </si>
  <si>
    <t>[big campaign] New Huff Post from Creamer-Do Americans Have the Right
 to Bear WMD?</t>
  </si>
  <si>
    <t>&lt;84d77.4f3f7d0c.3a605310@aol.com&gt;</t>
  </si>
  <si>
    <t>Mon, 29 Jun 2015 23:36:54 -0400</t>
  </si>
  <si>
    <t>&lt;2024B1FCFD37FC478BCD92EC0508319F06B0F77EF3@CBIvEXMB05DC.cov.com&gt;</t>
  </si>
  <si>
    <t>Thu, 27 Nov 2014 13:44:12 -0500</t>
  </si>
  <si>
    <t>Thanksgiving Day and the Powerful Play</t>
  </si>
  <si>
    <t>&lt;2329405031.-1335857761@org2.org2DB.reply.salsalabs.com&gt;</t>
  </si>
  <si>
    <t>Mon, 18 Aug 2014 14:10:43 +0000</t>
  </si>
  <si>
    <t>John M Deutch &lt;jmd@MIT.EDU&gt;</t>
  </si>
  <si>
    <t>John Podesta &lt;John_D_Podesta@who.eop.gov&gt;, 
 John Podesta &lt;john.podesta@gmail.com&gt;</t>
  </si>
  <si>
    <t>Memorandum on Nuclear Power outlook</t>
  </si>
  <si>
    <t>&lt;09CE2FEA-F538-4213-BF3D-1215E6BAA7D8@mit.edu&gt;</t>
  </si>
  <si>
    <t>Sun, 21 Jun 2015 10:23:44 -0400</t>
  </si>
  <si>
    <t>H4A News Clips 6.21.15</t>
  </si>
  <si>
    <t>&lt;5c9e3d1c3ffbb6ab3b30576b3246d3dd@mail.gmail.com&gt;</t>
  </si>
  <si>
    <t>Mon, 8 Sep 2008 13:40:11 -0400</t>
  </si>
  <si>
    <t>[big campaign] Tracking Update: McCain/Palin Rally in Lee's Summit,
 MO 09/08/08</t>
  </si>
  <si>
    <t>&lt;c28de9b0809081040y43b46765o98f4c870d2677a47@mail.gmail.com&gt;</t>
  </si>
  <si>
    <t>Sat, 15 Aug 2015 15:59:11 +0000</t>
  </si>
  <si>
    <t>"Garett Reppenhagen, VoteVets.org" &lt;info@votevets.org&gt;</t>
  </si>
  <si>
    <t>Iran Deal: from my perspective as an Iraq veteran</t>
  </si>
  <si>
    <t>&lt;cc1286ec4fab234a6c308c0e3ac9a334@bounce.bluestatedigital.com&gt;</t>
  </si>
  <si>
    <t>Wed, 13 Aug 2008 17:41:27 -0400</t>
  </si>
  <si>
    <t>[big campaign] ALERT: Anti-Obama Author Jerome Corsi on Larry King
 Tonight!</t>
  </si>
  <si>
    <t>&lt;A9E1E468A2B3374F8BB081CF2B013AA24A5A18275D@onion.mmfa.internal&gt;</t>
  </si>
  <si>
    <t>Mon, 22 Dec 2008 12:48:13 -0500</t>
  </si>
  <si>
    <t>Michael Huttner | ProgressNowAction &lt;michael@progressnowaction.org&gt;</t>
  </si>
  <si>
    <t>How we keep the momentum going</t>
  </si>
  <si>
    <t>&lt;28965022e4d6b4784f6cedd00bb3df8e@localhost.localdomain&gt;</t>
  </si>
  <si>
    <t>Fri, 1 May 2015 13:43:51 -0400</t>
  </si>
  <si>
    <t>John Podesta &lt;john.podesta@gmail.com&gt;, Joel Benenson &lt;jbenenson@bsgco.com&gt;, 
 Jake Sullivan &lt;jsullivan@hillaryclinton.com&gt;, 
 Mandy Grunwald &lt;gruncom@aol.com&gt;, Huma Abedin &lt;huma@hrcoffice.com&gt;, 
 Teddy Goff &lt;tgoff@hillaryclinton.com&gt;, Jim Margolis &lt;Jim.Margolis@gmmb.com&gt;, 
 Kristina Schake &lt;kschake@hillaryclinton.com&gt;, 
 Robby Mook &lt;re47@hillaryclinton.com&gt;, 
 Dan Schwerin &lt;dschwerin@hillaryclinton.com&gt;</t>
  </si>
  <si>
    <t>Heads up for call with HRC</t>
  </si>
  <si>
    <t>&lt;-4969604421429860801@unknownmsgid&gt;</t>
  </si>
  <si>
    <t>Tue, 16 Sep 2008 23:36:53 -0400</t>
  </si>
  <si>
    <t>[big campaign] Media Monitoring Report - Evening 09/16/08</t>
  </si>
  <si>
    <t>&lt;cdb3fafd0809162036w9873039t766cf8a3903e7759@mail.gmail.com&gt;</t>
  </si>
  <si>
    <t>Fri, 27 Nov 2015 15:53:44 +0000</t>
  </si>
  <si>
    <t>&lt;232a4a45176fccacab865e520a7f9100a75.20151127155322@mail75.suw11.mcdlv.net&gt;</t>
  </si>
  <si>
    <t>Thu, 2 Apr 2015 18:48:55 -0400</t>
  </si>
  <si>
    <t>&lt;42A1A76C-EF53-4274-8673-7D51645F067A@gmail.com&gt;</t>
  </si>
  <si>
    <t>Fri, 24 Apr 2015 09:21:11 -0400</t>
  </si>
  <si>
    <t>Samantha McClain &lt;smcclain@hillaryclinton.com&gt;</t>
  </si>
  <si>
    <t>April 24 Morning Show roundup</t>
  </si>
  <si>
    <t>&lt;CAEoe_PqEa10kgytMxp89skVCreX8jcFsG2mp9HMDe5pti6QLnQ@mail.gmail.com&gt;</t>
  </si>
  <si>
    <t>Sat, 10 May 2014 13:40:23 -0400</t>
  </si>
  <si>
    <t>robbymook@gmail.com</t>
  </si>
  <si>
    <t>Fwd: Correct The Record Saturday May 10, 2014 Roundup</t>
  </si>
  <si>
    <t>&lt;AD0D8A4C-841F-49B4-A854-EE15A27A8403@gmail.com&gt;</t>
  </si>
  <si>
    <t>Fri, 8 Aug 2008 10:47:43 -0400</t>
  </si>
  <si>
    <t>[big campaign] How Would McCain Mediate A Russia-Georgia Conflict?</t>
  </si>
  <si>
    <t>&lt;80A0C6FBCD6E494E8933D1D1A52D267A0E61297E@epistula.americanprogresscenter.org&gt;</t>
  </si>
  <si>
    <t>Mon, 4 Jan 2016 18:44:41 +0000</t>
  </si>
  <si>
    <t>John Podesta &lt;john.podesta@gmail.com&gt;, 
 =?us-ascii?Q?Heather_Boushey=0D=0A_=28hboushey@equitablegrowth.org=29?= &lt;hboushey@equitablegrowth.org&gt;, 
 =?us-ascii?Q?Daetz=2C=0D=0A_Steve?= &lt;sdaetz@sandlerfoundation.org&gt;</t>
  </si>
  <si>
    <t>FW: Parking the Big Money by Cass R. Sunstein (NY Review of Books -
 Jan 14, 2016 issue)</t>
  </si>
  <si>
    <t>&lt;3B00EFA99369C540BE90A0C751EF8F8A13EC1738@sf-exch01.sandlerfamily.org&gt;</t>
  </si>
  <si>
    <t>Fri, 3 Apr 2015 18:26:23 -0400 (EDT)</t>
  </si>
  <si>
    <t>Normalization becomes the new normal</t>
  </si>
  <si>
    <t>&lt;1120630492171.1101987856365.1054729873.0.1001826JL.1002@scheduler.constantcontact.com&gt;</t>
  </si>
  <si>
    <t>Wed, 9 Jul 2008 14:00:23 -0400</t>
  </si>
  <si>
    <t>[big campaign] Media Monitoring Report - Morning 07/09/08</t>
  </si>
  <si>
    <t>&lt;8f6e216d0807091100r535d0d4fh96b0ad249e90676c@mail.gmail.com&gt;</t>
  </si>
  <si>
    <t>Wed, 5 Aug 2015 22:29:13 +0000</t>
  </si>
  <si>
    <t>The Iran Deal: Path to a Bomb or Window to a Target?</t>
  </si>
  <si>
    <t>&lt;492391050.279044651438813753367.JavaMail.app@rbg52.atlis1&gt;</t>
  </si>
  <si>
    <t>Thu, 21 May 2015 22:46:01 -0400</t>
  </si>
  <si>
    <t>&lt;CAE6FiQ8AP4_iOxV4d0tP8iJkXshF5HtF4hgv3yu0cqzsJDfEXw@mail.gmail.com&gt;</t>
  </si>
  <si>
    <t>Tue, 7 Oct 2008 22:51:33 -0400</t>
  </si>
  <si>
    <t>[big campaign] Be Careful What You Wish For - LCV Looks at the
 Record, John McCain Falls Deeper Down the Oil Well and Barack Obama Puts
 Energy First</t>
  </si>
  <si>
    <t>&lt;C5119875.1212F%joshua_mcneil@lcv.org&gt;</t>
  </si>
  <si>
    <t>Thu, 10 Sep 2015 17:57:35 +0000</t>
  </si>
  <si>
    <t>Experiential Learning at Harvard [VIDEO]</t>
  </si>
  <si>
    <t>&lt;1691785236.2486645061441907855717.JavaMail.app@rbg53.atlis1&gt;</t>
  </si>
  <si>
    <t>Tue, 24 Nov 2015 05:43:09 -0600</t>
  </si>
  <si>
    <t>Daily Skimm: Tuesday is the new Thursday</t>
  </si>
  <si>
    <t>&lt;af5042ed-a0d0-4db1-b8e7-c41b020dc99d@xtgap4s7mta4372.xt.local&gt;</t>
  </si>
  <si>
    <t>Sun, 26 Apr 2015 09:59:33 -0400</t>
  </si>
  <si>
    <t>&lt;CAEj1YxrK=_jSD=oo2Y_-j6_+Qvy5VBLfECL5+fZ8aTM1WqbHfw@mail.gmail.com&gt;</t>
  </si>
  <si>
    <t>Mon, 22 Apr 2013 17:01:25 -0400 (EDT)</t>
  </si>
  <si>
    <t>jpodesta@americanprogress.org, john.podesta@gmail.com</t>
  </si>
  <si>
    <t>John Podesta, can you please help us get this to Senator Harkin</t>
  </si>
  <si>
    <t>&lt;97eb7.1bed4221.3ea6ff25@aol.com&gt;</t>
  </si>
  <si>
    <t>Thu, 23 Apr 2015 20:06:03 -0400</t>
  </si>
  <si>
    <t>Statement of Frank Giustra | CEO.CA</t>
  </si>
  <si>
    <t>&lt;A6802BE4-E1BE-4D91-B5CE-EE438DEFBA91@gmail.com&gt;</t>
  </si>
  <si>
    <t>Mon, 20 Jul 2015 18:58:41 -0400</t>
  </si>
  <si>
    <t>Daily Media Report 7.20.15</t>
  </si>
  <si>
    <t>&lt;CAGTda=DrQkK=qPeT0+RsdchhN3mzdWD2yU-ig7_JmGEOpP8NHg@mail.gmail.com&gt;</t>
  </si>
  <si>
    <t>Sat, 11 Apr 2015 09:15:39 -0400</t>
  </si>
  <si>
    <t>"Jesse F. Ferguson" &lt;jfferg@gmail.com&gt;</t>
  </si>
  <si>
    <t>News Clips - April 11, 2015</t>
  </si>
  <si>
    <t>&lt;86652cebdd5c821806b910cc027686c0@mail.gmail.com&gt;</t>
  </si>
  <si>
    <t>Tue, 12 Aug 2008 17:52:19 -0400</t>
  </si>
  <si>
    <t>[big campaign] Tracking Clip of the Day: McCain brushes off 3 Mi
 Island and Chernobyl, says "we've never had a serious accident" on a nuclear
 sub</t>
  </si>
  <si>
    <t>&lt;c28de9b0808121452u20bf733euc5e175f78b185a28@mail.gmail.com&gt;</t>
  </si>
  <si>
    <t>Tue, 20 May 2008 13:55:32 -0400</t>
  </si>
  <si>
    <t>[big campaign] Tracking Update: McCain's Cuban Independence Day
 Remarks in Miami, FL</t>
  </si>
  <si>
    <t>&lt;5678a18b0805201055h36e282aambd713c486c078def@mail.gmail.com&gt;</t>
  </si>
  <si>
    <t>Wed, 23 Jul 2008 00:25:43 +0200</t>
  </si>
  <si>
    <t>Re: FW: Clips: July 22, 2008</t>
  </si>
  <si>
    <t>&lt;8dd172e0807221525h7e9a5665y24b38d2d492dc987@mail.gmail.com&gt;</t>
  </si>
  <si>
    <t>Sat, 14 Mar 2015 17:09:21 +0000</t>
  </si>
  <si>
    <t>3.14.15 HRC Clips</t>
  </si>
  <si>
    <t>&lt;D129E313.FBDCF%nmerrill@hrcoffice.com&gt;</t>
  </si>
  <si>
    <t>Fri, 17 Jul 2015 23:03:38 -0400</t>
  </si>
  <si>
    <t>Mandy Grunwald &lt;gruncom@aol.com&gt;, Lily Adams &lt;ladams@hillaryclinton.com&gt;</t>
  </si>
  <si>
    <t>&lt;3b6181c98933ae32b0544a2418f037b2@mail.gmail.com&gt;</t>
  </si>
  <si>
    <t>Mon, 24 Sep 2007 08:23:14 -0400</t>
  </si>
  <si>
    <t>Clips: Mon 9/24</t>
  </si>
  <si>
    <t>&lt;6F0155DEFCB7A4439A77CC9FE97CD62207F12C81@SENATE-MS13.senate.ussenate.us&gt;</t>
  </si>
  <si>
    <t>Tue, 25 Sep 2012 14:31:50 +0000</t>
  </si>
  <si>
    <t>Fahad Gilani &lt;info@johndouglassforcongress.com&gt;</t>
  </si>
  <si>
    <t>FW: you up for this?</t>
  </si>
  <si>
    <t>&lt;e623334246ec692ace1ea41f18cb5c9e@bounce.bluestatedigital.com&gt;</t>
  </si>
  <si>
    <t>Mon, 21 Mar 2016 23:00:03 +1100</t>
  </si>
  <si>
    <t>Hudson &lt;events@hudson.org&gt;</t>
  </si>
  <si>
    <t>Upcoming Events: China's Economic Strategy, Geopolitics of Shale, and more</t>
  </si>
  <si>
    <t>&lt;cm.230003.dkuutlk.otlyhykh.i@cmail20.com&gt;</t>
  </si>
  <si>
    <t>Sun, 27 Dec 2015 12:54:22 -0500</t>
  </si>
  <si>
    <t>Elliott Light &lt;elight65@gmail.com&gt;</t>
  </si>
  <si>
    <t>Climate Change and Molten Salt Reactors</t>
  </si>
  <si>
    <t>&lt;001f01d140cf$9e58c240$db0a46c0$@com&gt;</t>
  </si>
  <si>
    <t>Tue, 08 Jan 2013 00:27:18 +0000</t>
  </si>
  <si>
    <t>ERIC GARCETTI &lt;info@ericgarcetti.com&gt;</t>
  </si>
  <si>
    <t>Blown Away</t>
  </si>
  <si>
    <t>&lt;50eb67e62cce_314fbe9e34100540@worker4.nbuild.3dna.managedmachine.com.mail&gt;</t>
  </si>
  <si>
    <t>Sat, 29 Nov 2014 14:07:16 -0500</t>
  </si>
  <si>
    <t>Pete Ogden &lt;progden@gmail.com&gt;</t>
  </si>
  <si>
    <t>global tech initiative</t>
  </si>
  <si>
    <t>&lt;CAOVYFPAMTV1Ry8+fV3Q+1FpqH8L_a+NQURE6GFNrtujpEz_M9A@mail.gmail.com&gt;</t>
  </si>
  <si>
    <t>Thu, 23 Apr 2015 15:28:14 -0400</t>
  </si>
  <si>
    <t>FYI -- Medium post by Brian rebutting NYT</t>
  </si>
  <si>
    <t>&lt;CABd81JJh9G37Gzw7uzjo2joSevz4Pn5kR3b5n3ia+fuJMKy00Q@mail.gmail.com&gt;</t>
  </si>
  <si>
    <t>Fri, 2 Oct 2015 07:12:29 -0700</t>
  </si>
  <si>
    <t>The Note - The Politics of Mass Shootings</t>
  </si>
  <si>
    <t>&lt;469171126.493396.1443795149585@n7umgw26.starwave.com&gt;</t>
  </si>
  <si>
    <t>Wed, 5 Dec 2007 09:16:44 -0500</t>
  </si>
  <si>
    <t>Andres Moreno &lt;dctrooper@gmail.com&gt;</t>
  </si>
  <si>
    <t>Andres - DC &lt;dctrooper@gmail.com&gt;</t>
  </si>
  <si>
    <t>'08 Election Daily News Clips - 12/05</t>
  </si>
  <si>
    <t>&lt;FFFB3788-C4A8-4ED1-BBBC-3A7F4B42783D@gmail.com&gt;</t>
  </si>
  <si>
    <t>Sun, 11 Jan 2015 15:04:52 -0500</t>
  </si>
  <si>
    <t>Human Rights Campaign Under Fire in LGBT Community</t>
  </si>
  <si>
    <t>&lt;2379881830.-820110122@org2.org2DB.reply.salsalabs.com&gt;</t>
  </si>
  <si>
    <t>Thu, 23 Apr 2015 18:35:09 -0400</t>
  </si>
  <si>
    <t>Re: Afternoon ROUNDUP: Tweet, Calls, Travel &amp; Meetings Tomorrow</t>
  </si>
  <si>
    <t>&lt;CAEMn5Q=SkZdMvhQJYzFnms8kFgh8UFPkcjqkahJ07zU=_+nKhQ@mail.gmail.com&gt;</t>
  </si>
  <si>
    <t>Thu, 21 Aug 2014 17:38:50 -0400</t>
  </si>
  <si>
    <t>Why the People of Ferguson Can't Trust the Cops</t>
  </si>
  <si>
    <t>&lt;2223150456.-280879245@org2.org2DB.reply.salsalabs.com&gt;</t>
  </si>
  <si>
    <t>Mon, 8 Sep 2008 15:08:48 -0400</t>
  </si>
  <si>
    <t>[big campaign] Media Monitoring Report - Morning 09/08/08</t>
  </si>
  <si>
    <t>&lt;9fe0a8120809081208l14622d3fw7e7ec72a1f584622@mail.gmail.com&gt;</t>
  </si>
  <si>
    <t>Mon, 11 Aug 2008 08:51:02 -0400</t>
  </si>
  <si>
    <t>[big campaign] '08 Daily News Clips - 8/11</t>
  </si>
  <si>
    <t>&lt;c28de9b0808110551i6e5c9dfaj2ae1f3affd8f91d1@mail.gmail.com&gt;</t>
  </si>
  <si>
    <t>Thu, 16 Oct 2008 22:28:52 +0000</t>
  </si>
  <si>
    <t>&lt;350682666-1224196300-cardhu_decombobulator_blackberry.rim.net-341914585-@bxe252.bisx.prod.on.blackberry&gt;</t>
  </si>
  <si>
    <t>Tue, 17 Jun 2008 13:29:43 -0400</t>
  </si>
  <si>
    <t>David Miller &lt;dmiller@campaignmoney.org&gt;</t>
  </si>
  <si>
    <t>[big campaign] Big Donors and Lobbyists Sculpt McCain Energy Policy</t>
  </si>
  <si>
    <t>&lt;C47D6CC7.79A3%dmiller@campaignmoney.org&gt;</t>
  </si>
  <si>
    <t>Fri, 8 Aug 2008 16:09:45 -0400</t>
  </si>
  <si>
    <t>bigcampaign@googlegroups.com, iraqcampaign@googlegroups.com</t>
  </si>
  <si>
    <t>[big campaign] NYT: 'Time for Iraq to Pay the Bill'</t>
  </si>
  <si>
    <t>&lt;29FF7EFA288ACD488DD412939D4D1BAB9779E7@aufc-server.AUFC.local&gt;</t>
  </si>
  <si>
    <t>Thu, 6 Aug 2009 15:35:14 -0400</t>
  </si>
  <si>
    <t>Doug Band &lt;doug@presidentclinton.com&gt;</t>
  </si>
  <si>
    <t>"'MillsCD@state.gov'" &lt;MillsCD@state.gov&gt;, 
 "'john.podesta@gmail.com'" &lt;john.podesta@gmail.com&gt;</t>
  </si>
  <si>
    <t>Fw: North Korea</t>
  </si>
  <si>
    <t>&lt;786762D781A7FF4FAC9060892B40448803493082C7@CLNTINET08.clinton.local&gt;</t>
  </si>
  <si>
    <t>Thu, 10 Mar 2016 10:38:48 -0800</t>
  </si>
  <si>
    <t>Rosenberger Laura &lt;lrosenberger@hillaryclinton.com&gt;</t>
  </si>
  <si>
    <t>Today's Greek Community Call</t>
  </si>
  <si>
    <t>&lt;CEAA507D-3606-418A-89A7-0BAE5AB1DF14@gmail.com&gt;</t>
  </si>
  <si>
    <t>Wed, 27 Aug 2008 10:20:37 -0400</t>
  </si>
  <si>
    <t>[big campaign] VP CHOICES OFFER MORE OF THE SAME FAILED BUSH-MCCAIN
 POLICIES</t>
  </si>
  <si>
    <t>&lt;e3b2d4590808270720h251a2b06n6652991d72a27f4@mail.gmail.com&gt;</t>
  </si>
  <si>
    <t>Tue, 5 Aug 2008 15:06:14 -0400</t>
  </si>
  <si>
    <t>[big campaign] Tracking Update: McCain Nuclear Plant Tour in Newport,
 MI 08/05/08</t>
  </si>
  <si>
    <t>&lt;c28de9b0808051206v2ab4f0k1a3d007986fe2666@mail.gmail.com&gt;</t>
  </si>
  <si>
    <t>Wed, 2 Jul 2008 09:00:34 -0400</t>
  </si>
  <si>
    <t>"iraqcampaign@googlegroups.com" &lt;iraqcampaign@googlegroups.com&gt;, 
 "bigcampaign@googlegroups.com" &lt;bigcampaign@googlegroups.com&gt;</t>
  </si>
  <si>
    <t>[big campaign] Americans are pyaing at the pump for the failed
 foreign policies of the Bush Administration</t>
  </si>
  <si>
    <t>&lt;D95FD7E3C26145418259F2F5E3E88E5B0616CDB921@bryan.ad.nsnetwork.org&gt;</t>
  </si>
  <si>
    <t>Sun, 12 Aug 2012 11:10:11 -0400</t>
  </si>
  <si>
    <t>"Gary Ritterstein, John Douglass for Congress " &lt;info@johndouglassforcongress.com&gt;</t>
  </si>
  <si>
    <t>Limbaugh Wannabee Attacks</t>
  </si>
  <si>
    <t>&lt;0e3a2cd9631f4c53ad36915bb3e3ebdd@johndouglassforcongress.com&gt;</t>
  </si>
  <si>
    <t>Thu, 31 Jul 2014 09:09:30 -0400</t>
  </si>
  <si>
    <t>Correct The Record Thursday July 31, 2014 Morning Roundup</t>
  </si>
  <si>
    <t>&lt;CAGLPf4f7BM4Y6eNT1dT6HVX5JL=LXTu0aXMrtEEm3pgjEAPp4A@mail.gmail.com&gt;</t>
  </si>
  <si>
    <t>Fri, 16 Mar 2012 12:34:13 -0400</t>
  </si>
  <si>
    <t>Walker Morris &lt;wmorris@clintonfoundation.org&gt;</t>
  </si>
  <si>
    <t>Amitabh Desai &lt;adesai@clintonfoundation.org&gt;, 
 Bruce Lindsey &lt;blindsey@clintonfoundation.org&gt;, 
 Laura Graham &lt;lgraham@clintonfoundation.org&gt;, 
 Doug Band - PC &lt;doug@presidentclinton.com&gt;, 
 Justin Cooper - PC &lt;justin@presidentclinton.com&gt;, 
 "john.podesta@gmail.com" &lt;john.podesta@gmail.com&gt;</t>
  </si>
  <si>
    <t>Re: Howard Buffett</t>
  </si>
  <si>
    <t>&lt;401BF6A473EDA042A5E7A839CCAAE48E15123FDE30@CLINTON07.utopiasystems.net&gt;</t>
  </si>
  <si>
    <t>Fri, 18 Jul 2014 01:34:26 +0000</t>
  </si>
  <si>
    <t>Ben Chang &lt;bchang@albrightstonebridge.com&gt;, 
 Anne Hall &lt;Anne.Hall@APORTER.COM&gt;, Bill Antholis &lt;wantholis@brookings.edu&gt;,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Dan Benjamin &lt;dbenjam61@hotmail.com&gt;, 
 Daniel Silverberg &lt;danielsilverberg@yahoo.com&gt;, 
 Denis McDonough &lt;denis.mcdonough@gmail.com&gt;, 
 Derek Chollet &lt;dhchollet@gmail.com&gt;, 
 =?utf-8?Q?Don_Gips=0D=0A_=28don.gips@gmail.com=29?= &lt;don.gips@gmail.com&gt;, 
 donkerrick &lt;donkerrick@comcast.net&gt;, 
 "Eryn M. Sepp (eryn.sepp@gmail.com)" &lt;eryn.sepp@gmail.com&gt;, 
 Fariba Yassaee &lt;fyassaee@albrightstonebridge.com&gt;, 
 Greg Craig &lt;gcraig@skadden.com&gt;, Jamie Rubin &lt;JamesPRubin1960@gmail.com&gt;, 
 Jan   Stewart &lt;jstewart@albrightstonebridge.com&gt;, 
 Jeff Smith &lt;jeffrey_smith@aporter.com&gt;, Jeremy Bash &lt;jeremybash@gmail.com&gt;, 
 =?utf-8?Q?Jessica=0D=0A_Lewis?= &lt;lewisje03@yahoo.com&gt;, 
 =?utf-8?Q?Jim_Miller_-_Department_of_Defense=0D=0A_=28james.n.miller.jr@gmail.com?=
 =?utf-8?Q?=29?= &lt;james.n.miller.jr@gmail.com&gt;, 
 Jim O'Brien &lt;jobrien@albrightstonebridge.com&gt;, 
 =?utf-8?Q?Joanna_Nicoletti=0D=0A_=28info@forwardengagement.org=29?= &lt;info@forwardengagement.org&gt;, 
 Joe Cirincione &lt;jcirincione@ploughshares.org&gt;, 
 John Norris &lt;jnorris@americanprogress.org&gt;, 
 John Podesta &lt;john.podesta@gmail.com&gt;, Julianne Smith &lt;julsmi@gmail.com&gt;, 
 Ken   Lieberthal &lt;klieberthal@brookings.edu&gt;, 
 Kurt Campbell &lt;kurtmcampbell@yahoo.com&gt;, 
 Laura Huber &lt;lhuber@albrightstonebridge.com&gt;, Leon   Fuerth &lt;hdpf@msn.com&gt;, 
 Maida Stadtler &lt;mstadtler@apcoworldwide.com&gt;, 
 Marcel   Lettre &lt;mlettre@verizon.net&gt;, 
 "Mariah Sixkiller (mariah6@gmail.com)" &lt;mariah6@gmail.com&gt;, 
 Martin Indyk &lt;mindyk@brookings.edu&gt;, 
 =?utf-8?Q?Michael_Morell=0D=0A_=28michaelbuckeye24@gmail.com=29?= &lt;michaelbuckeye24@gmail.com&gt;, 
 Michele Flournoy &lt;micheleflournoy3@gmail.com&gt;, 
 Pat Griffin &lt;pgriffin@pmj-dc.com&gt;, Rich Verma &lt;rverma@steptoe.com&gt;, 
 Rob Malley &lt;rmalley555@gmail.com&gt;, 
 Samuel Berger &lt;sberger@albrightstonebridge.com&gt;, 
 Sharon Burke &lt;burkese@comcast.net&gt;, 
 =?utf-8?Q?Steve=0D=0A_Ricchetti?= &lt;sricchetti@cox.net&gt;, 
 Strobe Talbott &lt;stalbott@brookings.edu&gt;, Susan Rice &lt;ricesusane@aol.com&gt;, 
 Suzy George &lt;suzygeorge8@gmail.com&gt;, 
 =?utf-8?Q?Tamara=0D=0A_Wittes_=28twittes@brookings.edu=29?= &lt;twittes@brookings.edu&gt;, 
 Tara Sonenshine &lt;tsonenshine@earthlink.net&gt;, 
 Theodore Waddelow &lt;twaddelow@albrightstonebridge.com&gt;, 
 Tim Roemer &lt;tjroemer@gmail.com&gt;, 
 =?utf-8?Q?Tom=0D=0A_Daschle?= &lt;tom.daschle@dlapiper.com&gt;, 
 Tom Donilon &lt;tdonilon@gmail.com&gt;, 
 =?utf-8?Q?Tom=0D=0A_Downey?= &lt;tdowney@dmggroup.com&gt;, 
 Tommy Ross &lt;tommy_ross@reid.senate.gov&gt;, 
 Toni   Verstandig &lt;tonigverstandig@gmail.com&gt;, 
 Tony Blinken &lt;ablinken@aol.com&gt;, 
 Veronica Pollack &lt;Veronica.Pollock@dlapiper.com&gt;, 
 "Vikram Singh" &lt;vsingh@americanprogress.org&gt;, 
 Wendy Sherman &lt;wendyrsherman@gmail.com&gt;</t>
  </si>
  <si>
    <t>Colin Kahl piece on Iran:</t>
  </si>
  <si>
    <t>&lt;133d6dcd35674b29b2898a3557fb7251@CO1PR07MB313.namprd07.prod.outlook.com&gt;</t>
  </si>
  <si>
    <t>Wed, 6 Jan 2016 17:06:46 -0500</t>
  </si>
  <si>
    <t>John Podesta &lt;john.podesta@gmail.com&gt;, 
 Milia Fisher &lt;mfisher@hillaryclinton.com&gt;</t>
  </si>
  <si>
    <t>Fwd: BREAKING NEWS: Obama plugs State of the Union address in video trailer</t>
  </si>
  <si>
    <t>&lt;CANvypvB32fJDcoQ2Ade2c_SRZgPZLB5mWdAJFDKcr+LLgZn7sw@mail.gmail.com&gt;</t>
  </si>
  <si>
    <t>Fri, 28 Nov 2014 18:34:12 -0500</t>
  </si>
  <si>
    <t>Peter Emerson &lt;peter.emerson@me.com&gt;</t>
  </si>
  <si>
    <t>Re: Help</t>
  </si>
  <si>
    <t>&lt;7222CF1D-035E-4AC4-88C1-EF475C9F18A2@americanbridge.org&gt;</t>
  </si>
  <si>
    <t>Wed, 6 Jan 2016 22:39:37 +0000 (UTC)</t>
  </si>
  <si>
    <t>"Steven N. White" &lt;hit-reply@linkedin.com&gt;</t>
  </si>
  <si>
    <t>Proposed "Loose Canon on Deck" Political Ad v. Donald Trump</t>
  </si>
  <si>
    <t>&lt;333086195.1738138.1452119977384.JavaMail.app@ltx1-app6023.prod.linkedin.com&gt;</t>
  </si>
  <si>
    <t>Thu, 16 Jul 2015 19:28:14 -0400</t>
  </si>
  <si>
    <t>&lt;CAME8pxXNTCHZUHY76v7ZeNLT30f-MAgDyikFXGKG1UUd_OoWtg@mail.gmail.com&gt;</t>
  </si>
  <si>
    <t>Mon, 1 Dec 2014 12:57:41 -0500</t>
  </si>
  <si>
    <t>John Deutch &lt;jmd@mit.edu&gt;</t>
  </si>
  <si>
    <t>&lt;CAE6FiQ8CgU0AoUh-Tos0dWGKzRFGxrCRnegEbSjmNjjQnqL+pQ@mail.gmail.com&gt;</t>
  </si>
  <si>
    <t>Fri, 8 Aug 2014 08:42:58 -0400</t>
  </si>
  <si>
    <t>Edson Brolin &lt;ebrolin@me.com&gt;</t>
  </si>
  <si>
    <t>Nuclear Power - the elephant in the climate change room</t>
  </si>
  <si>
    <t>&lt;3AB289D5-639A-4E0A-AF4D-B51387D9E3D7@me.com&gt;</t>
  </si>
  <si>
    <t>Thu, 7 Jan 2016 15:28:04 +0000</t>
  </si>
  <si>
    <t>&lt;232a4a45176fccacab865e520a7f9100a75.20160107152750@mail34.atl71.mcdlv.net&gt;</t>
  </si>
  <si>
    <t>Sun, 17 Jan 2016 10:18:44 -0500</t>
  </si>
  <si>
    <t>&lt;8715519098288816117@unknownmsgid&gt;</t>
  </si>
  <si>
    <t>Tue, 4 Aug 2015 12:03:28 +0000</t>
  </si>
  <si>
    <t>The Iran Nuclear Deal: A Definitive Guide</t>
  </si>
  <si>
    <t>&lt;111789635.42776171438689808249.JavaMail.app@rbg51.atlis1&gt;</t>
  </si>
  <si>
    <t>Tue, 11 Nov 2008 10:32:39 -0700</t>
  </si>
  <si>
    <t>Gary Hart &lt;Gary.Hart@ucdenver.edu&gt;</t>
  </si>
  <si>
    <t>FW: Checking in</t>
  </si>
  <si>
    <t>&lt;3E56506515893B45BFB599EBD186C1C48C870CEC54@CORTEZ.ucdenver.pvt&gt;</t>
  </si>
  <si>
    <t>Thu, 19 Nov 2015 14:52:06 +0000</t>
  </si>
  <si>
    <t>Milton Regan &lt;regan@law.georgetown.edu&gt;</t>
  </si>
  <si>
    <t>December 4 Conference</t>
  </si>
  <si>
    <t>&lt;22DCDDC580FA32408250778495277BB2AC85FBE7@LAW-MBX01.law.georgetown.edu&gt;</t>
  </si>
  <si>
    <t>Thu, 23 Oct 2008 10:26:16 -0400</t>
  </si>
  <si>
    <t>[big campaign] Tracking Update: McCain Rally in Ormond Beach, FL
 10/23/08</t>
  </si>
  <si>
    <t>&lt;c28de9b0810230726v5dc9e4c5s588bf9afc260abf2@mail.gmail.com&gt;</t>
  </si>
  <si>
    <t>Sun, 26 Apr 2015 10:46:22 -0400</t>
  </si>
  <si>
    <t>&lt;-73938820553982980@unknownmsgid&gt;</t>
  </si>
  <si>
    <t>Sat, 21 Feb 2015 21:17:42 -0500</t>
  </si>
  <si>
    <t>All the things</t>
  </si>
  <si>
    <t>&lt;CAKM1B-8NU+d_OAuP+J9-23TbA0Y=6c5ArkLRbe0uXB40_FfHKQ@mail.gmail.com&gt;</t>
  </si>
  <si>
    <t>Fri, 31 Jul 2015 12:18:21 -0400</t>
  </si>
  <si>
    <t>&lt;-7116453458215180990@unknownmsgid&gt;</t>
  </si>
  <si>
    <t>Sat, 24 Oct 2015 17:59:14 +0000</t>
  </si>
  <si>
    <t>John Podesta &lt;john.podesta@gmail.com&gt;, 
 Dan Schwerin &lt;dschwerin@hillaryclinton.com&gt;</t>
  </si>
  <si>
    <t>&lt;1A484C9C32B526468802B7C2E6FD1BCEB495BA75@mbx031-w2-co-2.exch031.domain.local&gt;</t>
  </si>
  <si>
    <t>Thu, 7 Jan 2016 08:32:46 -0500 (EST)</t>
  </si>
  <si>
    <t>The Daily 202: Marco Rubio, once sunny, turns dark to try matching
 the GOP mood</t>
  </si>
  <si>
    <t>&lt;20160107083246.5867926.459617@sailthru.com&gt;</t>
  </si>
  <si>
    <t>Fri, 25 Jul 2014 08:17:12 -0400</t>
  </si>
  <si>
    <t>Correct The Record Friday July 25, 2014 Morning Roundup</t>
  </si>
  <si>
    <t>&lt;CAGLPf4dT=bbu534fFPCNrkErRjSPOed9DW6nC9f_inOgpSO_sA@mail.gmail.com&gt;</t>
  </si>
  <si>
    <t>Tue, 14 Oct 2008 11:16:12 -0400</t>
  </si>
  <si>
    <t>"Ivan Frishberg" &lt;ivanfrishberg@gmail.com&gt;</t>
  </si>
  <si>
    <t>[big campaign] McCain proposes $280 in taxpayer support for nukes.</t>
  </si>
  <si>
    <t>&lt;c2998a010810140816g13d096eetf611493538b4a5cd@mail.gmail.com&gt;</t>
  </si>
  <si>
    <t>Mon, 1 Sep 2014 14:42:45 -0400</t>
  </si>
  <si>
    <t>RESEND: Correct The Record Monday September 1, 2014 Roundup</t>
  </si>
  <si>
    <t>&lt;CAGLPf4fxdvc555G==CYRO6te+4jKSVbsfm5D=fbx5CUsACiYbg@mail.gmail.com&gt;</t>
  </si>
  <si>
    <t>Fri, 23 Oct 2015 22:41:55 +0000</t>
  </si>
  <si>
    <t>&lt;f268b2f26e0ca5824aff057e5875ab38019.20151023224116@mail170.atl171.mcdlv.net&gt;</t>
  </si>
  <si>
    <t>Tue, 4 Dec 2007 19:14:52 -0500</t>
  </si>
  <si>
    <t>"Tara McGuinness" &lt;tara.mcguinness@gmail.com&gt;</t>
  </si>
  <si>
    <t>tom@zzranch.org, "Begala, Paul" &lt;pbegala@hatcreekent.com&gt;, 
 "Jim Gerstein" &lt;jgerstein@democracycorps.com&gt;, 
 "John Podesta" &lt;john.podesta@gmail.com&gt;, 
 "Stan Greenberg" &lt;sgreenberg@gqrr.com&gt;, "Susan McCue" &lt;susan@one.org&gt;, 
 "Zach Schwartz" &lt;zschwartz@shangrila.us&gt;</t>
  </si>
  <si>
    <t>Tracker Program Update 12/4</t>
  </si>
  <si>
    <t>&lt;1eb2be430712041614y30cf8b45x30bf208f992f77ba@mail.gmail.com&gt;</t>
  </si>
  <si>
    <t>Tue, 24 Mar 2015 18:21:14 +0000</t>
  </si>
  <si>
    <t>3.24.15 HRC Clips</t>
  </si>
  <si>
    <t>&lt;D1372304.1068C7%nmerrill@hrcoffice.com&gt;</t>
  </si>
  <si>
    <t>Mon, 06 Aug 2012 09:31:51 -0400</t>
  </si>
  <si>
    <t>"Gary Ritterstein " &lt;info@johndouglassforcongress.com&gt;</t>
  </si>
  <si>
    <t>dangerous</t>
  </si>
  <si>
    <t>&lt;b4a16542dc694add85c831827b5b63ee@johndouglassforcongress.com&gt;</t>
  </si>
  <si>
    <t>Fri, 7 Dec 2012 19:28:33 -0500</t>
  </si>
  <si>
    <t>&lt;ABDE0289-6830-4915-AB91-260C82604570@clintonfoundation.org&gt;</t>
  </si>
  <si>
    <t>Wed, 6 Jan 2016 01:00:00 -0600</t>
  </si>
  <si>
    <t>GMF's World Wire: What to Watch in 2016 | GMF to Host Kissinger | Call for Brussels Forum Volunteers</t>
  </si>
  <si>
    <t>&lt;20160105-18212184-1b790169-0@v84.vx-email.com&gt;</t>
  </si>
  <si>
    <t>Fri, 26 Jun 2015 01:33:48 +1000</t>
  </si>
  <si>
    <t>News from Hudson: Turkey's Future, Oil Abundance, Targeting ISIS, and More</t>
  </si>
  <si>
    <t>&lt;cm.013348.jyurljk.xdtludjy.i@cmail19.com&gt;</t>
  </si>
  <si>
    <t>Wed, 30 Jul 2008 14:33:48 -0400</t>
  </si>
  <si>
    <t>[big campaign] Tracking Update: McCain Employee Town Hall in Aurora,
 CO 07/30/08</t>
  </si>
  <si>
    <t>&lt;c28de9b0807301133s1c74a526s5e8d4864f7a51b13@mail.gmail.com&gt;</t>
  </si>
  <si>
    <t>Sun, 2 Feb 2014 04:32:47 +0000</t>
  </si>
  <si>
    <t>Aaron Connelly &lt;AConnelly@albrightstonebridge.com&gt;, 
 Bill Antholis &lt;wantholis@brookings.edu&gt;, Bill Perry &lt;wjperry@aol.com&gt;, 
 "bill.danvers@gmail.com" &lt;bill.danvers@gmail.com&gt;, 
 Brian Katulis &lt;bkatulis@americanprogress.org&gt;, 
 Bruce Riedel &lt;briedel@brookings.edu&gt;, 
 =?utf-8?Q?Bill=0D=0A_Woodward?= &lt;bwoodward@mkalbright.com&gt;, 
 Caitlin McDonnell &lt;cmcdonnell@albrightstonebridge.com&gt;, 
 Carol Browner &lt;cmbrowner@me.com&gt;, 
 Catherine Whitney &lt;Catherine.Whitney@skadden.com&gt;, 
 Chris Roberts &lt;croberts@albrightstonebridge.com&gt;, 
 Dan Benjamin &lt;dbenjam61@hotmail.com&gt;, 
 Deborah Gordon &lt;DCgordon@stanford.edu&gt;, 
 Denis McDonough &lt;denis.mcdonough@gmail.com&gt;, 
 Derek Chollet &lt;dhchollet@gmail.com&gt;, Don Baer &lt;donbaer@ps-b.com&gt;, 
 "Don Gips (don.gips@gmail.com)" &lt;don.gips@gmail.com&gt;, 
 donkerrick &lt;donkerrick@comcast.net&gt;, 
 "Eryn M. Sepp (eryn.sepp@gmail.com)" &lt;eryn.sepp@gmail.com&gt;, 
 Frank Lowenstein &lt;frankl03@yahoo.com&gt;, Greg Craig &lt;gcraig@skadden.com&gt;, 
 Jake Sullivan &lt;jake.sullivan@gmail.com&gt;, 
 Jamie Rubin &lt;JamesPRubin1960@gmail.com&gt;, 
 Jan Vulevich Stewart &lt;jstewart@albrightstonebridge.com&gt;, 
 Jeff Smith &lt;jeffrey_smith@aporter.com&gt;, Jeremy Bash &lt;jeremybash@gmail.com&gt;, 
 Jessica Lewis &lt;lewisje03@yahoo.com&gt;, 
 "Jim O'Brien" &lt;jobrien@albrightstonebridge.com&gt;, 
 =?utf-8?Q?Joanna_Nicoletti=0D=0A_=28info@forwardengagement.org=29?= &lt;info@forwardengagement.org&gt;, 
 Joe Cirincione &lt;jcirincione@ploughshares.org&gt;, 
 John Podesta &lt;john.podesta@gmail.com&gt;, Julianne Smith &lt;julsmi@gmail.com&gt;, 
 Ken Lieberthal &lt;klieberthal@brookings.edu&gt;, 
 Kurt Campbell &lt;kurtmcampbell@yahoo.com&gt;, 
 =?utf-8?Q?Laura=0D=0A_Huber?= &lt;lhuber@albrightstonebridge.com&gt;, 
 Leon Fuerth &lt;hdpf@msn.com&gt;, 
 =?utf-8?Q?Maida=0D=0A_Stadtler?= &lt;mstadtler@apcoworldwide.com&gt;, 
 Marcel Lettre &lt;mlettre@verizon.net&gt;, 
 Mariah Sixkiller &lt;Mariah.sixkiller@mail.house.gov&gt;, 
 Marisa DeAngelis &lt;MDeAngelis@albrightstonebridge.com&gt;, 
 Martin Indyk &lt;mindyk@brookings.edu&gt;, 
 Michele Flournoy &lt;micheleflournoy3@gmail.com&gt;, 
 Nadia Nowytski &lt;nadia.nowytski@aporter.com&gt;, 
 Pat Griffin &lt;pgriffin@pmj-dc.com&gt;, Rand Beers &lt;rand1142@verizon.net&gt;, 
 Rich Verma &lt;rverma@steptoe.com&gt;, Rick Kessler &lt;rjkessler@verizon.net&gt;, 
 Rob Malley &lt;rmalley555@gmail.com&gt;, 
 Samuel Berger &lt;sberger@albrightstonebridge.com&gt;, 
 Steve Ricchetti &lt;sricchetti@cox.net&gt;, 
 Strobe Talbott &lt;stalbott@brookings.edu&gt;, Susan Rice &lt;ricesusane@aol.com&gt;, 
 Tara Sonenshine &lt;tsonenshine@earthlink.net&gt;, 
 Tim Roemer &lt;tjroemer@gmail.com&gt;, Tom Daschle &lt;tom.daschle@dlapiper.com&gt;, 
 Tom Donilon &lt;tdonilon@gmail.com&gt;, "Tom Downey" &lt;tdowney@dmggroup.com&gt;, 
 Tommy Ross &lt;tommy_ross@reid.senate.gov&gt;, 
 "Toni Verstandig" &lt;tonigverstandig@gmail.com&gt;, 
 Tony Blinken &lt;ablinken@aol.com&gt;, 
 Veronica Pollack &lt;Veronica.Pollock@dlapiper.com&gt;, 
 Wendy   Sherman &lt;wendyrsherman@gmail.com&gt;, 
 Wyndee Parker &lt;wyndee.parker@mail.house.gov&gt;</t>
  </si>
  <si>
    <t>Bruce Riedel article</t>
  </si>
  <si>
    <t>&lt;47294d9b51ec4d9393386e39f9013605@CO1PR07MB313.namprd07.prod.outlook.com&gt;</t>
  </si>
  <si>
    <t>Thu, 23 Apr 2015 20:56:26 -0400</t>
  </si>
  <si>
    <t>John Podesta &lt;john.podesta@gmail.com&gt;, Jim Margolis &lt;Jim.Margolis@gmmb.com&gt;, 
 Joel Benenson &lt;jbenenson@bsgco.com&gt;, Mandy Grunwald &lt;gruncom@aol.com&gt;, 
 John Anzalone &lt;john@algpolling.com&gt;, David Binder &lt;David@db-research.com&gt;, 
 Robby Mook &lt;re47@hillaryclinton.com&gt;, 
 Jake Sullivan &lt;jsullivan@hillaryclinton.com&gt;, 
 Dan Schwerin &lt;dschwerin@hillaryclinton.com&gt;</t>
  </si>
  <si>
    <t>Fwd: Stories for tomorrow 4.24</t>
  </si>
  <si>
    <t>&lt;1231374922562766391@unknownmsgid&gt;</t>
  </si>
  <si>
    <t>Mon, 15 Sep 2014 16:56:42 +0000</t>
  </si>
  <si>
    <t>FW: Hillary by Joseph Lelyveld (New York Review of Books - Sept 25,
 2014 issue)</t>
  </si>
  <si>
    <t>&lt;3B00EFA99369C540BE90A0C751EF8F8A01296AF9@sf-exch01.sandlerfamily.org&gt;</t>
  </si>
  <si>
    <t>Thu, 16 Apr 2015 00:13:40 +0000</t>
  </si>
  <si>
    <t>&lt;5EBFBA04-A4E2-45FD-A976-D48A77D975A1@oceanunite.org&gt;</t>
  </si>
  <si>
    <t>Mon, 16 Nov 2015 21:40:57 -0800</t>
  </si>
  <si>
    <t>Joe Patterson &lt;viejojoe@outlook.com&gt;</t>
  </si>
  <si>
    <t>A 2016 game changing, feature film project for your consideration.</t>
  </si>
  <si>
    <t>&lt;SNT150-W75F932A59B6A19648914E9C31D0@phx.gbl&gt;</t>
  </si>
  <si>
    <t>Wed, 5 Aug 2015 09:02:05 +0000</t>
  </si>
  <si>
    <t>&lt;232a4a45176fccacab865e520a7f9100a75.20150805090129@mail82.suw11.mcdlv.net&gt;</t>
  </si>
  <si>
    <t>Thu, 2 Oct 2008 11:48:49 -0400</t>
  </si>
  <si>
    <t>"Tait Sye" &lt;taitsye@gmail.com&gt;</t>
  </si>
  <si>
    <t>[big campaign] Huffington Post: Women's Health: Yet Another Issue
 Sarah Palin is Out of Touch On</t>
  </si>
  <si>
    <t>&lt;77ffe4980810020848j5b09b6dcsb4e576df86e0fea7@mail.gmail.com&gt;</t>
  </si>
  <si>
    <t>Fri, 15 Jan 2016 20:10:21 +0000</t>
  </si>
  <si>
    <t>&lt;DM2PR08MB448204A4B28B52E90E5E174BFCD0@DM2PR08MB448.namprd08.prod.outlook.com&gt;</t>
  </si>
  <si>
    <t>Mon, 4 May 2015 11:14:08 -0400</t>
  </si>
  <si>
    <t>Dan Schwerin &lt;dschwerin@hillaryclinton.com&gt;, 
 Joel Benenson &lt;jbenenson@bsgco.com&gt;, John Podesta &lt;john.podesta@gmail.com&gt;, 
 Kristina Schake &lt;kschake@hillaryclinton.com&gt;, 
 Mandy Grunwald &lt;gruncom@aol.com&gt;, Robby Mook &lt;re47@hillaryclinton.com&gt;, 
 Huma Abedin &lt;ha16@hillaryclinton.com&gt;, 
 Jennifer Palmieri &lt;jpalmieri@hillaryclinton.com&gt;, 
 Jake Sullivan &lt;jake.sullivan@gmail.com&gt;, 
 Brian Fallon &lt;bfallon@hillaryclinton.com&gt;, 
 John Anzalone &lt;john@algpolling.com&gt;, David Binder &lt;David@db-research.com&gt;, 
 Jim Margolis &lt;Jim.Margolis@gmmb.com&gt;, Teddy Goff &lt;tgoff@hillaryclinton.com&gt;, 
 Oren Shur &lt;oshur@hillaryclinton.com&gt;</t>
  </si>
  <si>
    <t>RE: Immigration remarks</t>
  </si>
  <si>
    <t>&lt;a6d3f45cee35f84874b46ff31699adb6@mail.gmail.com&gt;</t>
  </si>
  <si>
    <t>Sat, 1 Dec 2007 08:09:03 -0500</t>
  </si>
  <si>
    <t>Clips: Sat 12/1</t>
  </si>
  <si>
    <t>&lt;6F0155DEFCB7A4439A77CC9FE97CD622087C05AB@SENATE-MS13.senate.ussenate.us&gt;</t>
  </si>
  <si>
    <t>Mon, 31 Aug 2015 10:15:07 -0500</t>
  </si>
  <si>
    <t>Invitation: Global Energy Forum: Revolutionary Changes and Security
 Pathways</t>
  </si>
  <si>
    <t>&lt;1549105534.441800896.1441034107459.JavaMail.root@sjmas02.marketo.org&gt;</t>
  </si>
  <si>
    <t>Thu, 13 Aug 2015 15:32:15 +0000</t>
  </si>
  <si>
    <t>Koch Brothers connection to anti-Iran deal campaign</t>
  </si>
  <si>
    <t>&lt;df001503bd167f392ba07f190a09a483@bounce.bluestatedigital.com&gt;</t>
  </si>
  <si>
    <t>Sat, 9 Aug 2014 00:40:07 +0400</t>
  </si>
  <si>
    <t>Alla Konstantinova &lt;allak1979@gmail.com&gt;</t>
  </si>
  <si>
    <t>Tiffany Davis &lt;tmd@georgetown.edu&gt;</t>
  </si>
  <si>
    <t>Re: Sign up to be a tutor with Peer to Peer Tutoring!</t>
  </si>
  <si>
    <t>&lt;CAGWPAJnq+Hko4Lj4zkUPNGpWeoCQYRuJHuFxhhsDP95MrHrJkw@mail.gmail.com&gt;</t>
  </si>
  <si>
    <t>Mon, 10 Nov 2008 16:14:09 -0500</t>
  </si>
  <si>
    <t>Scott Lilly &lt;slilly@americanprogress.org&gt;</t>
  </si>
  <si>
    <t>Obama Cabinet</t>
  </si>
  <si>
    <t>&lt;DADBD71F3ECD1E42AD140ED28DA4FD262E562B2DC9@CAPMAILBOX.americanprogresscenter.org&gt;</t>
  </si>
  <si>
    <t>Fri, 24 Apr 2015 09:33:59 -0400</t>
  </si>
  <si>
    <t>Fwd: The Note: Inside 'Clinton Cash'</t>
  </si>
  <si>
    <t>&lt;CAL3dchiVS2a417q2j4PE2watM2s_064-ab5J8XidXSsB1PrNzw@mail.gmail.com&gt;</t>
  </si>
  <si>
    <t>Thu, 13 Nov 2014 20:47:44 +0000</t>
  </si>
  <si>
    <t>CSIS Releases 2015 Global Forecast: Crisis and Opportunity</t>
  </si>
  <si>
    <t>&lt;2298022412.4@informz.net&gt;</t>
  </si>
  <si>
    <t>Wed, 6 Aug 2008 11:55:26 -0400</t>
  </si>
  <si>
    <t>[big campaign] Media Monitoring Report - Morning 08/06/08</t>
  </si>
  <si>
    <t>&lt;cdb3fafd0808060855u138c2c96qdc196a3e5a93a8f0@mail.gmail.com&gt;</t>
  </si>
  <si>
    <t>Wed, 13 Aug 2008 17:14:42 -0400</t>
  </si>
  <si>
    <t>[big campaign] Tracking Update: McCain Media Avail in Birmingham, MI
 08/13/08</t>
  </si>
  <si>
    <t>&lt;c28de9b0808131414p656e9b4fq880628cfa0b46e54@mail.gmail.com&gt;</t>
  </si>
  <si>
    <t>Wed, 13 Aug 2014 14:06:16 +0000</t>
  </si>
  <si>
    <t>&lt;232a4a45176fccacab865e520a7f9100a75.20140813140318@mail53.atl31.mcdlv.net&gt;</t>
  </si>
  <si>
    <t>Tue, 19 Jan 2016 22:16:50 +0000</t>
  </si>
  <si>
    <t>Alice Cosgrove &lt;alice.e.cosgrove@gmail.com&gt;, 
 Anne Hall &lt;Anne.Hall@APORTER.COM&gt;, Bill Antholis &lt;antholis@virginia.edu&gt;, 
 "bill.danvers@gmail.com" &lt;bill.danvers@gmail.com&gt;, 
 =?us-ascii?Q?Brian_Katulis_=28American=0D=0A_Progress=29?= &lt;bkatulis@americanprogress.org&gt;, 
 Bruce Riedel &lt;briedel@brookings.edu&gt;, Carol Browner &lt;cmbrowner@me.com&gt;, 
 Carole Hall &lt;chall@brookings.edu&gt;, 
 Catherine Whitney &lt;Catherine.Whitney@skadden.com&gt;, 
 Chris Roberts &lt;croberts@albrightstonebridge.com&gt;, 
 Colin Kahl &lt;colin.h.kahl@gmail.com&gt;, Dan Benjamin &lt;dbenjam61@hotmail.com&gt;, 
 =?us-ascii?Q?Daniel=0D=0A_Silverberg?= &lt;danielsilverberg@yahoo.com&gt;, 
 Denis McDonough &lt;denis.mcdonough@gmail.com&gt;, 
 Derek Chollet &lt;dhchollet@gmail.com&gt;, 
 =?us-ascii?Q?Don_Gips=0D=0A_=28don.gips@gmail.com=29?= &lt;don.gips@gmail.com&gt;, 
 Don Kerrick &lt;donkerrick@gmail.com&gt;, Eryn Sanders &lt;eryn.sepp@gmail.com&gt;, 
 Fariba Yassaee &lt;fyassaee@albrightstonebridge.com&gt;, 
 Greg Craig &lt;gcraig@skadden.com&gt;, 
 =?us-ascii?Q?Jacob=0D=0A_Freedman?= &lt;jfreedman@albrightstonebridge.com&gt;, 
 =?us-ascii?Q?Jake_Sullivan=0D=0A_=28Jake.sullivan@gmail.com=29?= &lt;Jake.sullivan@gmail.com&gt;, 
 Jamie Rubin &lt;JamesPRubin1960@gmail.com&gt;, 
 Jan Stewart &lt;jstewart@albrightstonebridge.com&gt;, 
 Jeff Smith &lt;jeffrey_smith@aporter.com&gt;, Jeremy Bash &lt;jeremybash@gmail.com&gt;, 
 Jessica Lewis &lt;lewisje03@yahoo.com&gt;, 
 =?us-ascii?Q?Jim_Miller_-_Department_of_Defense=0D=0A_=28james.n.miller.jr@gmail.com?=
 =?us-ascii?Q?=29?= &lt;james.n.miller.jr@gmail.com&gt;, 
 Jim O'Brien &lt;jobrien@albrightstonebridge.com&gt;, 
 =?us-ascii?Q?Joanna_Nicoletti=0D=0A_=28info@forwardengagement.org=29?= &lt;info@forwardengagement.org&gt;, 
 Joe Cirincione &lt;jcirincione@ploughshares.org&gt;, 
 John Norris &lt;jnorris@americanprogress.org&gt;, 
 John Podesta &lt;john.podesta@gmail.com&gt;, Julianne Smith &lt;julsmi@gmail.com&gt;, 
 "Ken Lieberthal" &lt;klieberthal@brookings.edu&gt;, 
 Kim Holloway &lt;kholloway@albrightstonebridge.com&gt;, 
 Kurt Campbell &lt;kurtmcampbell@yahoo.com&gt;, Leon Fuerth &lt;hdpf@msn.com&gt;, 
 Maida Stadtler &lt;mstadtler@apcoworldwide.com&gt;, 
 Marcel Lettre &lt;marcel.lettre@gmail.com&gt;, 
 =?us-ascii?Q?Mariah_Sixkiller=0D=0A_=28mariah6@gmail.com=29?= &lt;mariah6@gmail.com&gt;, 
 Martin Indyk &lt;mindyk@brookings.edu&gt;, 
 Michele Flournoy &lt;micheleflournoy3@gmail.com&gt;, 
 =?us-ascii?Q?Mike=0D=0A_Morell_=28mmorell@beaconglobalstrategies.com=29?= &lt;mmorell@beaconglobalstrategies.com&gt;, 
 Milia Fisher &lt;mfisher@hillaryclinton.com&gt;, 
 Olivia Beavers &lt;olb4vt@virginia.edu&gt;, 
 =?us-ascii?Q?Pat=0D=0A_Griffin?= &lt;pgriffin@pmj-dc.com&gt;, 
 "philip.gordon (philip.gordon@verizon.net)" &lt;philip.gordon@verizon.net&gt;, 
 Rob Malley &lt;rmalley555@gmail.com&gt;, Sharon Burke &lt;burkese@comcast.net&gt;, 
 Steve Ricchetti &lt;sricchetti@cox.net&gt;, 
 Strobe Talbott &lt;stalbott@brookings.edu&gt;, Susan Rice &lt;ricesusane@aol.com&gt;, 
 Suzy George &lt;suzygeorge8@gmail.com&gt;, 
 "Tamara Wittes (twittes@brookings.edu)" &lt;twittes@brookings.edu&gt;, 
 Tara Sonenshine &lt;tsonenshine@earthlink.net&gt;, 
 =?us-ascii?Q?Tim=0D=0A_Roemer?= &lt;tjroemer@gmail.com&gt;, 
 Tom Daschle &lt;Tom@DaschleGroup.com&gt;, Tom Donilon &lt;tdonilon@gmail.com&gt;, 
 Tommy Ross &lt;trossjr@gmail.com&gt;, Toni Verstandig &lt;tonigverstandig@gmail.com&gt;, 
 "Toni Verstandig (tonigverstandig@aol.com)" &lt;tonigverstandig@aol.com&gt;, 
 Tony Blinken &lt;ablinken@aol.com&gt;, 
 Veronica Pollack &lt;veronica@daschlegroup.com&gt;, 
 Vikram Singh &lt;vsingh@americanprogress.org&gt;, 
 Wendy Sherman &lt;wendyrsherman@gmail.com&gt;</t>
  </si>
  <si>
    <t>Tara Sonenshine - "An American journalist finally comes home"</t>
  </si>
  <si>
    <t>&lt;BLUPR07MB32222D7659A3FB26E6E1BA1D9C10@BLUPR07MB322.namprd07.prod.outlook.com&gt;</t>
  </si>
  <si>
    <t>Wed, 23 Sep 2015 10:40:24 -0500</t>
  </si>
  <si>
    <t>Invitation: Georgian President Giorgi Margvelashvili to speak at
 the Wilson Center</t>
  </si>
  <si>
    <t>&lt;1406765852.23970886.1443022824982.JavaMail.root@sjmas01.marketo.org&gt;</t>
  </si>
  <si>
    <t>Thu, 10 Mar 2016 14:27:28 -0500</t>
  </si>
  <si>
    <t>Eleni Kounalakis &lt;kounalakiset@gmail.com&gt;, 
 Laura Rosenberger &lt;lrosenberger@hillaryclinton.com&gt;, 
 Jake Sullivan &lt;jsullivan@hillaryclinton.com&gt;</t>
  </si>
  <si>
    <t>&lt;CAE6FiQ_P=vE8b1bXGjSFO1+0mDM8ORyEDOCFzP5R2Vy-G4G=JA@mail.gmail.com&gt;</t>
  </si>
  <si>
    <t>Sun, 21 Feb 2016 18:53:15 -0500</t>
  </si>
  <si>
    <t>Evelyn Farkas &lt;efarkas@aol.com&gt;</t>
  </si>
  <si>
    <t>&lt;A5230E3E-4D14-4A90-86DB-298C86AA29E9@aol.com&gt;</t>
  </si>
  <si>
    <t>Sat, 7 Nov 2015 00:26:26 +0000</t>
  </si>
  <si>
    <t>&lt;f268b2f26e0ca5824aff057e5875ab38019.20151107002551@mail211.suw14.mcdlv.net&gt;</t>
  </si>
  <si>
    <t>Fri, 13 Feb 2015 09:48:05 -0500</t>
  </si>
  <si>
    <t>&lt;CAGLPf4e5rqyjzVGuHeSGZirjNKXdDjKWq6KEF9BNFuXSZjyCOQ@mail.gmail.com&gt;</t>
  </si>
  <si>
    <t>Tue, 12 Jan 2016 01:00:00 -0600</t>
  </si>
  <si>
    <t>Transatlantic Take: An Expensive Fight for Russia and Turkey</t>
  </si>
  <si>
    <t>&lt;20160111-11304929-f74f7a6f-0@v84.vx-email.com&gt;</t>
  </si>
  <si>
    <t>Thu, 19 Nov 2015 23:05:04 +0000</t>
  </si>
  <si>
    <t>&lt;36c48de8239770148b317d5a0fbd0ed098e.20151119171326@mail20.suw15.mcsv.net&gt;</t>
  </si>
  <si>
    <t>Wed, 1 Oct 2014 07:45:58 -0400</t>
  </si>
  <si>
    <t>Correct The Record Wednesday October 1, 2014 Morning Roundup</t>
  </si>
  <si>
    <t>&lt;CAGLPf4eeXaJXcoYKG-w=uf1M+z56QhdbpmR3LkfojB1Rt0KB4w@mail.gmail.com&gt;</t>
  </si>
  <si>
    <t>Tue, 21 Apr 2015 14:04:58 -0400</t>
  </si>
  <si>
    <t>Re: NH | Day 2</t>
  </si>
  <si>
    <t>&lt;-5632622388856990673@unknownmsgid&gt;</t>
  </si>
  <si>
    <t>Mon, 29 Feb 2016 16:40:29 +0000</t>
  </si>
  <si>
    <t>&lt;12c7cd9f433f9a73481efaa09d31b5459a5.20160229164005@mail210.atl21.rsgsv.net&gt;</t>
  </si>
  <si>
    <t>Sun, 25 Jan 2015 01:21:52 -0300</t>
  </si>
  <si>
    <t>rfeinberg@ucsd.edu, podesta@georgetown.edu, bkotschwar@georgetown.edu, 
 albright@georgetown.edu, mfeldstein@harvard.edu, 
 Martin_Feldstein@hks.harvard.edu</t>
  </si>
  <si>
    <t>Fw: EPW - &lt; Did Argentina 'default' ? &gt; Jan. 24, 2015 - Economic &amp; Political Weekly (India)</t>
  </si>
  <si>
    <t>&lt;D4BA8AF0DBAA417BAD70F7BA8A2179B2@LENOVO0C627C51&gt;</t>
  </si>
  <si>
    <t>Tue, 2 Sep 2014 04:08:25 -0400</t>
  </si>
  <si>
    <t>DC Hoyas &lt;dchoyas@dchoyas.org&gt;</t>
  </si>
  <si>
    <t>Georgetown Club of DC &lt;podesta@georgetown.edu&gt;</t>
  </si>
  <si>
    <t>Georgetown Alumni Club News - Fall Winery Tour, Book Events,
 Welcome to the Neighborhood &amp; more</t>
  </si>
  <si>
    <t>&lt;HPC-SAM749.GTW.48126.492418@mailer4&gt;</t>
  </si>
  <si>
    <t>Wed, 23 Jul 2008 08:45:51 -0400</t>
  </si>
  <si>
    <t>[big campaign] '08 Daily News Clips - 7/23</t>
  </si>
  <si>
    <t>&lt;c28de9b0807230545i71c6295cg598438e1fa161655@mail.gmail.com&gt;</t>
  </si>
  <si>
    <t>Tue, 13 Jan 2015 14:47:03 +0200</t>
  </si>
  <si>
    <t>GIDEON &lt;mond1967@zahav.net.il&gt;</t>
  </si>
  <si>
    <t>November 10 2012 Debbie Wasserman</t>
  </si>
  <si>
    <t>&lt;D6AAECF5192A4124B74D2FE8F4AB6044@rodeh&gt;</t>
  </si>
  <si>
    <t>Thu, 23 Apr 2015 01:10:37 -0400</t>
  </si>
  <si>
    <t>H &lt;hdr29@hrcoffice.com&gt;, Huma Abedin &lt;ha16@hillaryclinton.com&gt;, 
 Nick Merrill &lt;nmerrill@hillaryclinton.com&gt;, 
 John Podesta &lt;jp66@hillaryclinton.com&gt;, 
 John Podesta &lt;john.podesta@gmail.com&gt;</t>
  </si>
  <si>
    <t>Fwd: Formal response from me</t>
  </si>
  <si>
    <t>&lt;-6415856577713357490@unknownmsgid&gt;</t>
  </si>
  <si>
    <t>Fri, 30 Apr 2010 14:30:16 -0400</t>
  </si>
  <si>
    <t>[big campaign] Conservative Myths On Obama Administration's National 
	Security Policies</t>
  </si>
  <si>
    <t>&lt;D95FD7E3C26145418259F2F5E3E88E5B9EB8DDB700@bryan.ad.nsnetwork.org&gt;</t>
  </si>
  <si>
    <t>Tue, 8 Jul 2008 13:15:42 -0400</t>
  </si>
  <si>
    <t>[big campaign] Tracking Update: McCain Speech to LULAC Washington, DC
 07/08/09</t>
  </si>
  <si>
    <t>&lt;fa0b6cf80807081015o10c9da9em1a2e90d30d0797d6@mail.gmail.com&gt;</t>
  </si>
  <si>
    <t>Thu, 20 Aug 2015 04:24:06 -0600</t>
  </si>
  <si>
    <t>Daily Skimm: Carpe diem</t>
  </si>
  <si>
    <t>&lt;17255319-bf49-467b-9e22-d4eaac7b9efb@xtgap4s7mta1377.xt.local&gt;</t>
  </si>
  <si>
    <t>Mon, 30 Mar 2015 13:26:05 +0000</t>
  </si>
  <si>
    <t>"Hspeumpottsa Abedin (Huma@clintonemail.com)" &lt;Huma@clintonemail.com&gt;</t>
  </si>
  <si>
    <t>RE: Hillary Clinton Tells Malcolm Hoenlein Wants to Improve
 Relations With Israel</t>
  </si>
  <si>
    <t>&lt;C094865C4B0EBC4CB20DDAF694E759387E6D417F@SCG-LAMBX2.scg.corp&gt;</t>
  </si>
  <si>
    <t>Mon, 21 Sep 2015 01:00:00 -0500</t>
  </si>
  <si>
    <t>&lt;20150918-15264023-154ddd53-0@v84.vx-email.com&gt;</t>
  </si>
  <si>
    <t>Tue, 17 Jun 2008 09:04:33 -0400</t>
  </si>
  <si>
    <t>[big campaign] don't miss this NYT piece - NYT: How Close McCain Is
 to Bush Depends on the Issue</t>
  </si>
  <si>
    <t>&lt;001e01c8d07a$b3e0c9a0$1ba25ce0$@org&gt;</t>
  </si>
  <si>
    <t>Tue, 12 Aug 2014 09:07:03 -0400</t>
  </si>
  <si>
    <t>Correct The Record Tuesday August 12, 2014 Morning Roundup</t>
  </si>
  <si>
    <t>&lt;CAGLPf4c5rT7PDXcQQ3FHUn_4w6nvKY2GjfTGvCj7-5zwoY_FEQ@mail.gmail.com&gt;</t>
  </si>
  <si>
    <t>Sun, 18 May 2008 14:11:46 -0400</t>
  </si>
  <si>
    <t>[big campaign] Media Monitoring Report - Sunday 5/18/08</t>
  </si>
  <si>
    <t>&lt;96753f6c0805181111v2dad2553j9e8a7bfa0d0b805b@mail.gmail.com&gt;</t>
  </si>
  <si>
    <t>Sun, 23 Aug 2015 16:58:09 -0400</t>
  </si>
  <si>
    <t>&lt;CA+Z3wa0yg7G7KqbekXykE7q_wLVTyG8WYjeSDooLvbHpnSLeKA@mail.gmail.com&gt;</t>
  </si>
  <si>
    <t>Wed, 24 Sep 2008 15:17:52 -0400</t>
  </si>
  <si>
    <t>&lt;8dd172e0809241217m4970dee3l8776db493ab13e65@mail.gmail.com&gt;</t>
  </si>
  <si>
    <t>Fri, 25 Sep 2015 14:45:04 -0400</t>
  </si>
  <si>
    <t>&lt;CAEMn5Q=8WkmDyaGkgCCTGgNaY08+d044AUFd_wXptOo5mw_4Yw@mail.gmail.com&gt;</t>
  </si>
  <si>
    <t>Sat, 13 Dec 2008 14:41:49 -0500</t>
  </si>
  <si>
    <t>"Unruh-Cohen, Ana" &lt;Ana.UnruhCohen@mail.house.gov&gt;, 
 "'john.podesta@gmail.com'" &lt;john.podesta@gmail.com&gt;</t>
  </si>
  <si>
    <t>&lt;2D9BF548D5515F438B3AA0B0BE7BF5F6303403E632@MBX-01.ptt.gov&gt;</t>
  </si>
  <si>
    <t>Wed, 11 Jun 2008 13:01:39 -0400</t>
  </si>
  <si>
    <t>[big campaign] Media Monitoring Report - Morning 06/11/08</t>
  </si>
  <si>
    <t>&lt;ffc56f860806111001n7cf57495q3457bd71b02da985@mail.gmail.com&gt;</t>
  </si>
  <si>
    <t>Sat, 1 Aug 2015 09:51:42 -0400</t>
  </si>
  <si>
    <t>"Normapercy@aol.com" &lt;Normapercy@aol.com&gt;</t>
  </si>
  <si>
    <t>Re: Thank you from 'America in the Obama years': a 4-hour tv history
 for the BBC,etc</t>
  </si>
  <si>
    <t>&lt;CAE6FiQ8cZA9eoH7POo5+WTxq2jmM4+7UVTsScwT4kJq2z+LuSg@mail.gmail.com&gt;</t>
  </si>
  <si>
    <t>Tue, 27 Oct 2015 15:28:32 +0000</t>
  </si>
  <si>
    <t>Edward Elgar Publishing &lt;elgarsubscribe@e-elgar.com&gt;</t>
  </si>
  <si>
    <t>New Titles on Climate Change Reference No. ( 134180 )</t>
  </si>
  <si>
    <t>&lt;20151027152840.4CF7429002@medusa.knowall.net&gt;</t>
  </si>
  <si>
    <t>Mon, 8 Jun 2015 17:03:27 -0400</t>
  </si>
  <si>
    <t>Bio: Amb. Arun Kumar Singh</t>
  </si>
  <si>
    <t>&lt;CAKM1B-_4GEZS8a27593iSzHi1ts1FSVVDX55xyExEGWqBe-EaA@mail.gmail.com&gt;</t>
  </si>
  <si>
    <t>Mon, 14 Apr 2014 17:22:39 +0000</t>
  </si>
  <si>
    <t>"Sandler, Susan" &lt;ses@sandlerfoundation.org&gt;, 
 "Sandler, Jim" &lt;james@sandlerfoundation.org&gt;, 
 "Daetz, Steve" &lt;sdaetz@sandlerfoundation.org&gt;, 
 "Knaebel, Sergio" &lt;SKnaebel@sandlerfoundation.org&gt;</t>
  </si>
  <si>
    <t>FW: Innovation:  The Government Was Crucial After All by Jeff
 Madrick (New York Review of Books - Apr 24, 2014 issue)</t>
  </si>
  <si>
    <t>&lt;3B00EFA99369C540BE90A0C751EF8F8A52B805@sf-exch01.sandlerfamily.org&gt;</t>
  </si>
  <si>
    <t>Mon, 30 Jun 2008 08:43:28 -0400</t>
  </si>
  <si>
    <t>[big campaign] '08 Daily News Clips - 6/30</t>
  </si>
  <si>
    <t>&lt;17a089db0806300543q2418be68nc87649469ef19058@mail.gmail.com&gt;</t>
  </si>
  <si>
    <t>Sun, 30 Nov 2014 13:19:35 -0500</t>
  </si>
  <si>
    <t>&lt;72C41947-47FD-49A8-AAAF-327B01F65888@gmail.com&gt;</t>
  </si>
  <si>
    <t>Sun, 4 Oct 2015 15:29:55 -0400</t>
  </si>
  <si>
    <t>bfallon@hillaryclinton.com, john@algpolling.com</t>
  </si>
  <si>
    <t>&lt;1503454f762-6f1c-216e2@webprd-m74.mail.aol.com&gt;</t>
  </si>
  <si>
    <t>Sun, 28 Dec 2014 14:28:16 -0500</t>
  </si>
  <si>
    <t>Green Neocolonialism, Afro-Brazilian Rebellion in Brazil</t>
  </si>
  <si>
    <t>&lt;2365675199.1732799402@org2.org2DB.reply.salsalabs.com&gt;</t>
  </si>
  <si>
    <t>Thu, 14 Jan 2016 01:52:05 +0000</t>
  </si>
  <si>
    <t>Reid Detchon &lt;RDetchon@unfoundation.org&gt;</t>
  </si>
  <si>
    <t>Adele Morris &lt;amorris@brookings.edu&gt;, 
 Andy Karsner &lt;akarsner@manifestenergy.com&gt;, Bob Nordhaus &lt;rrn@vnf.com&gt;, 
 Bob Perciasepe &lt;bobperciasepe@c2es.org&gt;, Boyden Gray &lt;cbg@cboydengray.com&gt;, 
 Charles Curtis &lt;curtis@nti.org&gt;, Dan Esty &lt;daniel.esty@yale.edu&gt;, 
 David Orr &lt;dorr@oberlin.edu&gt;, Greg Dotson &lt;gdotson@americanprogress.org&gt;, 
 Jerry Taylor &lt;jtaylor@niskanencenter.org&gt;, 
 Larry Schweiger &lt;schweiger@pennfuture.org&gt;, 
 Maggie Fox &lt;maggielfox@gmail.com&gt;, Mark Safty &lt;mark.safty@ucdenver.edu&gt;, 
 "mikef@turnerfoundation.org" &lt;mikef@turnerfoundation.org&gt;, 
 Pete Rouse &lt;prouse@perkinscoie.com&gt;, Rhea Suh &lt;rsuh@nrdc.org&gt;, 
 "Richard Branson " &lt;Helen.clarke@virgin.com&gt;, 
 Richard Cizik &lt;rcizik@aol.com&gt;, Rush Holt &lt;rholt@aaas.org&gt;, 
 Scott DeFife &lt;sdefife@outlook.com&gt;, Steve Symms &lt;ssymms@prdands.com&gt;, 
 Susan Eisenhower &lt;susan@eisenhowergroup.com&gt;, 
 =?utf-8?Q?Debbie=0D=0A_Masterson?= &lt;debbie.masterson@tedturner.com&gt;, 
 Thea Lee &lt;tlee@aflcio.org&gt;, 
 =?utf-8?Q?Tim=0D=0A_Wirth?= &lt;twirth@unfoundation.org&gt;, 
 Tom Daschle &lt;Tom@DaschleGroup.com&gt;, 
 =?utf-8?Q?Thomas=0D=0A_Lovejoy?= &lt;tlovejoy@unfoundation.org&gt;, 
 Vic Fazio &lt;vfazio@akingump.com&gt;</t>
  </si>
  <si>
    <t>Energy Future Coalition: Jan. 22</t>
  </si>
  <si>
    <t>&lt;BY2PR08MB0314F641F4340D76C624E04B3CC0@BY2PR08MB031.namprd08.prod.outlook.com&gt;</t>
  </si>
  <si>
    <t>Tue, 10 Mar 2015 10:39:40 -0400</t>
  </si>
  <si>
    <t>Joel Benenson &lt;jbenenson@bsgco.com&gt;, "Margolis, Jim" &lt;Jim.Margolis@gmmb.com&gt;, 
 Mandy Grunwald &lt;gruncom@aol.com&gt;, 
 Jen Palmieri &lt;jennifer.m.palmieri@gmail.com&gt;, 
 Josh Schwerin &lt;joshschwerin@gmail.com&gt;, 
 Cheryl Mills &lt;cheryl.mills@gmail.com&gt;, 
 Robert Mook &lt;robbymook2015@gmail.com&gt;, 
 John Podesta &lt;john.podesta@gmail.com&gt;</t>
  </si>
  <si>
    <t>&lt;CADr-x=r0+vgwmdZTg4pk8HG7FKnq-2M7d+iPvvhT8vqpC9swXw@mail.gmail.com&gt;</t>
  </si>
  <si>
    <t>Sat, 23 Jan 2016 00:16:45 +0000</t>
  </si>
  <si>
    <t>&lt;f268b2f26e0ca5824aff057e5875ab38019.20160123001601@mail40.atl111.rsgsv.net&gt;</t>
  </si>
  <si>
    <t>Wed, 5 Nov 2008 23:07:34 -0500</t>
  </si>
  <si>
    <t>"Jennifer Palmieri" &lt;jennifer.m.palmieri@gmail.com&gt;</t>
  </si>
  <si>
    <t>"Stephanie Cutter" &lt;scutter@barackobama.com&gt;, 
 "Dan Pfeiffer" &lt;dpfeiffer@barackobama.com&gt;, saramlatham@gmail.com</t>
  </si>
  <si>
    <t>NYT story on ethics, lobbying</t>
  </si>
  <si>
    <t>&lt;214142600811052007g65d6c52aydf62a894beaa5c4f@mail.gmail.com&gt;</t>
  </si>
  <si>
    <t>Wed, 1 Oct 2008 10:43:38 -0400</t>
  </si>
  <si>
    <t>[big campaign] FW: NYDN: NORAD grounds Palin claim</t>
  </si>
  <si>
    <t>&lt;D95FD7E3C26145418259F2F5E3E88E5B0E2ABC74A7@bryan.ad.nsnetwork.org&gt;</t>
  </si>
  <si>
    <t>Thu, 19 Mar 2015 20:53:46 +0000</t>
  </si>
  <si>
    <t>Julie Cohen &lt;jec@law.georgetown.edu&gt;</t>
  </si>
  <si>
    <t>Beware of philosophical arguments?</t>
  </si>
  <si>
    <t>&lt;A7FD21C02D515640AB05AF6991FBD73429FA0FEE@LAW-MBX01.law.georgetown.edu&gt;</t>
  </si>
  <si>
    <t>Mon, 20 Jul 2015 07:15:19 -0400</t>
  </si>
  <si>
    <t>H4A News Clips 7.20.15</t>
  </si>
  <si>
    <t>&lt;f4e1ccd0cd6da8be92b069abff42419b@mail.gmail.com&gt;</t>
  </si>
  <si>
    <t>Wed, 27 Jan 2016 11:13:57 -0500</t>
  </si>
  <si>
    <t>Dennis Cheng &lt;dcheng@hillaryclinton.com&gt;, 
 John Podesta &lt;john.podesta@gmail.com&gt;</t>
  </si>
  <si>
    <t>&lt;64A69051-E343-4A9A-96AC-E6C03229FE83@gmail.com&gt;</t>
  </si>
  <si>
    <t>Thu, 30 Jul 2015 12:27:22 -0500</t>
  </si>
  <si>
    <t>"Danielle Brian, Project On Government Oversight" &lt;danielle@pogo.org&gt;</t>
  </si>
  <si>
    <t>Is government accountability important to you?</t>
  </si>
  <si>
    <t>&lt;170865505.1438277271202.JavaMail.www@app347&gt;</t>
  </si>
  <si>
    <t>Fri, 12 Sep 2008 17:11:52 -0400</t>
  </si>
  <si>
    <t>"Daniella Gibbs Leger" &lt;daniellagibbsleger@gmail.com&gt;</t>
  </si>
  <si>
    <t>[big campaign] two reviews of Palin</t>
  </si>
  <si>
    <t>&lt;1acc608f0809121411i28d45ae7uba64ef10af955993@mail.gmail.com&gt;</t>
  </si>
  <si>
    <t>Sun, 30 Nov 2014 22:01:32 +0000</t>
  </si>
  <si>
    <t>&lt;53D5ED1A-D586-40CE-BBC4-10F1E6EB33D2@mit.edu&gt;</t>
  </si>
  <si>
    <t>Tue, 28 Apr 2015 14:57:11 -0400</t>
  </si>
  <si>
    <t>NYC Finance Day | 4.28.15</t>
  </si>
  <si>
    <t>&lt;-4634779835698097200@unknownmsgid&gt;</t>
  </si>
  <si>
    <t>Fri, 27 Jun 2008 08:19:24 -0400</t>
  </si>
  <si>
    <t>[big campaign] '08 Daily News Clips - 6/27</t>
  </si>
  <si>
    <t>&lt;17a089db0806270519u23e5218p3cd5e568bee2c6f0@mail.gmail.com&gt;</t>
  </si>
  <si>
    <t>Thu, 28 Aug 2014 01:40:06 +1000</t>
  </si>
  <si>
    <t>Invitation: Children of Misery: Guns and Gangs in Central America - Wednesday, September 10, 12:00 - 2:00 pm</t>
  </si>
  <si>
    <t>&lt;cm.014006.eckld.otlyhykh.i@cmail1.com&gt;</t>
  </si>
  <si>
    <t>Wed, 3 Dec 2014 11:01:25 -0500</t>
  </si>
  <si>
    <t>Correct The Record Wednesday December 3, 2014 Morning Roundup</t>
  </si>
  <si>
    <t>&lt;CAGLPf4ebUwQ11tMYoGf_VxPJav==EW3VeeSdpB3SCshqC-LQJg@mail.gmail.com&gt;</t>
  </si>
  <si>
    <t>Fri, 24 Apr 2015 17:37:01 +0100</t>
  </si>
  <si>
    <t xml:space="preserve">FAO: John Podesta, America in the Obama years: a 4-hour television history for the BBC  </t>
  </si>
  <si>
    <t>&lt;E6339AF8F436CB4B9D6A2BF234BADCE98F6085@TENEXCCS1.TENALPS.LOCAL&gt;</t>
  </si>
  <si>
    <t>Fri, 15 Aug 2014 13:06:50 -0400</t>
  </si>
  <si>
    <t>PPI WEEKLY UPDATE: Democrats Need a Willard Hotel moment, Public
 Opinion and Foreign Policy, and Youth Unemployment</t>
  </si>
  <si>
    <t>&lt;1995180436.409771345@wfc.wfcDB.reply.salsalabs.com&gt;</t>
  </si>
  <si>
    <t>Sat, 6 Feb 2016 00:39:06 +0000</t>
  </si>
  <si>
    <t>&lt;f268b2f26e0ca5824aff057e5875ab38019.20160206003829@mail168.atl101.mcdlv.net&gt;</t>
  </si>
  <si>
    <t>Tue, 18 Aug 2015 19:47:03 -0400</t>
  </si>
  <si>
    <t>&lt;CAE6FiQ-tM4W3cMsFVpOfZoF8UXVsbvmcBVX26nCMysMjbqJPzQ@mail.gmail.com&gt;</t>
  </si>
  <si>
    <t>Fri, 4 Dec 2015 08:04:28 -0600</t>
  </si>
  <si>
    <t>Reminder: 2015 Ion Ratiu Democracy Award Workshop</t>
  </si>
  <si>
    <t>&lt;1299350637.810640787.1449237868723.JavaMail.root@sjmas03.marketo.org&gt;</t>
  </si>
  <si>
    <t>Tue, 12 Aug 2014 16:44:51 -0400</t>
  </si>
  <si>
    <t>How the Mainstream Media Helped Kill Michael Brown</t>
  </si>
  <si>
    <t>&lt;2214444433.1173054242@org2.org2DB.reply.salsalabs.com&gt;</t>
  </si>
  <si>
    <t>Mon, 7 Jul 2008 16:04:48 -0400</t>
  </si>
  <si>
    <t>[big campaign] Tracking Update: McCain Town Hall Meeting Denver,
 Colorado 07/07/08</t>
  </si>
  <si>
    <t>&lt;fa0b6cf80807071304r7127e8c2i325da975acd94e04@mail.gmail.com&gt;</t>
  </si>
  <si>
    <t>Wed, 5 Aug 2015 10:19:19 +0000</t>
  </si>
  <si>
    <t>&lt;02e860b1027d7c0e3dbcbe0e603a763b7cb.20150805101830@morning1.theskimm.com&gt;</t>
  </si>
  <si>
    <t>Sat, 21 Mar 2015 18:43:59 -0400</t>
  </si>
  <si>
    <t>&lt;4A1A0DDA-57CE-4534-8F9F-7198C3686F1A@gmail.com&gt;</t>
  </si>
  <si>
    <t>Sun, 21 Feb 2016 10:21:13 -0500 (EST)</t>
  </si>
  <si>
    <t>The Daily 202: Trump and Clinton cement their claims to
 front-runner status</t>
  </si>
  <si>
    <t>&lt;20160221102113.6148827.390785@sailthru.com&gt;</t>
  </si>
  <si>
    <t>Wed, 24 Sep 2008 14:44:01 -0400</t>
  </si>
  <si>
    <t>&lt;8dd172e0809241144y61acf539q23c3254a2c80f4aa@mail.gmail.com&gt;</t>
  </si>
  <si>
    <t>Fri, 1 May 2015 18:09:36 +0000</t>
  </si>
  <si>
    <t>Huma Abedin &lt;huma@hrcoffice.com&gt;</t>
  </si>
  <si>
    <t>Joel Benenson &lt;jbenenson@bsgco.com&gt;, 
 Jennifer Palmieri &lt;jpalmieri@hillaryclinton.com&gt;</t>
  </si>
  <si>
    <t>&lt;1430503814648.23251@hrcoffice.com&gt;</t>
  </si>
  <si>
    <t>Fri, 26 Jun 2009 22:15:45 -0400</t>
  </si>
  <si>
    <t>"Elise Annunziata" &lt;eannunziata@cleanwater.org&gt;</t>
  </si>
  <si>
    <t>[big campaign] House Passes American Clean Energy and Security Act of
 2009</t>
  </si>
  <si>
    <t>&lt;D96A93C6B75C462884180118C12E610F@ELISE&gt;</t>
  </si>
  <si>
    <t>Fri, 24 Apr 2015 19:04:38 +0000</t>
  </si>
  <si>
    <t>&lt;1A484C9C32B526468802B7C2E6FD1BCEB3688257@mbx031-w1-co-6.exch031.domain.local&gt;</t>
  </si>
  <si>
    <t>Tue, 3 Jun 2008 08:28:30 -0400</t>
  </si>
  <si>
    <t>[big campaign] '08 Daily News Clips - 6/3</t>
  </si>
  <si>
    <t>&lt;17a089db0806030528q73c09cb1m1e47c35552eabd01@mail.gmail.com&gt;</t>
  </si>
  <si>
    <t>Sun, 5 Jul 2015 07:58:03 -0400</t>
  </si>
  <si>
    <t>H4A News Clips 7.5.15</t>
  </si>
  <si>
    <t>&lt;3bcfd09f830982fe1d21c3d94ce13651@mail.gmail.com&gt;</t>
  </si>
  <si>
    <t>Fri, 6 Feb 2015 14:05:00 -0500</t>
  </si>
  <si>
    <t>Fwd: NYT &amp; WSJ | Econ Stories</t>
  </si>
  <si>
    <t>&lt;BCCBF733-F56B-4DB3-8CAB-E0F573318A4B@gmail.com&gt;</t>
  </si>
  <si>
    <t>Wed, 22 Apr 2015 22:21:16 -0400</t>
  </si>
  <si>
    <t>&lt;CAAhtoQh_cJVW_UipjxJDgRZKQpYG-J3yYC5-91=Be7uXgriy3w@mail.gmail.com&gt;</t>
  </si>
  <si>
    <t>Thu, 20 Dec 2012 11:15:50 -0500 (EST)</t>
  </si>
  <si>
    <t>Andy Fellows - Clean Water Action &lt;activist@cleanwater.org&gt;</t>
  </si>
  <si>
    <t>2013 Could Come Down to What You Do Today!</t>
  </si>
  <si>
    <t>&lt;2419071621.1858121885@org.orgDB.mail.democracyinaction.org&gt;</t>
  </si>
  <si>
    <t>Sat, 2 Aug 2014 17:47:42 +0000</t>
  </si>
  <si>
    <t>Some what revised draft and nuclear</t>
  </si>
  <si>
    <t>&lt;492B7E9B-256A-4472-A712-E1F8C542E8F7@mit.edu&gt;</t>
  </si>
  <si>
    <t>Mon, 2 Nov 2015 15:52:20 +0000</t>
  </si>
  <si>
    <t>&lt;232a4a45176fccacab865e520a7f9100a75.20151102155207@mail48.suw11.mcdlv.net&gt;</t>
  </si>
  <si>
    <t>Sun, 19 Apr 2015 21:32:55 -0400</t>
  </si>
  <si>
    <t>Re: Moving Monday's 8 am Call to Tuesday</t>
  </si>
  <si>
    <t>&lt;CALV_K1QW1PCPpZNpmVYxoP_oaSqJssQQqE6GuxnZVkY-SjD1xw@mail.gmail.com&gt;</t>
  </si>
  <si>
    <t>Sat, 19 Jul 2008 17:05:21 -0400</t>
  </si>
  <si>
    <t>john.podesta@gmail.com, jlrhalpin@gmail.com</t>
  </si>
  <si>
    <t>Re: Fwd: [big campaign] Re: HUGE STORY</t>
  </si>
  <si>
    <t>&lt;80A0C6FBCD6E494E8933D1D1A52D267A0DE8C8ED@epistula.americanprogresscenter.org&gt;</t>
  </si>
  <si>
    <t>Fri, 24 Oct 2014 12:59:33 -0400</t>
  </si>
  <si>
    <t>10.24.14 CTR Weekend TPs</t>
  </si>
  <si>
    <t>&lt;CAGLPf4e4n6770j+KO6u0m=QYpC=ZND2cjWhbK1ZkeBp6jDRSdQ@mail.gmail.com&gt;</t>
  </si>
  <si>
    <t>Fri, 3 Jul 2015 15:07:47 -0400</t>
  </si>
  <si>
    <t>&lt;-4021223970551762990@unknownmsgid&gt;</t>
  </si>
  <si>
    <t>Sat, 23 Jan 2016 19:01:41 -0500</t>
  </si>
  <si>
    <t>&lt;3846494358591388411@unknownmsgid&gt;</t>
  </si>
  <si>
    <t>Wed, 6 Aug 2008 10:16:52 -0400</t>
  </si>
  <si>
    <t>[big campaign] McCain's Foreign Policy Bad for Gas Prices</t>
  </si>
  <si>
    <t>&lt;D95FD7E3C26145418259F2F5E3E88E5B0616D104E9@bryan.ad.nsnetwork.org&gt;</t>
  </si>
  <si>
    <t>Tue, 15 Jul 2008 13:56:06 -0400</t>
  </si>
  <si>
    <t>[big campaign] Tracking Update: Albuquerque, NM - McCain Town Hall
 Meeting 07/15/08</t>
  </si>
  <si>
    <t>&lt;c28de9b0807151056w4e8e6600i2229a3151e191e3@mail.gmail.com&gt;</t>
  </si>
  <si>
    <t>Fri, 24 Jul 2015 19:13:53 -0400</t>
  </si>
  <si>
    <t>Laurel Ruza &lt;lruza@hillaryclinton.com&gt;</t>
  </si>
  <si>
    <t>HRC Rapid &lt;HRCRapid@hillaryclinton.com&gt;, 
 Jennifer Palmieri &lt;jpalmieri@hillaryclinton.com&gt;, 
 Kristina Schake &lt;kschake@hillaryclinton.com&gt;, 
 Meredith Thatcher &lt;mthatcher@hillaryclinton.com&gt;, 
 Lorella Praeli &lt;lpraeli@hillaryclinton.com&gt;, 
 Julie McClain &lt;jmcclain@hillaryclinton.com&gt;</t>
  </si>
  <si>
    <t>Daily Media Report 7.24.2015</t>
  </si>
  <si>
    <t>&lt;CAJ4G15vsmUxy-kv1qn-ZLo0O9J=gtjcQO=qo_32OJdwHp8k_pg@mail.gmail.com&gt;</t>
  </si>
  <si>
    <t>Thu, 16 Jul 2015 14:12:57 -0400</t>
  </si>
  <si>
    <t>Mbronfein &lt;mbronfein@gmail.com&gt;</t>
  </si>
  <si>
    <t>&lt;3EAB93DC-DA2E-4574-BD6D-96995895DFB6@gmail.com&gt;</t>
  </si>
  <si>
    <t>Tue, 22 Dec 2015 21:49:47 +0000</t>
  </si>
  <si>
    <t>2015: Year at a Glance</t>
  </si>
  <si>
    <t>&lt;2105786893.799295131450820987657.JavaMail.app@rbg51.atlis1&gt;</t>
  </si>
  <si>
    <t>Wed, 17 Jun 2015 18:47:33 +0000 (GMT)</t>
  </si>
  <si>
    <t>"Maya Harris, Hillary for America" &lt;issues@hillaryclinton.com&gt;</t>
  </si>
  <si>
    <t>Quick survey:</t>
  </si>
  <si>
    <t>&lt;1183633805.959605351434566853386.JavaMail.app@rbg31.atlis1&gt;</t>
  </si>
  <si>
    <t>Wed, 6 Aug 2008 16:47:42 -0400</t>
  </si>
  <si>
    <t>[big campaign] Ad Watch: New McCain Ad Denounced As False and
 Misleading on Renewable Energy</t>
  </si>
  <si>
    <t>&lt;OF7140EC0B.C3106D61-ON8525749D.007234DB-8525749D.0071C9D2@sierraclub.org&gt;</t>
  </si>
  <si>
    <t>Wed, 20 May 2015 08:21:22 +0000</t>
  </si>
  <si>
    <t>&lt;232a4a45176fccacab865e520a7f9100a75.20150520082110@mail128.wdc02.mcdlv.net&gt;</t>
  </si>
  <si>
    <t>Sat, 21 Mar 2015 20:44:42 -0400</t>
  </si>
  <si>
    <t>"Elias, Marc (Perkins Coie)" &lt;MElias@perkinscoie.com&gt;</t>
  </si>
  <si>
    <t>&lt;CAB5o6bZC256_vuuAOpjve2M=ejwChCJZYLJLTS7OtU7TA=SE0g@mail.gmail.com&gt;</t>
  </si>
  <si>
    <t>Thu, 3 Mar 2016 15:54:49 -0600</t>
  </si>
  <si>
    <t>Mitt Romney Speaks: Trump is a Phony</t>
  </si>
  <si>
    <t>&lt;1551090517.5329364.1457042083880.JavaMail.root@townhallmail.com&gt;</t>
  </si>
  <si>
    <t>Tue, 18 Dec 2007 10:41:48 -0500</t>
  </si>
  <si>
    <t>"John Podesta" &lt;john.podesta@gmail.com&gt;, 
 "Begala, Paul" &lt;pbegala@hatcreekent.com&gt;, "Susan McCue" &lt;susan@one.org&gt;, 
 "Stan Greenberg" &lt;sgreenberg@gqrr.com&gt;, 
 "Zach Schwartz" &lt;zschwartz@shangrila.us&gt;, 
 "Tara McGuinness" &lt;tara@iraqcampaign.org&gt;, ic2008 &lt;ic2008@gqrr.com&gt;, 
 "Ana Iparraguirre" &lt;anai@gqrr.com&gt;, 
 "Jim Gerstein" &lt;jgerstein@democracycorps.com&gt;</t>
  </si>
  <si>
    <t>11 AM ET today--IC call</t>
  </si>
  <si>
    <t>&lt;87906ab90712180741s17b3f4a2n880af756ff516865@mail.gmail.com&gt;</t>
  </si>
  <si>
    <t>Wed, 9 Sep 2015 11:08:54 -0400</t>
  </si>
  <si>
    <t>TWEETS 9/9</t>
  </si>
  <si>
    <t>&lt;CAEMn5QnXi81++KWnYutbLS_GEzEhGg-BmNUYh_XHmEu-mZ2dGw@mail.gmail.com&gt;</t>
  </si>
  <si>
    <t>Thu, 10 Jul 2008 08:13:30 -0400</t>
  </si>
  <si>
    <t>Andres Moreno &lt;andres@progressiveaccountability.org&gt;</t>
  </si>
  <si>
    <t>andres@progressiveaccountability.org</t>
  </si>
  <si>
    <t>[big campaign] '08 Daily News Clips - 7/10</t>
  </si>
  <si>
    <t>&lt;C678034B-5627-4399-BDC7-5B80ACDEBF7E@progressiveaccountability.org&gt;</t>
  </si>
  <si>
    <t>Thu, 2 Apr 2015 18:44:24 -0400</t>
  </si>
  <si>
    <t>&lt;B0A2E18C-798C-4AF5-A068-2B5E201607D7@gmail.com&gt;</t>
  </si>
  <si>
    <t>Mon, 11 Aug 2014 10:03:24 -0500</t>
  </si>
  <si>
    <t>Kennan Institute &lt;kennan@wilsoncenter.org&gt;</t>
  </si>
  <si>
    <t>&lt;1957921513.731729735.1407769404227.JavaMail.root@sjmas02.marketo.org&gt;</t>
  </si>
  <si>
    <t>Mon, 18 Aug 2008 09:51:27 -0400</t>
  </si>
  <si>
    <t>Matt Wing &lt;Matt.Wing@changetowin.org&gt;</t>
  </si>
  <si>
    <t>[big campaign] UNIONS SAY: IT'S TIME FOR SOME REAL STRAIGHT TALK
 ABOUT JOHN MCCAIN</t>
  </si>
  <si>
    <t>&lt;C20749E453B594428F78D4B9AA3DE50903B49C5757@ctwexch.changetowin.org&gt;</t>
  </si>
  <si>
    <t>Wed, 15 Jul 2015 14:29:24 -0500</t>
  </si>
  <si>
    <t>Reminder: GMF Event: Russian Expansion-A Reality or Fiction: A Conversation with Elmar Brok</t>
  </si>
  <si>
    <t>&lt;20150715-14292453-40a619c0-0@v84.vx-email.com&gt;</t>
  </si>
  <si>
    <t>Tue, 20 Oct 2015 15:25:06 +0000</t>
  </si>
  <si>
    <t>John Podesta &lt;john.podesta@gmail.com&gt;, 
 "'podesta.mary@gmail.com'" &lt;podesta.mary@gmail.com&gt;</t>
  </si>
  <si>
    <t>Invitation: Dinner with Ambassador Arun Singh / November 19</t>
  </si>
  <si>
    <t>&lt;BY2PR0501MB170478525B071593AC28084FD4390@BY2PR0501MB1704.namprd05.prod.outlook.com&gt;</t>
  </si>
  <si>
    <t>Fri, 26 Feb 2016 18:33:42 +0000</t>
  </si>
  <si>
    <t>Erskine &lt;erskine@2bowles.com&gt;</t>
  </si>
  <si>
    <t>Fwd: Benn Steil's Weekly Standard piece on Trump, "Selling America
 Short," 2/26/16</t>
  </si>
  <si>
    <t>&lt;0FE8C6B9-D80D-4268-9EDB-2E4CD27B9613@2bowles.com&gt;</t>
  </si>
  <si>
    <t>Fri, 18 Jul 2008 13:44:11 -0400</t>
  </si>
  <si>
    <t>[big campaign] Media Monitoring Report - Morning 07/18/08</t>
  </si>
  <si>
    <t>&lt;6858bb6a0807181044q2eff0eb4xbbbeebe6f79a44c9@mail.gmail.com&gt;</t>
  </si>
  <si>
    <t>Wed, 25 Mar 2015 19:55:52 -0400</t>
  </si>
  <si>
    <t>&lt;CAKM1B-8Ck+auZqZxnkR0CqZzSvbL26c0zmgBNyTupDZHp0CoEA@mail.gmail.com&gt;</t>
  </si>
  <si>
    <t>Fri, 7 Nov 2008 14:19:43 -0600</t>
  </si>
  <si>
    <t>"Mark Lippert" &lt;mlippert@barackobama.com&gt;</t>
  </si>
  <si>
    <t>Ricesusane@aol.com, "Denis McDonough" &lt;dmcdonough@barackobama.com&gt;, 
 djsberg@gmail.com, "Antony (Tony) Blinken" &lt;tblinken@barackobama.com&gt;, 
 john.podesta@gmail.com, john.podesta@ptt.gov</t>
  </si>
  <si>
    <t>&lt;D5741E19E8CAB942A960B129CDEDEB4B078E3CA5@DAMON.obama.local&gt;</t>
  </si>
  <si>
    <t>Fri, 14 Aug 2015 15:32:28 -0400</t>
  </si>
  <si>
    <t>John Podesta &lt;john.podesta@gmail.com&gt;, 
 Laura Rosenberger &lt;lrosenberger@hillaryclinton.com&gt;, 
 Jake Sullivan &lt;jsullivan@hillaryclinton.com&gt;</t>
  </si>
  <si>
    <t>Iran tonight</t>
  </si>
  <si>
    <t>&lt;CAAEwKfxYT50VjH-hZYq-ZK7Ooqr_o+TQnk7iXB69apBdQZq7jw@mail.gmail.com&gt;</t>
  </si>
  <si>
    <t>Sat, 19 Jul 2008 10:40:43 -0400</t>
  </si>
  <si>
    <t>"Ilan Goldenberg" &lt;igoldenberg@nsnetwork.org&gt;</t>
  </si>
  <si>
    <t>[big campaign] Re: HUGE STORY</t>
  </si>
  <si>
    <t>&lt;9da174070807190740kb062997x7a7db2e1df91765@mail.gmail.com&gt;</t>
  </si>
  <si>
    <t>Fri, 19 Sep 2008 08:48:21 -0400</t>
  </si>
  <si>
    <t>[big campaign] '08 Daily News Clips - 9/19</t>
  </si>
  <si>
    <t>&lt;c28de9b0809190548h7cc0a1b0l5ca0d97b99ba7c0e@mail.gmail.com&gt;</t>
  </si>
  <si>
    <t>Thu, 2 Apr 2015 17:46:18 -0400</t>
  </si>
  <si>
    <t>Jake Sullivan &lt;jake.sullivan@gmail.com&gt;, 
 Dan Schwerin &lt;dschwerin@hrcoffice.com&gt;, 
 Brian Fallon &lt;brianefallon@gmail.com&gt;, 
 Kristina Schake &lt;kristinakschake@gmail.com&gt;, 
 Nick Merrill &lt;nick.s.merrill@gmail.com&gt;, 
 Cheryl Mills &lt;cheryl.mills@gmail.com&gt;, 
 John Podesta &lt;john.podesta@gmail.com&gt;, Huma Abedin &lt;huma@hrcoffice.com&gt;</t>
  </si>
  <si>
    <t xml:space="preserve">Iran from WH </t>
  </si>
  <si>
    <t>&lt;EE51160D-0E8E-4940-B55B-F2A64C3B2422@gmail.com&gt;</t>
  </si>
  <si>
    <t>Fri, 13 Nov 2015 08:18:15 -0600</t>
  </si>
  <si>
    <t>&lt;161022330.429006384.1447424295228.JavaMail.root@sjmas01.marketo.org&gt;</t>
  </si>
  <si>
    <t>Sat, 05 Dec 2015 18:02:01 +0000</t>
  </si>
  <si>
    <t>"Ilyse G. Hogue, NARAL Pro-Choice America" &lt;can@prochoiceamerica.org&gt;</t>
  </si>
  <si>
    <t>"John Podesta" &lt;John.Podesta@gmail.com&gt;</t>
  </si>
  <si>
    <t>They. Will. Defund. Planned. Parenthood.</t>
  </si>
  <si>
    <t>&lt;2280e9-2a4-56632699@list.prochoiceamerica.org&gt;</t>
  </si>
  <si>
    <t>Tue, 22 Apr 2008 12:13:19 -0400</t>
  </si>
  <si>
    <t>[big campaign] Media Monitoring Report - Morning 04/22/08</t>
  </si>
  <si>
    <t>&lt;17a089db0804220913j3e54df3bk8dbd6246147844c9@mail.gmail.com&gt;</t>
  </si>
  <si>
    <t>Wed, 15 Jul 2015 21:21:04 +0000</t>
  </si>
  <si>
    <t>you call it</t>
  </si>
  <si>
    <t>&lt;D1CC38E1.3546A%john@algpolling.com&gt;</t>
  </si>
  <si>
    <t>Fri, 13 Jun 2008 16:15:38 -0400</t>
  </si>
  <si>
    <t>[big campaign] McCain's 70th Bday bash with Russian tycoon...</t>
  </si>
  <si>
    <t>&lt;D95FD7E3C26145418259F2F5E3E88E5B06152320EB@bryan.ad.nsnetwork.org&gt;</t>
  </si>
  <si>
    <t>Wed, 17 Jun 2009 14:33:21 -0400</t>
  </si>
  <si>
    <t>[big campaign] Re: Conservatives' Dangerous and Reckless Iran
 Response</t>
  </si>
  <si>
    <t>&lt;D95FD7E3C26145418259F2F5E3E88E5B9E3A7E17A7@bryan.ad.nsnetwork.org&gt;</t>
  </si>
  <si>
    <t>Mon, 12 Oct 2015 13:55:57 +0000</t>
  </si>
  <si>
    <t>&lt;232a4a45176fccacab865e520a7f9100a75.20151012135541@mail20.us4.mcsv.net&gt;</t>
  </si>
  <si>
    <t>Thu, 7 Jan 2016 07:37:20 -0500</t>
  </si>
  <si>
    <t>&lt;CAHvxgN4Far0iiECapspczMo8R_ag0W5sbP=Q3LWK2KhoWwRcrg@mail.gmail.com&gt;</t>
  </si>
  <si>
    <t>Fri, 8 Aug 2008 10:38:17 -0400</t>
  </si>
  <si>
    <t>[big campaign] FW: Administration Appears to be Moving Towards a
 Timeline. Why Can't John McCain?</t>
  </si>
  <si>
    <t>&lt;D95FD7E3C26145418259F2F5E3E88E5B0616D10722@bryan.ad.nsnetwork.org&gt;</t>
  </si>
  <si>
    <t>Tue, 24 Jun 2008 23:07:06 -0400</t>
  </si>
  <si>
    <t>[big campaign] Media Monitoring Report - Evening 06/24/08</t>
  </si>
  <si>
    <t>&lt;efec78e70806242007j3c2e54b1l6dad248173a52e9f@mail.gmail.com&gt;</t>
  </si>
  <si>
    <t>Sun, 21 Feb 2016 18:27:57 -0500</t>
  </si>
  <si>
    <t>"efarkas@aol.com" &lt;efarkas@aol.com&gt;</t>
  </si>
  <si>
    <t>&lt;CAE6FiQ9_C=ct-eUcNFD7UnsZOqCoZGoJbOha02d37rwW9SAvLA@mail.gmail.com&gt;</t>
  </si>
  <si>
    <t>Sun, 3 May 2015 19:13:56 -0400</t>
  </si>
  <si>
    <t>&lt;CAME8pxWUssAR+Q2mC5ZUZA0w0wg4Mh4=N8rS-LnA730+YK9bdQ@mail.gmail.com&gt;</t>
  </si>
  <si>
    <t>Sun, 15 Mar 2015 17:36:37 -0400</t>
  </si>
  <si>
    <t>&lt;14816D31-E6B6-4527-AF24-10E78EEE9D81@gmail.com&gt;</t>
  </si>
  <si>
    <t>Tue, 14 Jan 2014 08:45:56 -0500</t>
  </si>
  <si>
    <t>Andrew Wilder &lt;awilder@usip.org&gt;, 
 Caroline Wadhams &lt;cwadhams@americanprogress.org&gt;, 
 Scott Smith &lt;ssmith@usip.org&gt;, 
 Brian Katulis &lt;bkatulis@americanprogress.org&gt;</t>
  </si>
  <si>
    <t>Fwd: An Op Ed on Afghanistan if you want it</t>
  </si>
  <si>
    <t>&lt;62DA25C9-0FDA-4C2A-87F9-5AA8F8B7DE6F@me.com&gt;</t>
  </si>
  <si>
    <t>Wed, 1 Oct 2008 11:45:58 -0400</t>
  </si>
  <si>
    <t>[big campaign] Tracking Update: McCain Speech in Independence, MO
 10/01/08</t>
  </si>
  <si>
    <t>&lt;c28de9b0810010845ve4e88e7mb4023f8bda54848f@mail.gmail.com&gt;</t>
  </si>
  <si>
    <t>Fri, 24 Apr 2015 07:34:01 -0400</t>
  </si>
  <si>
    <t>Re: [AGENDA &amp; MEMO] Friday Strategy Call at 8:00 AM ET</t>
  </si>
  <si>
    <t>&lt;CALV_K1TyxewMORHYu2obzZc5wSSODqBjC2J0MW+CvMLcj1Gwyg@mail.gmail.com&gt;</t>
  </si>
  <si>
    <t>Tue, 12 Aug 2008 21:29:15 -0400</t>
  </si>
  <si>
    <t>[big campaign] Media Monitoring Report - Evening 08/12/08</t>
  </si>
  <si>
    <t>&lt;6858bb6a0808121829r7a2e8a36gbc3a5ff8c5cf839e@mail.gmail.com&gt;</t>
  </si>
  <si>
    <t>Sat, 23 Jan 2016 23:16:24 +0000</t>
  </si>
  <si>
    <t>Oren Shur &lt;oshur@hillaryclinton.com&gt;, Jim Margolis &lt;Jim.Margolis@gmmb.com&gt;, 
 Mandy Grunwald &lt;gruncom@aol.com&gt;, David Dixon &lt;david@dixondavismedia.com&gt;, 
 John Rimel &lt;John.Rimel@gmmb.com&gt;, Jim Andrews &lt;jandrews@jacompany.com&gt;</t>
  </si>
  <si>
    <t>&lt;98fehk9db27ygru5pn33ebtf.1453590982522@email.android.com&gt;</t>
  </si>
  <si>
    <t>Fri, 16 Oct 2015 18:53:17 +0000</t>
  </si>
  <si>
    <t>Clinton Foundation News &amp; Guidance 10/16/15</t>
  </si>
  <si>
    <t>&lt;DM2PR08MB448F37B1343E41B723903D1BF3D0@DM2PR08MB448.namprd08.prod.outlook.com&gt;</t>
  </si>
  <si>
    <t>Mon, 23 Jun 2008 11:53:37 -0400</t>
  </si>
  <si>
    <t>[big campaign] Media Monitoring Report - Morning 06/23/08</t>
  </si>
  <si>
    <t>&lt;f8fb37050806230853o3f1f694fm61f9a55ab5ea4f71@mail.gmail.com&gt;</t>
  </si>
  <si>
    <t>Wed, 25 Feb 2015 00:45:26 +0000</t>
  </si>
  <si>
    <t>Re: Silicon Valley / Kara Swisher</t>
  </si>
  <si>
    <t>&lt;D11284FE.DC7C7%nmerrill@hrcoffice.com&gt;</t>
  </si>
  <si>
    <t>Fri, 6 Jul 2012 15:35:55 -0400</t>
  </si>
  <si>
    <t>&lt;651EDFB72078454697DF67586425910E17B8D9B2DB@CLINTON07.utopiasystems.net&gt;</t>
  </si>
  <si>
    <t>Thu, 13 Nov 2014 16:27:55 -0500</t>
  </si>
  <si>
    <t>The Other Midterm Elections Result: Americans Want Legal Weed</t>
  </si>
  <si>
    <t>&lt;2312471914.1203544692@org2.org2DB.reply.salsalabs.com&gt;</t>
  </si>
  <si>
    <t>Sun, 14 Sep 2014 17:31:59 +0000</t>
  </si>
  <si>
    <t>Team Kirkpatrick &lt;info@kirkpatrickforarizona.com&gt;</t>
  </si>
  <si>
    <t>John, did you sign yet?</t>
  </si>
  <si>
    <t>&lt;b602ac7f727ed21aeb4429165aee99b8@bounce.bluestatedigital.com&gt;</t>
  </si>
  <si>
    <t>Tue, 12 Aug 2008 11:13:46 -0400</t>
  </si>
  <si>
    <t>"Peter Slutsky" &lt;PSlutsky@progressivestrategies.net&gt;</t>
  </si>
  <si>
    <t>"Adam Blickstein" &lt;ablickstein@nsnetwork.org&gt;, bigcampaign@googlegroups.com</t>
  </si>
  <si>
    <t>[big campaign] Re: McCain Misprounces Mikhail Saakashvili's Name</t>
  </si>
  <si>
    <t>&lt;8D7491BB0FF9BF4C9C6E552B3732141DDE5CCE@pssvr.progressivestrategies.net&gt;</t>
  </si>
  <si>
    <t>Mon, 13 Jul 2015 20:02:04 -0400</t>
  </si>
  <si>
    <t>Economic Framework Clips Post Speech 7.13.15</t>
  </si>
  <si>
    <t>&lt;8af2c2cd8decd4cc615e95c9b4ea6f7f@mail.gmail.com&gt;</t>
  </si>
  <si>
    <t>Tue, 27 May 2008 13:08:51 -0400</t>
  </si>
  <si>
    <t>[big campaign] FW: Experts React, Fact-Check McCain Speech on Nuclear
 Proliferation</t>
  </si>
  <si>
    <t>&lt;D95FD7E3C26145418259F2F5E3E88E5B0762C5C6@bryan.ad.nsnetwork.org&gt;</t>
  </si>
  <si>
    <t>Sat, 23 Jan 2016 23:15:34 +0000</t>
  </si>
  <si>
    <t>David Dixon &lt;david@dixondavismedia.com&gt;</t>
  </si>
  <si>
    <t>Re: BREAKING: DMR: Endorsement: Hillary Clinton has needed knowledge,
 experience</t>
  </si>
  <si>
    <t>&lt;289876C0-AB95-42E6-AFE4-BCAE14FFF9D4@dixondavismedia.com&gt;</t>
  </si>
  <si>
    <t>Fri, 31 Jul 2015 12:26:24 -0400</t>
  </si>
  <si>
    <t>Christina Reynolds &lt;creynolds@hillaryclinton.com&gt;, 
 Laura Rosenberger &lt;lrosenberger@hillaryclinton.com&gt;</t>
  </si>
  <si>
    <t>&lt;63f16f6e7461e413ee2fb9db017bae0d@mail.gmail.com&gt;</t>
  </si>
  <si>
    <t>Mon, 14 Jul 2008 08:10:04 -0400</t>
  </si>
  <si>
    <t>[big campaign] '08 Daily News Clips - 7/14</t>
  </si>
  <si>
    <t>&lt;c28de9b0807140510r62225d8o53f8ca75957a2f@mail.gmail.com&gt;</t>
  </si>
  <si>
    <t>Thu, 25 Feb 2016 21:00:20 +0000</t>
  </si>
  <si>
    <t>&lt;2768ea8e53da1b3ff17fb6a6f477e2b071c.20160225210000@mail36.atl31.mcdlv.net&gt;</t>
  </si>
  <si>
    <t>Mon, 16 Mar 2015 10:43:46 +0000</t>
  </si>
  <si>
    <t>&lt;58A6BB60-2E4E-4535-A640-1D26214E932F@bsgco.com&gt;</t>
  </si>
  <si>
    <t>Sat, 21 Jul 2012 00:09:26 -0400</t>
  </si>
  <si>
    <t>&lt;CC2FA3B6.4E2A%zshaikley@clintonfoundation.org&gt;</t>
  </si>
  <si>
    <t>Wed, 22 Oct 2008 22:39:15 -0400</t>
  </si>
  <si>
    <t>"Mark Smit" &lt;mark@progressiveaccountability.org&gt;</t>
  </si>
  <si>
    <t>[big campaign] MMR: McCain Interviewed on CNN and NBC, Evening
 10/22/08</t>
  </si>
  <si>
    <t>&lt;6e82186b0810221939v40a1e221v21f001ff27421c10@mail.gmail.com&gt;</t>
  </si>
  <si>
    <t>Thu, 7 May 2015 22:40:07 +0000</t>
  </si>
  <si>
    <t>"Blakemore, Emily D. EOP" &lt;Emily_D_Blakemore@who.eop.gov&gt;</t>
  </si>
  <si>
    <t>"Dumas, Clay A. EOP" &lt;Clay_A_Dumas@who.eop.gov&gt;, 
 "'John Podesta'" &lt;john.podesta@gmail.com&gt;, 
 "Breckenridge, Anita  J. EOP" &lt;Anita_Breckenridge@who.eop.gov&gt;</t>
  </si>
  <si>
    <t>&lt;39B1193A6BD9AF44A6A516F49C92315F09C192B3@CN-399-EXCH2.whca.mil&gt;</t>
  </si>
  <si>
    <t>Mon, 22 Jun 2015 23:50:13 +0000</t>
  </si>
  <si>
    <t>Peter Ogden &lt;pogden@americanprogress.org&gt;</t>
  </si>
  <si>
    <t>&lt;92276FA0-D094-4774-9035-99E44F26CE68@americanprogress.org&gt;</t>
  </si>
  <si>
    <t>Fri, 26 Jun 2015 00:39:20 -0400</t>
  </si>
  <si>
    <t>Letter</t>
  </si>
  <si>
    <t>&lt;2024B1FCFD37FC478BCD92EC0508319F06B0F77EBC@CBIvEXMB05DC.cov.com&gt;</t>
  </si>
  <si>
    <t>Mon, 17 Nov 2008 16:00:43 -0800</t>
  </si>
  <si>
    <t>"Christopher Edley" &lt;cedley@gmail.com&gt;</t>
  </si>
  <si>
    <t>"John Podesta" &lt;john.podesta@gmail.com&gt;, "Susan Rice" &lt;ricesusane@aol.com&gt;, 
 mike.froman@ptt.gov, jim.messina@ptt.gov</t>
  </si>
  <si>
    <t>WMD Terrorism; Graham Allison, Michael Nacht</t>
  </si>
  <si>
    <t>&lt;ab48a30f0811171600p2e7c0fa9x38c455c14a14b0e9@mail.gmail.com&gt;</t>
  </si>
  <si>
    <t>Fri, 6 Jun 2008 13:37:44 -0400</t>
  </si>
  <si>
    <t>[big campaign] FW: RELEASE: Podesta/Kvaal on McCain and Bush Third
 Term</t>
  </si>
  <si>
    <t>&lt;80A0C6FBCD6E494E8933D1D1A52D267A0CF5B187@epistula.americanprogresscenter.org&gt;</t>
  </si>
  <si>
    <t>Thu, 10 Jul 2014 08:15:59 -0400</t>
  </si>
  <si>
    <t>Correct The Record Thursday July 10, 2014 Morning Roundup</t>
  </si>
  <si>
    <t>&lt;CAGLPf4esWSv5an2NySY+O+qOrp3rr8x7XgbCB3a6rpJAbKU7mw@mail.gmail.com&gt;</t>
  </si>
  <si>
    <t>Sat, 25 Apr 2015 16:40:48 -0400</t>
  </si>
  <si>
    <t>Re: No 4 pm Strategy Call Sunday</t>
  </si>
  <si>
    <t>&lt;5390884751153633513@unknownmsgid&gt;</t>
  </si>
  <si>
    <t>Tue, 16 Jun 2015 07:15:41 -0400</t>
  </si>
  <si>
    <t>H4A News Clips 6.16.15</t>
  </si>
  <si>
    <t>&lt;18d76772bf7626dc57958d46f5aec7bd@mail.gmail.com&gt;</t>
  </si>
  <si>
    <t>Thu, 21 Jan 2016 20:00:09 +0000</t>
  </si>
  <si>
    <t>&lt;2768ea8e53da1b3ff17fb6a6f477e2b071c.20160121195954@mail9.atl161.mcsv.net&gt;</t>
  </si>
  <si>
    <t>Mon, 21 Jul 2008 08:44:11 -0400</t>
  </si>
  <si>
    <t>[big campaign] '08 Daily News Clips - 7/21</t>
  </si>
  <si>
    <t>&lt;c28de9b0807210544j667b3e61y2fab1674b60736c6@mail.gmail.com&gt;</t>
  </si>
  <si>
    <t>Sun, 3 May 2015 19:03:12 -0400</t>
  </si>
  <si>
    <t>&lt;CAME8pxWC+yT6YyL1EexTQ23GXiR-2PcmrcyHpQpsKTPnVPbu5Q@mail.gmail.com&gt;</t>
  </si>
  <si>
    <t>Sat, 23 Jan 2016 23:54:13 +0000</t>
  </si>
  <si>
    <t>&lt;5A351EB4-0EC4-4160-9B04-0D89AC8BDDA9@algpolling.com&gt;</t>
  </si>
  <si>
    <t>Mon, 26 Oct 2015 22:49:25 +0000</t>
  </si>
  <si>
    <t>Thoughts on Israel and Iran from Tom Donilon and Dennis Ross</t>
  </si>
  <si>
    <t>&lt;1469864690-1445904305-cardhu_decombobulator_blackberry.rim.net-1744625268-@b25.c1.bise6.blackberry&gt;</t>
  </si>
  <si>
    <t>Sun, 21 Feb 2016 15:25:06 -0500</t>
  </si>
  <si>
    <t>Following up from Tony's brunch - Ethnic surrogate work for HRC</t>
  </si>
  <si>
    <t>&lt;1530581cd8d-612d-3b9c@webstg-a03.mail.aol.com&gt;</t>
  </si>
  <si>
    <t>Fri, 24 Jan 2014 23:22:40 +0000</t>
  </si>
  <si>
    <t>FW: American Majority Institute</t>
  </si>
  <si>
    <t>&lt;3B00EFA99369C540BE90A0C751EF8F8A473D41@sf-exch01.sandlerfamily.org&gt;</t>
  </si>
  <si>
    <t>Fri, 19 Sep 2014 16:10:00 -0400</t>
  </si>
  <si>
    <t>&lt;CAGLPf4f+9cx4j3WdGJ+-rDrNHD4cKgjBtBgsHWU1PzD340Hs-A@mail.gmail.com&gt;</t>
  </si>
  <si>
    <t>Thu, 5 Jun 2008 22:24:25 -0400</t>
  </si>
  <si>
    <t>[big campaign] Media Monitoring Report - Evening 06/05/08</t>
  </si>
  <si>
    <t>&lt;4569b3c70806051924o394297a3gcff2cd60fb9e7c9c@mail.gmail.com&gt;</t>
  </si>
  <si>
    <t>Wed, 29 Apr 2015 15:13:53 +0000</t>
  </si>
  <si>
    <t>&lt;232a4a45176fccacab865e520a7f9100a75.20150429151342@mail192.wdc02.mcdlv.net&gt;</t>
  </si>
  <si>
    <t>Sat, 24 Oct 2015 13:57:44 -0400</t>
  </si>
  <si>
    <t>&lt;CAE6FiQ-uwUT-XZ=aNS5WoY=T4zgPOv7NhkAHt3M-ht7JRRYDKQ@mail.gmail.com&gt;</t>
  </si>
  <si>
    <t>Sat, 10 Jan 2015 13:15:34 -0500</t>
  </si>
  <si>
    <t>Correct The Record Saturday January 10, 2015 Roundup</t>
  </si>
  <si>
    <t>&lt;CAGLPf4d7cK9T9EpsS3w=68Zxy2Kg3tW7APD00BYbTRGGutXyRw@mail.gmail.com&gt;</t>
  </si>
  <si>
    <t>Fri, 22 Aug 2008 22:16:25 -0400</t>
  </si>
  <si>
    <t>[big campaign] Media Monitoring Report - Evening 08/22/08</t>
  </si>
  <si>
    <t>&lt;6858bb6a0808221916h72bad031r70e5520cc7244ea9@mail.gmail.com&gt;</t>
  </si>
  <si>
    <t>Mon, 13 Apr 2015 18:02:47 -0400</t>
  </si>
  <si>
    <t>ABC: Marco Rubio Would Reopen Gitmo, Reverse Obama Foreign Policy</t>
  </si>
  <si>
    <t>&lt;CABd81J+FLX5C+7WsWm8tTOuveCG3-OLVjFuBy_Q4gtkdCoEBaQ@mail.gmail.com&gt;</t>
  </si>
  <si>
    <t>Sun, 15 Mar 2015 21:51:27 -0400</t>
  </si>
  <si>
    <t>&lt;CAB5o6bZEtGAKAn5aNeLg7m=4dx95mtZt1XnfsmkqUKZMR47dpQ@mail.gmail.com&gt;</t>
  </si>
  <si>
    <t>Tue, 5 Aug 2008 22:43:22 -0400</t>
  </si>
  <si>
    <t>[big campaign] Media Monitoring Report - Evening 08/05/08</t>
  </si>
  <si>
    <t>&lt;9fe0a8120808051943o79b1babsf4cedec3edc80ae8@mail.gmail.com&gt;</t>
  </si>
  <si>
    <t>Fri, 28 Aug 2015 18:32:42 +0000</t>
  </si>
  <si>
    <t>Clinton Foundation News &amp; Guidance 8/28/15</t>
  </si>
  <si>
    <t>&lt;DM2PR08MB448FE0CBFBBFB8573799541BF6E0@DM2PR08MB448.namprd08.prod.outlook.com&gt;</t>
  </si>
  <si>
    <t>Sun, 21 Feb 2016 21:10:17 +0100</t>
  </si>
  <si>
    <t>sbrown@politico.eu, cwinneker@politico.eu, jplucinska@politico.eu, 
 bsurk@politico.eu, jbarigazzi@politico.eu, ehananoki@mediamatters.org, 
 pdallison@politico.eu, abernath@law.georgetown.edu, 
 podesta@law.georgetown.edu, tyler.kingkade@huffingtonpost.com, 
 antonia.blumberg@huffingtonpost.com, roy.sekoff@gmail.com, 
 whitney@huffingtonpost.com, stuart@huffingtonpost.com, 
 maygers@huffingtonpost.com, david@huffingtonpost.com, 
 cindy.vanegas@huffingtonpost.com, louise.ridley@huffingtonpost.com, 
 aubrey.allegretti@huffingtonpost.com, eamonn@helprefugees.org.uk, 
 nharvey@doctorsoftheworld.org.uk, kate.sheppard@huffingtonpost.com, 
 igor.bobic@huffingtonpost.com, stephen.hull@huffingtonpost.com</t>
  </si>
  <si>
    <t>What's the difference between a German and a shopping cart? A shopping cart has got a mind of its own</t>
  </si>
  <si>
    <t>&lt;00bb01d16ce3$e2e3c910$a8ab5b30$@upcmail.nl&gt;</t>
  </si>
  <si>
    <t>Mon, 24 May 2010 11:36:08 -0400</t>
  </si>
  <si>
    <t>[big campaign] Rand Paul: Deport terrorists to Afghanistan</t>
  </si>
  <si>
    <t>&lt;D95FD7E3C26145418259F2F5E3E88E5B9EC4153D5A@bryan.ad.nsnetwork.org&gt;</t>
  </si>
  <si>
    <t>Sun, 26 Apr 2015 23:34:18 -0400</t>
  </si>
  <si>
    <t>Brian Fallon &lt;bfallon@hillaryclinton.com&gt;, 
 Jesse Ferguson &lt;jesse@jesseferguson.com&gt;</t>
  </si>
  <si>
    <t>Memo - Sunday Shows</t>
  </si>
  <si>
    <t>&lt;CAJkCx18rhqdbEOSzxYX1Pcb=QVeNuT4yK_19h6GBTkb0-Crkww@mail.gmail.com&gt;</t>
  </si>
  <si>
    <t>Thu, 28 Aug 2014 08:54:03 -0400</t>
  </si>
  <si>
    <t>Correct The Record Thursday August 28, 2014 Morning Roundup</t>
  </si>
  <si>
    <t>&lt;CAGLPf4e6x9fOtfKXiY_MHmaG2i0QtzrEmTFepMKKh=OTon1C0w@mail.gmail.com&gt;</t>
  </si>
  <si>
    <t>Sun, 22 Nov 2015 11:10:49 -0500</t>
  </si>
  <si>
    <t>Rabbi Michael Lerner &lt;RabbiLerner.tikkun@gmail.com&gt;</t>
  </si>
  <si>
    <t>Welcome Refugees--and Protect Them NOW. Before Thanksgiving, Call
 Your Senator to Urge the US to Welcome the Refugees</t>
  </si>
  <si>
    <t>&lt;3413292803.-977009124@org.orgDB.reply.salsalabs.com&gt;</t>
  </si>
  <si>
    <t>Wed, 6 Aug 2008 22:16:19 -0400</t>
  </si>
  <si>
    <t>[big campaign] Media Monitoring Report - Evening 08/06/08</t>
  </si>
  <si>
    <t>&lt;bbc7e7c0808061916t7bbac17dp2ba46643cf848d84@mail.gmail.com&gt;</t>
  </si>
  <si>
    <t>Wed, 8 Jul 2009 05:03:04 -0400</t>
  </si>
  <si>
    <t>Bracken Hendricks &lt;brackenhendricks@gmail.com&gt;</t>
  </si>
  <si>
    <t>Tara McGuinness &lt;tmcguinness@americanprogress.org&gt;</t>
  </si>
  <si>
    <t>Re: Tariffs and the senate</t>
  </si>
  <si>
    <t>&lt;04450DA8-9460-4E1E-8566-7D163424A4C1@americanprogress.org&gt;</t>
  </si>
  <si>
    <t>Sat, 17 Jan 2015 15:51:18 -0500</t>
  </si>
  <si>
    <t>William Rivers Pitt | Life, Liberty, Happiness: Health, Food,
 Shelter</t>
  </si>
  <si>
    <t>&lt;2385283394.1261905658@org2.org2DB.reply.salsalabs.com&gt;</t>
  </si>
  <si>
    <t>Wed, 23 Sep 2015 11:12:18 -0400</t>
  </si>
  <si>
    <t>The American Prospect: Our Incoherent China Policy</t>
  </si>
  <si>
    <t>&lt;1122335585980.1108033526683.5529.0.121111JL.1002@scheduler.constantcontact.com&gt;</t>
  </si>
  <si>
    <t>Wed, 30 Dec 2015 15:50:29 +0000</t>
  </si>
  <si>
    <t>&lt;232a4a45176fccacab865e520a7f9100a75.20151230155012@mail42.suw15.mcsv.net&gt;</t>
  </si>
  <si>
    <t>Thu, 26 Feb 2015 14:07:42 -0500</t>
  </si>
  <si>
    <t>Re: Hillary Rodham Clinton</t>
  </si>
  <si>
    <t>&lt;E00ADEEE-54BF-4231-8909-6508522ADD8F@gmail.com&gt;</t>
  </si>
  <si>
    <t>Thu, 13 Aug 2015 17:17:48 -0400</t>
  </si>
  <si>
    <t>Catherine Eng &lt;eng@ricehadleygates.com&gt;</t>
  </si>
  <si>
    <t>Stephen Hadley Op-Eds</t>
  </si>
  <si>
    <t>&lt;CAPvZjhJKP9GXYbXw2r2m66xmwsWaRr+EP0FD8uePsZXuM9BhpA@mail.gmail.com&gt;</t>
  </si>
  <si>
    <t>Fri, 11 Jul 2008 21:53:20 -0400</t>
  </si>
  <si>
    <t>[big campaign] Media Monitoring Report - Evening 07/11/08</t>
  </si>
  <si>
    <t>&lt;cdb3fafd0807111853i412716f3w84b89f5a568206b6@mail.gmail.com&gt;</t>
  </si>
  <si>
    <t>Tue, 3 Jun 2008 21:14:31 -0400</t>
  </si>
  <si>
    <t>bigcampaign@googlegroups.com, 
 "CDA Storm Trackers" &lt;stormtrackers@googlegroups.com&gt;</t>
  </si>
  <si>
    <t>[big campaign] Obama Speech</t>
  </si>
  <si>
    <t>&lt;536aaea90806031814v4085e1beja690bbbcefdd67b3@mail.gmail.com&gt;</t>
  </si>
  <si>
    <t>Tue, 4 Aug 2015 20:22:11 +0000</t>
  </si>
  <si>
    <t>Nine Reasons to Support the Iran Deal</t>
  </si>
  <si>
    <t>&lt;770592315.122559821438719731219.JavaMail.app@rbg53.atlis1&gt;</t>
  </si>
  <si>
    <t>Wed, 18 Jun 2008 17:17:57 -0400</t>
  </si>
  <si>
    <t>"Darryl Lockett" &lt;dlockett@gqrr.com&gt;, tmcguinness@progressivemediausa.org, 
 pbegala@hatcreekent.com, 
 "David Brock (davidbrock@gmail.com)" &lt;davidbrockdc@gmail.com&gt;, 
 "John Podesta" &lt;john.podesta@gmail.com&gt;, 
 "Susan McCue" &lt;Susan@messageinc.com&gt;</t>
  </si>
  <si>
    <t>RE: Shaping an upcoming DCorps McCain survey 4pm</t>
  </si>
  <si>
    <t>&lt;DC51CA130B02C546A982679CDF0CCBEF032FB482@EVS1.GQRR.local&gt;</t>
  </si>
  <si>
    <t>Sat, 24 Oct 2015 15:58:56 +0000</t>
  </si>
  <si>
    <t>Jim Margolis &lt;Jim.Margolis@gmmb.com&gt;, Robby Mook &lt;re47@hillaryclinton.com&gt;</t>
  </si>
  <si>
    <t>&lt;1A484C9C32B526468802B7C2E6FD1BCEB4959B8E@mbx031-w2-co-2.exch031.domain.local&gt;</t>
  </si>
  <si>
    <t>Thu, 13 Nov 2014 09:23:17 +0000</t>
  </si>
  <si>
    <t>anthony benton &lt;tonybenton@hotmail.co.uk&gt;</t>
  </si>
  <si>
    <t>CLIMATE CHANGE</t>
  </si>
  <si>
    <t>&lt;DUB127-W129EA3AF26B2E2F70811DF828F0@phx.gbl&gt;</t>
  </si>
  <si>
    <t>Fri, 22 Jan 2016 15:39:52 +0000</t>
  </si>
  <si>
    <t>&lt;232a4a45176fccacab865e520a7f9100a75.20160122153940@mail164.atl171.mcdlv.net&gt;</t>
  </si>
  <si>
    <t>Sun, 27 Dec 2015 22:44:51 +0000</t>
  </si>
  <si>
    <t>&lt;13d0c4ee04919a2127f6c596030c8959f18.20151227224439@mail143.atl101.mcdlv.net&gt;</t>
  </si>
  <si>
    <t>Thu, 7 Aug 2008 12:09:53 -0400</t>
  </si>
  <si>
    <t>[big campaign] Media Monitoring Report - Morning 08/07/08</t>
  </si>
  <si>
    <t>&lt;cdb3fafd0808070909x441a1e89yc89f2266dbf6746d@mail.gmail.com&gt;</t>
  </si>
  <si>
    <t>Fri, 22 May 2015 18:36:27 -0400</t>
  </si>
  <si>
    <t>hrcrapid@googlegroups.com, Julie McClain &lt;jmcclain@hillaryclinton.com&gt;, 
 Meredith Thatcher &lt;mthatcher@hillaryclinton.com&gt;, 
 Kristina Schake &lt;kschake@hillaryclinton.com&gt;, 
 Jennifer Palmieri &lt;jpalmieri@hillaryclinton.com&gt;</t>
  </si>
  <si>
    <t>5.22.15 HRC TV Coverage</t>
  </si>
  <si>
    <t>&lt;CAGTda=AvzCUgg4hdA+eawFoj5hkXLYnJ1V0CyRYGvKO+GczBeg@mail.gmail.com&gt;</t>
  </si>
  <si>
    <t>Thu, 17 Jul 2008 12:25:45 -0400</t>
  </si>
  <si>
    <t>[big campaign] Media Monitoring Report - Morning 07/17/08</t>
  </si>
  <si>
    <t>&lt;6858bb6a0807170925h2ca32642x9787122c27c0f7be@mail.gmail.com&gt;</t>
  </si>
  <si>
    <t>Thu, 11 Sep 2008 13:01:58 -0400</t>
  </si>
  <si>
    <t>[big campaign] Media Monitoring Report - Morning 09/11/08</t>
  </si>
  <si>
    <t>&lt;9fe0a8120809111001t5bcefd64p8ef4726e723d68bf@mail.gmail.com&gt;</t>
  </si>
  <si>
    <t>Tue, 21 Oct 2008 14:50:59 -0400</t>
  </si>
  <si>
    <t>[big campaign] Tracking Update: McCain Rally in Harrisburg, PA
 10/21/08</t>
  </si>
  <si>
    <t>&lt;c28de9b0810211150h327d626dg93b832abfad50508@mail.gmail.com&gt;</t>
  </si>
  <si>
    <t>Wed, 29 Jul 2015 10:12:43 +0000</t>
  </si>
  <si>
    <t>&lt;02e860b1027d7c0e3dbcbe0e603a763b7cb.20150729101159@morning1.theskimm.com&gt;</t>
  </si>
  <si>
    <t>Fri, 24 Apr 2015 09:58:42 -0400</t>
  </si>
  <si>
    <t>&lt;CANOiRV8f-dCH_LKHtFsooikt1YqFQh0WznGVKo57hf87FfoQgA@mail.gmail.com&gt;</t>
  </si>
  <si>
    <t>Thu, 10 Mar 2016 11:32:37 -0800</t>
  </si>
  <si>
    <t>&lt;672D06D9-88DA-4BB2-9CEF-97FE3A8A1CE3@gmail.com&gt;</t>
  </si>
  <si>
    <t>Tue, 16 Jun 2015 12:15:48 -0700</t>
  </si>
  <si>
    <t>A potential injury to bilateral relations with Greece</t>
  </si>
  <si>
    <t>&lt;55807659.cb592a0a.50d8.2e4fSMTPIN_ADDED_MISSING@mx.google.com&gt;</t>
  </si>
  <si>
    <t>Tue, 2 Sep 2014 09:01:47 -0500</t>
  </si>
  <si>
    <t>Reminder: Scotland on the Eve of the Independence Referendum</t>
  </si>
  <si>
    <t>&lt;296020129.25341914.1409666507209.JavaMail.root@sjmas01.marketo.org&gt;</t>
  </si>
  <si>
    <t>Wed, 23 Dec 2015 15:55:29 +0000</t>
  </si>
  <si>
    <t>&lt;232a4a45176fccacab865e520a7f9100a75.20151223155518@mail34.suw17.mcsv.net&gt;</t>
  </si>
  <si>
    <t>Fri, 15 May 2015 07:19:28 -0400</t>
  </si>
  <si>
    <t>H4A News Clips 5.15.15</t>
  </si>
  <si>
    <t>&lt;CA+Wv=-4vweh0nsCGUaDj52qhjNPDFRoFFoC2LBhG5PdCQ8n0=g@mail.gmail.com&gt;</t>
  </si>
  <si>
    <t>Thu, 24 Jul 2008 08:43:33 -0400</t>
  </si>
  <si>
    <t>[big campaign] '08 Daily News Clips - 7/24</t>
  </si>
  <si>
    <t>&lt;c28de9b0807240543q124a54d3x2586d46704ab07b@mail.gmail.com&gt;</t>
  </si>
  <si>
    <t>Wed, 25 Jun 2008 10:05:25 -0400</t>
  </si>
  <si>
    <t>[big campaign] FW: Talking to Iran is Not So Controversial</t>
  </si>
  <si>
    <t>&lt;D95FD7E3C26145418259F2F5E3E88E5B0616CDB4DB@bryan.ad.nsnetwork.org&gt;</t>
  </si>
  <si>
    <t>Fri, 11 Sep 2015 23:18:06 +0000</t>
  </si>
  <si>
    <t>&lt;f268b2f26e0ca5824aff057e5875ab38019.20150911231736@mail182.atl101.mcdlv.net&gt;</t>
  </si>
  <si>
    <t>Thu, 11 Sep 2014 13:59:38 -0400</t>
  </si>
  <si>
    <t>Correct The Record Thursday September 11, 2014 Afternoon Roundup</t>
  </si>
  <si>
    <t>&lt;CAGLPf4eTKctGHKOodkUudESR7FTfONci_di5-BVs+gC2eYG9ww@mail.gmail.com&gt;</t>
  </si>
  <si>
    <t>Wed, 9 Dec 2015 01:00:00 -0600</t>
  </si>
  <si>
    <t>GMF's World Wire: Turkey on the Frontlines | Road to Warsaw Summit | Migrants in German Cities</t>
  </si>
  <si>
    <t>&lt;20151208-18115109-09542ef0-0@v84.vx-email.com&gt;</t>
  </si>
  <si>
    <t>Mon, 28 Jul 2014 14:49:42 -0400</t>
  </si>
  <si>
    <t>Correct The Record Monday July 28, 2014 Afternoon Roundup</t>
  </si>
  <si>
    <t>&lt;CAGLPf4ef99wOFJEgeFD_wmKP3qSkUa9y7g+zDuSbNspZquGREQ@mail.gmail.com&gt;</t>
  </si>
  <si>
    <t>Thu, 03 Sep 2015 04:23:11 -0600</t>
  </si>
  <si>
    <t>Daily Skimm: So close.</t>
  </si>
  <si>
    <t>&lt;20351433-4fe2-4a69-a5ae-8b3c4fb8e2b2@xtgap4s7mta1357.xt.local&gt;</t>
  </si>
  <si>
    <t>Fri, 16 Oct 2015 16:44:32 -0500</t>
  </si>
  <si>
    <t>History and Public Policy Program &lt;HAPP@wilsoncenter.org&gt;</t>
  </si>
  <si>
    <t>Off-site Event 10/22: Imperial Gamble</t>
  </si>
  <si>
    <t>&lt;453914891.316353132.1445031872180.JavaMail.root@sjmas01.marketo.org&gt;</t>
  </si>
  <si>
    <t>Wed, 29 Oct 2008 12:03:29 -0400</t>
  </si>
  <si>
    <t>[big campaign] Palin Energy Speech: Light, Sour and Crude</t>
  </si>
  <si>
    <t>&lt;C52E0191.13EA0%joshua_mcneil@lcv.org&gt;</t>
  </si>
  <si>
    <t>Fri, 15 Aug 2008 11:59:41 -0400</t>
  </si>
  <si>
    <t>[big campaign] Media Monitoring Report - Morning 08/15/08</t>
  </si>
  <si>
    <t>&lt;8f6e216d0808150859xfa41479uc0f99c7dd76f464f@mail.gmail.com&gt;</t>
  </si>
  <si>
    <t>Fri, 1 May 2015 18:21:45 +0000</t>
  </si>
  <si>
    <t>Jennifer Palmieri &lt;jpalmieri@hillaryclinton.com&gt;, 
 Mandy Grunwald &lt;gruncom@aol.com&gt;</t>
  </si>
  <si>
    <t>&lt;1A484C9C32B526468802B7C2E6FD1BCEB36F6867@mbx031-w1-co-6.exch031.domain.local&gt;</t>
  </si>
  <si>
    <t>Tue, 12 Aug 2008 08:39:29 -0400</t>
  </si>
  <si>
    <t>[big campaign] '08 Daily News Clips - 8/12</t>
  </si>
  <si>
    <t>&lt;c28de9b0808120539l47012323if3a0c082b23a7f5d@mail.gmail.com&gt;</t>
  </si>
  <si>
    <t>Wed, 11 Nov 2015 19:46:03 -0500</t>
  </si>
  <si>
    <t>Cosmological Wisdom &amp; Planetary Madness</t>
  </si>
  <si>
    <t>&lt;3403294676.342197911@org.orgDB.reply.salsalabs.com&gt;</t>
  </si>
  <si>
    <t>Mon, 16 Mar 2015 07:18:46 -0400</t>
  </si>
  <si>
    <t>&lt;CAE6FiQ-=E9E=eWHuLoFCzdA5CPcsM5pPW+b4A-s_2YQavw5FCA@mail.gmail.com&gt;</t>
  </si>
  <si>
    <t>Wed, 23 Nov 2011 16:52:55 -0500</t>
  </si>
  <si>
    <t>&lt;3A1ECBF29D41C34CB0BDADD757540D09139C9ED63C@CLINTON07.utopiasystems.net&gt;</t>
  </si>
  <si>
    <t>Wed, 3 Sep 2014 09:02:04 -0400</t>
  </si>
  <si>
    <t>Correct The Record Wednesday September 3, 2014 Morning Roundup</t>
  </si>
  <si>
    <t>&lt;CAGLPf4c-2Wwz0UUyJLre=r0to196Xr83j7+34hi3k6mWraPq=A@mail.gmail.com&gt;</t>
  </si>
  <si>
    <t>Tue, 17 Jun 2008 18:11:09 -0400</t>
  </si>
  <si>
    <t>[big campaign] Tracking Update: McCain Speech on Energy Houston, TX
 06/17/08</t>
  </si>
  <si>
    <t>&lt;5678a18b0806171511g6d1292e4t262d2bf7b8bbecb8@mail.gmail.com&gt;</t>
  </si>
  <si>
    <t>Thu, 10 Mar 2016 14:31:46 -0500</t>
  </si>
  <si>
    <t>&lt;-2538990859929415919@unknownmsgid&gt;</t>
  </si>
  <si>
    <t>Tue, 15 Dec 2015 17:48:35 -0500 (EST)</t>
  </si>
  <si>
    <t>&lt;20151215174835.5734855.481902@sailthru.com&gt;</t>
  </si>
  <si>
    <t>Mon, 15 Sep 2008 10:14:04 -0400</t>
  </si>
  <si>
    <t>[big campaign] Tracking Update: McCain Rally in Jacksonville, FL</t>
  </si>
  <si>
    <t>&lt;bbc7e7c0809150714m1a8eaa5fw85b769d0c89cecf1@mail.gmail.com&gt;</t>
  </si>
  <si>
    <t>Sat, 20 Dec 2014 16:34:34 -0500</t>
  </si>
  <si>
    <t>William Rivers Pitt | The Beginning of the End of the Cold War</t>
  </si>
  <si>
    <t>&lt;2357482852.-224038787@org2.org2DB.reply.salsalabs.com&gt;</t>
  </si>
  <si>
    <t>Tue, 12 Jan 2016 14:13:32 -0600</t>
  </si>
  <si>
    <t>campus-bulletin &lt;campus-bulletin@knox.edu&gt;, 
 Trustees at Knox &lt;trustees@knox.edu&gt;, 
 trusteesemeriti &lt;trusteesemeriti@knox.edu&gt;, retirees &lt;retirees@knox.edu&gt;</t>
  </si>
  <si>
    <t>Three faculty members appointed to endowed professorships</t>
  </si>
  <si>
    <t>&lt;CAD7TbaphCYAAs0sryua9STXArPmuXQ0Hi1jEyMdY5vkeAJXs1Q@mail.gmail.com&gt;</t>
  </si>
  <si>
    <t>Thu, 23 Apr 2015 21:58:55 -0400</t>
  </si>
  <si>
    <t>John Podesta &lt;jp66@hillaryclinton.com&gt;</t>
  </si>
  <si>
    <t>&lt;CAE6FiQ9b6HLrbhkkVLyzhjvy-zagwS15Q-x+oX5201ieenbPgA@mail.gmail.com&gt;</t>
  </si>
  <si>
    <t>Mon, 24 Aug 2015 06:55:24 -0400</t>
  </si>
  <si>
    <t>First Draft on Politics: A New Character Joins a Rapidly Expanding Storyline</t>
  </si>
  <si>
    <t>&lt;55DAF81C.00000E50@pmta04.sea1.nytimes.com&gt;</t>
  </si>
  <si>
    <t>Mon, 24 Nov 2014 08:18:02 -0500</t>
  </si>
  <si>
    <t>&lt;CAGLPf4etEJB9GuTbxy0SHM=6X-cR=Fgx2onCMHJMuyiqtg5_oA@mail.gmail.com&gt;</t>
  </si>
  <si>
    <t>Thu, 12 May 2011 08:48:43 -0400 (EDT)</t>
  </si>
  <si>
    <t>[big campaign] New Huff Post from Creamer-Time to End the Threat of
 Nuclear Terrorism for Good</t>
  </si>
  <si>
    <t>&lt;8CDDEBA0FA3661A-F84-F460@webmail-d088.sysops.aol.com&gt;</t>
  </si>
  <si>
    <t>Fri, 20 Feb 2015 09:25:33 -0500</t>
  </si>
  <si>
    <t>Correct The Record Friday February 20, 2015 Morning Roundup</t>
  </si>
  <si>
    <t>&lt;CAGLPf4duzkw5-PpHcDQb4YFv9rT8K=fqQLJsBCFt4XkqzDWhBA@mail.gmail.com&gt;</t>
  </si>
  <si>
    <t>Sat, 6 Feb 2016 08:02:34 -0600</t>
  </si>
  <si>
    <t>FDA Nominee Califf Gave Questionable Answers to Senate</t>
  </si>
  <si>
    <t>&lt;a37af56292f4432fbca6a1fe6b54a115@pogo.org&gt;</t>
  </si>
  <si>
    <t>Fri, 25 Jul 2014 14:37:01 -0400</t>
  </si>
  <si>
    <t>Correct The Record Friday July 25, 2014 Afternoon Roundup</t>
  </si>
  <si>
    <t>&lt;CAGLPf4cbqq2A4esQhFKnvJXm7utv4xTW9XvT236phro49=-o9Q@mail.gmail.com&gt;</t>
  </si>
  <si>
    <t>Mon, 22 Apr 2013 23:41:18 -0400 (EDT)</t>
  </si>
  <si>
    <t>nancybk@aol.com</t>
  </si>
  <si>
    <t>Fwd: Re: John Podesta, can you please help us get this to President Obama</t>
  </si>
  <si>
    <t>&lt;8D00DEB8C58BF2F-2030-27A95@webmail-m275.sysops.aol.com&gt;</t>
  </si>
  <si>
    <t>Thu, 19 Jun 2008 12:50:26 -0400</t>
  </si>
  <si>
    <t>[big campaign] Media Monitoring Report - Morning 06/19/08</t>
  </si>
  <si>
    <t>&lt;96753f6c0806190950p21fbe85dn5af6ea96673880cf@mail.gmail.com&gt;</t>
  </si>
  <si>
    <t>Mon, 11 May 2015 08:45:59 -0400</t>
  </si>
  <si>
    <t>May 11 Morning News Roundup- Cables</t>
  </si>
  <si>
    <t>&lt;CAFjSERAmD_SzOokC8EpjXQQ7UAAMui3eD61_N9r=W762smcSZA@mail.gmail.com&gt;</t>
  </si>
  <si>
    <t>Tue, 21 Oct 2008 00:07:31 -0400</t>
  </si>
  <si>
    <t>"Lisa Brown" &lt;lisabrown3660@gmail.com&gt;</t>
  </si>
  <si>
    <t>Re: another transition article</t>
  </si>
  <si>
    <t>&lt;2e1f7e590810202107q15580876ve5c6d7dfe3d7530e@mail.gmail.com&gt;</t>
  </si>
  <si>
    <t>Thu, 12 Nov 2015 14:17:11 +0000</t>
  </si>
  <si>
    <t>&lt;2768ea8e53da1b3ff17fb6a6f477e2b071c.20151112141622@mail52.atl161.mcsv.net&gt;</t>
  </si>
  <si>
    <t>Mon, 27 Apr 2015 19:32:21 -0400</t>
  </si>
  <si>
    <t>April 27 Nightly News Roundup</t>
  </si>
  <si>
    <t>&lt;de606e1c8a5fd5031edcfc6f1b954cd9@mail.gmail.com&gt;</t>
  </si>
  <si>
    <t>Tue, 3 Mar 2015 08:09:45 -0500</t>
  </si>
  <si>
    <t>AIPAC/Iran</t>
  </si>
  <si>
    <t>&lt;2024B1FCFD37FC478BCD92EC0508319F06B54FA7FA@CBIvEXMB05DC.cov.com&gt;</t>
  </si>
  <si>
    <t>Fri, 29 Aug 2014 08:11:41 -0400</t>
  </si>
  <si>
    <t>Correct The Record Friday August 29, 2014 Morning Roundup</t>
  </si>
  <si>
    <t>&lt;CAGLPf4eyu2vHqQuYyH5VEUKSUqczmSEXnLabv4G2AJnnfVz3BQ@mail.gmail.com&gt;</t>
  </si>
  <si>
    <t>Mon, 13 Apr 2015 18:24:50 -0400</t>
  </si>
  <si>
    <t>&lt;CAEj1YxoWfgk0XaPJAyJ9bNEYvJ-hnmNB0keJ=q+cqMMZ6=TzZQ@mail.gmail.com&gt;</t>
  </si>
  <si>
    <t>Sun, 7 Sep 2014 15:10:25 -0400</t>
  </si>
  <si>
    <t>Correct The Record Sunday September 7, 2014 Roundup</t>
  </si>
  <si>
    <t>&lt;CAGLPf4cwek-OjoyCp-6G-o42Wx9Uo-QiqO0dtPM-_h4K5K=Qpw@mail.gmail.com&gt;</t>
  </si>
  <si>
    <t>Tue, 14 Jul 2015 20:33:25 -0400</t>
  </si>
  <si>
    <t>&lt;2024B1FCFD37FC478BCD92EC0508319F06B0F78026@CBIvEXMB05DC.cov.com&gt;</t>
  </si>
  <si>
    <t>Wed, 7 Aug 2013 14:52:51 -0400</t>
  </si>
  <si>
    <t>Aniello Alioto &lt;aniello@progressnow.org&gt;</t>
  </si>
  <si>
    <t>"alecexposed@googlegroups.com" &lt;Alecexposed@googlegroups.com&gt;</t>
  </si>
  <si>
    <t>[big campaign] ALEC agenda for 40th annual mtg: Fracking, Virtual
 schools, Privitization</t>
  </si>
  <si>
    <t>&lt;CA+1ChEXL5Aw226NPNMYNqKYDevdOMzHe9oFSn+w9JwaAfMrYyA@mail.gmail.com&gt;</t>
  </si>
  <si>
    <t>Tue, 9 Feb 2016 01:56:41 +0000</t>
  </si>
  <si>
    <t>Mandy Grunwald &lt;gruncom@aol.com&gt;, 
 "re47@hillaryclinton.com" &lt;re47@hillaryclinton.com&gt;</t>
  </si>
  <si>
    <t>RE: Agenda for 5:30 Post NH Messaging Call  - TESTING SUGGESTIONS</t>
  </si>
  <si>
    <t>&lt;1A484C9C32B526468802B7C2E6FD1BCEB58B3249@mbx031-w1-co-2.exch031.domain.local&gt;</t>
  </si>
  <si>
    <t>Fri, 19 Jun 2015 19:56:05 -0400 (EDT)</t>
  </si>
  <si>
    <t>The Cuban Military Not So Transparent Act</t>
  </si>
  <si>
    <t>&lt;1121427746263.1101987856365.1054729873.0.1111955JL.1002@scheduler.constantcontact.com&gt;</t>
  </si>
  <si>
    <t>Thu, 8 May 2008 15:11:22 -0400</t>
  </si>
  <si>
    <t>[big campaign] McCain/Global Warming--Memo in Advance of Policy
 Speech</t>
  </si>
  <si>
    <t>&lt;OFBE9E92BC.1FCAE060-ON85257443.00695AFB-85257443.00690118@sierraclub.org&gt;</t>
  </si>
  <si>
    <t>Tue, 26 May 2009 12:35:41 -0400</t>
  </si>
  <si>
    <t>[big campaign] McCLATCHY - Commentary: Lifting ban would make Cuba
 freer, open</t>
  </si>
  <si>
    <t>&lt;7f65e90c0905260935m372534c4x3695ed56dc913ca@mail.gmail.com&gt;</t>
  </si>
  <si>
    <t>Thu, 10 Jul 2008 13:55:29 -0400</t>
  </si>
  <si>
    <t>[big campaign] Media Monitoring Report - Morning 07/10/08</t>
  </si>
  <si>
    <t>&lt;8f6e216d0807101055q455f24cbu28e58fdf6cd27b7d@mail.gmail.com&gt;</t>
  </si>
  <si>
    <t>Thu, 23 Apr 2015 15:53:13 -0400</t>
  </si>
  <si>
    <t>Re: Quick roundup of media tweets about the Medium post</t>
  </si>
  <si>
    <t>&lt;D3281499-478D-46C6-A886-C351ECA4BBC5@aol.com&gt;</t>
  </si>
  <si>
    <t>Mon, 2 Feb 2015 08:07:48 -0500</t>
  </si>
  <si>
    <t>&lt;CAGLPf4c9K-_1_8R_8M6t0wAvFrek5AY0F9JDvWWSjw+9tPfSZA@mail.gmail.com&gt;</t>
  </si>
  <si>
    <t>Sat, 6 Sep 2014 13:27:04 -0400</t>
  </si>
  <si>
    <t>Correct The Record Saturday September 6, 2014 Roundup</t>
  </si>
  <si>
    <t>&lt;CAGLPf4c=w1VFwmOBHZcXuy5GFh9QWnDG7PJTN7rfWorUWO=SBA@mail.gmail.com&gt;</t>
  </si>
  <si>
    <t>Thu, 12 Nov 2015 05:38:47 -0600</t>
  </si>
  <si>
    <t>Daily Skimm: Just keep swimming</t>
  </si>
  <si>
    <t>&lt;d2e31b19-1276-435d-94a7-a7b4618b9640@xtgap4s7mta1361.xt.local&gt;</t>
  </si>
  <si>
    <t>Thu, 2 Apr 2015 10:30:45 +0800</t>
  </si>
  <si>
    <t>Caroline &lt;clara@lces-environment.com&gt;</t>
  </si>
  <si>
    <t>Confirmed as Speaker at Low Carbon Earth Summit-2015 (Sep 24-26, 2015)</t>
  </si>
  <si>
    <t>&lt;DM__150331173008_43778148361@smtp.lces-lowcarboncity.com&gt;</t>
  </si>
  <si>
    <t>Thu, 22 May 2008 23:46:12 -0400</t>
  </si>
  <si>
    <t>[big campaign] Tracking Update: McCain Rally and Media Availability
 Stockton, CA</t>
  </si>
  <si>
    <t>&lt;5678a18b0805222046g1c059195g5f273dac4506a326@mail.gmail.com&gt;</t>
  </si>
  <si>
    <t>Tue, 1 Apr 2014 03:57:38 -0400</t>
  </si>
  <si>
    <t>Herbert Sandler &lt;hms@sandlerfoundation.org&gt;</t>
  </si>
  <si>
    <t>Re: dinner at 6:30pm at my apartment</t>
  </si>
  <si>
    <t>&lt;CAE6FiQ9T1vjPCMAw3uk53qCqZX+m2ei1JQQ8a6uzhEwA8kfd-A@mail.gmail.com&gt;</t>
  </si>
  <si>
    <t>Mon, 4 Aug 2014 09:25:40 -0400</t>
  </si>
  <si>
    <t>Correct The Record Monday August 4, 2014 Morning Roundup</t>
  </si>
  <si>
    <t>&lt;CAGLPf4dd8rsQ5+HrD_UBWNMpF82+e66GkZ0AFTVh78tww=KJWw@mail.gmail.com&gt;</t>
  </si>
  <si>
    <t>Fri, 17 May 2013 18:43:03 -0400 (EDT)</t>
  </si>
  <si>
    <t>John Podesta help stop widespread suffering inflicted by unions on workers in me</t>
  </si>
  <si>
    <t>&lt;11981e.5a4a77a0.3ec80c77@aol.com&gt;</t>
  </si>
  <si>
    <t>Sun, 16 Aug 2015 18:14:54 -0400</t>
  </si>
  <si>
    <t>&lt;-2063609757132737432@unknownmsgid&gt;</t>
  </si>
  <si>
    <t>Fri, 31 Jul 2015 12:13:35 -0400</t>
  </si>
  <si>
    <t>John Podesta &lt;john.podesta@gmail.com&gt;, 
 Christina Reynolds &lt;creynolds@hillaryclinton.com&gt;</t>
  </si>
  <si>
    <t>&lt;58311617dff0630987e9f2b208a9bf31@mail.gmail.com&gt;</t>
  </si>
  <si>
    <t>Tue, 12 May 2015 07:37:57 -0400</t>
  </si>
  <si>
    <t>H4A News Clips 5.12.15</t>
  </si>
  <si>
    <t>&lt;CA+Wv=-5cETLCNxfLVv3B1BgkE9KgA1_ic8LXjeaYJZwOGLmV4A@mail.gmail.com&gt;</t>
  </si>
  <si>
    <t>Thu, 3 Sep 2015 07:29:13 +0000</t>
  </si>
  <si>
    <t>&lt;232a4a45176fccacab865e520a7f9100a75.20150903072900@mail183.atl81.rsgsv.net&gt;</t>
  </si>
  <si>
    <t>Sun, 7 Jun 2015 10:21:06 -0400</t>
  </si>
  <si>
    <t>H4A News Clips 6.7.15</t>
  </si>
  <si>
    <t>&lt;12c2479ccf0735771face2d95f88621e@mail.gmail.com&gt;</t>
  </si>
  <si>
    <t>Sun, 3 May 2015 19:09:05 -0400</t>
  </si>
  <si>
    <t>jake.sullivan@gmail.com, kschake@hillaryclinton.com</t>
  </si>
  <si>
    <t>&lt;14d1c0a482a-48a5-16158@webprd-m104.mail.aol.com&gt;</t>
  </si>
  <si>
    <t>Wed, 14 May 2008 12:00:57 -0400</t>
  </si>
  <si>
    <t>[big campaign] Media Monitoring Report - Morning 05/14/08</t>
  </si>
  <si>
    <t>&lt;4569b3c70805140900o4836f0a0rb6772c472a4dba3a@mail.gmail.com&gt;</t>
  </si>
  <si>
    <t>Tue, 17 Jun 2014 02:29:02 +0000</t>
  </si>
  <si>
    <t>Ben Chang &lt;bchang@albrightstonebridge.com&gt;, 
 Fariba Yassaee &lt;fyassaee@albrightstonebridge.com&gt;, 
 Anne Hall &lt;Anne.Hall@APORTER.COM&gt;, 
 =?us-ascii?Q?Bill=0D=0A_Antholis?= &lt;wantholis@brookings.edu&gt;, 
 =?us-ascii?Q?Bill_Woodward=0D=0A_=28blackwoodward@gmail.com=29?= &lt;blackwoodward@gmail.com&gt;,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Dan Benjamin &lt;dbenjam61@hotmail.com&gt;, 
 Daniel Silverberg &lt;danielsilverberg@yahoo.com&gt;, 
 Denis McDonough &lt;denis.mcdonough@gmail.com&gt;, 
 Derek Chollet &lt;dhchollet@gmail.com&gt;, 
 =?us-ascii?Q?Don_Gips=0D=0A_=28don.gips@gmail.com=29?= &lt;don.gips@gmail.com&gt;, 
 donkerrick &lt;donkerrick@comcast.net&gt;, 
 "Eryn M. Sepp (eryn.sepp@gmail.com)" &lt;eryn.sepp@gmail.com&gt;, 
 Frank Lowenstein &lt;frankl03@yahoo.com&gt;, Greg Craig &lt;gcraig@skadden.com&gt;, 
 Jake Sullivan &lt;jake.sullivan@gmail.com&gt;, 
 Jamie Rubin &lt;JamesPRubin1960@gmail.com&gt;, 
 Jan Stewart &lt;jstewart@albrightstonebridge.com&gt;, 
 Jeff Smith &lt;jeffrey_smith@aporter.com&gt;, Jeremy Bash &lt;jeremybash@gmail.com&gt;, 
 Jessica Lewis &lt;lewisje03@yahoo.com&gt;, 
 =?us-ascii?Q?Jim_Miller_-_Department_of_Defense=0D=0A_=28james.n.miller.jr@gmail.com?=
 =?us-ascii?Q?=29?= &lt;james.n.miller.jr@gmail.com&gt;, 
 Jim O'Brien &lt;jobrien@albrightstonebridge.com&gt;, 
 =?us-ascii?Q?Joanna_Nicoletti=0D=0A_=28info@forwardengagement.org=29?= &lt;info@forwardengagement.org&gt;, 
 Joe Cirincione &lt;jcirincione@ploughshares.org&gt;, 
 John Podesta &lt;john.podesta@gmail.com&gt;, Julianne Smith &lt;julsmi@gmail.com&gt;, 
 Ken Lieberthal &lt;klieberthal@brookings.edu&gt;, 
 Kurt Campbell &lt;kurtmcampbell@yahoo.com&gt;, 
 =?us-ascii?Q?Laura=0D=0A_Huber?= &lt;lhuber@albrightstonebridge.com&gt;, 
 Leon Fuerth &lt;hdpf@msn.com&gt;, 
 =?us-ascii?Q?Maida=0D=0A_Stadtler?= &lt;mstadtler@apcoworldwide.com&gt;, 
 Marcel Lettre &lt;mlettre@verizon.net&gt;, 
 "Mariah Sixkiller (mariah6@gmail.com)" &lt;mariah6@gmail.com&gt;, 
 Marisa DeAngelis &lt;MDeAngelis@albrightstonebridge.com&gt;, 
 Martin Indyk &lt;mindyk@brookings.edu&gt;, 
 Michele Flournoy &lt;micheleflournoy3@gmail.com&gt;, 
 Pat Griffin &lt;pgriffin@pmj-dc.com&gt;, Rich Verma &lt;rverma@steptoe.com&gt;, 
 Rob Malley &lt;rmalley555@gmail.com&gt;, 
 Samuel Berger &lt;sberger@albrightstonebridge.com&gt;, 
 Steve Ricchetti &lt;sricchetti@cox.net&gt;, 
 Strobe Talbott &lt;stalbott@brookings.edu&gt;, Susan Rice &lt;ricesusane@aol.com&gt;, 
 Tara Sonenshine &lt;tsonenshine@earthlink.net&gt;, 
 Theodore Waddelow &lt;twaddelow@albrightstonebridge.com&gt;, 
 Tim Roemer &lt;tjroemer@gmail.com&gt;, 
 =?us-ascii?Q?Tom=0D=0A_Daschle?= &lt;tom.daschle@dlapiper.com&gt;, 
 Tom Donilon &lt;tdonilon@gmail.com&gt;, 
 =?us-ascii?Q?Tom=0D=0A_Downey?= &lt;tdowney@dmggroup.com&gt;, 
 Tommy Ross &lt;tommy_ross@reid.senate.gov&gt;, 
 "Toni Verstandig" &lt;tonigverstandig@gmail.com&gt;, 
 Tony Blinken &lt;ablinken@aol.com&gt;, 
 Veronica Pollack &lt;Veronica.Pollock@dlapiper.com&gt;, 
 Vikram   Singh &lt;vsingh@americanprogress.org&gt;, 
 Wendy Sherman &lt;wendyrsherman@gmail.com&gt;</t>
  </si>
  <si>
    <t>Brian Katulis Mideast report</t>
  </si>
  <si>
    <t>&lt;be858a46280a4fecbaef0e7487bfae4d@CO1PR07MB313.namprd07.prod.outlook.com&gt;</t>
  </si>
  <si>
    <t>Sun, 16 Aug 2015 15:38:25 -0400</t>
  </si>
  <si>
    <t>"catherinehand5@aol.com" &lt;catherinehand5@aol.com&gt;</t>
  </si>
  <si>
    <t>&lt;CAE6FiQ8AAS5+E35H-v+J2quPLGififdVw5g1xaH6tvSY4fO=Kg@mail.gmail.com&gt;</t>
  </si>
  <si>
    <t>Wed, 29 Oct 2008 11:59:49 -0400</t>
  </si>
  <si>
    <t>[big campaign] Correction: Tracking Update: McCain Rally in Miami, FL
 10/29/08</t>
  </si>
  <si>
    <t>&lt;d738a1a90810290859i30046afcgd5d9cef8da4902f5@mail.gmail.com&gt;</t>
  </si>
  <si>
    <t>Wed, 29 Jul 2015 07:16:48 -0400 (EDT)</t>
  </si>
  <si>
    <t>The Daily 202: Could Obama win a third term?</t>
  </si>
  <si>
    <t>&lt;20150729071648.4842561.307233@sailthru.com&gt;</t>
  </si>
  <si>
    <t>Wed, 2 Mar 2016 01:30:00 -0600</t>
  </si>
  <si>
    <t>Transatlantic Take: Moscow, Washington, and Damascus: Is Cooperation Really Possible?</t>
  </si>
  <si>
    <t>&lt;20160301-13003579-cd136efb-0@v84.vx-email.com&gt;</t>
  </si>
  <si>
    <t>Wed, 4 Jun 2008 14:42:33 -0400</t>
  </si>
  <si>
    <t>[big campaign] Tracking Update: McCain Town Hall in Baton Rouge, LA
 06/04/08</t>
  </si>
  <si>
    <t>&lt;17a089db0806041142m3654688bu1fbab8c813cb37e2@mail.gmail.com&gt;</t>
  </si>
  <si>
    <t>Wed, 13 Aug 2014 23:16:18 +0000</t>
  </si>
  <si>
    <t>&lt;09107248-A6D5-4396-9878-9C7E6F35142C@mit.edu&gt;</t>
  </si>
  <si>
    <t>Fri, 26 Jun 2015 06:07:57 -0400</t>
  </si>
  <si>
    <t>&lt;0437BCCE-37E6-43CC-A9AF-2E985540B0A6@gmail.com&gt;</t>
  </si>
  <si>
    <t>Tue, 2 Sep 2008 08:49:06 -0400</t>
  </si>
  <si>
    <t>[big campaign] '08 Daily News Clips - 9/2</t>
  </si>
  <si>
    <t>&lt;c28de9b0809020549p53a3d3e2va637488b290a4c31@mail.gmail.com&gt;</t>
  </si>
  <si>
    <t>Tue, 17 Jun 2008 11:05:53 -0400</t>
  </si>
  <si>
    <t>[big campaign] Today's McCain Energy speech excerpts</t>
  </si>
  <si>
    <t>&lt;OF30CA9632.C7F86C2E-ON8525746B.0052EFE0-8525746B.0052EFE4@sierraclub.org&gt;</t>
  </si>
  <si>
    <t>Thu, 23 Jul 2015 06:49:51 +0000</t>
  </si>
  <si>
    <t>&lt;232a4a45176fccacab865e520a7f9100a75.20150723064928@mail96.atl161.mcsv.net&gt;</t>
  </si>
  <si>
    <t>Mon, 11 Jan 2016 16:18:44 +0000</t>
  </si>
  <si>
    <t>[Last chance] VoteVets official 2016 Supporter Survey</t>
  </si>
  <si>
    <t>&lt;d54628a055fb553866f326737530d388@bounce.bluestatedigital.com&gt;</t>
  </si>
  <si>
    <t>Tue, 5 May 2015 19:35:30 -0400</t>
  </si>
  <si>
    <t>May 5 Evening News Roundup</t>
  </si>
  <si>
    <t>&lt;CAGTda=AL1u0mAt1cL_dWJFodO4S1H_c4dKJdymJwau-VTsf7Rw@mail.gmail.com&gt;</t>
  </si>
  <si>
    <t>Thu, 25 Jun 2015 10:53:06 -0400</t>
  </si>
  <si>
    <t>Charles Hicks &lt;chicks@hillaryclinton.com&gt;</t>
  </si>
  <si>
    <t>June 24 Evening Cable News</t>
  </si>
  <si>
    <t>&lt;CAD0-Q+QdQZdBiLeGQVZTixm-VVpoWfuL3Zar33jNjfFSNtMSyg@mail.gmail.com&gt;</t>
  </si>
  <si>
    <t>Wed, 28 Jan 2015 16:09:24 +0000</t>
  </si>
  <si>
    <t>Joe Cirincione &lt;jcirincione@ploughshares.org&gt;</t>
  </si>
  <si>
    <t>Boehner and Bibi</t>
  </si>
  <si>
    <t>&lt;1159C66A-000E-4184-A64F-0904B9639E3A@ploughshares.org&gt;</t>
  </si>
  <si>
    <t>Thu, 29 Oct 2015 09:15:41 -0700</t>
  </si>
  <si>
    <t>Ambassador Kounalakis &lt;kounalakiset@gmail.com&gt;</t>
  </si>
  <si>
    <t>Abedin Huma &lt;huma@clintonemail.com&gt;, Huma Abedin &lt;huma@hrcoffice.com&gt;</t>
  </si>
  <si>
    <t>Ride with S on 11/4?</t>
  </si>
  <si>
    <t>&lt;713C47C6-33EC-4EBB-9FD2-54CC61714650@gmail.com&gt;</t>
  </si>
  <si>
    <t>Thu, 20 Nov 2014 20:33:51 +0000</t>
  </si>
  <si>
    <t>PETITION: [The Grand Canyon]</t>
  </si>
  <si>
    <t>&lt;a4a7b1253134456e136b1c030694c31a@bounce.bluestatedigital.com&gt;</t>
  </si>
  <si>
    <t>Thu, 21 May 2015 01:00:00 -0500</t>
  </si>
  <si>
    <t>&lt;20150520-11575559-e297352a-0@v84.vx-email.com&gt;</t>
  </si>
  <si>
    <t>Fri, 11 Jul 2008 13:45:57 -0400</t>
  </si>
  <si>
    <t>[big campaign] Media Monitoring Report - Morning 07/11/08</t>
  </si>
  <si>
    <t>&lt;9fe0a8120807111045r163bf4b2k6f7aa099b2f1b7e1@mail.gmail.com&gt;</t>
  </si>
  <si>
    <t>Tue, 5 Aug 2008 10:09:54 -0400</t>
  </si>
  <si>
    <t>[big campaign] Important Research on the new Anti-Obama Books...</t>
  </si>
  <si>
    <t>&lt;A9E1E468A2B3374F8BB081CF2B013AA24A59E027AD@onion.mmfa.internal&gt;</t>
  </si>
  <si>
    <t>Fri, 20 Feb 2015 03:50:03 +0000</t>
  </si>
  <si>
    <t>Cheryl Mills &lt;cheryl.mills@gmail.com&gt;, 
 Jennifer Palmieri &lt;jennifer.m.palmieri@gmail.com&gt;</t>
  </si>
  <si>
    <t>Re: Foundation | Foreign Contributors Statement</t>
  </si>
  <si>
    <t>&lt;80433F04-0840-47B5-BB55-8EEB267FA63B@hrcoffice.com&gt;</t>
  </si>
  <si>
    <t>Wed, 20 May 2015 18:36:38 -0400</t>
  </si>
  <si>
    <t>hrcrapid@googlegroups.com, Jennifer Palmieri &lt;jpalmieri@hillaryclinton.com&gt;, 
 Julie McClain &lt;jmcclain@hillaryclinton.com&gt;, 
 Meredith Thatcher &lt;mthatcher@hillaryclinton.com&gt;</t>
  </si>
  <si>
    <t>5.20.15 HRC TV Coverage</t>
  </si>
  <si>
    <t>&lt;CAGTda=ACyqHZbfs_rNg6Uhy+g09UozoVx-Du0jEmGyiOpQH-rw@mail.gmail.com&gt;</t>
  </si>
  <si>
    <t>Fri, 25 Apr 2014 17:53:03 -0400 (EDT)</t>
  </si>
  <si>
    <t>Wise Use of Executive Authority Could Navigate Obama off the 404
 page</t>
  </si>
  <si>
    <t>&lt;1117194852797.1101987856365.1054729873.0.1111752JL.1002@scheduler.constantcontact.com&gt;</t>
  </si>
  <si>
    <t>Tue, 14 Apr 2015 18:39:47 -0400</t>
  </si>
  <si>
    <t>Josh Schwerin &lt;joshschwerin@gmail.com&gt;, HRCrapid@googlegroups.com</t>
  </si>
  <si>
    <t>RE: POLITICO Breaking News</t>
  </si>
  <si>
    <t>&lt;9fa94ef420e24e913e367784bc2271d0@mail.gmail.com&gt;</t>
  </si>
  <si>
    <t>Fri, 20 Jun 2008 08:59:57 -0400</t>
  </si>
  <si>
    <t>[big campaign] Sierra Club Endorses Obama for President</t>
  </si>
  <si>
    <t>&lt;OF86697239.8900B246-ON8525746E.00475989-8525746E.0046FA5D@sierraclub.org&gt;</t>
  </si>
  <si>
    <t>Mon, 9 Feb 2015 14:07:01 +0000</t>
  </si>
  <si>
    <t>HRC Clips | 2.9.15</t>
  </si>
  <si>
    <t>&lt;BY2PR0301MB0725CAA567DC426982CB71D2C3270@BY2PR0301MB0725.namprd03.prod.outlook.com&gt;</t>
  </si>
  <si>
    <t>Thu, 29 May 2014 16:03:24 +0000</t>
  </si>
  <si>
    <t>CEA's report on energy</t>
  </si>
  <si>
    <t>&lt;0A3C5A9384EF9048B07B16850F39D8851F9BAC7C@smeopm04&gt;</t>
  </si>
  <si>
    <t>Tue, 26 Aug 2008 12:42:30 -0400</t>
  </si>
  <si>
    <t>[big campaign] Media Monitoring Report - Morning 08/26/08</t>
  </si>
  <si>
    <t>&lt;6858bb6a0808260942m107d5094q1fe5f734e24c0f76@mail.gmail.com&gt;</t>
  </si>
  <si>
    <t>Sun, 12 Apr 2015 21:37:42 -0400</t>
  </si>
  <si>
    <t>&lt;CANu9wN4y7mDSVE1v=FO2ch96ceJU0a3jBz4EP8EVGbX7PsJiSg@mail.gmail.com&gt;</t>
  </si>
  <si>
    <t>Wed, 20 Aug 2014 06:34:32 -0700</t>
  </si>
  <si>
    <t>CTR Tuesday August 20, 2014 Morning Roundup</t>
  </si>
  <si>
    <t>&lt;D5E5F922-8424-4B8C-A53F-304DBFBFAD48@americanbridge.org&gt;</t>
  </si>
  <si>
    <t>Mon, 26 Jan 2015 08:49:22 -0500</t>
  </si>
  <si>
    <t>Correct The Record Monday January 26, 2015 Morning Roundup</t>
  </si>
  <si>
    <t>&lt;CAGLPf4dvpaG49NUhC67mY=A2scPKhLJw3PhyizD8=C0J53VJ_A@mail.gmail.com&gt;</t>
  </si>
  <si>
    <t>Sun, 19 Apr 2015 20:29:13 -0400</t>
  </si>
  <si>
    <t>Craig Minassian &lt;craig@minassianmedia.com&gt;</t>
  </si>
  <si>
    <t>&lt;F86167F0-6672-44B6-ABA4-546865B746C7@minassianmedia.com&gt;</t>
  </si>
  <si>
    <t>Mon, 20 Apr 2015 01:00:00 -0500</t>
  </si>
  <si>
    <t>Transatlantic Take: Transatlantic Unity Makes Russia Sanctions More Effective</t>
  </si>
  <si>
    <t>&lt;20150417-14531133-397f8a4c-0@v84.vx-email.com&gt;</t>
  </si>
  <si>
    <t>Thu, 14 Aug 2008 18:31:32 -0400</t>
  </si>
  <si>
    <t>"Scott Lilly" &lt;rscottlilly@hotmail.com&gt;</t>
  </si>
  <si>
    <t>Re: U.S. Intelligence Failure in Georgia</t>
  </si>
  <si>
    <t>&lt;8dd172e0808141531t4239906bw3aef6b9b2e1301c5@mail.gmail.com&gt;</t>
  </si>
  <si>
    <t>Thu, 22 Oct 2015 01:00:00 -0500</t>
  </si>
  <si>
    <t>Transatlantic Take: Is Saving Refugees Worth the Political Price Tag for Germany?</t>
  </si>
  <si>
    <t>&lt;20151021-13242239-c6a32328-0@v84.vx-email.com&gt;</t>
  </si>
  <si>
    <t>Sun, 18 Jan 2015 14:34:29 -0700</t>
  </si>
  <si>
    <t>"Terri D. Mansfield" &lt;terribillionairs@aol.com&gt;</t>
  </si>
  <si>
    <t xml:space="preserve">email for John Podesta (c/o Eryn) from Edgar Mitchel re meeting ASAP    </t>
  </si>
  <si>
    <t>&lt;009001d03366$8be8e080$a3baa180$@aol.com&gt;</t>
  </si>
  <si>
    <t>Thu, 11 Dec 2014 08:07:51 -0500</t>
  </si>
  <si>
    <t>&lt;CAGLPf4fz7WsNcJf6D6XTYOkrGL9W3_2jXPRVPWhSbX3zW4e0nQ@mail.gmail.com&gt;</t>
  </si>
  <si>
    <t>Sat, 28 Feb 2015 15:49:45 -0500</t>
  </si>
  <si>
    <t>ISIS</t>
  </si>
  <si>
    <t>&lt;SNT404-EAS9392BAA7A6C34BCF981C79DF120@phx.gbl&gt;</t>
  </si>
  <si>
    <t>Fri, 22 Feb 2013 16:31:17 -0500</t>
  </si>
  <si>
    <t>Zayneb Shaikley &lt;zshaikley@clintonfoundation.org&gt;, 
 Bruce Lindsey &lt;blindsey@clintonfoundation.org&gt;, 
 Stephanie Streett &lt;sstreett@clintonfoundation.org&gt;, 
 Tina Flournoy &lt;Tina@presidentclinton.com&gt;</t>
  </si>
  <si>
    <t>Re: Biweekly Report</t>
  </si>
  <si>
    <t>&lt;CD4D4DD1.B7D3B%hannah@presidentclinton.com&gt;</t>
  </si>
  <si>
    <t>Mon, 15 Dec 2014 16:24:52 -0500</t>
  </si>
  <si>
    <t>Navy's Electromagnetic Warfare Training Would Harm Humans and
 Wildlife</t>
  </si>
  <si>
    <t>&lt;2349447125.-880595744@org2.org2DB.reply.salsalabs.com&gt;</t>
  </si>
  <si>
    <t>Sat, 27 Jun 2015 07:28:23 -0400</t>
  </si>
  <si>
    <t>&lt;2024B1FCFD37FC478BCD92EC0508319F06B0F77ED0@CBIvEXMB05DC.cov.com&gt;</t>
  </si>
  <si>
    <t>Fri, 13 Jun 2008 16:23:29 -0400</t>
  </si>
  <si>
    <t>David Donnelly &lt;ddonnelly@campaignmoney.org&gt;</t>
  </si>
  <si>
    <t>Moira Whelan &lt;mwhelan@nsnetwork.org&gt;, 
 "bigcampaign@googlegroups.com" &lt;bigcampaign@googlegroups.com&gt;</t>
  </si>
  <si>
    <t>[big campaign] Re: McCain's 70th Bday bash with Russian tycoon...</t>
  </si>
  <si>
    <t>&lt;C4784F81.271BB%ddonnelly@campaignmoney.org&gt;</t>
  </si>
  <si>
    <t>Fri, 7 Nov 2008 14:37:50 -0600</t>
  </si>
  <si>
    <t>&lt;D5741E19E8CAB942A960B129CDEDEB4B078E3CA6@DAMON.obama.local&gt;</t>
  </si>
  <si>
    <t>Thu, 14 May 2015 15:06:28 -0400</t>
  </si>
  <si>
    <t>'Clinton Cash' author owes Hillary Clinton an apology | TheHill</t>
  </si>
  <si>
    <t>&lt;SNT404-EAS2676D2D69D886934B6F3D0EDFD80@phx.gbl&gt;</t>
  </si>
  <si>
    <t>Tue, 19 May 2015 19:23:36 -0400</t>
  </si>
  <si>
    <t>hrcrapid@googlegroups.com, Jennifer Palmieri &lt;jpalmieri@hillaryclinton.com&gt;, 
 Kristina Schake &lt;kschake@hillaryclinton.com&gt;, 
 Meredith Thatcher &lt;mthatcher@hillaryclinton.com&gt;, 
 Julie McClain &lt;jmcclain@hillaryclinton.com&gt;</t>
  </si>
  <si>
    <t>5.19.15 HRC TV Coverage</t>
  </si>
  <si>
    <t>&lt;CAGTda=C3NXrR0hpn9M=ZO2WCHcww4xMn_tdkiJD3rCb=q6rmaA@mail.gmail.com&gt;</t>
  </si>
  <si>
    <t>Mon, 12 Oct 2015 18:07:31 +0000</t>
  </si>
  <si>
    <t>Hands. Off. Planned. Parenthood.</t>
  </si>
  <si>
    <t>&lt;2280e9-215-561bf6e3@list.prochoiceamerica.org&gt;</t>
  </si>
  <si>
    <t>Fri, 14 Nov 2014 13:46:40 -0500</t>
  </si>
  <si>
    <t>&lt;CAGLPf4frg1q1iwjT=kGAx3hk5BUo9XG=044h7CpzJX0oQUzGJg@mail.gmail.com&gt;</t>
  </si>
  <si>
    <t>Wed, 24 Jun 2015 07:02:24 +0000</t>
  </si>
  <si>
    <t>&lt;232a4a45176fccacab865e520a7f9100a75.20150624070212@mail190.atl171.mcdlv.net&gt;</t>
  </si>
  <si>
    <t>Sun, 8 Feb 2015 15:01:19 +0000</t>
  </si>
  <si>
    <t>HRC Clips | 2.8.15</t>
  </si>
  <si>
    <t>&lt;BY2PR0301MB0725261D49207B9DDC2B96FFC3260@BY2PR0301MB0725.namprd03.prod.outlook.com&gt;</t>
  </si>
  <si>
    <t>Fri, 12 Feb 2016 17:52:28 -0500 (EST)</t>
  </si>
  <si>
    <t>Week In Review: Lift the Embargo? Why don't we just 'gum it' to
 death instead?</t>
  </si>
  <si>
    <t>&lt;1123788838226.1101987856365.1054729873.0.631752JL.1002@scheduler.constantcontact.com&gt;</t>
  </si>
  <si>
    <t>Wed, 27 Aug 2008 13:33:03 -0400</t>
  </si>
  <si>
    <t>[big campaign] Media Monitoring Report - Morning 08/27/08</t>
  </si>
  <si>
    <t>&lt;6858bb6a0808271033h17b06106qac767ce71aae443c@mail.gmail.com&gt;</t>
  </si>
  <si>
    <t>Sun, 25 Jan 2015 15:21:48 -0500</t>
  </si>
  <si>
    <t>Dahr Jamail | Mourning Our Planet: Climate Scientists Share Their
 Grieving Process</t>
  </si>
  <si>
    <t>&lt;2392826435.-1333406299@org2.org2DB.reply.salsalabs.com&gt;</t>
  </si>
  <si>
    <t>Mon, 18 Aug 2014 11:15:39 -0700</t>
  </si>
  <si>
    <t>CTR Monday Aug 18, 2014 Afternoon Roundup</t>
  </si>
  <si>
    <t>&lt;7B50E743-4E62-4C82-89BD-CA4C2F382817@americanbridge.org&gt;</t>
  </si>
  <si>
    <t>Thu, 13 Jun 2013 15:25:56 +0000</t>
  </si>
  <si>
    <t>&lt;f3d3fd27bd777757fa518a21956ea256efc.20130613152550@mail182.wdc02.mcdlv.net&gt;</t>
  </si>
  <si>
    <t>Tue, 19 Oct 2010 13:55:28 -0400</t>
  </si>
  <si>
    <t>[big campaign] TP: 'US' Chamber Of Commerce Hosts Seminars With
 Chinese Gov Officials To Teach American Firms How To Outsource</t>
  </si>
  <si>
    <t>&lt;A28459BA2B4D5D49BED0238513058A7F012AE09C537C@CAPMAILBOX.americanprogresscenter.org&gt;</t>
  </si>
  <si>
    <t>Mon, 8 Feb 2016 21:08:35 +0000</t>
  </si>
  <si>
    <t>Jake Sullivan &lt;jsullivan@hillaryclinton.com&gt;, 
 Mandy Grunwald &lt;gruncom@aol.com&gt;, 
 "re47@hillaryclinton.com" &lt;re47@hillaryclinton.com&gt;</t>
  </si>
  <si>
    <t>&lt;D2DE5FA4.71F52%john@algpolling.com&gt;</t>
  </si>
  <si>
    <t>Wed, 21 Oct 2015 14:52:33 -0400</t>
  </si>
  <si>
    <t>The War Against Youth in the U.S.: cultural, economic, political,
 creating the groundwork for authoritarianism</t>
  </si>
  <si>
    <t>&lt;3384553778.-1860570962@org.orgDB.reply.salsalabs.com&gt;</t>
  </si>
  <si>
    <t>Tue, 29 Apr 2008 16:09:32 -0400</t>
  </si>
  <si>
    <t>[big campaign] Media Monitoring Report - Afternoon 04/29/08</t>
  </si>
  <si>
    <t>&lt;17a089db0804291309j77f66576ledd71155f82fe6c1@mail.gmail.com&gt;</t>
  </si>
  <si>
    <t>Tue, 15 Jul 2008 08:38:15 -0400</t>
  </si>
  <si>
    <t>[big campaign] '08 Daily News Clips - 7/15</t>
  </si>
  <si>
    <t>&lt;c28de9b0807150538ye020f40qeb45e9ffbdcd565@mail.gmail.com&gt;</t>
  </si>
  <si>
    <t>Wed, 6 May 2015 07:35:16 -0400</t>
  </si>
  <si>
    <t>News Clips 5.6.15</t>
  </si>
  <si>
    <t>&lt;CA+Wv=-7XNu2MS2vmecBT-KRaMit1ROR60YOa4HvcwPkh866AEg@mail.gmail.com&gt;</t>
  </si>
  <si>
    <t>Mon, 12 May 2008 16:31:45 -0400</t>
  </si>
  <si>
    <t>Big Campaign &lt;bigcampaign@googlegroups.com&gt;</t>
  </si>
  <si>
    <t>[big campaign] LCV Reaction to McCain Speech on Global Warming</t>
  </si>
  <si>
    <t>&lt;C44E2173.7C8E%david_sandretti@lcv.org&gt;</t>
  </si>
  <si>
    <t>Thu, 30 Apr 2015 18:51:35 -0400</t>
  </si>
  <si>
    <t>Eryn Sepp &lt;esepp@hillaryclinton.com&gt;, 
 Adrienne Elrod &lt;aelrod@hillaryclinton.com&gt;</t>
  </si>
  <si>
    <t>Re: Michael Werz: German Public TV re: Russia / Uranium Deal</t>
  </si>
  <si>
    <t>&lt;-6223032365481812594@unknownmsgid&gt;</t>
  </si>
  <si>
    <t>Tue, 15 Jul 2014 19:18:19 +0000</t>
  </si>
  <si>
    <t>"Nelson W. Cunningham" &lt;ncunningham@maglobal.com&gt;</t>
  </si>
  <si>
    <t>Reception for Sen. Jeanne Shaheen (N.H.) -- Tuesday, July 22nd</t>
  </si>
  <si>
    <t>&lt;C4798CF509F8164CA88F23D8ABB691010102C134@mbx025-e1-nj-4.exch025.domain.local&gt;</t>
  </si>
  <si>
    <t>Mon, 29 Jun 2015 16:00:59 -0400</t>
  </si>
  <si>
    <t>&lt;CAEMn5Q=5byzL-Lo1TwGfoh-DQyHRXtdw47e_7Kk8Y4kn_1_FDA@mail.gmail.com&gt;</t>
  </si>
  <si>
    <t>Wed, 30 Jul 2014 08:58:53 -0400</t>
  </si>
  <si>
    <t>Correct The Record Wednesday July 30, 2014 Morning Roundup</t>
  </si>
  <si>
    <t>&lt;CAGLPf4e0_ibzvTYSJy9d4h3O4K9n2P8eJV+1Fg3s-tuP4iK5LQ@mail.gmail.com&gt;</t>
  </si>
  <si>
    <t>Mon, 17 Nov 2014 16:51:01 +0000</t>
  </si>
  <si>
    <t>"ruthgreenspanbell@gmail.com" &lt;ruthgreenspanbell@gmail.com&gt;</t>
  </si>
  <si>
    <t>another view on the President's climate deal with China</t>
  </si>
  <si>
    <t>&lt;0D87044186622443A6CCF0EBA5056B9665F89D7B@WCEX1.wwics.org&gt;</t>
  </si>
  <si>
    <t>Sun, 22 Feb 2015 15:22:04 -0500</t>
  </si>
  <si>
    <t>Correct The Record Sunday February 22, 2015 Roundup</t>
  </si>
  <si>
    <t>&lt;CAGLPf4dkt61iNDCr=UEBWfC+Tu1my2MhA1ObyD88yB+ERq8rag@mail.gmail.com&gt;</t>
  </si>
  <si>
    <t>Sat, 22 Aug 2015 08:00:18 -0500</t>
  </si>
  <si>
    <t>Weekly Reader: Congressional Boot Camp</t>
  </si>
  <si>
    <t>&lt;281423797.1440248448041.JavaMail.www@app343&gt;</t>
  </si>
  <si>
    <t>Sat, 4 Jul 2015 09:01:28 -0400</t>
  </si>
  <si>
    <t>H4A News Clips 7.4.15</t>
  </si>
  <si>
    <t>&lt;b0cac8fe90557deb5b5eb4623b633019@mail.gmail.com&gt;</t>
  </si>
  <si>
    <t>Tue, 22 Jul 2008 11:14:53 -0400</t>
  </si>
  <si>
    <t>[big campaign] Full House GOP to push drilling at 1 p.m. rally
 tomorrow on Capitol steps</t>
  </si>
  <si>
    <t>&lt;F108822CB3DEA445AF4A1D83C21C79CB01562D0E@mars.foe.local&gt;</t>
  </si>
  <si>
    <t>Thu, 19 Nov 2015 14:02:25 +0000</t>
  </si>
  <si>
    <t>&lt;2768ea8e53da1b3ff17fb6a6f477e2b071c.20151119140126@mail178.atl171.mcdlv.net&gt;</t>
  </si>
  <si>
    <t>Tue, 18 Aug 2015 05:30:23 -0700</t>
  </si>
  <si>
    <t>email for John Podesta c/o Eryn re Space Treaty (attached)</t>
  </si>
  <si>
    <t>&lt;009301d0d9b1$a87a98f0$f96fcad0$@aol.com&gt;</t>
  </si>
  <si>
    <t>Mon, 11 May 2015 07:45:49 -0400</t>
  </si>
  <si>
    <t>News Clips 5.11.15</t>
  </si>
  <si>
    <t>&lt;CA+Wv=-5D3=1+VhXWtjD9=EXvvJCxyE0w-aUxif5s5M-m2i+ZTw@mail.gmail.com&gt;</t>
  </si>
  <si>
    <t>Sat, 13 Dec 2008 00:21:42 +0800 (CST)</t>
  </si>
  <si>
    <t>&lt;1229098902.79611.johnson_lo@mail2000.com.tw&gt;</t>
  </si>
  <si>
    <t>Wed, 25 Mar 2015 11:19:54 -0400</t>
  </si>
  <si>
    <t>Re: Israel and Hillary</t>
  </si>
  <si>
    <t>&lt;6772F65F-4C17-4761-B40C-FB0E98D97DCC@gmail.com&gt;</t>
  </si>
  <si>
    <t>Wed, 25 Jun 2014 19:19:57 +0000</t>
  </si>
  <si>
    <t>Reception for Sen. Jeanne Shaheen (N.H.) -- Tuesday July 22d</t>
  </si>
  <si>
    <t>&lt;3E37BC2D23654940B2C131740A38E74106D27D4C@mbx025-e1-nj-4.exch025.domain.local&gt;</t>
  </si>
  <si>
    <t>Wed, 30 Jul 2014 14:36:41 -0400</t>
  </si>
  <si>
    <t>Correct The Record Wednesday July 30, 2014 Afternoon Roundup</t>
  </si>
  <si>
    <t>&lt;CAGLPf4deMv=QJnTHZrZ0EHgaRhMv2MuNB724pbscGXRf+K1RPw@mail.gmail.com&gt;</t>
  </si>
  <si>
    <t>Fri, 12 Dec 2014 18:33:29 +0000</t>
  </si>
  <si>
    <t>SIGNATURE REQUESTED: [Grand Canyon]</t>
  </si>
  <si>
    <t>&lt;2cc682b69667672e8649e970ea149cd6@bounce.bluestatedigital.com&gt;</t>
  </si>
  <si>
    <t>Mon, 20 Jul 2015 07:11:38 -0400 (EDT)</t>
  </si>
  <si>
    <t>The Daily 202: Bernie's base problems</t>
  </si>
  <si>
    <t>&lt;20150720071138.4784549.332257@sailthru.com&gt;</t>
  </si>
  <si>
    <t>Sun, 12 Oct 2014 00:16:26 +0000</t>
  </si>
  <si>
    <t>PETITION: [Protect the Grand Canyon]</t>
  </si>
  <si>
    <t>&lt;1a26aad2c3e3c90b3a185aac977cab36@bounce.bluestatedigital.com&gt;</t>
  </si>
  <si>
    <t>Mon, 23 Feb 2015 08:29:34 -0500</t>
  </si>
  <si>
    <t>&lt;CAGLPf4cb6yjFqMonbYSf=+uKR8P49RLGkvtXcoK_DiiwPb-dSA@mail.gmail.com&gt;</t>
  </si>
  <si>
    <t>Fri, 07 Nov 2008 15:46:15 -0500</t>
  </si>
  <si>
    <t>&lt;8CB0F310333F420-5E4-6DB@WEBMAIL-MC15.sysops.aol.com&gt;</t>
  </si>
  <si>
    <t>Wed, 13 Aug 2008 12:04:44 -0400</t>
  </si>
  <si>
    <t>[big campaign] Media Monitoring Report - Morning 08/13/08</t>
  </si>
  <si>
    <t>&lt;9fe0a8120808130904j11514a5oca8e516383ecfc10@mail.gmail.com&gt;</t>
  </si>
  <si>
    <t>Fri, 04 Sep 2015 07:06:32 -0400</t>
  </si>
  <si>
    <t>First Draft on Politics: Rubio and Clinton to Have an Island All to Themselves</t>
  </si>
  <si>
    <t>&lt;55E97B38.00000DFD@pmta02.ewr1.nytimes.com&gt;</t>
  </si>
  <si>
    <t>Mon, 20 Jul 2015 09:53:17 +0000</t>
  </si>
  <si>
    <t>&lt;232a4a45176fccacab865e520a7f9100a75.20150720095259@mail3.wdc03.rsgsv.net&gt;</t>
  </si>
  <si>
    <t>Wed, 17 Oct 2012 16:01:02 +0000</t>
  </si>
  <si>
    <t>John Douglass &lt;info@johndouglassforcongress.com&gt;</t>
  </si>
  <si>
    <t>Great new ad:</t>
  </si>
  <si>
    <t>&lt;f3edfe411d5745d903b1e9017431d448@bounce.bluestatedigital.com&gt;</t>
  </si>
  <si>
    <t>Wed, 6 Aug 2014 20:43:54 +0000</t>
  </si>
  <si>
    <t>Security Update</t>
  </si>
  <si>
    <t>&lt;6A7194B319BC974A8DEA71A7DEA53EAB316CE711@LAW-MBX01.law.georgetown.edu&gt;</t>
  </si>
  <si>
    <t>Sat, 23 Jan 2016 18:03:40 -0500</t>
  </si>
  <si>
    <t>John Podesta &lt;john.podesta@gmail.com&gt;, 
 John Podesta &lt;jp66@hillaryclinton.com&gt;, 
 Robby Mook &lt;re47@hillaryclinton.com&gt;, 
 Sara Latham &lt;slatham@hillaryclinton.com&gt;</t>
  </si>
  <si>
    <t>&lt;CAOLO1-k-3Ye4qbYhpxegpn-q0nTah841vy+tG6yx_U5Zxcj2Cg@mail.gmail.com&gt;</t>
  </si>
  <si>
    <t>Thu, 19 Apr 2012 15:58:38 -0400</t>
  </si>
  <si>
    <t>&lt;D00800C9D48A754DA64285EA077375750132AC83E9@CLINTON07.utopiasystems.net&gt;</t>
  </si>
  <si>
    <t>Wed, 6 May 2015 09:34:54 -0400</t>
  </si>
  <si>
    <t>May 6 Cable News Roundup</t>
  </si>
  <si>
    <t>&lt;CAGTda=APgjXU9L_tx+QDcPjHZzn4rD4DHS0Ne2Csg7DQMFVY0g@mail.gmail.com&gt;</t>
  </si>
  <si>
    <t>Thu, 24 Sep 2015 14:52:48 -0400</t>
  </si>
  <si>
    <t>Fwd: Follow up 2</t>
  </si>
  <si>
    <t>&lt;CAE6FiQ_17S9EZy7BkchKBq6iY9yxoJ1O1hzeOPxfkumKK4w=Yg@mail.gmail.com&gt;</t>
  </si>
  <si>
    <t>Tue, 3 Mar 2015 21:46:38 +0000</t>
  </si>
  <si>
    <t>Mandy Grunwald &lt;gruncom@aol.com&gt;, Jim Margolis &lt;Jim.Margolis@gmmb.com&gt;, 
 Robby Mook &lt;robbymook2015@gmail.com&gt;, Joel Benenson &lt;jbenenson@bsgco.com&gt;, 
 Huma Abedin &lt;huma@hrcoffice.com&gt;, John Podesta &lt;john.podesta@gmail.com&gt;, 
 John   Anzalone &lt;john@algpolling.com&gt;</t>
  </si>
  <si>
    <t>Talking Points</t>
  </si>
  <si>
    <t>&lt;D11B95E5.E87AF%nmerrill@hrcoffice.com&gt;</t>
  </si>
  <si>
    <t>Thu, 23 Oct 2008 18:17:50 +0000</t>
  </si>
  <si>
    <t>"Denis Mcdonough" &lt;dmcdonough@barackobama.com&gt;</t>
  </si>
  <si>
    <t>&lt;312857322-1224785864-cardhu_decombobulator_blackberry.rim.net-991532988-@bxe032.bisx.prod.on.blackberry&gt;</t>
  </si>
  <si>
    <t>Tue, 20 May 2008 14:04:32 -0400</t>
  </si>
  <si>
    <t>"Clinton Campaign, Press Office" &lt;press@hillaryclinton.com&gt;</t>
  </si>
  <si>
    <t>State Clips, 05/20/08</t>
  </si>
  <si>
    <t>&lt;3809CBBCDAA83D4B9046701C3B8807316F02CA@EVS1.hillaryclinton.local&gt;</t>
  </si>
  <si>
    <t>Fri, 22 May 2015 00:57:19 -0400</t>
  </si>
  <si>
    <t>&lt;1AC76BCB-D718-4443-A585-34246F96A2FC@gmail.com&gt;</t>
  </si>
  <si>
    <t>Wed, 28 Jan 2015 17:00:08 -0500</t>
  </si>
  <si>
    <t>FOR IMMEDIATE RELEASE: CTR STATEMENT ON ROMNEY SPEECH TONIGHT</t>
  </si>
  <si>
    <t>&lt;CAGLPf4cW0t37TAao7SWw1yjwZ-igUZ2sb068q5U8hsFUDnzATg@mail.gmail.com&gt;</t>
  </si>
  <si>
    <t>Sat, 25 Oct 2008 18:37:36 -0400</t>
  </si>
  <si>
    <t>[big campaign] Tracking Update: McCain Rally in Mesilla, NM 10/25/08</t>
  </si>
  <si>
    <t>&lt;c28de9b0810251537x48b662c8t10eb677d386beae@mail.gmail.com&gt;</t>
  </si>
  <si>
    <t>Wed, 27 Jan 2016 11:16:15 -0500</t>
  </si>
  <si>
    <t>Dennis Cheng &lt;dcheng@hillaryclinton.com&gt;</t>
  </si>
  <si>
    <t>&lt;CABPPEnxtU_SCY9XDVCC3Uj=usoCzHu2P9Z=XJih5UkaCwM_vuw@mail.gmail.com&gt;</t>
  </si>
  <si>
    <t>Tue, 22 Jul 2008 11:04:42 -0400</t>
  </si>
  <si>
    <t>FW: Clips: July 22, 2008</t>
  </si>
  <si>
    <t>&lt;80A0C6FBCD6E494E8933D1D1A52D267A0EBB4D6B@epistula.americanprogresscenter.org&gt;</t>
  </si>
  <si>
    <t>Thu, 29 Nov 2007 14:48:58 -0500</t>
  </si>
  <si>
    <t>NH CLIPS 11/29/07 PM</t>
  </si>
  <si>
    <t>&lt;D040C964D2B6864FB1B77FCDAF185226469906@EVS1.hillaryclinton.local&gt;</t>
  </si>
  <si>
    <t>Tue, 26 May 2015 23:47:29 +0000</t>
  </si>
  <si>
    <t>"Walker, Darren" &lt;D.Walker@fordfoundation.org&gt;</t>
  </si>
  <si>
    <t xml:space="preserve">Latest India Media Coverage </t>
  </si>
  <si>
    <t>&lt;72C5FEE740C9034E815045E6800518AB4F974970@FFCULEXCH01&gt;</t>
  </si>
  <si>
    <t>Tue, 5 Aug 2008 13:54:10 -0400</t>
  </si>
  <si>
    <t>[big campaign] McCain's Remarks Today</t>
  </si>
  <si>
    <t>&lt;4948a2ba0808051054i47339bqebb35f2f6c5bbbbd@mail.gmail.com&gt;</t>
  </si>
  <si>
    <t>Fri, 26 Jun 2015 17:51:18 -0400</t>
  </si>
  <si>
    <t>&lt;2024B1FCFD37FC478BCD92EC0508319F06B0F77EC4@CBIvEXMB05DC.cov.com&gt;</t>
  </si>
  <si>
    <t>Thu, 7 May 2015 17:19:31 -0400</t>
  </si>
  <si>
    <t>"Breckenridge, Anita" &lt;Anita_Breckenridge@who.eop.gov&gt;</t>
  </si>
  <si>
    <t>&lt;CAE6FiQ9js_d0LJPeZVyoo21VqJUgRJJowgcBffyPw32SUH+d1A@mail.gmail.com&gt;</t>
  </si>
  <si>
    <t>Fri, 20 Mar 2015 18:50:42 +0000</t>
  </si>
  <si>
    <t>"Gregory M. Klass" &lt;gmk9@law.georgetown.edu&gt;</t>
  </si>
  <si>
    <t>Re: Beware of philosophical arguments?</t>
  </si>
  <si>
    <t>&lt;4AD0282A-A6B6-42C8-956C-8D306FB3C992@law.georgetown.edu&gt;</t>
  </si>
  <si>
    <t>Mon, 2 Feb 2015 15:27:00 +0000</t>
  </si>
  <si>
    <t>&lt;414BC7CB-BF89-4D18-82B8-0F01B59118EF@bsgco.com&gt;</t>
  </si>
  <si>
    <t>Wed, 8 Oct 2008 07:56:54 -0400</t>
  </si>
  <si>
    <t>[big campaign] '08 Daily News Clips - 10/08</t>
  </si>
  <si>
    <t>&lt;e3b2d4590810080456r75f3cbc4j86a8ac57a1ae8709@mail.gmail.com&gt;</t>
  </si>
  <si>
    <t>Thu, 28 Jan 2016 21:45:09 +0000</t>
  </si>
  <si>
    <t>&lt;2768ea8e53da1b3ff17fb6a6f477e2b071c.20160128214453@mail155.atl101.mcdlv.net&gt;</t>
  </si>
  <si>
    <t>Mon, 16 Mar 2015 01:56:46 +0000</t>
  </si>
  <si>
    <t>Robby Mook &lt;robbymook2015@gmail.com&gt;, John Podesta &lt;john.podesta@gmail.com&gt;</t>
  </si>
  <si>
    <t>&lt;03E9C13F32BD7C4E8A141E6BFFC0A4CB1C0C213B@phxmb3.corp.fleishman.com&gt;</t>
  </si>
  <si>
    <t>Tue, 21 Apr 2015 11:15:43 -0400</t>
  </si>
  <si>
    <t>"Rhoades Ha, Danielle" &lt;danielle.rhoades-ha@nytimes.com&gt;</t>
  </si>
  <si>
    <t>Re: Media Inquiry</t>
  </si>
  <si>
    <t>&lt;SNT404-EAS16002E1E8DA9CF1A4394B15DFEF0@phx.gbl&gt;</t>
  </si>
  <si>
    <t>Thu, 11 Feb 2016 16:04:16 -0600</t>
  </si>
  <si>
    <t>The FBI Just Revealed THIS Shocking News About the San Bernardino
 Terrorists</t>
  </si>
  <si>
    <t>&lt;1829435706.521035.1455228268901.JavaMail.root@townhallmail.com&gt;</t>
  </si>
  <si>
    <t>Sun, 3 May 2015 14:30:38 -0400</t>
  </si>
  <si>
    <t>&lt;CAJMVHXuU=YPEi3qPgb+zP=cNFj17DGRR3bT4JZiZpHFnfXd+EQ@mail.gmail.com&gt;</t>
  </si>
  <si>
    <t>Thu, 23 Oct 2008 12:07:08 -0400</t>
  </si>
  <si>
    <t>[big campaign] MMR: McSocialism, Maverick to win, Palin's still a
 drag, McCarthyist revivalism, Bush still MIA, someone finally tells Bounds to
 pipe down, Morning 10/23/08</t>
  </si>
  <si>
    <t>&lt;cdb3fafd0810230907x1cab69dfjffc7a6cd75a1becc@mail.gmail.com&gt;</t>
  </si>
  <si>
    <t>Thu, 23 Apr 2015 12:53:43 -0400</t>
  </si>
  <si>
    <t>John Podesta &lt;john.podesta@gmail.com&gt;, 
 Jennifer Palmieri &lt;jpalmieri@hillaryclinton.com&gt;, 
 Robby Mook &lt;re47@hillaryclinton.com&gt;</t>
  </si>
  <si>
    <t>&lt;CAOLO1-n23f+3HAPAN9wuj2EwOdA5ZZvjEo82UG6Xb-Qfgr==AQ@mail.gmail.com&gt;</t>
  </si>
  <si>
    <t>Sat, 21 Mar 2015 20:38:17 -0400</t>
  </si>
  <si>
    <t>Marc Elias &lt;melias@perkinscoie.com&gt;, 
 charles baker &lt;charlie.baker@deweysquare.com&gt;, 
 Kristina Schake &lt;kristinakschake@gmail.com&gt;, 
 John Podesta &lt;john.podesta@gmail.com&gt;</t>
  </si>
  <si>
    <t>Brock</t>
  </si>
  <si>
    <t>&lt;CAB5o6batgYY327oL4h9NtHTqkw_v1biDO-uCDrbC2GpVnvOufQ@mail.gmail.com&gt;</t>
  </si>
  <si>
    <t>Thu, 28 Jan 2016 21:50:56 -0500</t>
  </si>
  <si>
    <t>John Podesta &lt;john.podesta@gmail.com&gt;, 
 John Podesta &lt;jp66@hillaryclinton.com&gt;, 
 Phil Schiliro &lt;pschiliro@sb-atalaya.com&gt;, 
 Heather Samuelson &lt;hsamuelson@cdmillsgroup.com&gt;, 
 Jennifer Palmieri &lt;jpalmieri@hillaryclinton.com&gt;, 
 Cheryl Mills &lt;cheryl.mills@gmail.com&gt;, 
 Brian Fallon &lt;bfallon@hillaryclinton.com&gt;</t>
  </si>
  <si>
    <t>Pushback on classification &amp; other documents</t>
  </si>
  <si>
    <t>&lt;8e73eddeec113bd4c84adec27a0a660b@mail.gmail.com&gt;</t>
  </si>
  <si>
    <t>Sat, 13 Dec 2008 19:08:01 -0500</t>
  </si>
  <si>
    <t>"Unruh-Cohen, Ana" &lt;Ana.UnruhCohen@mail.house.gov&gt;</t>
  </si>
  <si>
    <t>Sara.Latham@ptt.gov, john.podesta@gmail.com</t>
  </si>
  <si>
    <t>Re:</t>
  </si>
  <si>
    <t>&lt;D5E8BD00ADD57141B600AA7DAD7F8F190231BF67@HRM09.US.House.gov&gt;</t>
  </si>
  <si>
    <t>Fri, 9 Jan 2015 16:03:50 -0500</t>
  </si>
  <si>
    <t>1.9.15 CTR Weekend TPs</t>
  </si>
  <si>
    <t>&lt;CAGLPf4cX+zTrid9GQnC-w1UdRhRQaBUJiV-fzNVxiEP_jmrz5w@mail.gmail.com&gt;</t>
  </si>
  <si>
    <t>Wed, 16 Jul 2008 22:30:18 -0400</t>
  </si>
  <si>
    <t>[big campaign] Media Monitoring Report - Evening 07/16/08</t>
  </si>
  <si>
    <t>&lt;9fe0a8120807161930p72d2462fo88f9e6bac2d9dcf0@mail.gmail.com&gt;</t>
  </si>
  <si>
    <t>Mon, 19 Mar 2012 08:19:21 -0400</t>
  </si>
  <si>
    <t>Laura Graham &lt;lgraham@clintonfoundation.org&gt;</t>
  </si>
  <si>
    <t>Walker Morris &lt;wmorris@clintonfoundation.org&gt;, 
 Amitabh Desai &lt;adesai@clintonfoundation.org&gt;, 
 Bruce Lindsey &lt;blindsey@clintonfoundation.org&gt;, 
 Doug Band - PC &lt;doug@presidentclinton.com&gt;, 
 Justin Cooper - PC &lt;justin@presidentclinton.com&gt;, 
 "john.podesta@gmail.com" &lt;john.podesta@gmail.com&gt;</t>
  </si>
  <si>
    <t>&lt;4A690BA92801374689B1D958B8163E770275A56DF3@CLINTON07.utopiasystems.net&gt;</t>
  </si>
  <si>
    <t>Sun, 15 Mar 2015 21:36:41 -0400</t>
  </si>
  <si>
    <t>&lt;CAB5o6bYZU00WpY=aJqGhGgq51kfYFZzr5EJSx4de=uhLwPwgww@mail.gmail.com&gt;</t>
  </si>
  <si>
    <t>Thu, 24 Sep 2015 14:53:14 -0400</t>
  </si>
  <si>
    <t>Re: Follow up 2</t>
  </si>
  <si>
    <t>&lt;CAOLO1-kH8hKYy=DniQNn-ahkPtQqEMiNGbhPGPsDHq7PMY2rnA@mail.gmail.com&gt;</t>
  </si>
  <si>
    <t>Fri, 21 Nov 2014 14:55:02 -0500</t>
  </si>
  <si>
    <t>11.21.14 CTR Weekend TPs</t>
  </si>
  <si>
    <t>&lt;CAGLPf4dEdTB-HFPHb6ZRasma7WNfKvFVWoaeukXdNzMukzA0gw@mail.gmail.com&gt;</t>
  </si>
  <si>
    <t>Fri, 25 Jul 2014 18:46:44 -0400 (EDT)</t>
  </si>
  <si>
    <t>Rubio Discovers Void, Proposes More of What Created It</t>
  </si>
  <si>
    <t>&lt;1118035152580.1101987856365.1054729873.0.861845JL.1002@scheduler.constantcontact.com&gt;</t>
  </si>
  <si>
    <t>Tue, 23 Mar 2010 17:34:40 -0400</t>
  </si>
  <si>
    <t>Malea Stenzel &lt;mkstenzel@gmail.com&gt;</t>
  </si>
  <si>
    <t>[big campaign] Fwd: Christian Coalition of America Email on 
	Climate/Jobs/Energy Debate</t>
  </si>
  <si>
    <t>&lt;eb0362ea1003231434pe2ccf6cnb7e9be2cb7183d31@mail.gmail.com&gt;</t>
  </si>
  <si>
    <t>Tue, 5 Oct 2010 10:29:19 -0400</t>
  </si>
  <si>
    <t>[big campaign] Exclusive: Foreign-Funded 'U.S.' Chamber Of Commerce
 Running Partisan Attack Ads</t>
  </si>
  <si>
    <t>&lt;A28459BA2B4D5D49BED0238513058A7F012ADC1EF4D4@CAPMAILBOX.americanprogresscenter.org&gt;</t>
  </si>
  <si>
    <t>Mon, 3 May 2010 17:53:25 -0400 (EDT)</t>
  </si>
  <si>
    <t>Make Water a Priority</t>
  </si>
  <si>
    <t>&lt;1393211177.-1643775883@org.orgDB.mail.democracyinaction.org&gt;</t>
  </si>
  <si>
    <t>Mon, 3 Aug 2015 21:48:03 +0000</t>
  </si>
  <si>
    <t>&lt;5E8A0F94-B5BB-4F92-8A5F-5CA9FF0BEDE8@podesta.com&gt;</t>
  </si>
  <si>
    <t>Wed, 19 Sep 2012 06:56:03 -0400</t>
  </si>
  <si>
    <t>[big campaign] New shocker on Romney video</t>
  </si>
  <si>
    <t>&lt;0b2401cd9655$5d155c80$17401580$@com&gt;</t>
  </si>
  <si>
    <t>Thu, 14 Aug 2014 13:48:49 -0400</t>
  </si>
  <si>
    <t>Correct The Record Thursday August 14, 2014 Afternoon Roundup</t>
  </si>
  <si>
    <t>&lt;CAGLPf4evYPmqp5XbtG_9C-YJ8p8bojP+yT968XOBboq7At2R8g@mail.gmail.com&gt;</t>
  </si>
  <si>
    <t>Mon, 27 Apr 2015 19:13:06 -0400</t>
  </si>
  <si>
    <t>Joel Benenson &lt;jbenenson@bsgco.com&gt;, Jim &lt;Jim.Margolis@gmmb.com&gt;, 
 Mandy Grunwald &lt;gruncom@aol.com&gt;, John Anzalone &lt;john@algpolling.com&gt;, 
 David Binder &lt;David@db-research.com&gt;, 
 Jake Sullivan &lt;jake.sullivan@gmail.com&gt;, 
 Jennifer Palmieri &lt;jpalmieri@hillaryclinton.com&gt;, 
 Dennis Cheng &lt;dcheng@hillaryclinton.com&gt;, 
 Huma Abedin &lt;ha16@hillaryclinton.com&gt;, Robby Mook &lt;re47@hillaryclinton.com&gt;, 
 John Podesta &lt;john.podesta@gmail.com&gt;, 
 Kristina Schake &lt;kschake@hillaryclinton.com&gt;, 
 Tony Carrk &lt;tcarrk@hillaryclinton.com&gt;</t>
  </si>
  <si>
    <t>Fundraiser TPs and Q&amp;A additions</t>
  </si>
  <si>
    <t>&lt;CAAEwKfzkQ4vMrxE8cvaBCfpxOYrWLXk5vBck_3am41UFwPWZaA@mail.gmail.com&gt;</t>
  </si>
  <si>
    <t>Fri, 31 Jul 2015 18:01:21 -0400</t>
  </si>
  <si>
    <t>&lt;CA+C_h82xur=jsmTWEZuQZxpD3msODNom7SRMO5smUdJw1jj8Wg@mail.gmail.com&gt;</t>
  </si>
  <si>
    <t>Sun, 12 Apr 2015 21:15:07 -0400</t>
  </si>
  <si>
    <t>draft surrogate talkers -- responding to day 1 attacks</t>
  </si>
  <si>
    <t>&lt;CABd81JJxcSiv95x3=uc5H1fSQ5M9CZZ0deNmoNAwM+HKiO-p3Q@mail.gmail.com&gt;</t>
  </si>
  <si>
    <t>Thu, 6 Feb 2014 20:29:53 +0000</t>
  </si>
  <si>
    <t>Paul Begala &lt;info@seanmaloney.com&gt;</t>
  </si>
  <si>
    <t>boomerang!</t>
  </si>
  <si>
    <t>&lt;df21ab6f9cc6834d9cfd91195ce43f21@bounce.bluestatedigital.com&gt;</t>
  </si>
  <si>
    <t>Sat, 20 Dec 2014 14:33:25 -0500</t>
  </si>
  <si>
    <t>Correct The Record Saturday December 20, 2014 Roundup</t>
  </si>
  <si>
    <t>&lt;CAGLPf4e5MRW9HOcmJCQ660QqfjsZ_Jv6whKdokR58VD9NrTyuw@mail.gmail.com&gt;</t>
  </si>
  <si>
    <t>Wed, 19 Nov 2014 08:43:32 -0500</t>
  </si>
  <si>
    <t>Correct The Record Wednesday November 19, 2014 Morning Roundup</t>
  </si>
  <si>
    <t>&lt;CAGLPf4dSHQS2fTk9CXprELpd1W4nnJzLhjHHR1gsbzpYjNRLLQ@mail.gmail.com&gt;</t>
  </si>
  <si>
    <t>Mon, 8 Sep 2014 14:19:00 -0400</t>
  </si>
  <si>
    <t>Correct The Record Monday September 8, 2014 Afternoon Roundup</t>
  </si>
  <si>
    <t>&lt;CAGLPf4ex1OGbVumaN9xe59=pMQ+-CU4980E2FAGkgVVM6aujfw@mail.gmail.com&gt;</t>
  </si>
  <si>
    <t>Thu, 11 Jun 2015 07:15:19 -0400</t>
  </si>
  <si>
    <t>H4A News Clips 6.11.15</t>
  </si>
  <si>
    <t>&lt;11997ee22fc0cc31ffcd642d71e4ef00@mail.gmail.com&gt;</t>
  </si>
  <si>
    <t>Fri, 2 May 2014 14:55:38 +0000</t>
  </si>
  <si>
    <t>Ben Chang &lt;bchang@albrightstonebridge.com&gt;, 
 Alexis Keslinke &lt;akeslinke@albrightstonebridge.com&gt;, 
 Bill Antholis &lt;wantholis@brookings.edu&gt;, 
 "Bill Woodward (blackwoodward@gmail.com)" &lt;blackwoodward@gmail.com&gt;,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Dan Benjamin &lt;dbenjam61@hotmail.com&gt;, 
 Daniel Silverberg &lt;danielsilverberg@yahoo.com&gt;, 
 Denis McDonough &lt;denis.mcdonough@gmail.com&gt;, 
 Derek Chollet &lt;dhchollet@gmail.com&gt;, 
 =?us-ascii?Q?Don_Gips=0D=0A_=28don.gips@gmail.com=29?= &lt;don.gips@gmail.com&gt;, 
 donkerrick &lt;donkerrick@comcast.net&gt;, 
 "Eryn M. Sepp (eryn.sepp@gmail.com)" &lt;eryn.sepp@gmail.com&gt;, 
 Frank Lowenstein &lt;frankl03@yahoo.com&gt;, Greg Craig &lt;gcraig@skadden.com&gt;, 
 Jake Sullivan &lt;jake.sullivan@gmail.com&gt;, 
 Jamie Rubin &lt;JamesPRubin1960@gmail.com&gt;, 
 Jan Stewart &lt;jstewart@albrightstonebridge.com&gt;, 
 Jeff Smith &lt;jeffrey_smith@aporter.com&gt;, Jeremy Bash &lt;jeremybash@gmail.com&gt;, 
 Jessica Lewis &lt;lewisje03@yahoo.com&gt;, 
 =?us-ascii?Q?Jim_Miller_-_Department_of_Defense=0D=0A_=28james.n.miller.jr@gmail.com?=
 =?us-ascii?Q?=29?= &lt;james.n.miller.jr@gmail.com&gt;, 
 Jim O'Brien &lt;jobrien@albrightstonebridge.com&gt;, 
 =?us-ascii?Q?Joanna_Nicoletti=0D=0A_=28info@forwardengagement.org=29?= &lt;info@forwardengagement.org&gt;, 
 Joe Cirincione &lt;jcirincione@ploughshares.org&gt;, 
 John Podesta &lt;john.podesta@gmail.com&gt;, Julianne Smith &lt;julsmi@gmail.com&gt;, 
 Ken Lieberthal &lt;klieberthal@brookings.edu&gt;, 
 Kurt Campbell &lt;kurtmcampbell@yahoo.com&gt;, 
 =?us-ascii?Q?Laura=0D=0A_Huber?= &lt;lhuber@albrightstonebridge.com&gt;, 
 Leon Fuerth &lt;hdpf@msn.com&gt;, 
 =?us-ascii?Q?Maida=0D=0A_Stadtler?= &lt;mstadtler@apcoworldwide.com&gt;, 
 Marcel Lettre &lt;mlettre@verizon.net&gt;, 
 Marisa DeAngelis &lt;MDeAngelis@albrightstonebridge.com&gt;, 
 Martin Indyk &lt;mindyk@brookings.edu&gt;, 
 Michele Flournoy &lt;micheleflournoy3@gmail.com&gt;, 
 "Nadia Nowytski" &lt;nadia.nowytski@aporter.com&gt;, 
 Pat Griffin &lt;pgriffin@pmj-dc.com&gt;, Rich Verma &lt;rverma@steptoe.com&gt;, 
 Rob Malley &lt;rmalley555@gmail.com&gt;, 
 "Samuel Berger" &lt;sberger@albrightstonebridge.com&gt;, 
 Steve Ricchetti &lt;sricchetti@cox.net&gt;, 
 Strobe Talbott &lt;stalbott@brookings.edu&gt;, Susan Rice &lt;ricesusane@aol.com&gt;, 
 Tara Sonenshine &lt;tsonenshine@earthlink.net&gt;, 
 "Theodore Waddelow" &lt;twaddelow@albrightstonebridge.com&gt;, 
 Tim Roemer &lt;tjroemer@gmail.com&gt;, Tom   Daschle &lt;tom.daschle@dlapiper.com&gt;, 
 Tom Donilon &lt;tdonilon@gmail.com&gt;, Tom   Downey &lt;tdowney@dmggroup.com&gt;, 
 Tommy Ross &lt;tommy_ross@reid.senate.gov&gt;, 
 Toni   Verstandig &lt;tonigverstandig@gmail.com&gt;, 
 Tony Blinken &lt;ablinken@aol.com&gt;, 
 Veronica Pollack &lt;Veronica.Pollock@dlapiper.com&gt;, 
 Wendy Sherman &lt;wendyrsherman@gmail.com&gt;</t>
  </si>
  <si>
    <t>WSJ op-ed by Secretary Panetta</t>
  </si>
  <si>
    <t>&lt;f1966c1cbf734741b330a2d1c3e304ce@CO1PR07MB313.namprd07.prod.outlook.com&gt;</t>
  </si>
  <si>
    <t>Sun, 26 Dec 2010 17:07:27 -0500 (EST)</t>
  </si>
  <si>
    <t>CAN@list.americansunitedforchange.org, bigcampaign@googlegroups.com</t>
  </si>
  <si>
    <t>[big campaign] New Huff Post from Creamer-During Holidays We
 Celebrate Progressive Values</t>
  </si>
  <si>
    <t>&lt;417be.4ab17274.3a49169f@aol.com&gt;</t>
  </si>
  <si>
    <t>Sat, 23 Jan 2016 23:16:55 +0000</t>
  </si>
  <si>
    <t>&lt;307C740B-9C0B-4696-AF9F-89E969081835@dixondavismedia.com&gt;</t>
  </si>
  <si>
    <t>Sat, 29 Dec 2012 06:06:14 -0500 (EST)</t>
  </si>
  <si>
    <t>Andrea Herrmann - Clean Water Fund &lt;activist@cleanwater.org&gt;</t>
  </si>
  <si>
    <t>Deadline Approaching - We Need You Now!</t>
  </si>
  <si>
    <t>&lt;2430036436.-470092708@org.orgDB.mail.democracyinaction.org&gt;</t>
  </si>
  <si>
    <t>Tue, 5 Aug 2008 08:42:50 -0400</t>
  </si>
  <si>
    <t>[big campaign] '08 Daily News Clips - 8/5</t>
  </si>
  <si>
    <t>&lt;c28de9b0808050542s1d134bd2pa3d02051894d965b@mail.gmail.com&gt;</t>
  </si>
  <si>
    <t>Fri, 11 Jul 2008 15:14:56 -0400</t>
  </si>
  <si>
    <t>"David Donnelly" &lt;david.a.donnelly@gmail.com&gt;</t>
  </si>
  <si>
    <t>researchalliance2008@googlegroups.com, 
 "big campaign" &lt;bigcampaign@googlegroups.com&gt;</t>
  </si>
  <si>
    <t>[big campaign] McCain's campaign finances and lobbyists research
 updated</t>
  </si>
  <si>
    <t>&lt;4e8af7970807111214ve23b3f7j679bda08f6144966@mail.gmail.com&gt;</t>
  </si>
  <si>
    <t>Thu, 11 Feb 2016 21:01:24 +0000</t>
  </si>
  <si>
    <t>&lt;2768ea8e53da1b3ff17fb6a6f477e2b071c.20160211210102@mail24.suw11.mcdlv.net&gt;</t>
  </si>
  <si>
    <t>Fri, 31 Jul 2015 12:41:21 -0400</t>
  </si>
  <si>
    <t>Brian Fallon &lt;bfallon@hillaryclinton.com&gt;, 
 Dan Schwerin &lt;dschwerin@hillaryclinton.com&gt;, 
 Nick Merrill &lt;nmerrill@hillaryclinton.com&gt;, 
 Lauren Peterson &lt;lpeterson@hillaryclinton.com&gt;</t>
  </si>
  <si>
    <t>&lt;ff844f1396883b47cd442e9f78cc2375@mail.gmail.com&gt;</t>
  </si>
  <si>
    <t>Mon, 16 Mar 2015 02:17:38 +0000</t>
  </si>
  <si>
    <t>Jesse Ferguson &lt;jesse@jesseferguson.com&gt;, 
 John Podesta &lt;john.podesta@gmail.com&gt;, Robby Mook &lt;robbymook2015@gmail.com&gt;</t>
  </si>
  <si>
    <t>&lt;1A484C9C32B526468802B7C2E6FD1BCEB349E723@mbx031-w1-co-6.exch031.domain.local&gt;</t>
  </si>
  <si>
    <t>Fri, 23 Oct 2015 18:47:29 -0400 (EDT)</t>
  </si>
  <si>
    <t>Navin R. Johnson's UN Vote Preview</t>
  </si>
  <si>
    <t>&lt;1122662792852.1101987856365.1054729873.0.1141847JL.1002@scheduler.constantcontact.com&gt;</t>
  </si>
  <si>
    <t>Wed, 13 Aug 2014 13:46:02 -0400</t>
  </si>
  <si>
    <t>Correct The Record Wednesday August 13, 2014 Afternoon Roundup</t>
  </si>
  <si>
    <t>&lt;CAGLPf4cPct-SWN7nWdhYerVr=Wz6U=+cXEeaSsLx+aXkGNHq+g@mail.gmail.com&gt;</t>
  </si>
  <si>
    <t>Thu, 6 Sep 2012 18:28:59 -0400</t>
  </si>
  <si>
    <t>Stephen Miles &lt;stephen@winwithoutwar.org&gt;</t>
  </si>
  <si>
    <t>[big campaign] Win Without War calls for action to prevent war with
 Iran, Sept 19-20th</t>
  </si>
  <si>
    <t>&lt;CAM7OFynv0GHcKKu1wV02gL_g+Q5inD48PLrtjcy0jjarDieXFg@mail.gmail.com&gt;</t>
  </si>
  <si>
    <t>Sun, 4 Oct 2015 15:35:32 -0400</t>
  </si>
  <si>
    <t>Mandy Grunwald &lt;gruncom@aol.com&gt;, Brian Fallon &lt;bfallon@hillaryclinton.com&gt;, 
 john@algpolling.com, Betsaida Alcantara &lt;balcantara@hillaryclinton.com&gt;</t>
  </si>
  <si>
    <t>RE: BS and guns</t>
  </si>
  <si>
    <t>&lt;bbd6df6b431c6a30f889ca5dfe36346d@mail.gmail.com&gt;</t>
  </si>
  <si>
    <t>Sun, 14 Sep 2014 17:12:49 -0400</t>
  </si>
  <si>
    <t>Time Is Running Out for Activists to Halt Fracked Gas Pipeline</t>
  </si>
  <si>
    <t>&lt;2245185180.-1042073136@org2.org2DB.reply.salsalabs.com&gt;</t>
  </si>
  <si>
    <t>Thu, 7 May 2015 18:51:13 -0400</t>
  </si>
  <si>
    <t>&lt;1C167DA5-EB51-4401-BE83-EDD51BBA8DE6@gmail.com&gt;</t>
  </si>
  <si>
    <t>Tue, 5 Aug 2008 11:42:39 -0400</t>
  </si>
  <si>
    <t>[big campaign] McCain Nuke Plan: No Waste Through AZ, But Just Fine
 For 44 Other States</t>
  </si>
  <si>
    <t>&lt;OF63505937.268A9BFD-ON8525749C.00562DE6-8525749C.0055DC40@sierraclub.org&gt;</t>
  </si>
  <si>
    <t>Wed, 18 Apr 2012 12:47:19 -0400</t>
  </si>
  <si>
    <t>FW: Clinton Foundation Letter</t>
  </si>
  <si>
    <t>&lt;D00800C9D48A754DA64285EA077375750132AD08AF@CLINTON07.utopiasystems.net&gt;</t>
  </si>
  <si>
    <t>Wed, 30 Jul 2008 11:33:40 -0400</t>
  </si>
  <si>
    <t>[big campaign] Media Monitoring Report - Morning 07/30/08</t>
  </si>
  <si>
    <t>&lt;6858bb6a0807300833i32bc1bfel787a224907081d60@mail.gmail.com&gt;</t>
  </si>
  <si>
    <t>Sat, 19 Jul 2008 10:03:11 -0400</t>
  </si>
  <si>
    <t>&lt;9da174070807190703l2345e4d9oaf0f88ffab3fa110@mail.gmail.com&gt;</t>
  </si>
  <si>
    <t>Tue, 18 Aug 2015 14:46:14 +0000</t>
  </si>
  <si>
    <t>Alice Cosgrove &lt;alice.e.cosgrove@gmail.com&gt;, 
 =?iso-8859-1?Q?Anna_Stolitzka_=28Debbie=0D=0A_Wasserman_Shulz=29?= &lt;stolitzka.anna@gmail.com&gt;, 
 Anne Hall &lt;Anne.Hall@APORTER.COM&gt;, Bill Antholis &lt;antholis@virginia.edu&gt;,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Colin Kahl &lt;colin.h.kahl@gmail.com&gt;, 
 =?iso-8859-1?Q?Dan=0D=0A_Benjamin?= &lt;dbenjam61@hotmail.com&gt;, 
 Daniel Silverberg &lt;danielsilverberg@yahoo.com&gt;, 
 Debbie Schulz &lt;hrtsleeve@gmail.com&gt;, 
 =?iso-8859-1?Q?Denis=0D=0A_McDonough?= &lt;denis.mcdonough@gmail.com&gt;, 
 Derek Chollet &lt;dhchollet@gmail.com&gt;, 
 "Don Gips (don.gips@gmail.com)" &lt;don.gips@gmail.com&gt;, 
 Don Kerrick &lt;donkerrick@gmail.com&gt;, Eryn Sanders &lt;eryn.sepp@gmail.com&gt;, 
 Fariba Yassaee &lt;fyassaee@albrightstonebridge.com&gt;, 
 Greg Craig &lt;gcraig@skadden.com&gt;, 
 =?iso-8859-1?Q?Jake=0D=0A_Sullivan_=28Jake.sullivan@gmail.com=29?= &lt;Jake.sullivan@gmail.com&gt;, 
 Jamie Rubin &lt;JamesPRubin1960@gmail.com&gt;, 
 Jan Stewart &lt;jstewart@albrightstonebridge.com&gt;, 
 Jasmine Battle &lt;jbattle@albrightstonebridge.com&gt;, 
 Jeff Smith &lt;jeffrey_smith@aporter.com&gt;, Jeremy Bash &lt;jeremybash@gmail.com&gt;, 
 =?iso-8859-1?Q?Jessica=0D=0A_Lewis?= &lt;lewisje03@yahoo.com&gt;, 
 =?iso-8859-1?Q?Jim_Miller_-_Department_of_Defense=0D=0A_=28james.n.miller.jr@gmail.com?=
 =?iso-8859-1?Q?=29?= &lt;james.n.miller.jr@gmail.com&gt;, 
 Jim O'Brien &lt;jobrien@albrightstonebridge.com&gt;, 
 =?iso-8859-1?Q?Joanna_Nicoletti=0D=0A_=28info@forwardengagement.org=29?= &lt;info@forwardengagement.org&gt;, 
 Joe Cirincione &lt;jcirincione@ploughshares.org&gt;, 
 John Norris &lt;jnorris@americanprogress.org&gt;, 
 John Podesta &lt;john.podesta@gmail.com&gt;, Julianne Smith &lt;julsmi@gmail.com&gt;, 
 Ken   Lieberthal &lt;klieberthal@brookings.edu&gt;, 
 Kurt Campbell &lt;kurtmcampbell@yahoo.com&gt;, Leon Fuerth &lt;hdpf@msn.com&gt;, 
 =?iso-8859-1?Q?Maggie_McCloud=0D=0A_=28mmccloud@dmggroup.com=29?= &lt;mmccloud@dmggroup.com&gt;, 
 Maida Stadtler &lt;mstadtler@apcoworldwide.com&gt;, 
 Marcel Lettre &lt;marcel.lettre@gmail.com&gt;, 
 "Mariah Sixkiller (mariah6@gmail.com)" &lt;mariah6@gmail.com&gt;, 
 Martin Indyk &lt;mindyk@brookings.edu&gt;, 
 Michele Flournoy &lt;micheleflournoy3@gmail.com&gt;, 
 =?iso-8859-1?Q?Mike=0D=0A_Morell_=28mike08082013@gmail.com=29?= &lt;mike08082013@gmail.com&gt;, 
 Pat Griffin &lt;pgriffin@pmj-dc.com&gt;, 
 "philip.gordon (philip.gordon@verizon.net)" &lt;philip.gordon@verizon.net&gt;, 
 Rob Malley &lt;rmalley555@gmail.com&gt;, 
 =?iso-8859-1?Q?Rose_Marie=0D=0A_Owen?= &lt;rmowen@virginia.edu&gt;, 
 Samuel Berger &lt;sberger@albrightstonebridge.com&gt;, 
 Sharon Burke &lt;burkese@comcast.net&gt;, Steve Ricchetti &lt;sricchetti@cox.net&gt;, 
 Strobe Talbott &lt;stalbott@brookings.edu&gt;, Susan Rice &lt;ricesusane@aol.com&gt;, 
 Suzy George &lt;suzygeorge8@gmail.com&gt;, 
 "Tamara Wittes (twittes@brookings.edu)" &lt;twittes@brookings.edu&gt;, 
 Tara Sonenshine &lt;tsonenshine@earthlink.net&gt;, 
 Theodore Waddelow &lt;twaddelow@albrightstonebridge.com&gt;, 
 Tim Roemer &lt;tjroemer@gmail.com&gt;, Tom Daschle &lt;Tom@DaschleGroup.com&gt;, 
 Tom Donilon &lt;tdonilon@gmail.com&gt;, Tom Downey &lt;tdowney@dmggroup.com&gt;, 
 Tommy Ross &lt;trossjr@gmail.com&gt;, Toni Verstandig &lt;tonigverstandig@gmail.com&gt;, 
 =?iso-8859-1?Q?Tony=0D=0A_Blinken?= &lt;ablinken@aol.com&gt;, 
 Veronica Pollack &lt;veronica@daschlegroup.com&gt;, 
 Vikram Singh &lt;vsingh@americanprogress.org&gt;, 
 Wendy Sherman &lt;wendyrsherman@gmail.com&gt;</t>
  </si>
  <si>
    <t>Albright: Another Bush Gets It Wrong on Iraq</t>
  </si>
  <si>
    <t>&lt;BLUPR07MB322FD874A548B36F75641F2D9780@BLUPR07MB322.namprd07.prod.outlook.com&gt;</t>
  </si>
  <si>
    <t>Fri, 15 May 2015 09:29:26 -0400</t>
  </si>
  <si>
    <t>May 15 Cable News Roundup</t>
  </si>
  <si>
    <t>&lt;CAGTda=D8X1xKRkBi-HMU2GNStXo_GJ3bpj057US5JW9NGjTNSA@mail.gmail.com&gt;</t>
  </si>
  <si>
    <t>Tue, 28 Jul 2015 15:05:30 -0400</t>
  </si>
  <si>
    <t>Daniel Kalik &lt;dankalik@jstreetpac.org&gt;</t>
  </si>
  <si>
    <t>Amanda Renteria &lt;arenteria@hillaryclinton.com&gt;, john.podesta@gmail.com</t>
  </si>
  <si>
    <t>Amanda/John: New Poll of Jewish American show 60% support for Iran Deal</t>
  </si>
  <si>
    <t>&lt;CANO+tmCHt39q2qjGq74P0o2xvppb71SwVNSaStKZB3R8y_0JrQ@mail.gmail.com&gt;</t>
  </si>
  <si>
    <t>Sat, 25 Oct 2008 23:11:14 +0000</t>
  </si>
  <si>
    <t>Re: liz sherwood randall</t>
  </si>
  <si>
    <t>&lt;1048986734-1224976267-cardhu_decombobulator_blackberry.rim.net-1132011788-@bxe245.bisx.prod.on.blackberry&gt;</t>
  </si>
  <si>
    <t>Fri, 13 Jun 2008 14:20:59 -0400</t>
  </si>
  <si>
    <t>[big campaign] Davis and connections to Ukrainian politician who
 poisoned his opponent</t>
  </si>
  <si>
    <t>&lt;D95FD7E3C26145418259F2F5E3E88E5B06152320C1@bryan.ad.nsnetwork.org&gt;</t>
  </si>
  <si>
    <t>Sat, 6 Sep 2014 16:49:10 +0000</t>
  </si>
  <si>
    <t>Arizonans for Ann &lt;info@kirkpatrickforarizona.com&gt;</t>
  </si>
  <si>
    <t>&lt;047e6e56d45307c01592866859814ca0@bounce.bluestatedigital.com&gt;</t>
  </si>
  <si>
    <t>Thu, 7 May 2015 20:50:46 +0000</t>
  </si>
  <si>
    <t>Adele Morris &lt;amorris@brookings.edu&gt;, 
 Andy Karsner &lt;akarsner@manifestenergy.com&gt;, Bob Nordhaus &lt;rrn@vnf.com&gt;, 
 Boyden Gray &lt;cbg@cboydengray.com&gt;, Charles Curtis &lt;curtis@nti.org&gt;, 
 Dan Esty &lt;daniel.esty@yale.edu&gt;, David Orr &lt;dorr@oberlin.edu&gt;, 
 Greg Dotson &lt;gdotson@americanprogress.org&gt;, 
 Larry Schweiger &lt;ljschweiger@larryschweiger.net&gt;, 
 Maggie Fox &lt;maggielfox@gmail.com&gt;, 
 =?us-ascii?Q?Mark=0D=0A_Safty?= &lt;mark.safty@ucdenver.edu&gt;, 
 "mikef@turnerfoundation.org" &lt;mikef@turnerfoundation.org&gt;, 
 Pete Rouse &lt;prouse@perkinscoie.com&gt;, Rhea Suh &lt;rsuh@nrdc.org&gt;, 
 "Richard Branson " &lt;Helen.clarke@virgin.com&gt;, 
 Richard Cizik &lt;rcizik@aol.com&gt;, Rush Holt &lt;rholt@aaas.org&gt;, 
 Scott DeFife &lt;SDeFife@restaurant.org&gt;, Steve Symms &lt;ssymms@prdands.com&gt;, 
 Susan Eisenhower &lt;susan@eisenhowergroup.com&gt;, 
 Debbie Masterson &lt;debbie.masterson@tedturner.com&gt;, 
 Thea Lee &lt;tlee@aflcio.org&gt;, Tim Wirth &lt;twirth@unfoundation.org&gt;, 
 Tom Daschle &lt;Tom@DaschleGroup.com&gt;, 
 Thomas Lovejoy &lt;tlovejoy@unfoundation.org&gt;, Vic Fazio &lt;vfazio@akingump.com&gt;</t>
  </si>
  <si>
    <t>Energy Future Coalition: Agenda for May 12</t>
  </si>
  <si>
    <t>&lt;BY2PR08MB03133B92FD1FA91FC38B1EAB3DF0@BY2PR08MB031.namprd08.prod.outlook.com&gt;</t>
  </si>
  <si>
    <t>Mon, 26 Oct 2015 13:57:56 +0000</t>
  </si>
  <si>
    <t>&lt;232a4a45176fccacab865e520a7f9100a75.20151026135746@mail77.atl11.rsgsv.net&gt;</t>
  </si>
  <si>
    <t>Sat, 17 Oct 2015 23:18:09 -0400</t>
  </si>
  <si>
    <t>Heather Samuelson &lt;hsamuelson@cdmillsgroup.com&gt;</t>
  </si>
  <si>
    <t>&lt;CAPdEZwk9AQzMZ_ROUXQnGbHQucti76VWJUJr-pE+9nMZAeWAZw@mail.gmail.com&gt;</t>
  </si>
  <si>
    <t>Wed, 25 Jun 2008 21:48:50 -0400</t>
  </si>
  <si>
    <t>[big campaign] Media Monitoring Report - Evening 06/25/08</t>
  </si>
  <si>
    <t>&lt;efec78e70806251848q4df08258g7146457c7dc296d8@mail.gmail.com&gt;</t>
  </si>
  <si>
    <t>Wed, 12 Nov 2014 09:20:47 -0800</t>
  </si>
  <si>
    <t>Terry Gawryk &lt;gawrykt@att.net&gt;</t>
  </si>
  <si>
    <t>Your recent Climate Change missive.</t>
  </si>
  <si>
    <t>&lt;1415812847.28260.YahooMailNeo@web181305.mail.ne1.yahoo.com&gt;</t>
  </si>
  <si>
    <t>Sun, 7 Feb 2016 10:00:31 -0500</t>
  </si>
  <si>
    <t>Re: Revised Message Frame</t>
  </si>
  <si>
    <t>&lt;CAMhPeA-LoGk9TZs5eL3SPbj3W+fcjsuzQYYXj8KByhXiRhgk1g@mail.gmail.com&gt;</t>
  </si>
  <si>
    <t>Thu, 5 Jun 2008 15:59:42 -0400</t>
  </si>
  <si>
    <t>[big campaign] Tracking Update: McCain Speech in Lake Buena Vista, FL
 06/05/08</t>
  </si>
  <si>
    <t>&lt;17a089db0806051259q6f64b021te50876d205509d02@mail.gmail.com&gt;</t>
  </si>
  <si>
    <t>Thu, 18 Feb 2016 01:00:00 -0600</t>
  </si>
  <si>
    <t>Transatlantic Take: NATO Looks South</t>
  </si>
  <si>
    <t>&lt;20160217-13043428-59318196-0@v84.vx-email.com&gt;</t>
  </si>
  <si>
    <t>Fri, 31 Jul 2015 12:39:29 -0400</t>
  </si>
  <si>
    <t>&lt;CANqZgL_wecb2gfG_SHPsecffNsJVbEFupCQSTq237daaRFnGTw@mail.gmail.com&gt;</t>
  </si>
  <si>
    <t>Sun, 22 Mar 2015 18:33:45 -0400</t>
  </si>
  <si>
    <t>&lt;CADr-x=oOz92ZPgu7utUHTgdAHjFweVL_LXn4xkO833FN_p0nhw@mail.gmail.com&gt;</t>
  </si>
  <si>
    <t>Fri, 24 Oct 2014 12:40:58 -0400</t>
  </si>
  <si>
    <t>&lt;CAGLPf4fUphAK8Z7XMuAfgwm765XoHjXvmgEbE2rgZJTa54Q8VA@mail.gmail.com&gt;</t>
  </si>
  <si>
    <t>Tue, 27 Oct 2015 14:18:13 +0000</t>
  </si>
  <si>
    <t>&lt;232a4a45176fccacab865e520a7f9100a75.20151027141759@mail90.atl161.mcsv.net&gt;</t>
  </si>
  <si>
    <t>Wed, 19 Mar 2014 01:04:00 +0000</t>
  </si>
  <si>
    <t>Bill Antholis &lt;wantholis@brookings.edu&gt;, Bill Perry &lt;wjperry@aol.com&gt;, 
 "Bill Woodward (blackwoodward@gmail.com)" &lt;blackwoodward@gmail.com&gt;,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Dan Benjamin &lt;dbenjam61@hotmail.com&gt;, 
 Daniel Silverberg &lt;danielsilverberg@yahoo.com&gt;, 
 Deborah Gordon &lt;DCgordon@stanford.edu&gt;, 
 Denis McDonough &lt;denis.mcdonough@gmail.com&gt;, 
 =?iso-8859-1?Q?Derek=0D=0A_Chollet?= &lt;dhchollet@gmail.com&gt;, 
 Don Baer &lt;donbaer@ps-b.com&gt;, 
 =?iso-8859-1?Q?Don_Gips=0D=0A_=28don.gips@gmail.com=29?= &lt;don.gips@gmail.com&gt;, 
 donkerrick &lt;donkerrick@comcast.net&gt;, 
 "Eryn M. Sepp (eryn.sepp@gmail.com)" &lt;eryn.sepp@gmail.com&gt;, 
 Frank Lowenstein &lt;frankl03@yahoo.com&gt;, Greg Craig &lt;gcraig@skadden.com&gt;, 
 Jake Sullivan &lt;jake.sullivan@gmail.com&gt;, 
 Jamie Rubin &lt;JamesPRubin1960@gmail.com&gt;, 
 Jan Vulevich Stewart &lt;jstewart@albrightstonebridge.com&gt;, 
 Jeff Smith &lt;jeffrey_smith@aporter.com&gt;, Jeremy Bash &lt;jeremybash@gmail.com&gt;, 
 Jessica Lewis &lt;lewisje03@yahoo.com&gt;, 
 "Jim Miller - Department of Defense (james.n.miller.jr@gmail.com)" &lt;james.n.miller.jr@gmail.com&gt;, 
 Jim O'Brien &lt;jobrien@albrightstonebridge.com&gt;, 
 "Joanna Nicoletti (info@forwardengagement.org)" &lt;info@forwardengagement.org&gt;, 
 Joe Cirincione &lt;jcirincione@ploughshares.org&gt;, 
 John Podesta &lt;john.podesta@gmail.com&gt;, Julianne Smith &lt;julsmi@gmail.com&gt;, 
 Ken Lieberthal &lt;klieberthal@brookings.edu&gt;, 
 Kurt Campbell &lt;kurtmcampbell@yahoo.com&gt;, 
 =?iso-8859-1?Q?Laura=0D=0A_Huber?= &lt;lhuber@albrightstonebridge.com&gt;, 
 Leon Fuerth &lt;hdpf@msn.com&gt;, 
 =?iso-8859-1?Q?Maida=0D=0A_Stadtler?= &lt;mstadtler@apcoworldwide.com&gt;, 
 Marcel Lettre &lt;mlettre@verizon.net&gt;, 
 Marisa DeAngelis &lt;MDeAngelis@albrightstonebridge.com&gt;, 
 Martin Indyk &lt;mindyk@brookings.edu&gt;, 
 Michele Flournoy &lt;micheleflournoy3@gmail.com&gt;, 
 "Nadia Nowytski" &lt;nadia.nowytski@aporter.com&gt;, 
 Pat Griffin &lt;pgriffin@pmj-dc.com&gt;, Rand Beers &lt;rand1142@verizon.net&gt;, 
 Rich Verma &lt;rverma@steptoe.com&gt;, "Rick Kessler" &lt;rjkessler@verizon.net&gt;, 
 Rob Malley &lt;rmalley555@gmail.com&gt;, 
 "Samuel Berger" &lt;sberger@albrightstonebridge.com&gt;, 
 Steve Ricchetti &lt;sricchetti@cox.net&gt;, 
 Strobe Talbott &lt;stalbott@brookings.edu&gt;, Susan Rice &lt;ricesusane@aol.com&gt;, 
 Tara Sonenshine &lt;tsonenshine@earthlink.net&gt;, 
 "Theodore Waddelow" &lt;twaddelow@albrightstonebridge.com&gt;, 
 Tim Roemer &lt;tjroemer@gmail.com&gt;, Tom   Daschle &lt;tom.daschle@dlapiper.com&gt;, 
 Tom Donilon &lt;tdonilon@gmail.com&gt;, Tom   Downey &lt;tdowney@dmggroup.com&gt;, 
 Tommy Ross &lt;tommy_ross@reid.senate.gov&gt;, 
 Toni   Verstandig &lt;tonigverstandig@gmail.com&gt;, 
 Tony Blinken &lt;ablinken@aol.com&gt;, 
 Veronica Pollack &lt;Veronica.Pollock@dlapiper.com&gt;, 
 Wendy Sherman &lt;wendyrsherman@gmail.com&gt;, 
 Wyndee Parker &lt;wyndee.parker@mail.house.gov&gt;</t>
  </si>
  <si>
    <t>Article by Brian Katulis</t>
  </si>
  <si>
    <t>&lt;9c0ca0c6d11d473f80752f8f480d6682@CO1PR07MB313.namprd07.prod.outlook.com&gt;</t>
  </si>
  <si>
    <t>7 Jan 2016 12:17:43 -0500</t>
  </si>
  <si>
    <t>"ThinkProgress" &lt;progress@americanprogressaction.org&gt;</t>
  </si>
  <si>
    <t>One weird solution to football's concussion problem</t>
  </si>
  <si>
    <t>&lt;6f25532fe3b3456a8d565ba216ac37c5@785&gt;</t>
  </si>
  <si>
    <t>Sat, 23 Jan 2016 18:40:24 -0500</t>
  </si>
  <si>
    <t>&lt;-3915892741056848108@unknownmsgid&gt;</t>
  </si>
  <si>
    <t>Tue, 1 Jul 2008 22:33:23 -0400</t>
  </si>
  <si>
    <t>[big campaign] Media Monitoring Report - Evening 07/01/08</t>
  </si>
  <si>
    <t>&lt;cdb3fafd0807011933u5bcab5dar56ba882e8e96312a@mail.gmail.com&gt;</t>
  </si>
  <si>
    <t>Tue, 18 Aug 2015 04:00:04 +1000</t>
  </si>
  <si>
    <t>News from Hudson: Iran Deal, Modi's India, Seapower, and more</t>
  </si>
  <si>
    <t>&lt;cm.040004.jhlduul.xdtludjy.i@cmail1.com&gt;</t>
  </si>
  <si>
    <t>Thu, 7 May 2015 14:40:30 -0700</t>
  </si>
  <si>
    <t>Pam Vergun &lt;vergun@alumni.stanford.edu&gt;</t>
  </si>
  <si>
    <t>&lt;EC6495DB-D48C-413F-AADF-CBFCF6FA473B@alumni.stanford.edu&gt;</t>
  </si>
  <si>
    <t>Sun, 5 Apr 2015 15:37:08 +0000</t>
  </si>
  <si>
    <t>4.5.15 HRC Clips</t>
  </si>
  <si>
    <t>&lt;D146CEBD.113BC2%nmerrill@hrcoffice.com&gt;</t>
  </si>
  <si>
    <t>Wed, 22 Dec 2010 07:43:16 -0500 (EST)</t>
  </si>
  <si>
    <t>Robert Wendelgass - Clean Water Fund &lt;activist@cleanwater.org&gt;</t>
  </si>
  <si>
    <t>Let's Keep Moving Forward</t>
  </si>
  <si>
    <t>&lt;1657587471.-886395918@org.orgDB.mail.democracyinaction.org&gt;</t>
  </si>
  <si>
    <t>Thu, 12 Nov 2015 08:04:46 -0500 (EST)</t>
  </si>
  <si>
    <t>The Daily 202: This is not the year of the governor</t>
  </si>
  <si>
    <t>&lt;20151112080446.5520593.148257@sailthru.com&gt;</t>
  </si>
  <si>
    <t>Mon, 27 Jul 2015 11:49:56 -0400</t>
  </si>
  <si>
    <t>July 27 Morning Cable News Roundup</t>
  </si>
  <si>
    <t>&lt;CAJ4G15vP1Y8XNb2P9tWva0YL6j-+uyAX8BGrbpkveZfquAudQg@mail.gmail.com&gt;</t>
  </si>
  <si>
    <t>Wed, 20 Jan 2016 20:10:15 +0000</t>
  </si>
  <si>
    <t>Belfer Center Newsletter: Fall/Winter</t>
  </si>
  <si>
    <t>&lt;1649518165.276679241453320615226.JavaMail.app@rbg53.atlis1&gt;</t>
  </si>
  <si>
    <t>Thu, 28 Aug 2014 16:28:28 -0400</t>
  </si>
  <si>
    <t>William Rivers Pitt | The Iraq War Was a Smashing Success</t>
  </si>
  <si>
    <t>&lt;2231006354.850319148@org2.org2DB.reply.salsalabs.com&gt;</t>
  </si>
  <si>
    <t>Tue, 16 Sep 2008 08:52:10 -0400</t>
  </si>
  <si>
    <t>[big campaign] '08 Daily News Clips - 9/16</t>
  </si>
  <si>
    <t>&lt;c28de9b0809160552y799e17eax347341e250430035@mail.gmail.com&gt;</t>
  </si>
  <si>
    <t>Mon, 6 Jul 2015 15:54:55 -0400</t>
  </si>
  <si>
    <t>Vivek Lall</t>
  </si>
  <si>
    <t>&lt;CAKM1B-84Z55Ofg2pu3_RD+touO_SLXtzkjp4-u0rwqyX75Q_wQ@mail.gmail.com&gt;</t>
  </si>
  <si>
    <t>Fri, 5 Feb 2016 18:01:20 -0500 (EST)</t>
  </si>
  <si>
    <t>Peace and the Parallel Universe</t>
  </si>
  <si>
    <t>&lt;1123715622339.1101987856365.1054729873.0.611801JL.1002@scheduler.constantcontact.com&gt;</t>
  </si>
  <si>
    <t>Sun, 23 Nov 2014 14:20:03 -0500</t>
  </si>
  <si>
    <t>&lt;CAGLPf4fCJN2W2uGVkJdRV0Re5OjUgoUe_NhJarU1nJeY6juJkw@mail.gmail.com&gt;</t>
  </si>
  <si>
    <t>Wed, 22 Oct 2008 07:32:30 -0400</t>
  </si>
  <si>
    <t>[big campaign] '08 Daily News Clips - 10/22</t>
  </si>
  <si>
    <t>&lt;e3b2d4590810220432v1e04ee6bjba165a21b7037cf4@mail.gmail.com&gt;</t>
  </si>
  <si>
    <t>Tue, 24 Nov 2015 07:14:29 -0500</t>
  </si>
  <si>
    <t>First Draft on Politics: Hollande Heads to Washington for Meeting With Obama</t>
  </si>
  <si>
    <t>&lt;565454A5.00000763@pmta02.ewr1.nytimes.com&gt;</t>
  </si>
  <si>
    <t>Thu, 7 Aug 2014 11:01:52 -0500</t>
  </si>
  <si>
    <t>&lt;1499481109.715617324.1407427312335.JavaMail.root@sjmas01.marketo.org&gt;</t>
  </si>
  <si>
    <t>Thu, 15 Oct 2015 14:13:14 -0400</t>
  </si>
  <si>
    <t>What's at stake</t>
  </si>
  <si>
    <t>&lt;28e2a7a6cfc3448f91e3e1b6bfa92320@stabenowforsenate.com&gt;</t>
  </si>
  <si>
    <t>Tue, 15 Jul 2008 18:15:29 -0400</t>
  </si>
  <si>
    <t>[big campaign] Tracking Clip of the Day: McCain Says "Czechoslovakia"
 ... Again</t>
  </si>
  <si>
    <t>&lt;fa0b6cf80807151515v7c6692ev5e6ce85ac3c886a9@mail.gmail.com&gt;</t>
  </si>
  <si>
    <t>Mon, 28 Jul 2008 15:02:26 -0400</t>
  </si>
  <si>
    <t>[big campaign] McCain Adviser Steve Forbes: Cap-And-Trade Wouldn't
 'Get Very Far' Under McCain</t>
  </si>
  <si>
    <t>&lt;80A0C6FBCD6E494E8933D1D1A52D267A0E612878@epistula.americanprogresscenter.org&gt;</t>
  </si>
  <si>
    <t>Mon, 27 Apr 2015 20:30:43 +0000</t>
  </si>
  <si>
    <t>FW: INTERNATIONAL BUSINESS TIMES: Goldman Paid Bill Clinton $200,000
 For Speech Before Bank Lobbied Hillary Clinton</t>
  </si>
  <si>
    <t>&lt;BY2PR05MB776A7FA7272CDA94074D992D4E90@BY2PR05MB776.namprd05.prod.outlook.com&gt;</t>
  </si>
  <si>
    <t>Sun, 19 Jul 2015 07:00:29 -0400</t>
  </si>
  <si>
    <t>H4A News Clips 7.19.15</t>
  </si>
  <si>
    <t>&lt;e1648fe4f93138e3738f9ecbdef11cf4@mail.gmail.com&gt;</t>
  </si>
  <si>
    <t>Tue, 21 Apr 2015 12:36:45 -0400</t>
  </si>
  <si>
    <t xml:space="preserve">King &amp; Spalding Client Alert: Is Congress Ready To Act On Trade Legislation?  Bill To Renew Trade Promotion Authority About To Be Considered   </t>
  </si>
  <si>
    <t>&lt;c8ff02da6e3b420485b9d4fc3d5d2797@kslawmail.com&gt;</t>
  </si>
  <si>
    <t>Thu, 26 Jun 2008 08:43:12 -0400</t>
  </si>
  <si>
    <t>[big campaign] '08 Daily News Clips - 6/26</t>
  </si>
  <si>
    <t>&lt;17a089db0806260543n6183c31o215578ae024be13b@mail.gmail.com&gt;</t>
  </si>
  <si>
    <t>Sat, 01 Sep 2012 16:49:42 -0400</t>
  </si>
  <si>
    <t>"Gary Ritterstein, Douglass for Congress " &lt;info@johndouglassforcongress.com&gt;</t>
  </si>
  <si>
    <t>drama queen</t>
  </si>
  <si>
    <t>&lt;9dd99cba6c904bee872fd047db2aeb30@johndouglassforcongress.com&gt;</t>
  </si>
  <si>
    <t>Wed, 30 Dec 2015 18:22:40 -0600</t>
  </si>
  <si>
    <t>Read, Watch and Listen to the Best from the Wilson Center In 2015</t>
  </si>
  <si>
    <t>&lt;1614235294.1248146422.1451521360867.JavaMail.root@sjmas03.marketo.org&gt;</t>
  </si>
  <si>
    <t>Mon, 11 Aug 2014 15:50:55 -0400</t>
  </si>
  <si>
    <t>Communal Lands: Theater of Operations for the Counterinsurgency</t>
  </si>
  <si>
    <t>&lt;2213082651.1255184716@org2.org2DB.reply.salsalabs.com&gt;</t>
  </si>
  <si>
    <t>Thu, 6 Aug 2015 10:19:43 +0000</t>
  </si>
  <si>
    <t>&lt;02e860b1027d7c0e3dbcbe0e603a763b7cb.20150806101856@morning2.theskimm.com&gt;</t>
  </si>
  <si>
    <t>Thu, 10 Jul 2008 13:36:24 -0400</t>
  </si>
  <si>
    <t>[big campaign] Tracking Update: McCain Town Hall Meeting Belleville,
 MI 07/10/08</t>
  </si>
  <si>
    <t>&lt;fa0b6cf80807101036p650b97b1j96b01f836b791667@mail.gmail.com&gt;</t>
  </si>
  <si>
    <t>Wed, 9 Sep 2015 14:38:38 +0000</t>
  </si>
  <si>
    <t>[Iran] We met members of Congress last night</t>
  </si>
  <si>
    <t>&lt;b7f2fb696c47045913ec93d4f26bc476@bounce.bluestatedigital.com&gt;</t>
  </si>
  <si>
    <t>Thu, 18 Sep 2014 15:24:43 -0400</t>
  </si>
  <si>
    <t>&lt;CAGLPf4eponCPWUZdPD3Lg0=c_-Cy_Fr0NKWRLnFXxQ6LkZLbTg@mail.gmail.com&gt;</t>
  </si>
  <si>
    <t>Mon, 11 Aug 2014 13:43:43 -0400</t>
  </si>
  <si>
    <t>Correct The Record Monday August 11, 2014 Afternoon Roundup</t>
  </si>
  <si>
    <t>&lt;CAGLPf4cp1iFXdbA9Yvc=Fek56Yy=vcK+9eN-EoqjmOC5rQFhVA@mail.gmail.com&gt;</t>
  </si>
  <si>
    <t>Fri, 2 Oct 2015 13:14:07 -0500</t>
  </si>
  <si>
    <t>&lt;20151002-13140759-ab55fd43-0@v84.vx-email.com&gt;</t>
  </si>
  <si>
    <t>Fri, 9 Oct 2015 11:45:05 -0400</t>
  </si>
  <si>
    <t>Stuart Eizenstat &lt;seizenstat@gmail.com&gt;</t>
  </si>
  <si>
    <t>&lt;1A5F6CE2-BF62-42E3-A41E-F9DB2DDA96C3@gmail.com&gt;</t>
  </si>
  <si>
    <t>Sun, 5 Oct 2014 15:17:17 -0400</t>
  </si>
  <si>
    <t>Housing Rights Group Says HUD Program Helps Wall Street, Hurts
 Homeowners</t>
  </si>
  <si>
    <t>&lt;2269062539.-133464141@org2.org2DB.reply.salsalabs.com&gt;</t>
  </si>
  <si>
    <t>Fri, 3 Jul 2015 14:44:06 -0400</t>
  </si>
  <si>
    <t>&lt;-8270385735042107658@unknownmsgid&gt;</t>
  </si>
  <si>
    <t>Thu, 23 Apr 2015 20:58:51 -0400</t>
  </si>
  <si>
    <t>&lt;CAEMn5QkfJqUFTAwjYRR=RoNJ71U=o_R8ZK_U6UM-oxYrB+yqJw@mail.gmail.com&gt;</t>
  </si>
  <si>
    <t>Thu, 5 Feb 2015 19:33:41 +0000</t>
  </si>
  <si>
    <t>Jim Margolis &lt;Jim.Margolis@gmmb.com&gt;, Joel Benenson &lt;jbenenson@bsgco.com&gt;, 
 John Anzalone &lt;john@algpolling.com&gt;, Peter Brodnitz &lt;pbrodnitz@bsgco.com&gt;, 
 Mandy Grunwald &lt;gruncom@aol.com&gt;, Robby Mook &lt;robbymook2015@gmail.com&gt;, 
 "John Podesta" &lt;john.podesta@gmail.com&gt;, 
 Dan Schwerin &lt;dschwerin@hrcoffice.com&gt;, 
 Nick Merrill &lt;nmerrill@hrcoffice.com&gt;, Huma Abedin &lt;huma@hrcoffice.com&gt;, 
 Cheryl Mills &lt;cheryl.mills@gmail.com&gt;, Philippe Reines &lt;pir@hrcoffice.com&gt;</t>
  </si>
  <si>
    <t>RE: Bush Detroit Econ speech</t>
  </si>
  <si>
    <t>&lt;910CB91D85487A4B8ABB84C45D8175C94826FDA5@mbx031-w1-co-2.exch031.domain.local&gt;</t>
  </si>
  <si>
    <t>Sat, 25 Oct 2008 17:46:19 -0400</t>
  </si>
  <si>
    <t>&lt;sewallconroy@comcast.net&gt;</t>
  </si>
  <si>
    <t>liz sherwood randall</t>
  </si>
  <si>
    <t>&lt;010401c936eb$1e42d280$5ac87780$@net&gt;</t>
  </si>
  <si>
    <t>Wed, 19 Aug 2015 04:22:18 -0600</t>
  </si>
  <si>
    <t>Daily Skimm: Up now.</t>
  </si>
  <si>
    <t>&lt;2d59cac6-0b10-4055-a660-b889d81502f2@xtgap4s7mta4370.xt.local&gt;</t>
  </si>
  <si>
    <t>Wed, 16 Jul 2008 12:49:05 -0400</t>
  </si>
  <si>
    <t>[big campaign] Tracking Update: McCain Speech/Q&amp;A NAACP Cincinnati,
 OH 07/16/08</t>
  </si>
  <si>
    <t>&lt;fa0b6cf80807160949g6fba646fvd3f9b2239ba4b1ad@mail.gmail.com&gt;</t>
  </si>
  <si>
    <t>Wed, 19 Aug 2015 15:19:20 +0000</t>
  </si>
  <si>
    <t>Why this Iraq vet supports Iran deal</t>
  </si>
  <si>
    <t>&lt;3b4c5ef113aa5861cd940920b432823f@bounce.bluestatedigital.com&gt;</t>
  </si>
  <si>
    <t>Sun, 19 Apr 2015 21:19:42 -0400</t>
  </si>
  <si>
    <t>Jake Sullivan &lt;jake.sullivan@gmail.com&gt;, 
 Dan Schwerin &lt;dschwerin@hillaryclinton.com&gt;, 
 Jennifer Palmieri &lt;jpalmieri@hillaryclinton.com&gt;, 
 Kristina Schake &lt;kschake@hillaryclinton.com&gt;, 
 John Podesta &lt;john.podesta@gmail.com&gt;</t>
  </si>
  <si>
    <t>Fwd: NYT: Book Questions Clinton Donations</t>
  </si>
  <si>
    <t>&lt;CAMhPeA8_WrpWF0f44SK1t7+MOzg9S21PfarvzAkkAzj7AOFDjg@mail.gmail.com&gt;</t>
  </si>
  <si>
    <t>Tue, 10 Mar 2015 11:14:12 -0400</t>
  </si>
  <si>
    <t>Cheryl Mills &lt;cheryl.mills@gmail.com&gt;</t>
  </si>
  <si>
    <t>&lt;CALk44aAsGHwnehL_wuFCMcor2=qqdBycD2Bc4bMJrTC8kBKB_Q@mail.gmail.com&gt;</t>
  </si>
  <si>
    <t>Sun, 3 May 2015 19:28:44 -0400</t>
  </si>
  <si>
    <t>&lt;CAE6FiQ-Y9tyg6GCBWG+RXSo5bYD_uqoL+-_Xd6v6MEvGvDdMTg@mail.gmail.com&gt;</t>
  </si>
  <si>
    <t>Fri, 6 Feb 2015 16:45:53 -0500</t>
  </si>
  <si>
    <t>2.6.15 CTR Weekend TPs</t>
  </si>
  <si>
    <t>&lt;CAGLPf4fNw0pwMzPWN2MvBQMhWO0ZXnnnmVxRSegamjWXh662OA@mail.gmail.com&gt;</t>
  </si>
  <si>
    <t>Thu, 23 Apr 2015 11:41:54 -0400</t>
  </si>
  <si>
    <t>&lt;CAEXD=V10E1ZThLaNdprBeN_EVd76h64-X-TLixZ4CB=UDbrgjA@mail.gmail.com&gt;</t>
  </si>
  <si>
    <t>Fri, 6 Feb 2015 15:08:24 -0500</t>
  </si>
  <si>
    <t>UABA Press Release; A Question for President Obama -- Then What?</t>
  </si>
  <si>
    <t>&lt;004601d04248$abc3f890$034be9b0$@uaba.org&gt;</t>
  </si>
  <si>
    <t>Tue, 26 Aug 2008 14:16:41 -0400</t>
  </si>
  <si>
    <t>[big campaign] Tracking Update: McCain Speech in Phoenix, AZ 08/26/08</t>
  </si>
  <si>
    <t>&lt;9da174070808261116s614c5bc2kac312d4ad71fb338@mail.gmail.com&gt;</t>
  </si>
  <si>
    <t>Mon, 22 Sep 2014 18:19:01 -0400</t>
  </si>
  <si>
    <t>UN Report: Human-Caused Climate Disruption Is "Severe, Pervasive,
 Irreversible"</t>
  </si>
  <si>
    <t>&lt;2253512095.-99917152@org2.org2DB.reply.salsalabs.com&gt;</t>
  </si>
  <si>
    <t>Wed, 28 Oct 2015 16:11:33 +0000</t>
  </si>
  <si>
    <t>New Titles on Energy Reference No. ( 134180 )</t>
  </si>
  <si>
    <t>&lt;20151028161139.3A49728ED5@medusa.knowall.net&gt;</t>
  </si>
  <si>
    <t>Mon, 10 Aug 2015 13:23:22 -0700</t>
  </si>
  <si>
    <t>"Prof. John Deutch" &lt;jmd@mit.edu&gt;</t>
  </si>
  <si>
    <t>Re: Age of nuclear fleet</t>
  </si>
  <si>
    <t>&lt;CAE6FiQ-kum1Y3duFO3TjbWTe5J9urQd2NyFUUEah2381bRTyQQ@mail.gmail.com&gt;</t>
  </si>
  <si>
    <t>Thu, 9 Apr 2015 18:31:10 -0400</t>
  </si>
  <si>
    <t>&lt;CAME8pxXSjY91De56gFHMW9yKcDtJKo9XKf5GCyHhDrDqq4ivLA@mail.gmail.com&gt;</t>
  </si>
  <si>
    <t>Tue, 15 Dec 2015 03:15:03 +1100</t>
  </si>
  <si>
    <t>&lt;cm.031503.ijkdlty.otlyhykh.i@cmail20.com&gt;</t>
  </si>
  <si>
    <t>Mon, 1 Dec 2014 09:11:56 -0500</t>
  </si>
  <si>
    <t>&lt;CAGLPf4e7VUAPvsJQy6MZhcGJmtCbxzmhSwbdKubq_DDT_y8CDg@mail.gmail.com&gt;</t>
  </si>
  <si>
    <t>Sat, 24 Oct 2015 10:44:56 -0500</t>
  </si>
  <si>
    <t>&lt;6726379661142093993@unknownmsgid&gt;</t>
  </si>
  <si>
    <t>Sat, 27 Dec 2014 16:27:06 -0500</t>
  </si>
  <si>
    <t>Challenging Bedrock Law: "Dillon's Rule" in Detroit and Beyond</t>
  </si>
  <si>
    <t>&lt;2365182943.-1507695183@org2.org2DB.reply.salsalabs.com&gt;</t>
  </si>
  <si>
    <t>Mon, 20 Apr 2015 19:01:14 -0400</t>
  </si>
  <si>
    <t>Re: Axe tweet on Clinton Cash -</t>
  </si>
  <si>
    <t>&lt;CANOiRV8N8j8Wesohqt4_gNQzeQybDssXj7SyJpYw+5b=KR-=4Q@mail.gmail.com&gt;</t>
  </si>
  <si>
    <t>Fri, 29 Aug 2014 14:44:09 -0400</t>
  </si>
  <si>
    <t>Hawaii's GMO Battle: Federal Judge Strikes Down Kauai's Pesticide
 Regulations</t>
  </si>
  <si>
    <t>&lt;2232034514.-534850824@org2.org2DB.reply.salsalabs.com&gt;</t>
  </si>
  <si>
    <t>Tue, 11 Aug 2015 16:55:49 +0000</t>
  </si>
  <si>
    <t>The same voices pushing for war with Iraq</t>
  </si>
  <si>
    <t>&lt;f1f5620cd242c041448749b9825256dc@bounce.bluestatedigital.com&gt;</t>
  </si>
  <si>
    <t>Wed, 15 Oct 2014 15:06:54 +0000</t>
  </si>
  <si>
    <t>New Smart Women Smart Power Podcast: Putin's Power Play</t>
  </si>
  <si>
    <t>&lt;2260653712.4@informz.net&gt;</t>
  </si>
  <si>
    <t>Tue, 23 Dec 2014 13:38:10 -0500</t>
  </si>
  <si>
    <t>&lt;CAGLPf4cNTWYYQRFO-AYfSWC8R29EfeE7oj_-_2-QQvGpi2B=Rw@mail.gmail.com&gt;</t>
  </si>
  <si>
    <t>Thu, 1 Jan 2015 13:55:07 -0500</t>
  </si>
  <si>
    <t>William Rivers Pitt | Planting a Seed for 2015</t>
  </si>
  <si>
    <t>&lt;2373736912.-1794052018@org2.org2DB.reply.salsalabs.com&gt;</t>
  </si>
  <si>
    <t>Fri, 18 Sep 2015 11:45:23 -0500</t>
  </si>
  <si>
    <t>&lt;884917992.106849428.1442594723009.JavaMail.root@sjmas02.marketo.org&gt;</t>
  </si>
  <si>
    <t>Sun, 17 Jan 2016 10:18:19 -0500</t>
  </si>
  <si>
    <t>Kristina Costa &lt;kcosta@hillaryclinton.com&gt;</t>
  </si>
  <si>
    <t>Karen Dunn &lt;karen.l.dunn@gmail.com&gt;, Tony Carrk &lt;tcarrk@hillaryclinton.com&gt;</t>
  </si>
  <si>
    <t>RE: CLIP | NBC's Meet The Press: Interview with Bernie Sanders</t>
  </si>
  <si>
    <t>&lt;c2a783556be510b8948568c786d9762b@mail.gmail.com&gt;</t>
  </si>
  <si>
    <t>Fri, 20 Mar 2015 16:30:03 +0000</t>
  </si>
  <si>
    <t>Jim Margolis &lt;Jim.Margolis@gmmb.com&gt;, Mandy Grunwald &lt;gruncom@aol.com&gt;, 
 Joel Benenson &lt;jbenenson@bsgco.com&gt;, John Podesta &lt;john.podesta@gmail.com&gt;, 
 Cheryl Mills &lt;cheryl.mills@gmail.com&gt;, Huma Abedin &lt;huma@hrcoffice.com&gt;, 
 Robby Mook &lt;robbymook2015@gmail.com&gt;, Dennis Cheng &lt;d.cheng@me.com&gt;, 
 =?utf-8?Q?Dan=0D=0A_Schwerin?= &lt;dschwerin@hrcoffice.com&gt;, 
 Jacob Sullivan &lt;Jake.sullivan@gmail.com&gt;, 
 John Anzalone &lt;john@algpolling.com&gt;</t>
  </si>
  <si>
    <t>Re: Stories Update</t>
  </si>
  <si>
    <t>&lt;D131C317.104AD7%nmerrill@hrcoffice.com&gt;</t>
  </si>
  <si>
    <t>Thu, 30 Jul 2015 22:45:09 -0500</t>
  </si>
  <si>
    <t>&lt;DF4D5C85-A198-41B5-9438-385F5BA23541@aol.com&gt;</t>
  </si>
  <si>
    <t>Fri, 13 Feb 2015 13:40:50 -0500</t>
  </si>
  <si>
    <t>&lt;CAGLPf4e+vLF3=uRCwLBorgcaxtPiMDs9sqMRP=QY-Ad6+V+Vuw@mail.gmail.com&gt;</t>
  </si>
  <si>
    <t>Fri, 21 Sep 2012 01:10:39 +0000</t>
  </si>
  <si>
    <t>so scared</t>
  </si>
  <si>
    <t>&lt;2873f8e9d28b6b97174889320dae58fd@bounce.bluestatedigital.com&gt;</t>
  </si>
  <si>
    <t>Tue, 26 May 2015 07:52:29 -0400</t>
  </si>
  <si>
    <t>H4A News Clips 5.26.15</t>
  </si>
  <si>
    <t>&lt;6d38f30a0c042a78f8ff53ff8754ef4a@mail.gmail.com&gt;</t>
  </si>
  <si>
    <t>Mon, 26 Oct 2015 20:52:48 +0000</t>
  </si>
  <si>
    <t>INVITE: Join us to learn media interview best practices for your business</t>
  </si>
  <si>
    <t>&lt;37aab604f5108dba4bb621cc286b9e8f@bounce.bluestatedigital.com&gt;</t>
  </si>
  <si>
    <t>Thu, 23 Apr 2015 20:28:50 -0400</t>
  </si>
  <si>
    <t>&lt;6474085571217450768@unknownmsgid&gt;</t>
  </si>
  <si>
    <t>Fri, 5 Feb 2010 12:40:32 -0500</t>
  </si>
  <si>
    <t>[big campaign] McConnell, Shelby &amp; GOP Undermine America's National 
	Security</t>
  </si>
  <si>
    <t>&lt;D95FD7E3C26145418259F2F5E3E88E5B9EA28B3C29@bryan.ad.nsnetwork.org&gt;</t>
  </si>
  <si>
    <t>Fri, 31 Jan 2014 14:30:17 +0000</t>
  </si>
  <si>
    <t>Aaron Connelly &lt;AConnelly@albrightstonebridge.com&gt;, 
 Bill Antholis &lt;wantholis@brookings.edu&gt;, Bill Perry &lt;wjperry@aol.com&gt;, 
 "bill.danvers@gmail.com" &lt;bill.danvers@gmail.com&gt;, 
 Brian Katulis &lt;bkatulis@americanprogress.org&gt;, 
 Bruce Riedel &lt;briedel@brookings.edu&gt;, 
 =?us-ascii?Q?Bill=0D=0A_Woodward?= &lt;bwoodward@mkalbright.com&gt;, 
 Caitlin McDonnell &lt;cmcdonnell@albrightstonebridge.com&gt;, 
 Carol Browner &lt;cmbrowner@me.com&gt;, 
 Catherine Whitney &lt;Catherine.Whitney@skadden.com&gt;, 
 Chris Roberts &lt;croberts@albrightstonebridge.com&gt;, 
 Dan Benjamin &lt;dbenjam61@hotmail.com&gt;, 
 Deborah Gordon &lt;DCgordon@stanford.edu&gt;, 
 Denis McDonough &lt;denis.mcdonough@gmail.com&gt;, 
 Derek Chollet &lt;dhchollet@gmail.com&gt;, Don Baer &lt;donbaer@ps-b.com&gt;, 
 "Don Gips (don.gips@gmail.com)" &lt;don.gips@gmail.com&gt;, 
 donkerrick &lt;donkerrick@comcast.net&gt;, 
 "Eryn M. Sepp (eryn.sepp@gmail.com)" &lt;eryn.sepp@gmail.com&gt;, 
 Frank Lowenstein &lt;frankl03@yahoo.com&gt;, Greg Craig &lt;gcraig@skadden.com&gt;, 
 Jake Sullivan &lt;jake.sullivan@gmail.com&gt;, 
 Jamie Rubin &lt;JamesPRubin1960@gmail.com&gt;, 
 Jan Vulevich Stewart &lt;jstewart@albrightstonebridge.com&gt;, 
 Jeff Smith &lt;jeffrey_smith@aporter.com&gt;, Jeremy Bash &lt;jeremybash@gmail.com&gt;, 
 Jessica Lewis &lt;lewisje03@yahoo.com&gt;, 
 "Jim O'Brien" &lt;jobrien@albrightstonebridge.com&gt;, 
 =?us-ascii?Q?Joanna_Nicoletti=0D=0A_=28info@forwardengagement.org=29?= &lt;info@forwardengagement.org&gt;, 
 Joe Cirincione &lt;jcirincione@ploughshares.org&gt;, 
 John Podesta &lt;john.podesta@gmail.com&gt;, Julianne Smith &lt;julsmi@gmail.com&gt;, 
 Ken Lieberthal &lt;klieberthal@brookings.edu&gt;, 
 Kurt Campbell &lt;kurtmcampbell@yahoo.com&gt;, 
 =?us-ascii?Q?Laura=0D=0A_Huber?= &lt;lhuber@albrightstonebridge.com&gt;, 
 Leon Fuerth &lt;hdpf@msn.com&gt;, 
 =?us-ascii?Q?Maida=0D=0A_Stadtler?= &lt;mstadtler@apcoworldwide.com&gt;, 
 Marcel Lettre &lt;mlettre@verizon.net&gt;, 
 Mariah Sixkiller &lt;Mariah.sixkiller@mail.house.gov&gt;, 
 Marisa DeAngelis &lt;MDeAngelis@albrightstonebridge.com&gt;, 
 Martin Indyk &lt;mindyk@brookings.edu&gt;, 
 Michele Flournoy &lt;micheleflournoy3@gmail.com&gt;, 
 Nadia Nowytski &lt;nadia.nowytski@aporter.com&gt;, 
 Pat Griffin &lt;pgriffin@pmj-dc.com&gt;, Rand Beers &lt;rand1142@verizon.net&gt;, 
 Rich Verma &lt;rverma@steptoe.com&gt;, Rick Kessler &lt;rjkessler@verizon.net&gt;, 
 Rob Malley &lt;rmalley555@gmail.com&gt;, 
 Samuel Berger &lt;sberger@albrightstonebridge.com&gt;, 
 Steve Ricchetti &lt;sricchetti@cox.net&gt;, 
 Strobe Talbott &lt;stalbott@brookings.edu&gt;, Susan Rice &lt;ricesusane@aol.com&gt;, 
 Tara Sonenshine &lt;tsonenshine@earthlink.net&gt;, 
 Tim Roemer &lt;tjroemer@gmail.com&gt;, Tom Daschle &lt;tom.daschle@dlapiper.com&gt;, 
 Tom Donilon &lt;tdonilon@gmail.com&gt;, "Tom Downey" &lt;tdowney@dmggroup.com&gt;, 
 Tommy Ross &lt;tommy_ross@reid.senate.gov&gt;, 
 "Toni Verstandig" &lt;tonigverstandig@gmail.com&gt;, 
 Tony Blinken &lt;ablinken@aol.com&gt;, 
 Veronica Pollack &lt;Veronica.Pollock@dlapiper.com&gt;, 
 Wendy   Sherman &lt;wendyrsherman@gmail.com&gt;, 
 Wyndee Parker &lt;wyndee.parker@mail.house.gov&gt;</t>
  </si>
  <si>
    <t>Brian Katulis op-ed</t>
  </si>
  <si>
    <t>&lt;43dda9eef35c4908a659fd17926c8b3d@CO1PR07MB313.namprd07.prod.outlook.com&gt;</t>
  </si>
  <si>
    <t>Tue, 22 Jul 2014 14:06:48 -0400</t>
  </si>
  <si>
    <t>Correct The Record Tuesday July 22, 2014 Afternoon Roundup</t>
  </si>
  <si>
    <t>&lt;CAGLPf4dmAkGvD+RrhqJ2CDY+bFqf2LKX1Bw+mnB7C=exYNg0bw@mail.gmail.com&gt;</t>
  </si>
  <si>
    <t>Thu, 2 Apr 2015 23:07:34 +0000</t>
  </si>
  <si>
    <t>&lt;D0E5073D-BE94-4109-BDD2-925B63B1FD6D@hrcoffice.com&gt;</t>
  </si>
  <si>
    <t>Wed, 25 Mar 2015 13:59:20 +0000</t>
  </si>
  <si>
    <t>3.25.15 HRC Clips</t>
  </si>
  <si>
    <t>&lt;D13836E2.1077FF%nmerrill@hrcoffice.com&gt;</t>
  </si>
  <si>
    <t>Fri, 14 Aug 2015 18:53:55 -0400</t>
  </si>
  <si>
    <t>Tikkun and the Network of Spiritual Progressives &lt;miriam@tikkun.org&gt;</t>
  </si>
  <si>
    <t>Act Now: Support the Iran Deal</t>
  </si>
  <si>
    <t>&lt;3337489454.-1927087893@org.orgDB.reply.salsalabs.com&gt;</t>
  </si>
  <si>
    <t>Sun, 26 Apr 2015 13:24:31 -0400</t>
  </si>
  <si>
    <t>&lt;CAE_=YH8KOfo6kxajZ2JRgXwi0rsVmoVQm-eF6Et2fQvPeqqnMQ@mail.gmail.com&gt;</t>
  </si>
  <si>
    <t>Fri, 3 Oct 2014 14:46:46 -0400</t>
  </si>
  <si>
    <t>10.3.14 CTR Weekend Package</t>
  </si>
  <si>
    <t>&lt;CAGLPf4fCQ=sa=yOWkWWQPUPBGtiBV4v2u7S3keQn1LN7op3=0g@mail.gmail.com&gt;</t>
  </si>
  <si>
    <t>Mon, 4 Jan 2016 11:02:57 -0600</t>
  </si>
  <si>
    <t>Transatlantic Take: What to Watch in 2016: GMF Experts Look at the Year Ahead</t>
  </si>
  <si>
    <t>&lt;20160104-11025761-696750d6-0@v84.vx-email.com&gt;</t>
  </si>
  <si>
    <t>Mon, 20 Jul 2015 03:00:03 +1000</t>
  </si>
  <si>
    <t>Upcoming Events: Sen. Fischer on FCC Regulations and Sen. McCain on American Foreign Policy and World Affairs</t>
  </si>
  <si>
    <t>&lt;cm.030003.jttknl.otlyhykh.i@cmail1.com&gt;</t>
  </si>
  <si>
    <t>Sun, 24 May 2015 10:38:53 -0400</t>
  </si>
  <si>
    <t>H4A News Clips 5.24.15</t>
  </si>
  <si>
    <t>&lt;d7ee601049658a8dfc07f0ef96f5252f@mail.gmail.com&gt;</t>
  </si>
  <si>
    <t>Fri, 31 Jul 2015 10:57:07 -0400</t>
  </si>
  <si>
    <t>John Podesta &lt;john.podesta@gmail.com&gt;, 
 Jake Sullivan &lt;jsullivan@hillaryclinton.com&gt;</t>
  </si>
  <si>
    <t>Fwd: TWEET | Rubio Hits HRC On Cuba, Russia</t>
  </si>
  <si>
    <t>&lt;CAAEwKfxYz86DizF2nm9KxEzNc-ByifG7gLPQF1SyJv98_SKG5Q@mail.gmail.com&gt;</t>
  </si>
  <si>
    <t>Fri, 11 Jul 2008 08:40:00 -0400</t>
  </si>
  <si>
    <t>[big campaign] '08 Daily News Clips - 7/11</t>
  </si>
  <si>
    <t>&lt;c28de9b0807110540u68899374l75f2e99a4333c207@mail.gmail.com&gt;</t>
  </si>
  <si>
    <t>Wed, 3 Dec 2014 14:14:12 -0500</t>
  </si>
  <si>
    <t>Correct The Record Wednesday December 3, 2014 Afternoon Roundup</t>
  </si>
  <si>
    <t>&lt;CAGLPf4ffhQLtC=VCkCsSxFpawfbJj=8b41ydrCWEVEBKEWJgfw@mail.gmail.com&gt;</t>
  </si>
  <si>
    <t>Mon, 20 Apr 2015 21:32:47 -0400</t>
  </si>
  <si>
    <t>How Corporate Media Plans To Cash In On 'Clinton Cash' Scandal Book |
 Crooks and Liars</t>
  </si>
  <si>
    <t>&lt;5230459454480153825@unknownmsgid&gt;</t>
  </si>
  <si>
    <t>Thu, 14 Aug 2008 10:13:04 -0400</t>
  </si>
  <si>
    <t>denis.mcdonough@gmail.com, dmcdonough@barackobama.com</t>
  </si>
  <si>
    <t>U.S. Intelligence Failure in Georgia</t>
  </si>
  <si>
    <t>&lt;BAY129-W31308ED2B12F466F609B8BBE720@phx.gbl&gt;</t>
  </si>
  <si>
    <t>Sat, 30 May 2015 11:28:58 -0400</t>
  </si>
  <si>
    <t>Joel Benenson &lt;jbenenson@bsgco.com&gt;, Mandy Grunwald &lt;gruncom@aol.com&gt;, 
 Robby Mook &lt;re47@hillaryclinton.com&gt;, John Podesta &lt;john.podesta@gmail.com&gt;, 
 Jim Margolis &lt;Jim.Margolis@gmmb.com&gt;, David Binder &lt;David@db-research.com&gt;, 
 John Anzalone &lt;john@algpolling.com&gt;, 
 Kristina Schake &lt;kschake@hillaryclinton.com&gt;, 
 Jennifer Palmieri &lt;jpalmieri@hillaryclinton.com&gt;</t>
  </si>
  <si>
    <t>Fwd: O'Malley announcement remarks as prepared for delivery</t>
  </si>
  <si>
    <t>&lt;-3412450187465429232@unknownmsgid&gt;</t>
  </si>
  <si>
    <t>Thu, 8 Jan 2015 17:37:32 -0500</t>
  </si>
  <si>
    <t>Russia Blamed, US Taxpayers on the Hook, as Fracking Boom Collapses</t>
  </si>
  <si>
    <t>&lt;2377896625.1554916914@org2.org2DB.reply.salsalabs.com&gt;</t>
  </si>
  <si>
    <t>Sun, 30 Nov 2014 11:33:26 -0500</t>
  </si>
  <si>
    <t>&lt;EDB26452-4C18-444B-BE15-98CE3AFEB5AC@gmail.com&gt;</t>
  </si>
  <si>
    <t>Mon, 7 Sep 2015 08:01:33 -0500</t>
  </si>
  <si>
    <t>&lt;1775713970.596933144.1441630893070.JavaMail.root@sjmas02.marketo.org&gt;</t>
  </si>
  <si>
    <t>Sun, 3 May 2015 18:48:15 -0400</t>
  </si>
  <si>
    <t>Robby Mook &lt;re47@hillaryclinton.com&gt;, Huma Abedin &lt;ha16@hillaryclinton.com&gt;, 
 Jennifer Palmieri &lt;jpalmieri@hillaryclinton.com&gt;, 
 John Podesta &lt;john.podesta@gmail.com&gt;, 
 Brian Fallon &lt;bfallon@hillaryclinton.com&gt;, 
 "Margolis, Jim" &lt;Jim.Margolis@gmmb.com&gt;, 
 Joel Benenson &lt;jbenenson@bsgco.com&gt;, Mandy Grunwald &lt;gruncom@aol.com&gt;, 
 John Anzalone &lt;john@algpolling.com&gt;, David Binder &lt;David@db-research.com&gt;, 
 Dan Schwerin &lt;dschwerin@hillaryclinton.com&gt;, 
 Jake Sullivan &lt;jake.sullivan@gmail.com&gt;, 
 Marissa Astor &lt;mastor@hillaryclinton.com&gt;, 
 Teddy Goff &lt;tgoff@hillaryclinton.com&gt;, Oren Shur &lt;oshur@hillaryclinton.com&gt;, 
 Tony Carrk &lt;tcarrk@hillaryclinton.com&gt;</t>
  </si>
  <si>
    <t>8 am Agenda &amp; Standing Meetings / Calls</t>
  </si>
  <si>
    <t>&lt;CAOLO1-=ZjrbMmXM9bU=BE=EzTfqT+3kRJh800m5EZ7-gSYPV2g@mail.gmail.com&gt;</t>
  </si>
  <si>
    <t>Mon, 29 Jun 2015 15:14:01 -0400</t>
  </si>
  <si>
    <t>Ben Gemen policy background</t>
  </si>
  <si>
    <t>&lt;CAEMn5QmwuwJg6q+OUrKE8VFoXv_Y-2AaQDzMrXvxt4cKO-+JPA@mail.gmail.com&gt;</t>
  </si>
  <si>
    <t>Mon, 4 May 2015 12:40:05 -0400</t>
  </si>
  <si>
    <t>Re: Podesta in the News Today</t>
  </si>
  <si>
    <t>&lt;CAH2oiqK_VDJvtHk5U-O0=spap2-9B9W57s9vfap7=yXYk=5=5A@mail.gmail.com&gt;</t>
  </si>
  <si>
    <t>Mon, 26 Jan 2015 14:31:55 +0000</t>
  </si>
  <si>
    <t>&lt;232a4a45176fccacab865e520a7f9100a75.20150126143148@mail13.atl161.mcsv.net&gt;</t>
  </si>
  <si>
    <t>Thu, 7 May 2015 12:28:27 -0700</t>
  </si>
  <si>
    <t>&lt;392D5ADD-6ACE-468E-8B22-25362D572D9B@alumni.stanford.edu&gt;</t>
  </si>
  <si>
    <t>Fri, 2 Oct 2015 15:26:22 +0000</t>
  </si>
  <si>
    <t>&lt;232a4a45176fccacab865e520a7f9100a75.20151002152609@mail217.atl21.rsgsv.net&gt;</t>
  </si>
  <si>
    <t>Wed, 10 Jun 2015 18:23:15 -0400</t>
  </si>
  <si>
    <t>Daily Media Report 6.10.15</t>
  </si>
  <si>
    <t>&lt;CAGTda=D5gFaQd2zK-4OKSKn9epQnzwjKgAbXdwyb+Y1xdVAC7w@mail.gmail.com&gt;</t>
  </si>
  <si>
    <t>Sun, 15 Mar 2015 21:52:52 -0400</t>
  </si>
  <si>
    <t>&lt;3c3010598fe52c84892d52ebf0cad426@mail.gmail.com&gt;</t>
  </si>
  <si>
    <t>Wed, 18 Jun 2008 13:21:49 -0400</t>
  </si>
  <si>
    <t>[big campaign] Media Monitoring Report - Morning 06/18/08</t>
  </si>
  <si>
    <t>&lt;96753f6c0806181021w5b38c828u17e23aff984def1f@mail.gmail.com&gt;</t>
  </si>
  <si>
    <t>Thu, 21 May 2015 18:31:59 -0400</t>
  </si>
  <si>
    <t>5.21.15 HRC TV Coverage</t>
  </si>
  <si>
    <t>&lt;CAGTda=D7=dZfZQShrzZZGXO5Um6_s+u-W6x2N03j=iSKx+YArw@mail.gmail.com&gt;</t>
  </si>
  <si>
    <t>Fri, 4 Jul 2014 04:52:11 +0000</t>
  </si>
  <si>
    <t>Fwd: Silberstein Foundation: the truth finally comes out</t>
  </si>
  <si>
    <t>&lt;FB28A5BC-6B98-4EB6-9008-8CE11C36987F@sandlerfoundation.org&gt;</t>
  </si>
  <si>
    <t>Tue, 25 Aug 2015 08:34:11 +0000</t>
  </si>
  <si>
    <t>&lt;232a4a45176fccacab865e520a7f9100a75.20150825083350@mail164.atl61.mcsv.net&gt;</t>
  </si>
  <si>
    <t>Thu, 15 May 2008 13:54:24 -0400</t>
  </si>
  <si>
    <t>[big campaign] Media Monitoring Report - Morning 05/15/08</t>
  </si>
  <si>
    <t>&lt;4569b3c70805151054u5e7635b1t3cc6127272a6c112@mail.gmail.com&gt;</t>
  </si>
  <si>
    <t>Fri, 9 May 2008 14:29:22 -0400</t>
  </si>
  <si>
    <t>[big campaign] McCain's Paradox</t>
  </si>
  <si>
    <t>&lt;OFD8708406.AA43EBC4-ON85257444.0065752E-85257444.006528EE@sierraclub.org&gt;</t>
  </si>
  <si>
    <t>Fri, 17 Jul 2015 18:11:07 +0000</t>
  </si>
  <si>
    <t>Clinton Foundation In The News 7/17/15</t>
  </si>
  <si>
    <t>&lt;DM2PR08MB448AC98B292399D61AEBDA1BF980@DM2PR08MB448.namprd08.prod.outlook.com&gt;</t>
  </si>
  <si>
    <t>Mon, 28 Jul 2014 09:04:14 -0400</t>
  </si>
  <si>
    <t>Correct The Record Monday July 28, 2014 Morning Roundup</t>
  </si>
  <si>
    <t>&lt;CAGLPf4fW+3FUj8TAue+DeC_0PVNzJW_W7z7XgU0ER3U7YXFOOw@mail.gmail.com&gt;</t>
  </si>
  <si>
    <t>Tue, 3 Mar 2015 13:47:26 -0500</t>
  </si>
  <si>
    <t>&lt;E011128F-BA4C-4759-A737-7EA2FB8BC72B@gmail.com&gt;</t>
  </si>
  <si>
    <t>Thu, 2 Apr 2015 23:56:28 +0000</t>
  </si>
  <si>
    <t>Jake Sullivan &lt;jake.sullivan@gmail.com&gt;, 
 Dan Schwerin &lt;dschwerin@hrcoffice.com&gt;</t>
  </si>
  <si>
    <t>&lt;D1434F46.10D887%nmerrill@hrcoffice.com&gt;</t>
  </si>
  <si>
    <t>Tue, 01 Sep 2015 04:22:50 -0600</t>
  </si>
  <si>
    <t>&lt;84b71d51-6e96-47df-8a32-d8417f11e0fb@xtgap4s7mta1361.xt.local&gt;</t>
  </si>
  <si>
    <t>Sat, 28 Feb 2015 11:58:54 -0500</t>
  </si>
  <si>
    <t>CTR Saturday Clips 2-28-15</t>
  </si>
  <si>
    <t>&lt;1AF53258-A1D3-4888-8642-7F4FEC642B7C@americanbridge.org&gt;</t>
  </si>
  <si>
    <t>Wed, 11 Feb 2015 14:14:44 +0000</t>
  </si>
  <si>
    <t>HRC Clips | 2.11.15</t>
  </si>
  <si>
    <t>&lt;D100CDD6.C5199%nmerrill@hrcoffice.com&gt;</t>
  </si>
  <si>
    <t>Fri, 11 Jul 2008 13:51:25 -0400</t>
  </si>
  <si>
    <t>[big campaign] Tracking Update: McCain Town Hall Meeting Hudson, WI
 07/11/08</t>
  </si>
  <si>
    <t>&lt;fa0b6cf80807111051o161cd8ddkc60088e0cdd8ef4c@mail.gmail.com&gt;</t>
  </si>
  <si>
    <t>Mon, 4 May 2015 11:23:46 -0400</t>
  </si>
  <si>
    <t>&lt;CAE6FiQ_9DL2EVyMeUP4OTV5c5RJrRXuUGVyNMeUFrJ9nS4CSUA@mail.gmail.com&gt;</t>
  </si>
  <si>
    <t>Mon, 25 May 2015 09:16:45 -0400</t>
  </si>
  <si>
    <t>H4A News Clips 5.25.15</t>
  </si>
  <si>
    <t>&lt;f1d8eec4d727e61e84399b93c35932c5@mail.gmail.com&gt;</t>
  </si>
  <si>
    <t>Wed, 19 Aug 2015 11:14:33 +0000</t>
  </si>
  <si>
    <t>&lt;232a4a45176fccacab865e520a7f9100a75.20150819111410@mail147.atl61.mcsv.net&gt;</t>
  </si>
  <si>
    <t>Tue, 15 Jul 2014 13:39:52 -0400</t>
  </si>
  <si>
    <t>Correct The Record Tuesday July 15, 2014 Afternoon Roundup</t>
  </si>
  <si>
    <t>&lt;CAGLPf4d15XCmpdfxTHsu4e7t-p8Oew8Vr5zXAgmBPf4wVfnOwA@mail.gmail.com&gt;</t>
  </si>
  <si>
    <t>Sat, 24 Oct 2015 16:17:35 +0000</t>
  </si>
  <si>
    <t>&lt;54C50BC8-C20B-477C-8B78-42E6E5B24E39@gmmb.com&gt;</t>
  </si>
  <si>
    <t>Tue, 5 Aug 2008 10:47:50 -0400</t>
  </si>
  <si>
    <t>[big campaign] Media Monitoring Report: Morning 08/05/08</t>
  </si>
  <si>
    <t>&lt;cdb3fafd0808050747l461b7a0dmd616769afe765037@mail.gmail.com&gt;</t>
  </si>
  <si>
    <t>Sun, 10 Aug 2014 14:39:38 -0400</t>
  </si>
  <si>
    <t>Correct The Record Sunday August 10, 2014 Roundup</t>
  </si>
  <si>
    <t>&lt;CAGLPf4e5oF7bMyP6kAkUFL4u9nUKHW1qyVyBgDxNt3jQnrxH9A@mail.gmail.com&gt;</t>
  </si>
  <si>
    <t>Thu, 26 Jun 2008 11:50:17 -0400</t>
  </si>
  <si>
    <t>[big campaign] Media Monitoring Report - Morning 06/26/08</t>
  </si>
  <si>
    <t>&lt;96753f6c0806260850m137d32f0r4c6d59b89aae7027@mail.gmail.com&gt;</t>
  </si>
  <si>
    <t>Mon, 9 Nov 2015 09:22:58 -0500</t>
  </si>
  <si>
    <t>Rabbi Michael Lerner &lt;rabbilerner@tikkun.org&gt;</t>
  </si>
  <si>
    <t>Obama &amp; Netanyahu</t>
  </si>
  <si>
    <t>&lt;3400946676.1349888421@org.orgDB.reply.salsalabs.com&gt;</t>
  </si>
  <si>
    <t>Fri, 16 May 2008 11:00:52 -0400</t>
  </si>
  <si>
    <t>[big campaign] PMUSA Helps McCain's Advisors Fill Out Their Lobbyist
 Disclosure Forms</t>
  </si>
  <si>
    <t>&lt;536aaea90805160800j77c8efd3ge35a07cbdf952416@mail.gmail.com&gt;</t>
  </si>
  <si>
    <t>Fri, 08 May 2015 12:19:48 -0700</t>
  </si>
  <si>
    <t>Turkish-Russian Missile Deal</t>
  </si>
  <si>
    <t>&lt;554d0cca.2307320a.3c01.5480SMTPIN_ADDED_MISSING@mx.google.com&gt;</t>
  </si>
  <si>
    <t>Sun, 26 Jul 2015 08:00:00 -0400</t>
  </si>
  <si>
    <t>H4A News Clips 7.26.15</t>
  </si>
  <si>
    <t>&lt;94a7152743115b0d9d3f9551875cbc8d@mail.gmail.com&gt;</t>
  </si>
  <si>
    <t>Wed, 25 Mar 2015 10:47:18 -0400</t>
  </si>
  <si>
    <t>Israel and Hillary</t>
  </si>
  <si>
    <t>&lt;2024B1FCFD37FC478BCD92EC0508319F06B66FA4C9@CBIvEXMB05DC.cov.com&gt;</t>
  </si>
  <si>
    <t>Wed, 4 Jun 2008 08:26:20 -0400</t>
  </si>
  <si>
    <t>[big campaign] '08 Daily News Clips - 6/4</t>
  </si>
  <si>
    <t>&lt;17a089db0806040526o2cd6ec65pea56f7f3df218191@mail.gmail.com&gt;</t>
  </si>
  <si>
    <t>Mon, 30 Mar 2015 16:02:48 +0000</t>
  </si>
  <si>
    <t>AP1000 Update</t>
  </si>
  <si>
    <t>&lt;1427731368337.7173@americanprogress.org&gt;</t>
  </si>
  <si>
    <t>Wed, 9 Jul 2008 08:54:14 -0400</t>
  </si>
  <si>
    <t>[big campaign] '08 Daily News Clips - 7/9</t>
  </si>
  <si>
    <t>&lt;c28de9b0807090554i70035c94r8c768ecb9cead395@mail.gmail.com&gt;</t>
  </si>
  <si>
    <t>Wed, 21 Oct 2015 17:16:23 -0400</t>
  </si>
  <si>
    <t>undisclosed-recipients:</t>
  </si>
  <si>
    <t>The truth...</t>
  </si>
  <si>
    <t>&lt;CAHEtmvnosULS7haTFMDQCbVn=HfxWf+ihFvRGzA2snJeY-zpBg@mail.gmail.com&gt;</t>
  </si>
  <si>
    <t>Sun, 23 Aug 2015 14:07:10 -0700</t>
  </si>
  <si>
    <t>&lt;3EE82E4A-7A9A-4501-B623-7C6F14FFB7AE@gmail.com&gt;</t>
  </si>
  <si>
    <t>Tue, 7 Jul 2015 06:31:46 +0000</t>
  </si>
  <si>
    <t>&lt;232a4a45176fccacab865e520a7f9100a75.20150707063136@mail99.atl51.rsgsv.net&gt;</t>
  </si>
  <si>
    <t>Wed, 9 Mar 2011 22:24:40 -0500</t>
  </si>
  <si>
    <t>&lt;KWhite@nea.org&gt;</t>
  </si>
  <si>
    <t>[big campaign] NEA President Dennis VanRoekel Statement on Wisconsin
 Senate Vote</t>
  </si>
  <si>
    <t>&lt;4C4A2E6B7BA7AE41899DE9963C1C8BC6067F2ECB@NEA-HQ-EVS2.NEA.LOC&gt;</t>
  </si>
  <si>
    <t>Sun, 15 Jun 2008 13:44:21 -0400</t>
  </si>
  <si>
    <t>&lt;4569b3c70806151044l27e6fdffvd359dd7afde09c97@mail.gmail.com&gt;</t>
  </si>
  <si>
    <t>1 Feb 2008 06:42:04 -0500</t>
  </si>
  <si>
    <t>Hillary For President News Briefing for Friday, February 01, 2008</t>
  </si>
  <si>
    <t>&lt;200802010642575.SM02880@bnnapp&gt;</t>
  </si>
  <si>
    <t>Fri, 24 Apr 2015 09:42:56 -0400</t>
  </si>
  <si>
    <t>Fwd: First Read: Money-in-Politics Stories to Watch for 2016</t>
  </si>
  <si>
    <t>&lt;4768480113672406372@unknownmsgid&gt;</t>
  </si>
  <si>
    <t>Sat, 30 May 2015 08:30:19 -0500</t>
  </si>
  <si>
    <t>Weekly Reader: Energy Dept. Labs Seek Exemption from IT Oversight</t>
  </si>
  <si>
    <t>&lt;1713346357.1432992646815.JavaMail.www@app351&gt;</t>
  </si>
  <si>
    <t>Sun, 3 May 2015 09:28:11 -0400</t>
  </si>
  <si>
    <t>Jesse Ferguson &lt;jesse@jesseferguson.com&gt;, 
 Alexandria Phillips &lt;aphilipps@hillaryclinton.com&gt;</t>
  </si>
  <si>
    <t>News Clips - 5.3.15</t>
  </si>
  <si>
    <t>&lt;CAJkCx1-txHWx7S7eXii22+2PtqDK5aPQJXGOxk49=Q-_Has0VQ@mail.gmail.com&gt;</t>
  </si>
  <si>
    <t>Fri, 30 Nov 2007 08:06:55 -0500</t>
  </si>
  <si>
    <t>Clips: Fri 11/30</t>
  </si>
  <si>
    <t>&lt;6F0155DEFCB7A4439A77CC9FE97CD622087C059D@SENATE-MS13.senate.ussenate.us&gt;</t>
  </si>
  <si>
    <t>Sat, 14 Feb 2015 18:16:25 +0000</t>
  </si>
  <si>
    <t>2.14.15 HRC Clips</t>
  </si>
  <si>
    <t>&lt;1423937785201.41253@hrcoffice.com&gt;</t>
  </si>
  <si>
    <t>Fri, 11 Jul 2008 17:27:22 -0400</t>
  </si>
  <si>
    <t>[big campaign] John McCain Tracking Video: Week in Review 07/11/08</t>
  </si>
  <si>
    <t>&lt;fa0b6cf80807111427s34b7bb94s72888bbcefb6410@mail.gmail.com&gt;</t>
  </si>
  <si>
    <t>Mon, 3 Aug 2015 04:46:19 +0000</t>
  </si>
  <si>
    <t>&lt;232a4a45176fccacab865e520a7f9100a75.20150803044555@mail69.suw11.mcdlv.net&gt;</t>
  </si>
  <si>
    <t>Fri, 3 Jul 2015 14:48:13 -0400</t>
  </si>
  <si>
    <t>&lt;08b55b341dd45526c8b5ef3d1faef30f@mail.gmail.com&gt;</t>
  </si>
  <si>
    <t>Wed, 8 Jul 2015 10:22:35 -0400</t>
  </si>
  <si>
    <t>July 8 Morning Cable News Roundup</t>
  </si>
  <si>
    <t>&lt;CAGTda=BwnxbFNBGa6BVUmavW4OA+R=F39GwFftLK5RLDLiLwNw@mail.gmail.com&gt;</t>
  </si>
  <si>
    <t>Fri, 17 Apr 2015 23:12:29 +0000</t>
  </si>
  <si>
    <t>"Fernandez, Jose W." &lt;JFernandez@gibsondunn.com&gt;</t>
  </si>
  <si>
    <t>"'John Podesta' (john.podesta@gmail.com)" &lt;john.podesta@gmail.com&gt;</t>
  </si>
  <si>
    <t>Helping with the Campaign</t>
  </si>
  <si>
    <t>&lt;5C9D9CB18ADCCD47B19508C540C0AFB0809AE64A@ALXMBX02.Gibsondunn.net&gt;</t>
  </si>
  <si>
    <t>Thu, 16 Apr 2015 21:24:06 -0400</t>
  </si>
  <si>
    <t>Logistics for Tomorrow @HQ</t>
  </si>
  <si>
    <t>&lt;CADZo9g3kcbxPqe9MZUamYmsEBHOktBhuhJRfrR8k8U2NNzG8wg@mail.gmail.com&gt;</t>
  </si>
  <si>
    <t>Mon, 30 Mar 2015 02:06:20 +0000</t>
  </si>
  <si>
    <t>Meeting</t>
  </si>
  <si>
    <t>&lt;5C9D9CB18ADCCD47B19508C540C0AFB0809825F5@ALXMBX02.Gibsondunn.net&gt;</t>
  </si>
  <si>
    <t>Mon, 19 May 2008 11:55:52 -0400</t>
  </si>
  <si>
    <t>Puerto Rico Clips</t>
  </si>
  <si>
    <t>&lt;391DB2D2E5138B43AA28B750D2D0789608DE675C@EVS1.hillaryclinton.local&gt;</t>
  </si>
  <si>
    <t>Tue, 23 Feb 2016 16:57:34 -0500</t>
  </si>
  <si>
    <t>Fwd: fyi</t>
  </si>
  <si>
    <t>&lt;CAE6FiQ8b3_-dc0tQ4x_-TeqjapLWefzWhj8Qy_FNBNFOpMG+RQ@mail.gmail.com&gt;</t>
  </si>
  <si>
    <t>Tue, 23 Feb 2016 21:40:02 +0000</t>
  </si>
  <si>
    <t>"Gary HIRSHBERG" &lt;GHIRSHBERG@Stonyfield.com&gt;</t>
  </si>
  <si>
    <t xml:space="preserve">fyi </t>
  </si>
  <si>
    <t>&lt;OF65B97A98.4EC5712C-ON00257F62.0076D57C-1456263602799@notes.na.collabserv.com&gt;</t>
  </si>
  <si>
    <t>Mon, 30 Mar 2015 10:43:45 -0400</t>
  </si>
  <si>
    <t>"Fernandez, Jose W." &lt;JFernandez@gibsondunn.com&gt;, 
 Eryn Sepp &lt;eryn.sepp@gmail.com&gt;</t>
  </si>
  <si>
    <t>Re: Meeting</t>
  </si>
  <si>
    <t>&lt;CAE6FiQ-KYj6t3cgg1n1w8BDWHJ06Fe8tMMPs8o79e6aQyy_OCA@mail.gmail.com&gt;</t>
  </si>
  <si>
    <t>Mon, 30 Mar 2015 16:41:23 +0000</t>
  </si>
  <si>
    <t>RE: Meeting</t>
  </si>
  <si>
    <t>&lt;5C9D9CB18ADCCD47B19508C540C0AFB080982B99@ALXMBX02.Gibsondunn.net&gt;</t>
  </si>
  <si>
    <t>Fri, 22 Jan 2016 15:12:02 +0000</t>
  </si>
  <si>
    <t>Erika Gudmundson &lt;erika@chelseaoffice.com&gt;</t>
  </si>
  <si>
    <t>Re: CVC Policy Call</t>
  </si>
  <si>
    <t>&lt;BEFA97DB-9BEA-4725-BC17-1F44F51BF6D7@chelseaoffice.com&gt;</t>
  </si>
  <si>
    <t>Sat, 6 Jun 2015 14:58:19 -0400</t>
  </si>
  <si>
    <t>Jim Margolis &lt;jim.margolis@gmmb.com&gt;, John Podesta &lt;john.podesta@gmail.com&gt;</t>
  </si>
  <si>
    <t>guidance for Dan</t>
  </si>
  <si>
    <t>&lt;CAH2oiqKmK0kMYQTDqTjY-fyZzKCOGAjLjsNEMxOsGcywLvQM5A@mail.gmail.com&gt;</t>
  </si>
  <si>
    <t>Sat, 27 Dec 2014 11:34:38 -0500</t>
  </si>
  <si>
    <t>Robert Mook &lt;robbymook@gmail.com&gt;</t>
  </si>
  <si>
    <t>You have a sec to talk today?</t>
  </si>
  <si>
    <t>&lt;CA+NiFyMkiEGKJAQ91sVag7_ZRJGcBcvTr7-D_KhLKr=c7kC0TQ@mail.gmail.com&gt;</t>
  </si>
  <si>
    <t>Sun, 4 Jan 2009 12:31:56 -0500</t>
  </si>
  <si>
    <t>&lt;2D9BF548D5515F438B3AA0B0BE7BF5F6303B036C36@MBX-01.ptt.gov&gt;</t>
  </si>
  <si>
    <t>Wed, 2 Dec 2015 19:13:20 -0500</t>
  </si>
  <si>
    <t>Fwd: Georgetown Law Spring 2016 Teaching Schedule</t>
  </si>
  <si>
    <t>&lt;CAE6FiQ82DXSwGfKGfcOJtD2rBkWfs_C0onBkb3xhni+sqXOGXA@mail.gmail.com&gt;</t>
  </si>
  <si>
    <t>Wed, 15 Jul 2015 11:52:59 -0500</t>
  </si>
  <si>
    <t>GMF's World Wire | MMF Nominations Open | Grexit | Eastern Mediterranean Gas Papers Out &amp; More</t>
  </si>
  <si>
    <t>&lt;20150715-11525948-8d569d4d-0@v84.vx-email.com&gt;</t>
  </si>
  <si>
    <t>Sun, 28 Dec 2008 21:18:24 +0800 (CST)</t>
  </si>
  <si>
    <t>&lt;1230470304.27902.johnson_lo@mail2000.com.tw&gt;</t>
  </si>
  <si>
    <t>Thu, 30 Oct 2008 04:09:12 +0000</t>
  </si>
  <si>
    <t>laurasnichols@yahoo.com</t>
  </si>
  <si>
    <t>Delivered: Clinton</t>
  </si>
  <si>
    <t>&lt;921196250-1225339743-cardhu_decombobulator_blackberry.rim.net-1320314539-@bxe245.bisx.prod.on.blackberry&gt;</t>
  </si>
  <si>
    <t>Thu, 15 May 2014 04:06:20 -0400</t>
  </si>
  <si>
    <t>Gabe Podesta &lt;gpodesta@gmail.com&gt;</t>
  </si>
  <si>
    <t>Re: Update</t>
  </si>
  <si>
    <t>&lt;BCF56FBC-0873-4E12-A443-7BF817DD6CB8@gmail.com&gt;</t>
  </si>
  <si>
    <t>Wed, 5 Aug 2015 13:41:28 -0700</t>
  </si>
  <si>
    <t>Mark Pincus email</t>
  </si>
  <si>
    <t>&lt;-7359137662100517668@unknownmsgid&gt;</t>
  </si>
  <si>
    <t>Thu, 10 Sep 2015 21:28:14 -0400</t>
  </si>
  <si>
    <t>Amanda Renteria &lt;arenteria@hillaryclinton.com&gt;</t>
  </si>
  <si>
    <t>Mini Timmaraju &lt;mtimmaraju@hillaryclinton.com&gt;</t>
  </si>
  <si>
    <t>Re: DRAFT: OH and WI Remarks for today</t>
  </si>
  <si>
    <t>&lt;6558031502518634758@unknownmsgid&gt;</t>
  </si>
  <si>
    <t>Sun, 25 May 2014 01:26:52 -0400</t>
  </si>
  <si>
    <t>John Podesta &lt;john.podesta@gmail.com&gt;, Mary Podesta &lt;podesta.mary@gmail.com&gt;</t>
  </si>
  <si>
    <t>Fwd: U around for a brief telephone update</t>
  </si>
  <si>
    <t>&lt;2B7DA084-B833-4B07-8013-9DF4001F192E@podestagroup.com&gt;</t>
  </si>
  <si>
    <t>Mon, 12 Oct 2015 11:14:47 -0400</t>
  </si>
  <si>
    <t>Re: Remarks for OTR Trump Protest</t>
  </si>
  <si>
    <t>&lt;CAE6FiQ8haf4pZoJmeYeFNks2kNrRJRb0t3eoiUJJSHSQ0+TuOw@mail.gmail.com&gt;</t>
  </si>
  <si>
    <t>Mon, 7 Sep 2015 08:08:32 -0400</t>
  </si>
  <si>
    <t>&lt;-3105166128401966348@unknownmsgid&gt;</t>
  </si>
  <si>
    <t>Thu, 16 Jul 2015 10:02:19 -0400</t>
  </si>
  <si>
    <t>Loyola University Maryland &lt;academicevents@loyola.edu&gt;</t>
  </si>
  <si>
    <t>Join Loyola University Maryland in Celebrating 50 Years of the National Endowment for the Humanities</t>
  </si>
  <si>
    <t>&lt;0.0.5.375.1D0BFD007E3FFEE.4F43A@mta1.bsf01.com&gt;</t>
  </si>
  <si>
    <t>Wed, 16 Mar 2016 17:53:46 +0000</t>
  </si>
  <si>
    <t>Tom Hendrickson &lt;tom@lookoutnc.com&gt;</t>
  </si>
  <si>
    <t>Hans Goff &lt;hgoff@hillaryclinton.com&gt;, 
 "'MMarshall@HillaryClinton.com'" &lt;MMarshall@hillaryclinton.com&gt;, 
 David Huynh &lt;dhuynh@hillaryclinton.com&gt;, 
 'Robby Mook' &lt;re47@hillaryclinton.com&gt;</t>
  </si>
  <si>
    <t xml:space="preserve">North Carolina Update </t>
  </si>
  <si>
    <t>&lt;B7B94CEBA522144D8B4FF804810ED2C9377506DB@LV01.lookoutnc.local&gt;</t>
  </si>
  <si>
    <t>Tue, 11 Sep 2012 11:15:41 -0500 (CDT)</t>
  </si>
  <si>
    <t>"Vanessa Kritzer, League of Conservation Voters" &lt;feedback@lcv.org&gt;</t>
  </si>
  <si>
    <t>Test it, maybe?</t>
  </si>
  <si>
    <t>&lt;33139899.1347382358624.JavaMail.www@app339&gt;</t>
  </si>
  <si>
    <t>Thu, 14 Mar 2013 16:22:00 -0400</t>
  </si>
  <si>
    <t>"Cheri Bustos " &lt;cheri@cheribustos.com&gt;</t>
  </si>
  <si>
    <t>A quick update</t>
  </si>
  <si>
    <t>&lt;46419e8381da495e81702a5c9c0d1fe5@cheribustos.com&gt;</t>
  </si>
  <si>
    <t>Mon, 23 Jun 2008 16:50:27 GMT</t>
  </si>
  <si>
    <t>LCV eNews: Tell Congress to resist drilling</t>
  </si>
  <si>
    <t>&lt;20080623165027.20799.16226.qmail@omail2.sac.getactive.com&gt;</t>
  </si>
  <si>
    <t>Mon, 25 Jan 2016 23:07:18 -0500</t>
  </si>
  <si>
    <t>Gabriel Guerra &lt;guerraassociates@yahoo.com&gt;</t>
  </si>
  <si>
    <t>Guerra</t>
  </si>
  <si>
    <t>&lt;D9CF6AD4-CBDD-4EA7-AEF2-CE65C43A8E20@yahoo.com&gt;</t>
  </si>
  <si>
    <t>Tue, 15 Jul 2008 13:15:33 -0400</t>
  </si>
  <si>
    <t>[big campaign] Media Monitoring Report - Morning 07/15/08</t>
  </si>
  <si>
    <t>&lt;8f6e216d0807151015w4cd0eb87tadfcc370a7903224@mail.gmail.com&gt;</t>
  </si>
  <si>
    <t>Tue, 7 Jun 2011 12:56:00 -0400</t>
  </si>
  <si>
    <t>[big campaign] WI: State Capitol 'Run Against Walker' to Focus on
 Walker, GOP Attacks on Health Care, Middle Class to Pay for $600 Million
 Corporate Tax Cuts</t>
  </si>
  <si>
    <t>&lt;BANLkTin58aNKZAHjcmUN05oAg0GhN5V8JA@mail.gmail.com&gt;</t>
  </si>
  <si>
    <t>Sat, 26 Apr 2014 07:47:27 +0430</t>
  </si>
  <si>
    <t>&lt;CAP-MWF7_9UaFb0-eBEq1AuKcfSk9fyp-CK55ucYMYrHXa4pCpw@mail.gmail.com&gt;</t>
  </si>
  <si>
    <t>Thu, 2 Jul 2015 18:57:21 +0000</t>
  </si>
  <si>
    <t>"Lucey, Chris" &lt;CLucey@ngkf.com&gt;</t>
  </si>
  <si>
    <t>RE: CAP</t>
  </si>
  <si>
    <t>&lt;016B05A78BE9174791F808ED26B95C32130EA26A@TBPNMKN0202.ngad.local&gt;</t>
  </si>
  <si>
    <t>Mon, 26 Jan 2015 17:47:30 -0500</t>
  </si>
  <si>
    <t>Henry A. Giroux | Death-Dealing Politics in the Age of Extreme
 Violence</t>
  </si>
  <si>
    <t>&lt;2394241497.-3740506@org2.org2DB.reply.salsalabs.com&gt;</t>
  </si>
  <si>
    <t>Tue, 7 Jan 2014 21:43:35 -0500</t>
  </si>
  <si>
    <t>Re: Column</t>
  </si>
  <si>
    <t>&lt;A7D0F2C8-38C9-4B4F-B2F8-0E8B80BF209E@gmail.com&gt;</t>
  </si>
  <si>
    <t>Tue, 12 May 2015 18:47:51 +0000</t>
  </si>
  <si>
    <t>"Light, Betty" &lt;blight@steptoe.com&gt;</t>
  </si>
  <si>
    <t>April Statement</t>
  </si>
  <si>
    <t>&lt;268333079E2EA4438AB7B79D6C2706677F5D2D7C@SJUSMAIL02.steptoe.com&gt;</t>
  </si>
  <si>
    <t>Tue, 12 Aug 2014 10:01:49 -0400</t>
  </si>
  <si>
    <t>"Jennifer Frost, Friends of Cheri Bustos " &lt;jennifer@frostgroup.net&gt;</t>
  </si>
  <si>
    <t>September 18th Breakfast with Congresswoman Cheri Bustos &amp; Senator Barbara Boxer</t>
  </si>
  <si>
    <t>&lt;61d09cb4d45f4fa38f42ef51fe2b8ecc@frostgroup.net&gt;</t>
  </si>
  <si>
    <t>Thu, 17 Dec 2015 14:45:40 +0000</t>
  </si>
  <si>
    <t>Georgetown Law &lt;newsbrief@law.georgetown.edu&gt;</t>
  </si>
  <si>
    <t>All Faculty and Staff &lt;AllFacultyandStaff@law.georgetown.edu&gt;</t>
  </si>
  <si>
    <t>News In Brief - December 2015</t>
  </si>
  <si>
    <t>&lt;007BDBB1-8862-4EFD-AAFF-C25DE6E18235@law.georgetown.edu&gt;</t>
  </si>
  <si>
    <t>Thu, 3 Dec 2015 19:29:33 -0500</t>
  </si>
  <si>
    <t>Recent developments</t>
  </si>
  <si>
    <t>&lt;2024B1FCFD37FC478BCD92EC0508319F06C115623B@CBIvEXMB05DC.cov.com&gt;</t>
  </si>
  <si>
    <t>Thu, 19 Nov 2015 20:36:17 +0000</t>
  </si>
  <si>
    <t>Kochs' spies</t>
  </si>
  <si>
    <t>&lt;60bc4e579d3c8ae1304928705988c1ee@bounce.bluestatedigital.com&gt;</t>
  </si>
  <si>
    <t>Sun, 15 Mar 2015 18:06:54 -0400</t>
  </si>
  <si>
    <t>Marissa Astor &lt;marissa.astor@icloud.com&gt;</t>
  </si>
  <si>
    <t>John Podesta &lt;john.podesta@gmail.com&gt;, 
 Jake Sullivan &lt;jake.sullivan@gmail.com&gt;, 
 Nick Merrill &lt;nmerrill@hrcoffice.com&gt;, Philippe Reines &lt;pir@hrcoffice.com&gt;, 
 Robby Mook &lt;robbymook2015@gmail.com&gt;, Cheryl Mills &lt;cheryl.mills@gmail.com&gt;, 
 Huma Abedin &lt;huma@hrcoffice.com&gt;, Dan Schwerin &lt;dschwerin@hrcoffice.com&gt;, 
 "Margolis, Jim" &lt;Jim.Margolis@gmmb.com&gt;, 
 John Anzalone &lt;john@algpolling.com&gt;, Mandy Grunwald &lt;gruncom@aol.com&gt;, 
 Teddy Goff &lt;teddy@precisionstrategies.com&gt;, 
 Jennifer Palmieri &lt;jennifer.m.palmieri@gmail.com&gt;, 
 Kristina Schake &lt;kristinakschake@gmail.com&gt;, 
 Ian Mandel &lt;ian.mandel@gmail.com&gt;, David Binder &lt;David@db-research.com&gt;</t>
  </si>
  <si>
    <t>[CANCELING] Earned Media Call</t>
  </si>
  <si>
    <t>&lt;D12B7ABE.3B5FF%marissa.astor@icloud.com&gt;</t>
  </si>
  <si>
    <t>Thu, 26 Feb 2015 08:43:54 -0500</t>
  </si>
  <si>
    <t>Jennifer Palmier I &lt;jennifer.m.palmieri@gmail.com&gt;</t>
  </si>
  <si>
    <t>Re: Plan for bhccf - 10 am call</t>
  </si>
  <si>
    <t>&lt;0F413B17-A567-4A27-8541-A03593CE3FEF@gmail.com&gt;</t>
  </si>
  <si>
    <t>Wed, 31 Mar 2010 11:00:07 -0400 (EDT)</t>
  </si>
  <si>
    <t>"Joe Sestak, Democrat for US Senate" &lt;info@joesestak.com&gt;</t>
  </si>
  <si>
    <t>This is it</t>
  </si>
  <si>
    <t>&lt;441737998.1717795405@wfc.wfcDB.mail.democracyinaction.com&gt;</t>
  </si>
  <si>
    <t>Wed, 17 Jun 2015 22:03:31 -0600</t>
  </si>
  <si>
    <t>"MileagePlus Shopping" &lt;email@mileageplusshoppingnews.com&gt;</t>
  </si>
  <si>
    <t>Exclusive offer for Premier members: Earn 750 bonus miles</t>
  </si>
  <si>
    <t>&lt;ba14e575-b3c6-4a5b-922f-285864536019@xtinmta4172.xt.local&gt;</t>
  </si>
  <si>
    <t>Tue, 8 Dec 2015 18:56:50 +0000</t>
  </si>
  <si>
    <t>Brett Goldstein &lt;bgoldstein@intlblind.com&gt;</t>
  </si>
  <si>
    <t>RESIDENT MANAGER &lt;huyscondo@gmail.com&gt;, Fran Shapiro &lt;fran@mercedesberk.com&gt;, 
 Tony Podesta &lt;podesta@podesta.com&gt;, John Podesta &lt;john.podesta@gmail.com&gt;</t>
  </si>
  <si>
    <t>Re: Shades unit 12C</t>
  </si>
  <si>
    <t>&lt;20151208185659.5181581.90137.25847@intlblind.com&gt;</t>
  </si>
  <si>
    <t>Wed, 22 Apr 2015 22:21:22 -0400</t>
  </si>
  <si>
    <t>Fwd: Attorney-Client Communication</t>
  </si>
  <si>
    <t>&lt;CAEXD=V1pRSscM_quzF4E_tGhbt5dW6eV7Pz+uSyYPw3iKKbD6A@mail.gmail.com&gt;</t>
  </si>
  <si>
    <t>Fri, 13 Nov 2015 09:14:28 -0800</t>
  </si>
  <si>
    <t>Megan Rouse &lt;meganrouse@gmail.com&gt;</t>
  </si>
  <si>
    <t>Re: Joule/Red Rock to Merge</t>
  </si>
  <si>
    <t>&lt;CAAVDwMKEEzy+pA31LoeVU2cim16R0uiFw1Kb7vOR9SjU9DmB4w@mail.gmail.com&gt;</t>
  </si>
  <si>
    <t>Wed, 19 Nov 2014 09:57:44 -0500</t>
  </si>
  <si>
    <t>Molly McUsic &lt;mcusic@live.com&gt;</t>
  </si>
  <si>
    <t>RE:</t>
  </si>
  <si>
    <t>&lt;SNT151-W1769245FAB49975E801DB5A1890@phx.gbl&gt;</t>
  </si>
  <si>
    <t>Tue, 3 Feb 2015 21:22:04 -0500</t>
  </si>
  <si>
    <t>Fwd: Launch Concept Call</t>
  </si>
  <si>
    <t>&lt;C570C8A1-635A-429E-A804-08CA74762681@gmail.com&gt;</t>
  </si>
  <si>
    <t>Wed, 3 Sep 2014 13:51:35 -0500</t>
  </si>
  <si>
    <t>Invitation: Special Event: World War One: What Were They Thinking?</t>
  </si>
  <si>
    <t>&lt;1507563266.58904735.1409770295535.JavaMail.root@sjmas02.marketo.org&gt;</t>
  </si>
  <si>
    <t>Tue, 14 Oct 2014 17:50:33 -0400</t>
  </si>
  <si>
    <t>Tony Carrk &lt;tony.carrk@gmail.com&gt;</t>
  </si>
  <si>
    <t>Re: Hello, sir</t>
  </si>
  <si>
    <t>&lt;CAOoDEt_Rt4W0uUXznMfP0fpbaWPWJ8Ewf+HTJ=9xEkcKBKRjyw@mail.gmail.com&gt;</t>
  </si>
  <si>
    <t>Sun, 11 Oct 2015 06:10:50 -0700</t>
  </si>
  <si>
    <t>Save 10% on your next hotel stay with this limited-time offer</t>
  </si>
  <si>
    <t>&lt;0.1.38.735.1D10426406F72D6.0@omp.news.united.com&gt;</t>
  </si>
  <si>
    <t>Sun, 4 Oct 2015 16:57:04 +0000</t>
  </si>
  <si>
    <t>"Harwood, John (NBCUniversal)" &lt;John.Harwood@nbcuni.com&gt;</t>
  </si>
  <si>
    <t>Lunch in NYC tomorrow?</t>
  </si>
  <si>
    <t>&lt;F3CA783B-86D6-4828-974E-2CFC45230917@nbcuni.com&gt;</t>
  </si>
  <si>
    <t>Wed, 18 Mar 2015 14:36:50 -0400</t>
  </si>
  <si>
    <t>Robert Mook &lt;robbymook2015@gmail.com&gt;</t>
  </si>
  <si>
    <t>Re: List of Ideas</t>
  </si>
  <si>
    <t>&lt;CA+NiFyPQowNgTAFCGN079x4U2RDdJTrC3ZLiRFLmhom608sfZQ@mail.gmail.com&gt;</t>
  </si>
  <si>
    <t>Sat, 20 Oct 2012 10:00:52 -0500 (CDT)</t>
  </si>
  <si>
    <t>Al Gore &lt;feedback@lcv.org&gt;</t>
  </si>
  <si>
    <t>An Environmental Champion for Washington State</t>
  </si>
  <si>
    <t>&lt;3893227.1350745515949.JavaMail.www@app309&gt;</t>
  </si>
  <si>
    <t>Wed, 23 Jul 2008 13:55:25 -0400</t>
  </si>
  <si>
    <t>"Anna Canfield" &lt;acanfield@americanprogress.org&gt;</t>
  </si>
  <si>
    <t>Todd Stern Cell Phone</t>
  </si>
  <si>
    <t>&lt;80A0C6FBCD6E494E8933D1D1A52D267A0D8272C9@epistula.americanprogresscenter.org&gt;</t>
  </si>
  <si>
    <t>Thu, 23 Jul 2015 21:02:56 -0400</t>
  </si>
  <si>
    <t>"tyson@haas.berkeley.edu" &lt;tyson@haas.berkeley.edu&gt;</t>
  </si>
  <si>
    <t>Re: friday speech</t>
  </si>
  <si>
    <t>&lt;CAE6FiQ_+1zvGD_wn2GKS8RLjqkoyvAW6qv2vfx933g9hcGsTRg@mail.gmail.com&gt;</t>
  </si>
  <si>
    <t>Sun, 18 Jan 2015 14:03:34 +0000</t>
  </si>
  <si>
    <t>Marisa McAuliffe &lt;mmcauliffe@hrcoffice.com&gt;</t>
  </si>
  <si>
    <t>call in number</t>
  </si>
  <si>
    <t>&lt;BY2PR0301MB0677B3C63C435E1DA6AE397FDB4D0@BY2PR0301MB0677.namprd03.prod.outlook.com&gt;</t>
  </si>
  <si>
    <t>Wed, 12 Aug 2015 20:02:34 +0000</t>
  </si>
  <si>
    <t>Leslie de Leon &lt;ld333@law.georgetown.edu&gt;</t>
  </si>
  <si>
    <t>Announcements &lt;Announcements@law.georgetown.edu&gt;</t>
  </si>
  <si>
    <t xml:space="preserve">Walking Challenge Fitbit Winners! </t>
  </si>
  <si>
    <t>&lt;DAD46678B17CA74DBD4C5591B371170E0BA029D6@LAW-MBX02.law.georgetown.edu&gt;</t>
  </si>
  <si>
    <t>Thu, 6 Aug 2015 16:05:18 +0000</t>
  </si>
  <si>
    <t>&lt;25b85319ed833b816410d639bd335b7960a.20150806160232@mail21.suw11.mcdlv.net&gt;</t>
  </si>
  <si>
    <t>Fri, 20 Mar 2015 13:27:09 -0400</t>
  </si>
  <si>
    <t>Jamie Williams &lt;jamie_williams@tws.org&gt;, 
 "john.podesta@gmail.com" &lt;john.podesta@gmail.com&gt;</t>
  </si>
  <si>
    <t>Re: Draft Podesta Press Release</t>
  </si>
  <si>
    <t>&lt;CAKM1B-_hBhUbPU81oWgARvMeZApfEd4-H891CTUN7iBqVt7SpA@mail.gmail.com&gt;</t>
  </si>
  <si>
    <t>Tue, 3 Feb 2015 13:24:44 +0000</t>
  </si>
  <si>
    <t>Ethan Gelber &lt;egelber@hrcoffice.com&gt;</t>
  </si>
  <si>
    <t>Robby Mook &lt;robbymook2015@gmail.com&gt;, 
 Jake Sullivan &lt;jake.sullivan@gmail.com&gt;</t>
  </si>
  <si>
    <t>Re: 10-page Policy memo</t>
  </si>
  <si>
    <t>&lt;1422969882873.99160@hrcoffice.com&gt;</t>
  </si>
  <si>
    <t>Mon, 23 Jun 2014 04:51:56 +0000</t>
  </si>
  <si>
    <t>Fwd: heather bushey</t>
  </si>
  <si>
    <t>&lt;0EED75B7-A6EE-478B-8C3C-56CA11052EEA@sandlerfoundation.org&gt;</t>
  </si>
  <si>
    <t>Fri, 18 Sep 2009 11:51:01 -0400</t>
  </si>
  <si>
    <t>Ilyse Hogue &lt;ilyse@moveon.org&gt;</t>
  </si>
  <si>
    <t>[big campaign] Fwd: Meet Dawn</t>
  </si>
  <si>
    <t>&lt;6777f41e0909180851i108c1e63vbac12839293c5ffd@mail.gmail.com&gt;</t>
  </si>
  <si>
    <t>Tue, 26 May 2015 13:23:52 -0400</t>
  </si>
  <si>
    <t>**Hillary Clinton to Visit the Palmetto State Tomorrow**</t>
  </si>
  <si>
    <t>&lt;CANu9wN4TyB4fpQQyB+Uoy6KuUVuajndSBaXSFh=qtaawkNhPPA@mail.gmail.com&gt;</t>
  </si>
  <si>
    <t>Sun, 28 Dec 2008 14:44:11 -0800</t>
  </si>
  <si>
    <t>"Michael Kieschnick" &lt;MKieschnick@credomobile.com&gt;</t>
  </si>
  <si>
    <t>Michael Kieschnick to DC?</t>
  </si>
  <si>
    <t>&lt;38BA6C273CD21C4ABA2754CBCE4391B445D3EA@newman.wafs.prv&gt;</t>
  </si>
  <si>
    <t>Thu, 24 Apr 2014 12:58:40 +0000</t>
  </si>
  <si>
    <t>Erin Green &lt;egreen@americanprogress.org&gt;</t>
  </si>
  <si>
    <t>RE: Elizabeth Connolly application for a CAP internship for Summer
 2014</t>
  </si>
  <si>
    <t>&lt;0d1ab53e2905425a91182cb2b88bbe43@DM2PR05MB462.namprd05.prod.outlook.com&gt;</t>
  </si>
  <si>
    <t>Thu, 2 Oct 2008 16:02:08 -0400</t>
  </si>
  <si>
    <t>[big campaign] McCain camp's pre-debate spin</t>
  </si>
  <si>
    <t>&lt;2fc65eff0810021302o27b4e7a5n26becb3f24aab282@mail.gmail.com&gt;</t>
  </si>
  <si>
    <t>Fri, 22 May 2015 12:24:18 -0500</t>
  </si>
  <si>
    <t>Denise Bailey &lt;dbailey@knox.edu&gt;</t>
  </si>
  <si>
    <t>TKS Online</t>
  </si>
  <si>
    <t>&lt;CADLYY44hHN1mjOC2ROBZUsei9tZD_A6cxT25qbLw0uprTBcWxA@mail.gmail.com&gt;</t>
  </si>
  <si>
    <t>Thu, 12 Nov 2015 22:06:23 -0500</t>
  </si>
  <si>
    <t>Re: Friday Debate Prep Thread + Tricky Questions</t>
  </si>
  <si>
    <t>&lt;E1FAED15-C63D-4A05-9D31-8F04E28790F4@aol.com&gt;</t>
  </si>
  <si>
    <t>Thu, 21 Jan 2016 20:32:06 -0500</t>
  </si>
  <si>
    <t>Bobby Mandell &lt;bobbymand@aol.com&gt;</t>
  </si>
  <si>
    <t xml:space="preserve">Today </t>
  </si>
  <si>
    <t>&lt;D14149B9-8627-416F-9FE1-EF3AC99017CB@aol.com&gt;</t>
  </si>
  <si>
    <t>Sat, 20 Feb 2016 21:08:48 -0500</t>
  </si>
  <si>
    <t>Huma Abedin &lt;ha16@hillaryclinton.com&gt;</t>
  </si>
  <si>
    <t>Fwd: Incredible!</t>
  </si>
  <si>
    <t>&lt;CAE6FiQ_B=926_11sH4vCU+U+jAc960KBPgqdGBodEaMBX1yc=A@mail.gmail.com&gt;</t>
  </si>
  <si>
    <t>Mon, 26 Oct 2015 18:13:25 -0700</t>
  </si>
  <si>
    <t>Thomas DELONGE &lt;t.delonge@me.com&gt;</t>
  </si>
  <si>
    <t>Important things-</t>
  </si>
  <si>
    <t>&lt;A4D25EFC-5714-4F31-8F58-618A1CBB661E@me.com&gt;</t>
  </si>
  <si>
    <t>Tue, 9 Dec 2014 21:59:44 -0500</t>
  </si>
  <si>
    <t>Mary Podesta &lt;podesta.mary@gmail.com&gt;</t>
  </si>
  <si>
    <t>John Podesta &lt;john.podesta@gmail.com&gt;, 
 Mae Podesta at Work &lt;Mae_Podesta@mckinsey.com&gt;, 
 Gabe Podesta &lt;gpodesta@gmail.com&gt;</t>
  </si>
  <si>
    <t>&lt;CANeeMAg1BXP=JCS74TrvM1-ZSZBPhrgvxW5qsAnefOWn9rBb+Q@mail.gmail.com&gt;</t>
  </si>
  <si>
    <t>Wed, 6 Jan 2016 17:04:44 -0500</t>
  </si>
  <si>
    <t>Fran Shapiro &lt;fran@mercedesberk.com&gt;</t>
  </si>
  <si>
    <t>Re: Showing 3:45 PM Thursday, January 7</t>
  </si>
  <si>
    <t>&lt;BA5174A2-DB95-473D-B8EB-54496079CCEE@mercedesberk.com&gt;</t>
  </si>
  <si>
    <t>Mon, 14 Mar 2016 15:59:48 +0000</t>
  </si>
  <si>
    <t>Georgetown Law Events &lt;rsvp2@law.georgetown.edu&gt;</t>
  </si>
  <si>
    <t>Faculty and Visitors Lunch &lt;FVLunch@law.georgetown.edu&gt;</t>
  </si>
  <si>
    <t>Dean's Wednesday Lunch</t>
  </si>
  <si>
    <t>&lt;6E4EDAD653578C4E9D219B5CD44D0D6A3BD5B4DB@LAW-MBX01.law.georgetown.edu&gt;</t>
  </si>
  <si>
    <t>Tue, 24 Mar 2015 15:31:47 +0000</t>
  </si>
  <si>
    <t>Mae Podesta &lt;mpodesta@gmail.com&gt;, John Podesta &lt;john.podesta@gmail.com&gt;</t>
  </si>
  <si>
    <t>Fwd: Gym</t>
  </si>
  <si>
    <t>&lt;640346D2-6DC6-42CA-8BEF-BBF73904D8BB@podesta.com&gt;</t>
  </si>
  <si>
    <t>Thu, 24 Sep 2015 00:16:32 -0400</t>
  </si>
  <si>
    <t>Erin Green &lt;ehgreen@yahoo.com&gt;</t>
  </si>
  <si>
    <t>Re: embarrassing</t>
  </si>
  <si>
    <t>&lt;DA7FFE97-CD8C-49C3-8463-DD3876CB13F2@yahoo.com&gt;</t>
  </si>
  <si>
    <t>Wed, 27 May 2015 11:47:02 -0700</t>
  </si>
  <si>
    <t>Andy Sowers &lt;asowers@shangrila.us&gt;</t>
  </si>
  <si>
    <t>RE: Email from Steve Bing</t>
  </si>
  <si>
    <t>&lt;1E50D3CA43F08A41BF210FDEF0A180EB0204CCAB5664@EXVMBX016-5.exch016.msoutlookonline.net&gt;</t>
  </si>
  <si>
    <t>Sat, 23 Aug 2008 20:49:56 -0400</t>
  </si>
  <si>
    <t>"Pete Rouse" &lt;prouse@barackobama.com&gt;</t>
  </si>
  <si>
    <t>Re: You in Denver Sunday?</t>
  </si>
  <si>
    <t>&lt;8dd172e0808231749g2bbef83fmfeb116c3d97e2a5c@mail.gmail.com&gt;</t>
  </si>
  <si>
    <t>Wed, 18 Jun 2014 22:10:37 +0000</t>
  </si>
  <si>
    <t>Huma Abedin &lt;Huma@clintonemail.com&gt;</t>
  </si>
  <si>
    <t>"'jake.sullivan@gmail.com'" &lt;jake.sullivan@gmail.com&gt;, 
 "'john.podesta@gmail.com'" &lt;john.podesta@gmail.com&gt;, 
 "'cheryl.mills@gmail.com'" &lt;cheryl.mills@gmail.com&gt;, 
 "'mmoore@deweysquare.com'" &lt;mmoore@deweysquare.com&gt;, 
 "'Roy_Spence@gsdm.com'" &lt;Roy_Spence@gsdm.com&gt;, 
 "'Judy.Trabulsi@gsdm.com'" &lt;Judy.Trabulsi@gsdm.com&gt;, 
 "'williamsbarrett@aol.com'" &lt;williamsbarrett@aol.com&gt;, 
 "'kennedy2004@tmail.com'" &lt;kennedy2004@tmail.com&gt;</t>
  </si>
  <si>
    <t>Officially 1# on NYT bestseller list</t>
  </si>
  <si>
    <t>&lt;25FD17942867384A8E90BD86C550FB78283BE0@CESC-EXCH01.clinton.local&gt;</t>
  </si>
  <si>
    <t>Wed, 29 Jul 2015 11:10:43 -0400</t>
  </si>
  <si>
    <t>Missing a tie?</t>
  </si>
  <si>
    <t>&lt;F82FEE98-E257-480F-AB14-56CFCF2BDAC9@gmail.com&gt;</t>
  </si>
  <si>
    <t>Thu, 12 Nov 2015 12:30:00 -0600</t>
  </si>
  <si>
    <t>ABA CLE - Criminal Justice Section &lt;cle@americanbar.org&gt;</t>
  </si>
  <si>
    <t>Internal Investigations: Navigating the Ethical Minefields</t>
  </si>
  <si>
    <t>&lt;10169-22769251.1447353061803.JavaMail.SYSTEM@chg-mcm-prod&gt;</t>
  </si>
  <si>
    <t>Thu, 07 Feb 2013 07:00:53 -0500</t>
  </si>
  <si>
    <t>"SportsAuthority.com" &lt;SportsAuthority.com@em.sportsauthority.com&gt;</t>
  </si>
  <si>
    <t>Take 20% Off Entire Order</t>
  </si>
  <si>
    <t>&lt;6341-38-DMHXH9-WJZX9-T0DFE-1WZGRF-ISX25I-H-M2-20130207-51223ec81f89827c7@e-dialog.com&gt;</t>
  </si>
  <si>
    <t>Tue, 6 May 2014 21:50:06 -0400</t>
  </si>
  <si>
    <t>Re: Maj Ali Beach, SJA</t>
  </si>
  <si>
    <t>&lt;4652F22C-F7DE-4026-87AA-8F1C2765BF83@gmail.com&gt;</t>
  </si>
  <si>
    <t>Thu, 25 Jun 2015 07:01:13 -0400</t>
  </si>
  <si>
    <t>Practical Progress &lt;PracticalProgress@agendaproject.org&gt;</t>
  </si>
  <si>
    <t>6/25/15: Charleston Tragedy, TPA Betrayal, Climate Encyclical</t>
  </si>
  <si>
    <t>&lt;f7315102592647dd84330c6dcac61d10@agendaproject.org&gt;</t>
  </si>
  <si>
    <t>Tue, 25 Nov 2008 09:49:10 -0500</t>
  </si>
  <si>
    <t>NEW SCHEDULE, as of 8:45am CST - Rahm added a mtg re HRC at 12pm</t>
  </si>
  <si>
    <t>&lt;2D9BF548D5515F438B3AA0B0BE7BF5F62FE9800248@MBX-01.ptt.gov&gt;</t>
  </si>
  <si>
    <t>Wed, 16 Mar 2016 13:18:47 -0400</t>
  </si>
  <si>
    <t>Sawsan Bay &lt;sbay@hillaryclinton.com&gt;</t>
  </si>
  <si>
    <t>Adrienne Elrod &lt;aelrod@hillaryclinton.com&gt;, 
 Alex Hornbrook &lt;ahornbrook@hillaryclinton.com&gt;, 
 Ashley Woolheater &lt;awoolheater@hillaryclinton.com&gt;, 
 Brynne Craig &lt;bcraig@hillaryclinton.com&gt;, 
 Christina Reynolds &lt;creynolds@hillaryclinton.com&gt;, 
 Dan Schwerin &lt;dschwerin@hillaryclinton.com&gt;, 
 Digital Intern &lt;digitalintern@hillaryclinton.com&gt;, 
 Elan Kriegel &lt;ekriegel@hillaryclinton.com&gt;, 
 Emily Samsel &lt;esamsel@hillaryclinton.com&gt;, 
 Huma Abedin &lt;ha16@hillaryclinton.com&gt;, 
 Jake Sullivan &lt;jsullivan@hillaryclinton.com&gt;, 
 Jen Palmieri &lt;jpalmieri@hillaryclinton.com&gt;, 
 Kate Offerdahl &lt;kofferdahl@hillaryclinton.com&gt;, 
 Kristina Schake &lt;kschake@hillaryclinton.com&gt;, 
 Krystal Ortiz &lt;kortiz@hillaryclinton.com&gt;, 
 Lona Valmoro &lt;lvalmoro@hillaryclinton.com&gt;, 
 Marlon Marshall &lt;mmarshall@hillaryclinton.com&gt;, 
 Maya Harris &lt;mharris@hillaryclinton.com&gt;, 
 Robby Mook &lt;re47@hillaryclinton.com&gt;, 
 Sara Latham &lt;slatham@hillaryclinton.com&gt;, 
 Teddy Goff &lt;tgoff@hillaryclinton.com&gt;, 
 Elizabeth Renda &lt;erenda@hillaryclinton.com&gt;, 
 John Podesta &lt;john.podesta@gmail.com&gt;, Sawsan Bay &lt;sbay@hillaryclinton.com&gt;</t>
  </si>
  <si>
    <t>Re: [Update] Strategic Scheduling Meeting</t>
  </si>
  <si>
    <t>&lt;CADAzsbQqBNcrgzyn85-+sOTbGW6wERnGNQ+Bzb7zsfPuxH+AEQ@mail.gmail.com&gt;</t>
  </si>
  <si>
    <t>Fri, 17 Jul 2015 22:47:36 -0400</t>
  </si>
  <si>
    <t>&lt;1e4f16cfb08a13bcdad960e56bfa0973@mail.gmail.com&gt;</t>
  </si>
  <si>
    <t>Thu, 28 Jan 2016 23:58:23 +0000</t>
  </si>
  <si>
    <t>She was good here in Newton</t>
  </si>
  <si>
    <t>&lt;23647C4D-D9C0-4C28-80E7-1D3047294925@nbcuni.com&gt;</t>
  </si>
  <si>
    <t>Tue, 25 Dec 2007 06:01:48 -0500</t>
  </si>
  <si>
    <t>"Michael Weil" &lt;mweil@hillaryclinton.com&gt;</t>
  </si>
  <si>
    <t xml:space="preserve">Campaign Clips, 12.25.07 </t>
  </si>
  <si>
    <t>&lt;D040C964D2B6864FB1B77FCDAF1852263F50C4@EVS1.hillaryclinton.local&gt;</t>
  </si>
  <si>
    <t>Tue, 14 Jul 2015 20:41:25 +0000</t>
  </si>
  <si>
    <t>"Carmia N. Caesar" &lt;cnc33@law.georgetown.edu&gt;</t>
  </si>
  <si>
    <t>Teacher attending GW Graduate School Looking for Room for Rent</t>
  </si>
  <si>
    <t>&lt;D1CAAFA6.C95B%cnc33@law.georgetown.edu&gt;</t>
  </si>
  <si>
    <t>Mon, 1 Nov 2010 18:12:41 -0400 (EDT)</t>
  </si>
  <si>
    <t>"Rich Sestak, Campaign Director" &lt;info@joesestak.com&gt;</t>
  </si>
  <si>
    <t>Reuters: "Key PA Senate race in dead heat"!</t>
  </si>
  <si>
    <t>&lt;655144355.1245983555@wfc.wfcDB.mail.democracyinaction.com&gt;</t>
  </si>
  <si>
    <t>Sun, 5 Apr 2015 13:23:00 -0400</t>
  </si>
  <si>
    <t>Marc Elias &lt;melias@perkinscoie.com&gt;, Robert Mook &lt;robbymook@gmail.com&gt;</t>
  </si>
  <si>
    <t>Fwd: RE: quick phone call?</t>
  </si>
  <si>
    <t>&lt;CAE6FiQ_NywdeDXnOdCkipn7YJK43CQyLFQSOCqGVg_aT9sA7bA@mail.gmail.com&gt;</t>
  </si>
  <si>
    <t>Mon, 22 Feb 2016 01:11:39 +0000</t>
  </si>
  <si>
    <t>Tom Wolf &lt;info@joshshapiro.org&gt;</t>
  </si>
  <si>
    <t>John, join me in supporting Josh Shapiro for AG</t>
  </si>
  <si>
    <t>&lt;9b7d38e063a2f2ad80f10d03cdcab468@bounce.bluestatedigital.com&gt;</t>
  </si>
  <si>
    <t>Sun, 12 Apr 2015 21:04:40 -0400</t>
  </si>
  <si>
    <t>Fwd: Funny or Die</t>
  </si>
  <si>
    <t>&lt;CAE6FiQ9nY-fiZjZUV4szOuUDGh6yi5ZFTh0oxHZco7wwUszDQA@mail.gmail.com&gt;</t>
  </si>
  <si>
    <t>Wed, 10 Jun 2015 14:30:36 -0600</t>
  </si>
  <si>
    <t>Jennifer Argueta &lt;jenniferdargueta@gmail.com&gt;</t>
  </si>
  <si>
    <t>Re: Fwd: Guate</t>
  </si>
  <si>
    <t>&lt;CAG0EiTCDcq_kT=-ZfpQ7On9+06=2U3fWBVg-PM01TwtoYpoYJA@mail.gmail.com&gt;</t>
  </si>
  <si>
    <t>Sat, 01 Aug 2015 14:31:47 +0000</t>
  </si>
  <si>
    <t>&lt;001a11c1a808e725f1051c40cb32@google.com&gt;</t>
  </si>
  <si>
    <t>Sun, 6 Dec 2015 19:24:20 +0000</t>
  </si>
  <si>
    <t>"Steve C. Bachar" &lt;Steve.Bachar@moyewhite.com&gt;</t>
  </si>
  <si>
    <t>Quick mtg this week</t>
  </si>
  <si>
    <t>&lt;5D9077BE50F49445AD9FB185D495F36A37DDE63B@denmail01.mgovg.com&gt;</t>
  </si>
  <si>
    <t>Thu, 13 Aug 2015 00:05:20 -0400</t>
  </si>
  <si>
    <t>David Blumenthal &lt;djb2151992@gmail.com&gt;</t>
  </si>
  <si>
    <t>johnpodesta@gmail.com</t>
  </si>
  <si>
    <t>Hillary for America - David Blumenthal</t>
  </si>
  <si>
    <t>&lt;605132FE-B36B-4AF6-B870-4E535D97D99B@gmail.com&gt;</t>
  </si>
  <si>
    <t>Sat, 10 Jan 2015 16:59:54 -0500</t>
  </si>
  <si>
    <t>Mexico: The Murder of the Young</t>
  </si>
  <si>
    <t>&lt;2379449515.-187222562@org2.org2DB.reply.salsalabs.com&gt;</t>
  </si>
  <si>
    <t>Sun, 10 Jan 2016 19:07:14 -0500</t>
  </si>
  <si>
    <t>Re: DRAFT: Stump Inserts for Iowa on Monday</t>
  </si>
  <si>
    <t>&lt;4757722381987810025@unknownmsgid&gt;</t>
  </si>
  <si>
    <t>Sat, 8 Aug 2015 10:18:43 -0400</t>
  </si>
  <si>
    <t>Gwen Ifil?</t>
  </si>
  <si>
    <t>&lt;CAE6FiQ-z-ezdUuctBWE917=tupQcnC02ZSJ8wR7QDzSGWfa9fA@mail.gmail.com&gt;</t>
  </si>
  <si>
    <t>Mon, 10 Nov 2014 11:48:45 -0500</t>
  </si>
  <si>
    <t>Environmental Justice EPA &lt;environmental-justice@epa.gov&gt;</t>
  </si>
  <si>
    <t>[epa-ej] 3rd Annual Symposium on Environmental Justice and Environmental Health Disparities in Maryland and Washington, DC</t>
  </si>
  <si>
    <t>&lt;LYRIS-526356-1518181-2014.11.10-11.48.54--podesta#law.georgetown.edu@lists.epa.gov&gt;</t>
  </si>
  <si>
    <t>Wed, 30 Jul 2014 21:53:01 +0000</t>
  </si>
  <si>
    <t>"Alexa P. Freeman" &lt;apf5@law.georgetown.edu&gt;</t>
  </si>
  <si>
    <t>Incoming SJD class fall 2014</t>
  </si>
  <si>
    <t>&lt;CFFEE178.212FC%apf5@law.georgetown.edu&gt;</t>
  </si>
  <si>
    <t>Fri, 30 Oct 2015 21:24:52 +0000</t>
  </si>
  <si>
    <t>"[CRITICAL] End Citizens United" &lt;admin@endcitizensunited.org&gt;</t>
  </si>
  <si>
    <t>Ending on a bad note...it'd be a shame</t>
  </si>
  <si>
    <t>&lt;4b34745d9f6f0944975910fbc500c8e3@bounce.bluestatedigital.com&gt;</t>
  </si>
  <si>
    <t>Mon, 1 Feb 2016 20:20:34 +0000</t>
  </si>
  <si>
    <t>Loretta Weinberg &lt;lorettaweinberg@aol.com&gt;, 
 Jennifer Holdsworth &lt;jennifer@njdems.org&gt;</t>
  </si>
  <si>
    <t>RE: Iowa..</t>
  </si>
  <si>
    <t>&lt;ati4nmygr3fq4l5ddist66xr.1454358032748@email.android.com&gt;</t>
  </si>
  <si>
    <t>Fri, 1 May 2015 20:40:13 -0400</t>
  </si>
  <si>
    <t>Katzenberg</t>
  </si>
  <si>
    <t>&lt;2829113080495815622@unknownmsgid&gt;</t>
  </si>
  <si>
    <t>Wed, 06 Feb 2008 09:51:27 -0500</t>
  </si>
  <si>
    <t>Stan Greenberg &lt;sgreenberg@gqrr.com&gt;</t>
  </si>
  <si>
    <t>tom@zzranch.com, Paul Begala &lt;pbegala@hatcreekent.com&gt;, 
 Susan McCue &lt;susan@messageinc.com&gt;, John Podesta &lt;John.Podesta@gmail.com&gt;, 
 Anna Greenberg &lt;agreenberg@gqrr.com&gt;, 
 Tara McGuinness &lt;tara@campaigntodefendamerica.org&gt;, 
 Zach Schwartz &lt;zschwartz@shangrila.us&gt;</t>
  </si>
  <si>
    <t>Re: Next steps</t>
  </si>
  <si>
    <t>&lt;C3CF339F.C546%sgreenberg@gqrr.com&gt;</t>
  </si>
  <si>
    <t>Tue, 10 Jun 2014 20:42:19 -0400</t>
  </si>
  <si>
    <t>Fwd: Herzliya speech by Sandy Berger</t>
  </si>
  <si>
    <t>&lt;CAE6FiQ8XBYN2Yt6DHQiSsucffX_zn_AAx4QX-Un4jb1iKgh1xA@mail.gmail.com&gt;</t>
  </si>
  <si>
    <t>Mon, 27 Oct 2008 17:20:09 -0400</t>
  </si>
  <si>
    <t>"Todd Stern" &lt;Todd.Stern@wilmerhale.com&gt;</t>
  </si>
  <si>
    <t>Fwd: Note from Les Gelb</t>
  </si>
  <si>
    <t>&lt;8dd172e0810271420o2a6c2e42h84abf8075191834c@mail.gmail.com&gt;</t>
  </si>
  <si>
    <t>Wed, 1 Oct 2014 06:30:00 -0700</t>
  </si>
  <si>
    <t>Ebola part 2</t>
  </si>
  <si>
    <t>&lt;CAAVDwMJkay7jpvMF8=NJ5f9TK-yuwZzM24ro1Jr3QwC6wAMOmw@mail.gmail.com&gt;</t>
  </si>
  <si>
    <t>Sat, 14 Nov 2015 22:35:12 -0600</t>
  </si>
  <si>
    <t>Connolly Keigher &lt;ckeigher@hillaryclinton.com&gt;</t>
  </si>
  <si>
    <t>"sara.solow@gmail.com" &lt;sara.solow@gmail.com&gt;</t>
  </si>
  <si>
    <t>Come to Savery restaurant for some food!</t>
  </si>
  <si>
    <t>&lt;8374319913193395563@unknownmsgid&gt;</t>
  </si>
  <si>
    <t>Fri, 20 Nov 2015 10:45:33 -0500</t>
  </si>
  <si>
    <t>TWEETS 11/20</t>
  </si>
  <si>
    <t>&lt;CAEMn5Q=UCPUKFhvZ--HcBn_Gz-hEk8E-eg=o=bBgNy0NLVFe=A@mail.gmail.com&gt;</t>
  </si>
  <si>
    <t>Tue, 5 Mar 2013 08:03:08 -0500 (EST)</t>
  </si>
  <si>
    <t>The Broad Foundation &lt;press@broadfoundation.org&gt;</t>
  </si>
  <si>
    <t>America's Top Urban Public Charter School System Eradicates
 Achievement Gaps, Sends All Students to College</t>
  </si>
  <si>
    <t>&lt;1112611816849.1102246000775.8585.9.280800F5@scheduler.constantcontact.com&gt;</t>
  </si>
  <si>
    <t>Sun, 11 Oct 2015 22:24:35 -0500</t>
  </si>
  <si>
    <t>Trustees at Knox &lt;trustees@knox.edu&gt;, 
 trusteesemeriti &lt;trusteesemeriti@knox.edu&gt;</t>
  </si>
  <si>
    <t>Faculty Members Attending Thursday's Dinner at the Board Meeting</t>
  </si>
  <si>
    <t>&lt;CAD7TbarSJCwsT7a7dbcC2YZjbGqQPYOnNrU5m9czQvJTOFwttw@mail.gmail.com&gt;</t>
  </si>
  <si>
    <t>Wed, 24 Jun 2015 17:47:46 -0400</t>
  </si>
  <si>
    <t>Daily Media Clips 6.24.15</t>
  </si>
  <si>
    <t>&lt;CAGTda=A5sX74_rigqnfztryb+FHXxCvpgzpyOVHsfVtmDgK5=w@mail.gmail.com&gt;</t>
  </si>
  <si>
    <t>Sun, 23 Nov 2008 20:52:47 -0500</t>
  </si>
  <si>
    <t>Debt Memo</t>
  </si>
  <si>
    <t>&lt;094F6CEDC8A7419C951A087204DFCB54@D7CP75G1&gt;</t>
  </si>
  <si>
    <t>Sat, 8 Nov 2014 05:08:22 -0500</t>
  </si>
  <si>
    <t>Re: Revised topics list</t>
  </si>
  <si>
    <t>&lt;A666551B-8967-4D84-A6FA-5178F7BABEB0@gmail.com&gt;</t>
  </si>
  <si>
    <t>Mon, 25 Aug 2014 18:45:02 +0000</t>
  </si>
  <si>
    <t>"response@kirkpatrickforarizona.com" &lt;info@kirkpatrickforarizona.com&gt;</t>
  </si>
  <si>
    <t>[UPDATE] FW: please</t>
  </si>
  <si>
    <t>&lt;9fdecd683c2c24067d35a0b7935df108@bounce.bluestatedigital.com&gt;</t>
  </si>
  <si>
    <t>Tue, 10 Jun 2014 15:42:21 -0500</t>
  </si>
  <si>
    <t>Message from Duke Petrovich</t>
  </si>
  <si>
    <t>&lt;CADLYY45zZsYRzDjRNssjdRGt7kzzfangRZrCqQZ8m2k-KrwY0Q@mail.gmail.com&gt;</t>
  </si>
  <si>
    <t>Tue, 5 Feb 2008 10:50:06 EST</t>
  </si>
  <si>
    <t>FES33@aol.com</t>
  </si>
  <si>
    <t>john.podesta@gmail.com, amy@fundforamerica.net</t>
  </si>
  <si>
    <t>Re: Update from Matzzie</t>
  </si>
  <si>
    <t>&lt;bfa.866d4c5.34d9dfae@aol.com&gt;</t>
  </si>
  <si>
    <t>Fri, 8 Oct 2010 10:35:28 -0400</t>
  </si>
  <si>
    <t>bigcampaign &lt;bigcampaign@googlegroups.com&gt;</t>
  </si>
  <si>
    <t>[big campaign] MoveOn members pose as "RepubliCorp" at Boehner
 fundraiser last night</t>
  </si>
  <si>
    <t>&lt;AANLkTinktDLmsFH0gezvRJo2m_hpo66_ujpFLN_cA=kb@mail.gmail.com&gt;</t>
  </si>
  <si>
    <t>Sun, 18 Jan 2009 19:54:39 -0500</t>
  </si>
  <si>
    <t>"Pete Ogden" &lt;progden@gmail.com&gt;</t>
  </si>
  <si>
    <t>tickets and update from Todd</t>
  </si>
  <si>
    <t>&lt;7b6564a40901181654n2050a599xec43c433c7abb4a5@mail.gmail.com&gt;</t>
  </si>
  <si>
    <t>Sun, 28 Feb 2016 02:47:21 +0000 (UTC)</t>
  </si>
  <si>
    <t>Woo-Hoo</t>
  </si>
  <si>
    <t>&lt;281477006.356424.1456627641508.JavaMail.yahoo@mail.yahoo.com&gt;</t>
  </si>
  <si>
    <t>Thu, 28 May 2015 10:38:26 -0400</t>
  </si>
  <si>
    <t>Hillary Clinton plans to get "aggressive" on climate. Here's what
 that might look like.</t>
  </si>
  <si>
    <t>&lt;CAEMn5QkGRN1uxYErNZY5F-sikUB7UUrhrUY32_yEg+L+G6yX0w@mail.gmail.com&gt;</t>
  </si>
  <si>
    <t>Mon, 15 Dec 2008 17:37:06 -0500</t>
  </si>
  <si>
    <t>Jim Messina &lt;Jim.Messina@ptt.gov&gt;</t>
  </si>
  <si>
    <t>Sara Latham &lt;Sara.Latham@ptt.gov&gt;, 
 "'john.podesta@gmail.com'" &lt;john.podesta@gmail.com&gt;</t>
  </si>
  <si>
    <t>Re: Tina Flournoy / AFT</t>
  </si>
  <si>
    <t>&lt;2D9BF548D5515F438B3AA0B0BE7BF5F63032D785EB@MBX-01.ptt.gov&gt;</t>
  </si>
  <si>
    <t>Sun, 20 Dec 2015 12:12:50 -0500</t>
  </si>
  <si>
    <t>Daniel Poneman &lt;dponeman@gmail.com&gt;</t>
  </si>
  <si>
    <t>Congratulations and a heads-up</t>
  </si>
  <si>
    <t>&lt;CAJhy_GOtgJ=TiTE+6JVpq5Sf=nu+DCPMJV14H94qgWAFcck4DQ@mail.gmail.com&gt;</t>
  </si>
  <si>
    <t>Wed, 24 Feb 2016 15:47:57 +0000</t>
  </si>
  <si>
    <t>Media Release: ProgressOhio Unveils New Report on Shady Charter Deal</t>
  </si>
  <si>
    <t>&lt;7f8ee-3a3-56cdd0ad@list.progressohio.org&gt;</t>
  </si>
  <si>
    <t>Thu, 23 Jul 2015 17:41:08 +0000</t>
  </si>
  <si>
    <t>Dan Weiss &lt;dan_weiss@lcv.org&gt;</t>
  </si>
  <si>
    <t>time to release the files!! Tweet forwarded by @DanJWeiss</t>
  </si>
  <si>
    <t>&lt;52FECB18CFDFF944A45FCD6260FDA1839AD6CB61@MAILVM.lcv.local&gt;</t>
  </si>
  <si>
    <t>Wed, 16 Mar 2016 13:19:50 -0400</t>
  </si>
  <si>
    <t>Re: Latest Version of the Memo</t>
  </si>
  <si>
    <t>&lt;CANu9wN6kxE12Sxf2aW62gcXAOdyHPVYh7uxF9g4FgRh2gfPvow@mail.gmail.com&gt;</t>
  </si>
  <si>
    <t>Fri, 28 Mar 2014 02:35:18 -0400</t>
  </si>
  <si>
    <t>Re: Binder for Monday</t>
  </si>
  <si>
    <t>&lt;79C176EC-5941-46F5-9A29-9F167C0ABC58@gmail.com&gt;</t>
  </si>
  <si>
    <t>Mon, 20 Oct 2008 17:45:53 -0400</t>
  </si>
  <si>
    <t>"Bauer, Bob  (Perkins Coie)" &lt;RBauer@perkinscoie.com&gt;</t>
  </si>
  <si>
    <t>"Julius Genachowski" &lt;jg@rock-creek-ventures.com&gt;</t>
  </si>
  <si>
    <t>RE: Video Your Vote</t>
  </si>
  <si>
    <t>&lt;29AB35340B08E447903C6547FC77901F027599D3@WDCSMAIL01.perkinscoie.root.loc&gt;</t>
  </si>
  <si>
    <t>Mon, 9 Nov 2015 23:55:14 +0000</t>
  </si>
  <si>
    <t>Marcy Darnovsky &lt;cgs@geneticsandsociety.org&gt;</t>
  </si>
  <si>
    <t>Join us: Talking Biopolitics with Rob Wilson and Milton Reynolds</t>
  </si>
  <si>
    <t>&lt;F3/B7-17789-26231465@genius-network.com&gt;</t>
  </si>
  <si>
    <t>Fri, 18 Jan 2008 14:55:13 -0500</t>
  </si>
  <si>
    <t>"Kristi Fuksa" &lt;kfuksa@gqrr.com&gt;</t>
  </si>
  <si>
    <t>"Tom Matzzie" &lt;tom@zzranch.com&gt;, 
 "Tara McGuinness" &lt;tara.mcguinness@gmail.com&gt;, 
 "Paul Begala" &lt;pbegala@hatcreekent.com&gt;, 
 "John Podesta" &lt;john.podesta@gmail.com&gt;, "Susan McCue" &lt;susan@one.org&gt;</t>
  </si>
  <si>
    <t>graphs for the McCain survey</t>
  </si>
  <si>
    <t>&lt;A596446760EC454295A8ADEC2961A62A0255724A@EVS1.GQRR.local&gt;</t>
  </si>
  <si>
    <t>Sun, 24 Aug 2014 10:13:07 -0700</t>
  </si>
  <si>
    <t>Mae Podesta &lt;mpodesta@gmail.com&gt;</t>
  </si>
  <si>
    <t>Re: You've been iced</t>
  </si>
  <si>
    <t>&lt;CAAVDwMKjQm8T7SNWYWKUm2P89b5w67vTaZJcjcffBOLFaSnC1w@mail.gmail.com&gt;</t>
  </si>
  <si>
    <t>Wed, 29 Apr 2015 12:08:37 -0400</t>
  </si>
  <si>
    <t>Amanda Renteria &lt;arenteria@hillaryclinton.com&gt;, 
 Brynne Craig &lt;bcraig@hillaryclinton.com&gt;, 
 Marlon Marshall &lt;mmarshall@hillaryclinton.com&gt;</t>
  </si>
  <si>
    <t>Vermont Chain</t>
  </si>
  <si>
    <t>&lt;CAMhPeA9TZ3gnkd1==vMHSX9-HtAd+-FVF61zq7nfRKvKBekBRQ@mail.gmail.com&gt;</t>
  </si>
  <si>
    <t>Tue, 18 Feb 2014 21:22:14 -0500</t>
  </si>
  <si>
    <t>"jconason@aol.com" &lt;jconason@aol.com&gt;</t>
  </si>
  <si>
    <t>&lt;54A6137D-1D61-4E3D-9657-7F721C3F8237@gmail.com&gt;</t>
  </si>
  <si>
    <t>Thu, 25 Feb 2016 20:40:43 +0000</t>
  </si>
  <si>
    <t>"Monica Biddix, Progress Iowa" &lt;info@progressiowa.org&gt;</t>
  </si>
  <si>
    <t>5,239 + You</t>
  </si>
  <si>
    <t>&lt;c6ed-1ad-56cf66cb@list.progressiowa.org&gt;</t>
  </si>
  <si>
    <t>Tue, 6 Jan 2009 12:35:02 -0500</t>
  </si>
  <si>
    <t>New Report on Stimulus Package</t>
  </si>
  <si>
    <t>&lt;DADBD71F3ECD1E42AD140ED28DA4FD262F86E88DEA@CAPMAILBOX.americanprogresscenter.org&gt;</t>
  </si>
  <si>
    <t>Fri, 30 Jul 2010 17:39:23 -0400 (EDT)</t>
  </si>
  <si>
    <t>Kirsten Gillibrand &lt;kg@kirstengillibrand.com&gt;</t>
  </si>
  <si>
    <t>Charade</t>
  </si>
  <si>
    <t>&lt;874098091.1235272390@democracy.dsccdb.www.democratsenators.org&gt;</t>
  </si>
  <si>
    <t>Fri, 8 May 2015 19:08:18 +0000</t>
  </si>
  <si>
    <t>Matt Browne &lt;mbrowne@americanprogress.org&gt;</t>
  </si>
  <si>
    <t>Re: Will</t>
  </si>
  <si>
    <t>&lt;B1A3ACDF-8752-4ACB-98DE-046E798E4F6E@americanprogress.org&gt;</t>
  </si>
  <si>
    <t>Sat, 28 Nov 2015 19:04:19 -0600</t>
  </si>
  <si>
    <t>Re: Mark Bittman</t>
  </si>
  <si>
    <t>&lt;33A870EF-3CA8-4429-AB5D-77F8DD460337@gmail.com&gt;</t>
  </si>
  <si>
    <t>Tue, 10 Nov 2015 21:51:04 +0000</t>
  </si>
  <si>
    <t>Jake Sullivan &lt;jsullivan@hillaryclinton.com&gt;, 
 =?us-ascii?Q?Jake_Sullivan=0D=0A_=28jake.sullivan@gmail.com=29?= &lt;jake.sullivan@gmail.com&gt;, 
 Karen Dunn &lt;karen.l.dunn@gmail.com&gt;, 
 "Karen Dunn (KDunn@BSFLLP.com)" &lt;KDunn@BSFLLP.com&gt;, 
 "Sara Solow (ssolow@hillaryclinton.com)" &lt;ssolow@hillaryclinton.com&gt;, 
 "Kristina Costa (kcosta@hillaryclinton.com)" &lt;kcosta@hillaryclinton.com&gt;, 
 "Tony Carrk (tcarrk@hillaryclinton.com)" &lt;tcarrk@hillaryclinton.com&gt;, 
 =?us-ascii?Q?Joel=0D=0A_Kaplan?= &lt;joelkaplan@fb.com&gt;, 
 Mandy Grunwald &lt;gruncom@aol.com&gt;, 
 "Jim.Margolis@gmmb.com" &lt;Jim.Margolis@gmmb.com&gt;</t>
  </si>
  <si>
    <t>Cheat Sheet</t>
  </si>
  <si>
    <t>&lt;F652FD7157F3814886D064763C7EADD81611951C@REV02EXCH01.revolution.ad&gt;</t>
  </si>
  <si>
    <t>Fri, 5 Jun 2015 13:40:00 +0000</t>
  </si>
  <si>
    <t>CEA's analysis of today's employment data</t>
  </si>
  <si>
    <t>&lt;0A3C5A9384EF9048B07B16850F39D8853413CBA7@smeopm04&gt;</t>
  </si>
  <si>
    <t>Mon, 27 Oct 2014 17:03:22 +0000</t>
  </si>
  <si>
    <t>Philippe Reines &lt;pir@hrcoffice.com&gt;</t>
  </si>
  <si>
    <t>Cheryl Mills &lt;cheryl.mills@gmail.com&gt;, Nick Merrill &lt;nmerrill@hrcoffice.com&gt;</t>
  </si>
  <si>
    <t>Re: JB formulation</t>
  </si>
  <si>
    <t>&lt;D073F307.3A145%pir@hrcoffice.com&gt;</t>
  </si>
  <si>
    <t>Sat, 12 Mar 2016 20:49:32 +0000</t>
  </si>
  <si>
    <t>Re: You around Sunday?</t>
  </si>
  <si>
    <t>&lt;E5165DCB-1BC9-4795-AEA1-DF8708E949DB@podesta.com&gt;</t>
  </si>
  <si>
    <t>Mon, 6 Oct 2014 09:22:08 -0400</t>
  </si>
  <si>
    <t>Lou Bertuca &lt;info@quinnforillinois.com&gt;</t>
  </si>
  <si>
    <t>Friday</t>
  </si>
  <si>
    <t>&lt;222200a906144ff583115a1e1742816b@quinnforillinois.com&gt;</t>
  </si>
  <si>
    <t>Fri, 21 Aug 2015 23:16:28 -0400</t>
  </si>
  <si>
    <t>"Margolis, Jim" &lt;Jim.Margolis@gmmb.com&gt;, Mandy Grunwald &lt;gruncom@aol.com&gt;</t>
  </si>
  <si>
    <t>RE: Script</t>
  </si>
  <si>
    <t>&lt;7295c031ea39ba7054e3ff12ccab2872@mail.gmail.com&gt;</t>
  </si>
  <si>
    <t>Wed, 31 Jul 2013 15:05:13 -0400</t>
  </si>
  <si>
    <t>Sean Sweeney &lt;sfxsweeney@msn.com&gt;</t>
  </si>
  <si>
    <t>&lt;BLU171-W101D5CA4DE7BE3C76EABC03DE570@phx.gbl&gt;</t>
  </si>
  <si>
    <t>Fri, 17 Apr 2015 17:38:00 -0400</t>
  </si>
  <si>
    <t>"Margolis, Jim" &lt;Jim.Margolis@gmmb.com&gt;, Joel Benenson &lt;jbenenson@bsgco.com&gt;, 
 David Binder &lt;David@db-research.com&gt;, John Anzalone &lt;john@algpolling.com&gt;, 
 Mandy Grunwald &lt;gruncom@aol.com&gt;, Oren Shur &lt;orencshur@gmail.com&gt;, 
 John Podesta &lt;john.podesta@gmail.com&gt;, 
 Kristina Schake &lt;kristinakschake@gmail.com&gt;, 
 Jennifer Palmieri &lt;jennifer.m.palmieri@gmail.com&gt;, 
 Teddy Goff &lt;teddy.goff@gmail.com&gt;, Brian Fallon &lt;brianefallon@gmail.com&gt;, 
 Tony Carrk &lt;tony.carrk@gmail.com&gt;, Robby Mook &lt;robbymook2015@gmail.com&gt;, 
 Jake Sullivan &lt;jake.sullivan@gmail.com&gt;, 
 "Esterhay, Ellen" &lt;Ellen.Esterhay@gmmb.com&gt;</t>
  </si>
  <si>
    <t>Cancelled: Sunday Strategy Call</t>
  </si>
  <si>
    <t>&lt;D156F595.4882B%marissa.astor@icloud.com&gt;</t>
  </si>
  <si>
    <t>Thu, 27 Aug 2015 20:23:59 -0400</t>
  </si>
  <si>
    <t>Mae S Podesta &lt;mpodesta@gmail.com&gt;</t>
  </si>
  <si>
    <t>Re: Heading to DC</t>
  </si>
  <si>
    <t>&lt;CAE6FiQ9KG9yB-gd1OUpHcs6CKjpjxVS_i-=_2g6OH1wtmwS1Eg@mail.gmail.com&gt;</t>
  </si>
  <si>
    <t>Sat, 21 Feb 2015 06:34:46 -0500</t>
  </si>
  <si>
    <t>Re: Wally</t>
  </si>
  <si>
    <t>&lt;CAE6FiQ_uzCwDnJjXsj0Kq-mr-hj+3KAzQdTs_LDmxwz0OTUm7Q@mail.gmail.com&gt;</t>
  </si>
  <si>
    <t>Mon, 12 Oct 2009 13:17:13 -0400</t>
  </si>
  <si>
    <t>[big campaign] Responses to AHIP report</t>
  </si>
  <si>
    <t>&lt;A28459BA2B4D5D49BED0238513058A7F012730B2732E@CAPMAILBOX.americanprogresscenter.org&gt;</t>
  </si>
  <si>
    <t>Tue, 23 Feb 2016 16:47:28 -0500</t>
  </si>
  <si>
    <t>Fwd: NEW AD: Bernie Sanders - "Frack"</t>
  </si>
  <si>
    <t>&lt;CANvypvDp41Yx3M+ioKaVRVQwHpESps2-1ORuebigeCLE8ieiwA@mail.gmail.com&gt;</t>
  </si>
  <si>
    <t>Thu, 15 Jul 2010 10:45:43 -0400 (EDT)</t>
  </si>
  <si>
    <t>Right now</t>
  </si>
  <si>
    <t>&lt;853722582.-50715698@democracy.dsccdb.www.democratsenators.org&gt;</t>
  </si>
  <si>
    <t>Wed, 10 Oct 2012 10:50:15 -0400</t>
  </si>
  <si>
    <t>"Sean Patrick Maloney " &lt;sean@seanmaloney.com&gt;</t>
  </si>
  <si>
    <t>Join Bill Clinton and me</t>
  </si>
  <si>
    <t>&lt;c4de608a0a53411ca4308ef264157599@seanmaloney.com&gt;</t>
  </si>
  <si>
    <t>Thu, 5 Sep 2013 15:08:46 +0000</t>
  </si>
  <si>
    <t>Robby Mook &lt;info@terrymcauliffe.com&gt;</t>
  </si>
  <si>
    <t>Back to school</t>
  </si>
  <si>
    <t>&lt;fe48f81baece8af8850e3abcde00005a@bounce.bluestatedigital.com&gt;</t>
  </si>
  <si>
    <t>Tue, 17 Nov 2015 18:52:58 +0000</t>
  </si>
  <si>
    <t>Defend Planned Parenthood &lt;democrats@hmpac.com&gt;</t>
  </si>
  <si>
    <t>already on the air</t>
  </si>
  <si>
    <t>&lt;c430ae101b11f6c35ebec37cc56dc509@bounce.bluestatedigital.com&gt;</t>
  </si>
  <si>
    <t>Fri, 21 Mar 2014 14:00:41 +0000</t>
  </si>
  <si>
    <t>Hope all is well</t>
  </si>
  <si>
    <t>&lt;630C07AC-616F-42C2-B5D2-FC52011374BD@mit.edu&gt;</t>
  </si>
  <si>
    <t>Mon, 22 Sep 2008 21:48:18 -0400</t>
  </si>
  <si>
    <t>Cassandra Butts &lt;cbutts.obama08@gmail.com&gt;</t>
  </si>
  <si>
    <t>Re: Daschle letter on confirmation process</t>
  </si>
  <si>
    <t>&lt;4A2B7CC0-AA03-4442-81A2-4E9197842CE3@gmail.com&gt;</t>
  </si>
  <si>
    <t>Wed, 4 Nov 2015 16:48:47 -0500</t>
  </si>
  <si>
    <t>Happy anniversary</t>
  </si>
  <si>
    <t>&lt;CAE6FiQ-dvyE+pU8wfoU=6i4siv1g_RKGXvOqg-OwkwXaatmpeA@mail.gmail.com&gt;</t>
  </si>
  <si>
    <t>Wed, 7 Dec 2011 19:40:22 -0500</t>
  </si>
  <si>
    <t>Andrew Kessel &lt;akessel@clintonfoundation.org&gt;, 
 "john.podesta@gmail.com" &lt;john.podesta@gmail.com&gt;, 
 Bruce Lindsey &lt;blindsey@clintonfoundation.org&gt;</t>
  </si>
  <si>
    <t>RE: Financial Update - for discussion</t>
  </si>
  <si>
    <t>&lt;4A690BA92801374689B1D958B8163E77027375BB85@CLINTON07.utopiasystems.net&gt;</t>
  </si>
  <si>
    <t>Mon, 14 Sep 2015 03:00:09 +0000</t>
  </si>
  <si>
    <t>Neera Tanden &lt;ntanden@americanprogress.org&gt;</t>
  </si>
  <si>
    <t>Re: do what you will</t>
  </si>
  <si>
    <t>&lt;9F120E92-CF92-4623-BDA7-73DCCA0ED5D2@americanprogress.org&gt;</t>
  </si>
  <si>
    <t>Sun, 27 Sep 2015 17:36:06 +0000</t>
  </si>
  <si>
    <t>ACT NOW: Right-wing groups coming after us</t>
  </si>
  <si>
    <t>&lt;75e74769174870de0e40bd354149c7a2@bounce.bluestatedigital.com&gt;</t>
  </si>
  <si>
    <t>Sun, 19 Apr 2015 22:54:22 -0500</t>
  </si>
  <si>
    <t>wendy Abrams &lt;wabrams1@gmail.com&gt;</t>
  </si>
  <si>
    <t>Wendy Abrams &lt;wabrams1@gmail.com&gt;</t>
  </si>
  <si>
    <t>Save the date</t>
  </si>
  <si>
    <t>&lt;63764590-38C2-4F3E-8E6B-2651107F36F7@gmail.com&gt;</t>
  </si>
  <si>
    <t>Tue, 26 May 2015 01:05:46 -0400</t>
  </si>
  <si>
    <t>Re: Mike Berman</t>
  </si>
  <si>
    <t>&lt;CAE6FiQ_i9jd2EP0AC3pzsE4sVyudBxNoADhErLmMQTYC9HMdfQ@mail.gmail.com&gt;</t>
  </si>
  <si>
    <t>Wed, 9 Dec 2015 15:16:43 -0500</t>
  </si>
  <si>
    <t>Jesse Ferguson &lt;jferguson@hillaryclinton.com&gt;, 
 Robby Mook &lt;re47@hillaryclinton.com&gt;, 
 Marlon Marshall &lt;mmarshall@hillaryclinton.com&gt;, 
 Amanda Renteria &lt;arenteria@hillaryclinton.com&gt;, 
 Sara Latham &lt;slatham@hillaryclinton.com&gt;, 
 John Podesta &lt;john.podesta@gmail.com&gt;, 
 Heather Stone &lt;hstone@hillaryclinton.com&gt;, 
 Brynne Craig &lt;bcraig@hillaryclinton.com&gt;</t>
  </si>
  <si>
    <t>Building Trades Follow Up</t>
  </si>
  <si>
    <t>&lt;CA+Z3wa2gZE8h0VrUPkXq+jeoKV9eUGpZ2CZ+Ntd296u_DCP5gg@mail.gmail.com&gt;</t>
  </si>
  <si>
    <t>Wed, 9 Sep 2015 18:31:03 +0000</t>
  </si>
  <si>
    <t>Speech: It Could Have Happened Here: The Policy Response That
 Helped Prevent a Second Great Depression</t>
  </si>
  <si>
    <t>&lt;EB7D7B3D6E8BA74EA8246F9F47948FE62426FD59@smeopm02&gt;</t>
  </si>
  <si>
    <t>Tue, 26 Jan 2016 15:04:51 -0500</t>
  </si>
  <si>
    <t>CNA Education &lt;edupdate@cna.org&gt;</t>
  </si>
  <si>
    <t>CNA Education's Plans to Support CTE Programs for STEM Fields</t>
  </si>
  <si>
    <t>&lt;1123565113426.1112627674064.1184726376.0.361504JL.1002@scheduler.constantcontact.com&gt;</t>
  </si>
  <si>
    <t>Sat, 6 Sep 2014 15:55:00 -0400</t>
  </si>
  <si>
    <t>Eryn Sepp &lt;Eryn_M_Sepp@who.eop.gov&gt;</t>
  </si>
  <si>
    <t>Fwd: BBC World Service</t>
  </si>
  <si>
    <t>&lt;C970A794-5A26-4D1C-9498-B364EC4FF27E@gmail.com&gt;</t>
  </si>
  <si>
    <t>Wed, 23 Sep 2015 20:01:48 -0000</t>
  </si>
  <si>
    <t>"The New York Times" &lt;nytimes@e.newyorktimesinfo.com&gt;</t>
  </si>
  <si>
    <t>Access the NYTimes App - direct from your home screen.</t>
  </si>
  <si>
    <t>&lt;b8faewvbfev00jauppu2xby8272e98.17426907.2713@mta882.e.newyorktimesinfo.com&gt;</t>
  </si>
  <si>
    <t>Wed, 22 Oct 2014 14:30:00 -0500</t>
  </si>
  <si>
    <t>ABA CLE - State and Local Government &lt;cle@americanbar.org&gt;</t>
  </si>
  <si>
    <t>Litigating Religious Land Use Cases</t>
  </si>
  <si>
    <t>&lt;26404-19138059.1414006245875.JavaMail.SYSTEM@chg-mcm-prod&gt;</t>
  </si>
  <si>
    <t>Fri, 10 Oct 2008 20:50:03 +0000</t>
  </si>
  <si>
    <t>"Mike Froman" &lt;fromanm@citi.com&gt;</t>
  </si>
  <si>
    <t>&lt;212992756-1223671809-cardhu_decombobulator_blackberry.rim.net-1462624723-@bxe032.bisx.prod.on.blackberry&gt;</t>
  </si>
  <si>
    <t>Tue, 24 Nov 2015 16:01:36 +0000</t>
  </si>
  <si>
    <t>MPAA Events &lt;MPAA_Events@mpaa.org&gt;</t>
  </si>
  <si>
    <t xml:space="preserve">INVITE: MPAA Press Holiday Dinner &amp; Screening </t>
  </si>
  <si>
    <t>&lt;11264517E0BEC9489D3CC8320A64B32F019192CEF4@phxmbsrv01.mpaa.org&gt;</t>
  </si>
  <si>
    <t>Fri, 9 Oct 2009 11:21:57 -0400</t>
  </si>
  <si>
    <t>[big campaign] FLASHBACK: Roomful Of Conservatives Cheer At Chicago
 Losing Olympics</t>
  </si>
  <si>
    <t>&lt;A28459BA2B4D5D49BED0238513058A7F012730B27300@CAPMAILBOX.americanprogresscenter.org&gt;</t>
  </si>
  <si>
    <t>Sat, 25 Jul 2015 00:49:10 +0000</t>
  </si>
  <si>
    <t>John Podesta &lt;john.podesta@gmail.com&gt;, Robby Mook &lt;re47@hillaryclinton.com&gt;, 
 Oren Shur &lt;oshur@hillaryclinton.com&gt;, 
 =?windows-1252?Q?Joel=0D=0A_Benenson?= &lt;jbenenson@bsgco.com&gt;</t>
  </si>
  <si>
    <t>Re: Cnn poll</t>
  </si>
  <si>
    <t>&lt;D1D846BC.37217%john@algpolling.com&gt;</t>
  </si>
  <si>
    <t>Tue, 24 Jun 2008 09:25:05 -0400</t>
  </si>
  <si>
    <t>[big campaign] Elizabeth Edwards on the Inequitable Individual Market</t>
  </si>
  <si>
    <t>&lt;80A0C6FBCD6E494E8933D1D1A52D267A0CF5B363@epistula.americanprogresscenter.org&gt;</t>
  </si>
  <si>
    <t>Sun, 23 Dec 2007 06:28:25 -0500</t>
  </si>
  <si>
    <t>Campaign Clips, 12/23/07</t>
  </si>
  <si>
    <t>&lt;D040C964D2B6864FB1B77FCDAF1852261C12E5@EVS1.hillaryclinton.local&gt;</t>
  </si>
  <si>
    <t>Fri, 5 Feb 2016 15:15:22 -0500</t>
  </si>
  <si>
    <t>Fwd: Bobby Mandell</t>
  </si>
  <si>
    <t>&lt;CAEMn5QmsYWkO1LZC_57tQsW5m==uEumCbAtb3tOCYNY_TrCtXQ@mail.gmail.com&gt;</t>
  </si>
  <si>
    <t>Sat, 5 Mar 2016 00:58:18 +0000</t>
  </si>
  <si>
    <t>"Strategy Memo (via EndCitizensUnited.org)"
	&lt;admin@endcitizensunited.org&gt;</t>
  </si>
  <si>
    <t>It's a long email. But please read the whole thing.</t>
  </si>
  <si>
    <t>&lt;8fbecf299bd80f63dac35a42d2d455c1@bounce.bluestatedigital.com&gt;</t>
  </si>
  <si>
    <t>Fri, 4 Sep 2015 19:00:32 +0000</t>
  </si>
  <si>
    <t>Thanh Nguyen &lt;nguyent2@law.georgetown.edu&gt;</t>
  </si>
  <si>
    <t>Law Faculty and Visitors &lt;LawFacultyandVisitors@law.georgetown.edu&gt;, 
 =?iso-2022-jp?Q?Law=0D=0A_Center_Staff?= &lt;LawCenterStaff@law.georgetown.edu&gt;</t>
  </si>
  <si>
    <t>Law Library News &amp; Reports - September 2015</t>
  </si>
  <si>
    <t>&lt;8B823DB88B172E4BA007E031BA3C64B25EA33F8A@LAW-MBX01.law.georgetown.edu&gt;</t>
  </si>
  <si>
    <t>Mon, 10 Nov 2008 15:58:59 -0600</t>
  </si>
  <si>
    <t>Action item from Gates Meeting</t>
  </si>
  <si>
    <t>&lt;D5741E19E8CAB942A960B129CDEDEB4B078E3D1B@DAMON.obama.local&gt;</t>
  </si>
  <si>
    <t>Fri, 10 Oct 2008 17:11:02 -0400</t>
  </si>
  <si>
    <t>&lt;0DA00BFE3116BB4DB975587B3511F4E00557C873@EXNJMB57.nam.nsroot.net&gt;</t>
  </si>
  <si>
    <t>Mon, 15 Dec 2014 07:03:41 -0500</t>
  </si>
  <si>
    <t>Re: Synching up on legal/lists</t>
  </si>
  <si>
    <t>&lt;C15392E0-617C-446A-A6E4-B491BAB81B4B@gmail.com&gt;</t>
  </si>
  <si>
    <t>Mon, 27 Apr 2015 17:50:17 -0400</t>
  </si>
  <si>
    <t>Jennifer Palmieri &lt;jpalmieri@hillaryclinton.com&gt;, 
 Dennis Cheng &lt;dcheng@hillaryclinton.com&gt;, 
 Kristina Schake &lt;kschake@hillaryclinton.com&gt;, 
 Huma Abedin &lt;ha16@hillaryclinton.com&gt;, 
 Jake Sullivan &lt;jake.sullivan@gmail.com&gt;, 
 Robby Mook &lt;re47@hillaryclinton.com&gt;, John Podesta &lt;john.podesta@gmail.com&gt;</t>
  </si>
  <si>
    <t>Fundraiser talking points</t>
  </si>
  <si>
    <t>&lt;CAAEwKfwiGgmyKPBL-zO4cjhMm0eWtyZURs+VdXm1YK41nnf_wg@mail.gmail.com&gt;</t>
  </si>
  <si>
    <t>Tue, 22 Dec 2015 21:07:19 +0000</t>
  </si>
  <si>
    <t>Trump on Hillary---have clergy call on Trump to apologize....</t>
  </si>
  <si>
    <t>&lt;CY1PR17MB0204B2662A559F449E6D250DDFE50@CY1PR17MB0204.namprd17.prod.outlook.com&gt;</t>
  </si>
  <si>
    <t>Thu, 20 Aug 2015 09:30:00 -0400</t>
  </si>
  <si>
    <t>"Leslie\'s Pool Supplies" &lt;lesliespool@reply.bronto.com&gt;</t>
  </si>
  <si>
    <t>Don't miss today's Free Online Pool School</t>
  </si>
  <si>
    <t>&lt;ce2gn1h1jdq7tdh0hm4rddsx5k2pxoki.oki.1440077400@bronto.com&gt;</t>
  </si>
  <si>
    <t>Mon, 17 Aug 2015 22:34:05 -0400</t>
  </si>
  <si>
    <t>Sara Latham &lt;sara@lathamgroup.co.uk&gt;</t>
  </si>
  <si>
    <t>Re: $</t>
  </si>
  <si>
    <t>&lt;CFD60765-495E-4088-887A-9C54117528CF@lathamgroup.co.uk&gt;</t>
  </si>
  <si>
    <t>Sat, 28 Jun 2014 15:56:38 -0700</t>
  </si>
  <si>
    <t>John At WH &lt;John_D_Podesta@who.eop.gov&gt;, john.podesta@gmail.com</t>
  </si>
  <si>
    <t>Tried home phone. Sorry I missed you. Hope all is well.</t>
  </si>
  <si>
    <t>&lt;CANeeMAhhYvTKf_hbEH8QbiD33_Dk=tGXXL4-2QvE8WXajcX0Gg@mail.gmail.com&gt;</t>
  </si>
  <si>
    <t>Fri, 18 Dec 2015 20:59:38 -0500</t>
  </si>
  <si>
    <t>Lona Valmoro &lt;lvalmoro@hillaryclinton.com&gt;</t>
  </si>
  <si>
    <t>Huma Abedin &lt;ha16@hillaryclinton.com&gt;, 
 Jake Sullivan &lt;jsullivan@hillaryclinton.com&gt;, 
 Karen Dunn &lt;karen.l.dunn@gmail.com&gt;, Ron Klain &lt;ron.klain@revolution.com&gt;, 
 Tony Carrk &lt;tcarrk@hillaryclinton.com&gt;, "Barnett, Robert" &lt;RBarnett@wc.com&gt;, 
 Mandy Grunwald &lt;gruncom@aol.com&gt;, "Margolis, Jim" &lt;Jim.Margolis@gmmb.com&gt;, 
 Joel Benenson &lt;jbenenson@bsgco.com&gt;, 
 Sara Aronchick Solow &lt;sara.solow@gmail.com&gt;, 
 Kristina Costa &lt;kcosta@hillaryclinton.com&gt;, 
 John Podesta &lt;jp66@hillaryclinton.com&gt;, 
 John Podesta &lt;john.podesta@gmail.com&gt;, 
 Jennifer Palmieri &lt;jpalmieri@hillaryclinton.com&gt;</t>
  </si>
  <si>
    <t>TOMORROW -- Debate Prep Team in NH</t>
  </si>
  <si>
    <t>&lt;CADp8JMw83wCHyf3bD5YGnpzUcxszTEHrTKecVXv6hqM0F3Xn4w@mail.gmail.com&gt;</t>
  </si>
  <si>
    <t>Sun, 16 Nov 2008 10:34:20 -0500</t>
  </si>
  <si>
    <t>Cheryl Mills</t>
  </si>
  <si>
    <t>&lt;2D9BF548D5515F438B3AA0B0BE7BF5F62FE97FFC92@MBX-01.ptt.gov&gt;</t>
  </si>
  <si>
    <t>Wed, 1 Jul 2015 17:28:59 +0000</t>
  </si>
  <si>
    <t>Fw: Thank you</t>
  </si>
  <si>
    <t>&lt;BN1PR05MB4229C3108B83F06170E72EED7A80@BN1PR05MB422.namprd05.prod.outlook.com&gt;</t>
  </si>
  <si>
    <t>Mon, 15 Dec 2008 19:51:28 -0500</t>
  </si>
  <si>
    <t>your schedule tomorrow</t>
  </si>
  <si>
    <t>&lt;2D9BF548D5515F438B3AA0B0BE7BF5F63034556715@MBX-01.ptt.gov&gt;</t>
  </si>
  <si>
    <t>Thu, 11 Oct 2012 11:50:58 -0400</t>
  </si>
  <si>
    <t>Michael Lux &lt;michael.lux@progressivestrategies.net&gt;</t>
  </si>
  <si>
    <t>Alex Palombo &lt;alex@progressivestrategies.net&gt;</t>
  </si>
  <si>
    <t>Reminder - Elizabeth Warren Call at 3 PM EST</t>
  </si>
  <si>
    <t>&lt;95AFEEF8AB22CE4E8CA3F8E6FBCB8CD1A00CEF85A7@AUFC-S1.AUFC.local&gt;</t>
  </si>
  <si>
    <t>Thu, 18 Feb 2016 21:10:24 -0500</t>
  </si>
  <si>
    <t>Re: Major error by Bernie</t>
  </si>
  <si>
    <t>&lt;CAH2oiq+WHKm=rM7K1LmwwGgoWB+Bfspj4v3C75okk_kFwbcysQ@mail.gmail.com&gt;</t>
  </si>
  <si>
    <t>Tue, 8 Sep 2015 17:49:44 -0400</t>
  </si>
  <si>
    <t>TWEETS: Campaign Finance Reform</t>
  </si>
  <si>
    <t>&lt;CAEMn5QngDLKGwnnbOrpYuezVa15TyHX0vh3A+wjzFcwYX9u3kA@mail.gmail.com&gt;</t>
  </si>
  <si>
    <t>Fri, 2 Mar 2012 11:37:00 -0500</t>
  </si>
  <si>
    <t>For WJC: Deutsche Bank report on building retrofits</t>
  </si>
  <si>
    <t>&lt;D00800C9D48A754DA64285EA07737575012A1C8477@CLINTON07.utopiasystems.net&gt;</t>
  </si>
  <si>
    <t>Tue, 3 Mar 2015 16:36:02 -0500</t>
  </si>
  <si>
    <t>Aaron Young &lt;aaronisaacyoung@gmail.com&gt;</t>
  </si>
  <si>
    <t>Richard_leon@dcd.uscourts.gov, john.podesta@gmail.com</t>
  </si>
  <si>
    <t>Re: Congressional Investigations Paper</t>
  </si>
  <si>
    <t>&lt;CAC-V1k9Xf15aW8incBrqpsVy7MgLae=zEbGZ8-Rp5JhJC4+Wbg@mail.gmail.com&gt;</t>
  </si>
  <si>
    <t>Fri, 22 May 2015 21:53:59 +0000 (GMT)</t>
  </si>
  <si>
    <t>Hillary for America &lt;info@hillaryclinton.com&gt;</t>
  </si>
  <si>
    <t>&lt;755873942.9401321432331639433.JavaMail.app@rbg33.atlis1&gt;</t>
  </si>
  <si>
    <t>Sun, 10 May 2015 12:06:25 -0400</t>
  </si>
  <si>
    <t>Teddy Goff &lt;tgoff@hillaryclinton.com&gt;</t>
  </si>
  <si>
    <t>&lt;CADHYb18scv7jHyAnVOL=nJnODPvtS1ZR0b-Mo+3ej+LFF1i7SQ@mail.gmail.com&gt;</t>
  </si>
  <si>
    <t>Wed, 5 Aug 2009 09:37:57 -0400</t>
  </si>
  <si>
    <t>"Thornton, Leslie" &lt;ThorntonL@dicksteinshapiro.com&gt;</t>
  </si>
  <si>
    <t>progress@amprog.org, john.podesta@gmail.com</t>
  </si>
  <si>
    <t>Really nice work, John!</t>
  </si>
  <si>
    <t>&lt;C2D437365D81CA46BFF053B86904A0E7EB791B@DCEX2.DSMO.COM&gt;</t>
  </si>
  <si>
    <t>Sun, 29 Nov 2015 20:53:33 -0500</t>
  </si>
  <si>
    <t>Daniel Kurtz-Phelan &lt;dkurtzphelan@gmail.com&gt;</t>
  </si>
  <si>
    <t>Re: DRAFT: Atlantic Council TPs</t>
  </si>
  <si>
    <t>&lt;CAH5XVer1wWnBRgCDDLT_OAM6YDoWo42X4e0i1k1V486XX1ey5g@mail.gmail.com&gt;</t>
  </si>
  <si>
    <t>Thu, 2 Apr 2015 21:44:30 -0400</t>
  </si>
  <si>
    <t>Luke Albee &lt;lukealbee@gmail.com&gt;</t>
  </si>
  <si>
    <t>Re: Introductions</t>
  </si>
  <si>
    <t>&lt;CAE6FiQ9uL+EciLxVhbdJ3dMpp7+Mqs8kRkKTG+pnk3JrQeRSrQ@mail.gmail.com&gt;</t>
  </si>
  <si>
    <t>Tue, 11 Nov 2008 03:02:13 +0000</t>
  </si>
  <si>
    <t>"Christopher Edley" &lt;cedley@gmail.com&gt;, 
 "John Podesta" &lt;john.podesta@gmail.com&gt;, 
 "Stern, Todd" &lt;todd.stern@wilmerhale.com&gt;, 
 "Lisa Brown" &lt;lisabrown3660@gmail.com&gt;, "Don Gips" &lt;don.gips@level3.com&gt;, 
 "Melody Barnes" &lt;mbarnes@barackobama.com&gt;, 
 "Cassandra Butts" &lt;cbutts.obama08@gmail.com&gt;</t>
  </si>
  <si>
    <t>Re: GTMO, Torture, renditions, etc.</t>
  </si>
  <si>
    <t>&lt;1540197560-1226372699-cardhu_decombobulator_blackberry.rim.net-1611957106-@bxe295.bisx.prod.on.blackberry&gt;</t>
  </si>
  <si>
    <t>Fri, 14 Aug 2015 11:52:13 +0000</t>
  </si>
  <si>
    <t>TC Anthony &lt;tr525@law.georgetown.edu&gt;</t>
  </si>
  <si>
    <t>Book Contract</t>
  </si>
  <si>
    <t>&lt;F0AB3DC91726DE418D1C9322CC5A13EF3A83A880@LAW-MBX01.law.georgetown.edu&gt;</t>
  </si>
  <si>
    <t>Sat, 1 Nov 2008 10:46:39 -0500</t>
  </si>
  <si>
    <t>Ricesusane@aol.com, john.podesta@gmail.com</t>
  </si>
  <si>
    <t>RE: After Sam Nunn?</t>
  </si>
  <si>
    <t>&lt;1B00035490093D4A9609987376E3B8332D4E25CE@manny.obama.local&gt;</t>
  </si>
  <si>
    <t>Thu, 27 Aug 2015 14:17:13 -0400</t>
  </si>
  <si>
    <t>czoi@sunedison.com</t>
  </si>
  <si>
    <t>Fwd: from Filippo</t>
  </si>
  <si>
    <t>&lt;CAE6FiQ-CXwweUOJBdmkpti3kAW7Ch+AL1pZdyX_o2A9pxeH=bg@mail.gmail.com&gt;</t>
  </si>
  <si>
    <t>Fri, 15 Jan 2016 18:07:27 -0500</t>
  </si>
  <si>
    <t>Megan Rooney &lt;mrooney@hillaryclinton.com&gt;</t>
  </si>
  <si>
    <t>Re: REVISED: bullets for First in the South dinner</t>
  </si>
  <si>
    <t>&lt;CAFjSERDBnD1BwfNeZiNRsjr00QhApoL4_Y2QJvTzwP61_rYurg@mail.gmail.com&gt;</t>
  </si>
  <si>
    <t>Sun, 23 Aug 2015 16:48:15 -0400</t>
  </si>
  <si>
    <t>Re: Richardson</t>
  </si>
  <si>
    <t>&lt;CAEMn5Qm8=ipFVkhdHHQ3FRQ0Bbf-DN55Tfit_t3o2UsVGqJd1Q@mail.gmail.com&gt;</t>
  </si>
  <si>
    <t>Sat, 28 Mar 2015 00:02:45 +0000</t>
  </si>
  <si>
    <t>"Costa, Kristina" &lt;Kristina_L_Costa@who.eop.gov&gt;</t>
  </si>
  <si>
    <t>"john podesta@gmail. com" &lt;john.podesta@gmail.com&gt;</t>
  </si>
  <si>
    <t>Climate points</t>
  </si>
  <si>
    <t>&lt;9DE6906CF4DFC744966C499DEB149821A950DA@smeopm01&gt;</t>
  </si>
  <si>
    <t>Tue, 30 Apr 2013 09:15:06 -0400</t>
  </si>
  <si>
    <t>"Chris Morrin " &lt;info@seanmaloney.com&gt;</t>
  </si>
  <si>
    <t>Sean's calling</t>
  </si>
  <si>
    <t>&lt;1629d017bf664778af3c20b12fd885f3@seanmaloney.com&gt;</t>
  </si>
  <si>
    <t>Sat, 27 Jun 2015 15:36:47 -0400</t>
  </si>
  <si>
    <t>Fwd: Fwd: Gowdy on Face the Nation</t>
  </si>
  <si>
    <t>&lt;CALk44aBCSM_sRktKvNJP=T0ehpTuP2VsZ_X9scgUHdPQW6gbew@mail.gmail.com&gt;</t>
  </si>
  <si>
    <t>Sun, 29 Nov 2015 20:02:16 -0500 (EST)</t>
  </si>
  <si>
    <t>Baron for Indiana &lt;info@baronhillforindiana.com&gt;</t>
  </si>
  <si>
    <t>24 hours to go:</t>
  </si>
  <si>
    <t>&lt;428790459.-2053721424@salsa4.salsa4DB.mail.salsalabs.com&gt;</t>
  </si>
  <si>
    <t>Wed, 29 Apr 2015 17:34:35 +0000</t>
  </si>
  <si>
    <t>Melissa Moss &lt;paperlesspost@paperlesspost.com&gt;</t>
  </si>
  <si>
    <t>&lt;production-dispatcher09.284538209.c105d686aacf7cb22cfaf7764e22ada4e73d773f.production@paperlesspost.com&gt;</t>
  </si>
  <si>
    <t>Sun, 22 Feb 2009 13:46:05 -0500</t>
  </si>
  <si>
    <t>"Luzzatto, Tamera (Clinton)" &lt;Tamera_Luzzatto@clinton.senate.gov&gt;</t>
  </si>
  <si>
    <t>Re: Did you</t>
  </si>
  <si>
    <t>&lt;8dd172e0902221046n13f1dd1bse76b995326062972@mail.gmail.com&gt;</t>
  </si>
  <si>
    <t>Sun, 14 Dec 2008 18:48:32 -0800 (PST)</t>
  </si>
  <si>
    <t>Robert Gordon &lt;gordonrobert@yahoo.com&gt;</t>
  </si>
  <si>
    <t>Catherine Brown &lt;catbrown10@gmail.com&gt;</t>
  </si>
  <si>
    <t>an introduction</t>
  </si>
  <si>
    <t>&lt;355910.75417.qm@web63405.mail.re1.yahoo.com&gt;</t>
  </si>
  <si>
    <t>Wed, 29 Oct 2014 14:22:21 -0400</t>
  </si>
  <si>
    <t>Correct The Record Wednesday October 29, 2014 Afternoon Roundup</t>
  </si>
  <si>
    <t>&lt;CAGLPf4chMLQgt9sqvHHaYoJutyHvvzqMF0OxupV5ja_CgOP0Lg@mail.gmail.com&gt;</t>
  </si>
  <si>
    <t>Mon, 2 Nov 2015 13:26:10 -0800</t>
  </si>
  <si>
    <t>&lt;0.0.1D.3D8.1D115B5181B7F28.0@omp.news.united.com&gt;</t>
  </si>
  <si>
    <t>Fri, 30 Jan 2015 17:32:58 +0000</t>
  </si>
  <si>
    <t>Denise Sangster &lt;das232@law.georgetown.edu&gt;</t>
  </si>
  <si>
    <t>Fall 2014 Faculty/Course Evaluations Available Online</t>
  </si>
  <si>
    <t>&lt;454ED38CD3F6A94DBFBE980A6A2708B024DE1FC6@LAW-MBX01.law.georgetown.edu&gt;</t>
  </si>
  <si>
    <t>Thu, 03 Mar 2016 15:22:32 +0000</t>
  </si>
  <si>
    <t>mfisher@hillaryclinton.com</t>
  </si>
  <si>
    <t>john.podesta@gmail.com, Marc Elias &lt;melias@perkinscoie.com&gt;, 
 melias@hillaryclinton.com, sslosberg@hillaryclinton.com, 
 cbaker@hillaryclinton.com, lbull@perkinscoie.com</t>
  </si>
  <si>
    <t>Invitation: Super Pacs Check-In @ Mon Mar 7, 2016 3pm - 3:30pm (john.podesta@gmail.com)</t>
  </si>
  <si>
    <t>&lt;001a11c2cbc2450052052d269191@google.com&gt;</t>
  </si>
  <si>
    <t>Fri, 3 Apr 2015 17:17:31 -0700</t>
  </si>
  <si>
    <t>Re: Fw: Fwd: Departure Photos for Personal Use</t>
  </si>
  <si>
    <t>&lt;CAP-MWF4MmEtRf+D6DzmUb-23ci6m1rVrAQOtfk5xA=KXyaHWAw@mail.gmail.com&gt;</t>
  </si>
  <si>
    <t>Wed, 15 Jan 2014 19:21:32 -0600</t>
  </si>
  <si>
    <t>Roy Spence &lt;Roy.Spence@gsdm.com&gt;</t>
  </si>
  <si>
    <t>Re: Hey brother-would love to catch up-hope your world as crazy as
 it is -is at least Purposed Filled-love</t>
  </si>
  <si>
    <t>&lt;618B2C8B-7681-48D8-8FD3-12FD187577AC@IdeaCity.com&gt;</t>
  </si>
  <si>
    <t>Mon, 23 Mar 2015 18:33:06 +0000</t>
  </si>
  <si>
    <t xml:space="preserve">Re: Stump Speech </t>
  </si>
  <si>
    <t>&lt;54FFC104-95AA-417C-8903-9540B852CC2B@bsgco.com&gt;</t>
  </si>
  <si>
    <t>Thu, 20 Aug 2015 04:02:09 -0400</t>
  </si>
  <si>
    <t>Neera Tanden &lt;ntanden@gmail.com&gt;</t>
  </si>
  <si>
    <t>Re: Sanders</t>
  </si>
  <si>
    <t>&lt;CAE6FiQ_2WpD1s2TZ5fr-0fPxuMKdinqb4UBjmcJQQj-edmpzJA@mail.gmail.com&gt;</t>
  </si>
  <si>
    <t>Fri, 31 Oct 2014 22:50:17 +0000</t>
  </si>
  <si>
    <t>ALERT:</t>
  </si>
  <si>
    <t>&lt;2b40ac18d9c2e69f76aeff09af777758@bounce.bluestatedigital.com&gt;</t>
  </si>
  <si>
    <t>Thu, 4 Sep 2008 05:00:56 +0000</t>
  </si>
  <si>
    <t>"Adam Blickstein" &lt;ablickstein@nsnetwork.org&gt;</t>
  </si>
  <si>
    <t>"Adam Jentleson" &lt;Ajentleson@americanprogress.org&gt;, 
 "bigcampaign@googlegroups. com" &lt;bigcampaign@googlegroups.com&gt;, 
 "Eric Schmeltzer" &lt;eric@schmeltzerpr.com&gt;, 
 "Jacob Roberts" &lt;jacob@progressiveaccountability.org&gt;, pbarry122@gmail.com</t>
  </si>
  <si>
    <t>[big campaign] Re: Insulting Community Organizers?</t>
  </si>
  <si>
    <t>&lt;1516103101-1220504534-cardhu_decombobulator_blackberry.rim.net-1774407031-@bxe008.bisx.prod.on.blackberry&gt;</t>
  </si>
  <si>
    <t>Sun, 8 Nov 2009 00:51:21 -0500</t>
  </si>
  <si>
    <t>John Delicath &lt;jonwdeli@gmail.com&gt;</t>
  </si>
  <si>
    <t>[big campaign] Women's Vocies Women Vote on the House passage of the
 Affordable  Health Care for America Act</t>
  </si>
  <si>
    <t>&lt;6e04b37d0911072151o3239673of3f43887b1d891e8@mail.gmail.com&gt;</t>
  </si>
  <si>
    <t>Thu, 24 Sep 2015 17:30:53 +0000</t>
  </si>
  <si>
    <t>nnayak@hillaryclinton.com</t>
  </si>
  <si>
    <t>john.podesta@gmail.com, mona@algpolling.com, 
 caitlin@grunwald-communications.com, gruncom@aol.com, 
 oshur@hillaryclinton.com, anson.kaye@gmmb.com, jim.margolis@gmmb.com, 
 mvlacich@hillaryclinton.com, kconnolly@bsgco.com, scurrie@bsgco.com, 
 john@algpolling.com, creynolds@hillaryclinton.com, pbrodnitz@bsgco.com, 
 David Binder &lt;david@db-research.com&gt;</t>
  </si>
  <si>
    <t>Invitation: NH Poll Briefing @ Fri Sep 25, 2015 9am - 10am (john.podesta@gmail.com)</t>
  </si>
  <si>
    <t>&lt;001a1146299ad24066052081979a@google.com&gt;</t>
  </si>
  <si>
    <t>Mon, 15 Feb 2016 14:59:20 -0600</t>
  </si>
  <si>
    <t>GOP: Hold The Line On SCOTUS</t>
  </si>
  <si>
    <t>&lt;1164448777.2155857.1455569927554.JavaMail.root@townhallmail.com&gt;</t>
  </si>
  <si>
    <t>Wed, 11 Jun 2014 15:01:59 +0000</t>
  </si>
  <si>
    <t>Heather Boushey &lt;hboushey@equitablegrowth.org&gt;, 
 John Podesta &lt;john.podesta@gmail.com&gt;</t>
  </si>
  <si>
    <t>&lt;C4E8C2C1-FC62-4914-9FE4-4A6A0A38A635@sandlerfoundation.org&gt;</t>
  </si>
  <si>
    <t>Mon, 21 Jul 2008 19:00:50 -0400</t>
  </si>
  <si>
    <t>[big campaign] IE Watch 7/21</t>
  </si>
  <si>
    <t>&lt;8a3f92340807211600q3ef779d6h2ec8fe7a6cc10b1d@mail.gmail.com&gt;</t>
  </si>
  <si>
    <t>Wed, 7 Jan 2015 21:09:37 -0500</t>
  </si>
  <si>
    <t>Re: Additional Names -- Policy</t>
  </si>
  <si>
    <t>&lt;CALk44aCP3ZPcjP7W4KEz5QRCXKM_+Wwpi4mNBea8bVO3J+pzog@mail.gmail.com&gt;</t>
  </si>
  <si>
    <t>Sat, 20 Dec 2008 21:00:09 +0800 (CST)</t>
  </si>
  <si>
    <t>&lt;1229778008.38262.johnson_lo@mail2000.com.tw&gt;</t>
  </si>
  <si>
    <t>Sat, 28 Mar 2015 21:46:57 +0000</t>
  </si>
  <si>
    <t>Robin West &lt;west@law.georgetown.edu&gt;</t>
  </si>
  <si>
    <t>&lt;3A68F6A716A0D040B37408D501E20C865E8581@LAW-MBX02.law.georgetown.edu&gt;</t>
  </si>
  <si>
    <t>Mon, 26 Oct 2015 16:23:08 -0400</t>
  </si>
  <si>
    <t>Re: DRAFT: TPs for Operating Engineers</t>
  </si>
  <si>
    <t>&lt;CAFjSERAgbrP1WmymFRAJRs_CR41qHyHNyt2e6z8xYjUg6T+Vpw@mail.gmail.com&gt;</t>
  </si>
  <si>
    <t>Thu, 14 May 2015 21:15:47 -0400</t>
  </si>
  <si>
    <t>Frank White &lt;fwj77@comcast.net&gt;</t>
  </si>
  <si>
    <t>Re: Today</t>
  </si>
  <si>
    <t>&lt;63337464-B505-48BF-A142-D57903F3A031@comcast.net&gt;</t>
  </si>
  <si>
    <t>Mon, 21 Mar 2016 08:11:57 -0400</t>
  </si>
  <si>
    <t>Re: Shared from Twitter: Are Space Aliens Running the Clinton
 Campaign? Sure Why Not? | Wonkette</t>
  </si>
  <si>
    <t>&lt;CAE6FiQ8KKWABZoHYOGEVJ6CGQESSOxW2Dy1marRzD3UFC9Wvnw@mail.gmail.com&gt;</t>
  </si>
  <si>
    <t>Tue, 9 Feb 2016 18:02:06 +0000</t>
  </si>
  <si>
    <t>Petition re Mt St Mary's</t>
  </si>
  <si>
    <t>&lt;3A68F6A716A0D040B37408D501E20C8682D70C@LAW-MBX02.law.georgetown.edu&gt;</t>
  </si>
  <si>
    <t>Mon, 10 Sep 2012 22:57:05 -0400</t>
  </si>
  <si>
    <t>You proved them wrong</t>
  </si>
  <si>
    <t>&lt;9222029ef790bfd3f672b4a687f549b7@ofa0.bounce.bluestatedigital.com&gt;</t>
  </si>
  <si>
    <t>Mon, 28 Sep 2015 20:57:39 +0000</t>
  </si>
  <si>
    <t>Supreme Court Briefing Explores Big Cases of New Term</t>
  </si>
  <si>
    <t>&lt;5CFB44D64A78CA459D19BE4B86C9F9E85F238681@LAW-MBX01.law.georgetown.edu&gt;</t>
  </si>
  <si>
    <t>Wed, 11 Mar 2015 00:01:10 +0000</t>
  </si>
  <si>
    <t>Re: email story</t>
  </si>
  <si>
    <t>&lt;1CE333D4-D6CE-46DC-AF3E-288ACFAC8B09@hrcoffice.com&gt;</t>
  </si>
  <si>
    <t>Tue, 23 Feb 2016 22:19:14 -0500</t>
  </si>
  <si>
    <t>Re: Showing Fri 3 pm</t>
  </si>
  <si>
    <t>&lt;CAE6FiQ-UvABArOuyEXU_=9D7N-5oadBsSBOYdQh_sjSxzP8Ntg@mail.gmail.com&gt;</t>
  </si>
  <si>
    <t>Mon, 1 Feb 2016 18:51:39 +0000</t>
  </si>
  <si>
    <t>Fwd: Reporter from The Hill newspaper in Washington</t>
  </si>
  <si>
    <t>&lt;4C8D28FD-085C-4DA9-9604-E6C71539B802@mit.edu&gt;</t>
  </si>
  <si>
    <t>13 Nov 2015 18:10:07 -0500</t>
  </si>
  <si>
    <t>Delta Air Lines &lt;acs.survey@delta.com&gt;</t>
  </si>
  <si>
    <t>Tell Us How We Did On Your Flight From DCA to JFK</t>
  </si>
  <si>
    <t>&lt;201511132310.tADNA7h1015459@r2plac42.delta.com&gt;</t>
  </si>
  <si>
    <t>Mon, 13 Jul 2015 20:29:42 +0000</t>
  </si>
  <si>
    <t>&lt;Susan.Cornwell@thomsonreuters.com&gt;</t>
  </si>
  <si>
    <t>Hill meetings Tuesday</t>
  </si>
  <si>
    <t>&lt;588DA95D99357A48BE1FAAF5095E563F121A56CB@C111KJZHMBX55.ERF.thomson.com&gt;</t>
  </si>
  <si>
    <t>Mon, 24 Nov 2014 15:26:04 +0000</t>
  </si>
  <si>
    <t>Lama Abu-Odeh &lt;la34@law.georgetown.edu&gt;</t>
  </si>
  <si>
    <t>Flu</t>
  </si>
  <si>
    <t>&lt;B2182ACFE3034249B6CC2E8C3740DB8629D60F15@LAW-MBX01.law.georgetown.edu&gt;</t>
  </si>
  <si>
    <t>Mon, 31 Dec 2012 17:38:27 +0000</t>
  </si>
  <si>
    <t>A New Year's poem</t>
  </si>
  <si>
    <t>&lt;50e1cd934b5da_46c3775e34609a@worker5.nbuild.3dna.managedmachine.com.mail&gt;</t>
  </si>
  <si>
    <t>Sun, 10 Jan 2016 15:17:08 +0000</t>
  </si>
  <si>
    <t>Confidential</t>
  </si>
  <si>
    <t>&lt;CY1PR17MB0204846B909439CF1325591BDFC80@CY1PR17MB0204.namprd17.prod.outlook.com&gt;</t>
  </si>
  <si>
    <t>Tue, 4 Nov 2008 16:11:08 -0500</t>
  </si>
  <si>
    <t>Jennifer Palmieri &lt;JPalmieri@americanprogress.org&gt;</t>
  </si>
  <si>
    <t>Peter Baker &lt;peter.baker@nytimes.com&gt;</t>
  </si>
  <si>
    <t>RE: you around?</t>
  </si>
  <si>
    <t>&lt;A28459BA2B4D5D49BED0238513058A7F012415CE4AAF@CAPMAILBOX.americanprogresscenter.org&gt;</t>
  </si>
  <si>
    <t>Mon, 16 Nov 2015 13:41:12 -0600</t>
  </si>
  <si>
    <t>"=?US-ASCII?Q?Allison_Zelman_-_DOL_OPE?=" &lt;subscriptions@subscriptions.dol.gov&gt;</t>
  </si>
  <si>
    <t>&lt;17053506.1701@subscriptions.dol.gov&gt;</t>
  </si>
  <si>
    <t>Fri, 20 Jun 2008 12:54:50 -0400</t>
  </si>
  <si>
    <t>[big campaign] Media Advisory for Tuesday, June 24th @ 11:30 a.m. ET
 Near White House</t>
  </si>
  <si>
    <t>&lt;29FF7EFA288ACD488DD412939D4D1BAB8B55AF@aufc-server.AUFC.local&gt;</t>
  </si>
  <si>
    <t>Tue, 4 Aug 2015 16:30:01 -0400</t>
  </si>
  <si>
    <t>Re: REVISED DRAFT: Talking points for tonight in Colorado</t>
  </si>
  <si>
    <t>&lt;CAMayD+4wA6p+trM=Dx6t0wu25Ysd0ofZAgQJvGy=CrHh3cZjYA@mail.gmail.com&gt;</t>
  </si>
  <si>
    <t>Sun, 21 Feb 2016 07:41:19 -0800</t>
  </si>
  <si>
    <t>Laura Hartigan &lt;laurahartigan@mac.com&gt;</t>
  </si>
  <si>
    <t>&lt;2E9D31EB-5A5B-4113-BE12-2DC125450811@mac.com&gt;</t>
  </si>
  <si>
    <t>Wed, 22 Jul 2015 19:14:46 +0000</t>
  </si>
  <si>
    <t>"Cruz, Adelle (Reid)" &lt;Adelle_Cruz@reid.senate.gov&gt;</t>
  </si>
  <si>
    <t>"'John Podesta (john.podesta@gmail.com)'" &lt;john.podesta@gmail.com&gt;</t>
  </si>
  <si>
    <t>Note from Senator Reid</t>
  </si>
  <si>
    <t>&lt;1A899D4F7054CF41A890869E40F81E8904C5A84F@P-ESS-SEN-EXA2.senate.ussenate.us&gt;</t>
  </si>
  <si>
    <t>Wed, 6 May 2015 02:19:24 +0000</t>
  </si>
  <si>
    <t>DMCOS &lt;DMCOS@who.eop.gov&gt;</t>
  </si>
  <si>
    <t>Re: Browsing my June Runners World</t>
  </si>
  <si>
    <t>&lt;BC77F8D558E1CF4FA03B9388CED46297071B52DF@smeopm06&gt;</t>
  </si>
  <si>
    <t>Thu, 25 Mar 2010 17:21:39 EDT</t>
  </si>
  <si>
    <t>fes33@aol.com</t>
  </si>
  <si>
    <t>report #3</t>
  </si>
  <si>
    <t>&lt;79e44.715013db.38dd2de3@aol.com&gt;</t>
  </si>
  <si>
    <t>Fri, 13 Nov 2015 15:58:09 -0600</t>
  </si>
  <si>
    <t>Peggy Ware &lt;pjware@knox.edu&gt;</t>
  </si>
  <si>
    <t>trustees-user &lt;trustees-user@knox.edu&gt;, 
 trusteesemeriti &lt;trusteesemeriti@knox.edu&gt;</t>
  </si>
  <si>
    <t>&lt;CAO8o4dKmQTDC45UiV70DZm-EHZV85UVM4++LkHSZUn9+S4R+kQ@mail.gmail.com&gt;</t>
  </si>
  <si>
    <t>Fri, 10 Oct 2008 23:53:44 +0000</t>
  </si>
  <si>
    <t>Delivered: Re:</t>
  </si>
  <si>
    <t>&lt;824692227-1223682823-cardhu_decombobulator_blackberry.rim.net-386161181-@bxe032.bisx.prod.on.blackberry&gt;</t>
  </si>
  <si>
    <t>Sun, 15 Nov 2015 13:48:49 +0000</t>
  </si>
  <si>
    <t>hstone@hillaryclinton.com</t>
  </si>
  <si>
    <t>john.podesta@gmail.com, slatham@hillaryclinton.com, 
 mharris@hillaryclinton.com, nbudzinski@hillaryclinton.com, 
 kschake@hillaryclinton.com, re47@hillaryclinton.com</t>
  </si>
  <si>
    <t>Invitation: SEIU Prep @ Sun Nov 15, 2015 9am - 10am (john.podesta@gmail.com)</t>
  </si>
  <si>
    <t>&lt;047d7b15b1976bc28e0524948dd3@google.com&gt;</t>
  </si>
  <si>
    <t>Sat, 16 May 2015 12:42:37 -0400</t>
  </si>
  <si>
    <t>Re: Launch speech draft</t>
  </si>
  <si>
    <t>&lt;2454737039828842327@unknownmsgid&gt;</t>
  </si>
  <si>
    <t>Sun, 31 Jan 2016 03:20:20 +0000</t>
  </si>
  <si>
    <t>brubin@hillaryclinton.com</t>
  </si>
  <si>
    <t>john.podesta@gmail.com, bfallon@hillaryclinton.com, ellen.esterhay@gmmb.com, 
 "oraisner@hillaryclinton.com" &lt;commsadmin@hillaryclinton.com&gt;, 
 mfisher@hillaryclinton.com, ckeigher@hillaryclinton.com, scurrie@bsgco.com, 
 ha16@hillaryclinton.com, awoolheater@hillaryclinton.com, 
 jbenenson@bsgco.com, nmerrill@hillaryclinton.com, 
 jpalmieri@hillaryclinton.com, slatham@hillaryclinton.com, 
 creynolds@hillaryclinton.com, jsullivan@hillaryclinton.com, 
 lvalmoro@hillaryclinton.com, jim.margolis@gmmb.com, 
 caitlin@grunwald-communications.com, kofferdahl@hillaryclinton.com, 
 sbay@hillaryclinton.com, kschake@hillaryclinton.com, 
 re47@hillaryclinton.com, gruncom@aol.com, dschwerin@hillaryclinton.com</t>
  </si>
  <si>
    <t>Updated Invitation: 8:15amET/7:15am CT Call with HRC @ Sun Jan 31,
 2016 8:15am - 8:45am (john.podesta@gmail.com)</t>
  </si>
  <si>
    <t>&lt;001a113fbfc48e70d1052a98bfed@google.com&gt;</t>
  </si>
  <si>
    <t>Sat, 21 Feb 2015 13:18:20 -0500</t>
  </si>
  <si>
    <t>Tom Nides &lt;tom.nides@gmail.com&gt;</t>
  </si>
  <si>
    <t>&lt;0DAA6181-6C5C-47BB-AE8A-15AE9D18DC97@gmail.com&gt;</t>
  </si>
  <si>
    <t>Thu, 27 Mar 2014 00:34:55 -0400</t>
  </si>
  <si>
    <t>Re: house of cards</t>
  </si>
  <si>
    <t>&lt;561FD43B-B8B1-47EB-A00D-C166DF80DB15@gmail.com&gt;</t>
  </si>
  <si>
    <t>Mon, 19 May 2008 09:44:51 -0400</t>
  </si>
  <si>
    <t>"'Anna Greenberg'" &lt;agreenberg@gqrr.com&gt;, tom@zzranch.com, 
 "'David Brock (davidbrock@gmail.com)'" &lt;davidbrockdc@gmail.com&gt;, 
 "'John Podesta'" &lt;john.podesta@gmail.com&gt;, 
 "'Susan McCue'" &lt;Susan@messageinc.com&gt;, 
 "'Paul Begala'" &lt;pbegala@hatcreekent.com&gt;, 
 "'Stan Greenberg'" &lt;sgreenberg@gqrr.com&gt;</t>
  </si>
  <si>
    <t>RE: no IC call</t>
  </si>
  <si>
    <t>&lt;003a01c8b9b6$83d526f0$8b7f74d0$@org&gt;</t>
  </si>
  <si>
    <t>Tue, 01 Sep 2015 10:15:34 -0400</t>
  </si>
  <si>
    <t>"Fred Ryan, The Washington Post" &lt;carrie.eshman@wpost.com&gt;</t>
  </si>
  <si>
    <t>Save the Date &amp; Turn On the Power with The Washington Post</t>
  </si>
  <si>
    <t>&lt;bc8bf332-f58a-4768-96c8-e50a43ec34e8-mnfd@cvent-planner.com&gt;</t>
  </si>
  <si>
    <t>Sat, 08 Sep 2012 07:08:31 -0400</t>
  </si>
  <si>
    <t>Don't Forget! Your 25% Friends &amp;
 Family Discount Ends Tomorrow</t>
  </si>
  <si>
    <t>&lt;27171-159-QJM3MB-GCYDB-GR74I-P6TJ4W-32S4VH-H-M2-20120908-ff838b41fba66c2e0@e-dialog.com&gt;</t>
  </si>
  <si>
    <t>Mon, 18 Aug 2014 18:24:21 +0300</t>
  </si>
  <si>
    <t>Drugs and Terror Monster conjugated</t>
  </si>
  <si>
    <t>&lt;705E0F39E4D942CCB4565D66FB7FAE5C@rodeh&gt;</t>
  </si>
  <si>
    <t>Thu, 19 Nov 2015 19:05:08 -0500</t>
  </si>
  <si>
    <t>"Cole, Kenneth" &lt;kenneth@kennethcole.com&gt;</t>
  </si>
  <si>
    <t>Re: Q Tip ??!</t>
  </si>
  <si>
    <t>&lt;CAE6FiQ_Ad7TdVXnE45cFPkkZCFtf69av_UouJDsq0BEkhNMfRQ@mail.gmail.com&gt;</t>
  </si>
  <si>
    <t>Thu, 24 Apr 2014 10:08:51 -0400</t>
  </si>
  <si>
    <t>Irene Jefferson &lt;ibjefferson@gmail.com&gt;</t>
  </si>
  <si>
    <t>Paper Meeting</t>
  </si>
  <si>
    <t>&lt;CAL9oXzMuvvYyS4XkGnvDshwyiOSA+p3YCoT98h9M4Y8zD210aA@mail.gmail.com&gt;</t>
  </si>
  <si>
    <t>Thu, 25 Sep 2014 14:00:00 -0500</t>
  </si>
  <si>
    <t>"ABA CLE - Section of Environment, Energy, and Resources"
	&lt;cle@americanbar.org&gt;</t>
  </si>
  <si>
    <t>Hot Topics in Environment, Energy and Natural Resources Law</t>
  </si>
  <si>
    <t>&lt;48034-32537264.1411671687437.JavaMail.SYSTEM@chg-mcm-prod&gt;</t>
  </si>
  <si>
    <t>Sun, 29 Nov 2015 16:02:23 -0800</t>
  </si>
  <si>
    <t>Re: FOR APPROVAL: Paris #COP21 Tweetstorm</t>
  </si>
  <si>
    <t>&lt;CAEMn5Q=hqfrT5W3GZXp2x=okzXGY5qumTw0PXF2T6iLmceBfXg@mail.gmail.com&gt;</t>
  </si>
  <si>
    <t>Tue, 22 Dec 2015 01:47:47 +0000</t>
  </si>
  <si>
    <t>Ted Strickland &lt;info@tedstrickland.com&gt;</t>
  </si>
  <si>
    <t>I need your help</t>
  </si>
  <si>
    <t>&lt;1333295376.383140031450748867471.JavaMail.app@rbg21.atlis1&gt;</t>
  </si>
  <si>
    <t>Fri, 11 Dec 2015 21:06:22 +0000</t>
  </si>
  <si>
    <t>End Citizens United &lt;admin@endcitizensunited.org&gt;</t>
  </si>
  <si>
    <t>Tammy Duckworth: [MOST ENDANGERED]</t>
  </si>
  <si>
    <t>&lt;06ef7fb4300d896b73cb8ebc94c4a9a0@bounce.bluestatedigital.com&gt;</t>
  </si>
  <si>
    <t>Wed, 15 Oct 2008 11:16:43 -0400</t>
  </si>
  <si>
    <t>[big campaign] MCSAME AS HOOVER - LEAVING STRUGGLING HOMEOWNERS ON
 THEIR OWN</t>
  </si>
  <si>
    <t>&lt;e3b2d4590810150816s479e6cd7m19903cfc17e4b95d@mail.gmail.com&gt;</t>
  </si>
  <si>
    <t>Fri, 3 Apr 2015 08:56:10 -0400</t>
  </si>
  <si>
    <t>Re: Could I call you tomorrow before the meeting btw 8:30-9:30am?</t>
  </si>
  <si>
    <t>&lt;CAE6FiQ-anM5AueDh0+wJmDhzx+ScqD0V0m--KeKirRLYi4+eGQ@mail.gmail.com&gt;</t>
  </si>
  <si>
    <t>Sun, 06 Mar 2016 03:07:26 +0000</t>
  </si>
  <si>
    <t>john.podesta@gmail.com, mmarshall@hillaryclinton.com, 
 jp66@hillaryclinton.com, slatham@hillaryclinton.com, 
 mfisher@hillaryclinton.com, erenda@hillaryclinton.com, 
 sbay@hillaryclinton.com, hstone@hillaryclinton.com, ha16@hillaryclinton.com, 
 kofferdahl@hillaryclinton.com</t>
  </si>
  <si>
    <t>Invitation: NY Staffing Call @ Sun Mar 6, 2016 10am - 10:30am (john.podesta@gmail.com)</t>
  </si>
  <si>
    <t>&lt;047d7bf0c28eda4285052d58a571@google.com&gt;</t>
  </si>
  <si>
    <t>Tue, 28 Jul 2015 16:02:22 +0000</t>
  </si>
  <si>
    <t>&lt;9366053d26e0045c1bbf1036522be14b57e.20150728160048@mail30.atl51.rsgsv.net&gt;</t>
  </si>
  <si>
    <t>Sun, 31 May 2015 20:05:27 +0000</t>
  </si>
  <si>
    <t>"Tierney, Susan" &lt;Susan.Tierney@analysisgroup.com&gt;</t>
  </si>
  <si>
    <t>RE: howdy</t>
  </si>
  <si>
    <t>&lt;51587F9D327D674DB23F35B207C38F3B02495EB4C9@AGEXMB4.ag.local&gt;</t>
  </si>
  <si>
    <t>Wed, 29 Oct 2008 18:27:04 -0500</t>
  </si>
  <si>
    <t>draft agenda for Friday's call</t>
  </si>
  <si>
    <t>&lt;1B00035490093D4A9609987376E3B8332CF3CCF0@manny.obama.local&gt;</t>
  </si>
  <si>
    <t>Tue, 1 Sep 2015 06:01:18 -0600</t>
  </si>
  <si>
    <t>Georgetown University Alumni Career Services
	&lt;acs@advmail.georgetown.edu&gt;</t>
  </si>
  <si>
    <t>podesta@georgetown.edu</t>
  </si>
  <si>
    <t>Mid-Level Transitions, Corporate Social Responsibility, Financial Planning, and More from GU Alumni!</t>
  </si>
  <si>
    <t>&lt;c8edf36f-503e-44e8-9f09-63f4e8a1171c@xtgap4s7mta103.xt.local&gt;</t>
  </si>
  <si>
    <t>Mon, 13 Sep 2010 10:36:59 -0400 (EDT)</t>
  </si>
  <si>
    <t>Rich Sestak &lt;info@joesestak.com&gt;</t>
  </si>
  <si>
    <t>[New TV Ad!] "Duty ... Service"</t>
  </si>
  <si>
    <t>&lt;569897703.-520414937@wfc.wfcDB.mail.democracyinaction.com&gt;</t>
  </si>
  <si>
    <t>Wed, 29 Oct 2008 18:08:29 -0400</t>
  </si>
  <si>
    <t>Mary Pat Bonner &lt;mpbonner@bonnergrp.com&gt;</t>
  </si>
  <si>
    <t>"'davidbrockdc@gmail.com'" &lt;davidbrockdc@gmail.com&gt;, 
 "'john.podesta@gmail.com'" &lt;john.podesta@gmail.com&gt;</t>
  </si>
  <si>
    <t xml:space="preserve">FW: Actress, painter, singer Estelle Reiner dies at 94 </t>
  </si>
  <si>
    <t>&lt;D8A72943A4200045A620F28CED197D3703E037E48D@MBX01.netplexity.local&gt;</t>
  </si>
  <si>
    <t>Thu, 3 Jan 2008 20:50:39 -0500</t>
  </si>
  <si>
    <t>"Tom Matzzie" &lt;tom@zzranch.com&gt;, 
 "Tara McGuinness" &lt;tara.mcguinness@gmail.com&gt;, 
 "Susan McCue" &lt;susan@one.org&gt;, "Paul Begala" &lt;pbegala@hatcreekent.com&gt;, 
 "John Podesta" &lt;john.podesta@gmail.com&gt;</t>
  </si>
  <si>
    <t>McCain Survey- Draft</t>
  </si>
  <si>
    <t>&lt;A596446760EC454295A8ADEC2961A62A02356373@EVS1.GQRR.local&gt;</t>
  </si>
  <si>
    <t>Mon, 30 Jun 2008 20:39:41 -0400</t>
  </si>
  <si>
    <t>thanks and well.... it's official</t>
  </si>
  <si>
    <t>&lt;020001c8db12$f38568c0$da903a40$@org&gt;</t>
  </si>
  <si>
    <t>Sat, 8 Feb 2014 15:48:03 -0500</t>
  </si>
  <si>
    <t>&lt;CALk44aB-G_o3qK+gXqsvM89tEn3de=5SZoM_3V0rtUJ=nGYS4w@mail.gmail.com&gt;</t>
  </si>
  <si>
    <t>Fri, 11 Jul 2008 10:06:19 -0400</t>
  </si>
  <si>
    <t>[big campaign] MCCAIN, LIKE BUSH, OUT OF TOUCH ON THE ECONOMY</t>
  </si>
  <si>
    <t>&lt;b1eeb3a90807110706n29fffe55t5df7b2a67a3180f6@mail.gmail.com&gt;</t>
  </si>
  <si>
    <t>Wed, 3 Feb 2016 14:22:37 -0500</t>
  </si>
  <si>
    <t>Re: Ex-I'm</t>
  </si>
  <si>
    <t>&lt;CAE6FiQ--4=BzwgKDLk8J4ido_uYZE_wXd-R=TU5DPVB=QHD0KA@mail.gmail.com&gt;</t>
  </si>
  <si>
    <t>Fri, 22 Aug 2008 09:25:21 -0500</t>
  </si>
  <si>
    <t>RE: RESENDING: Fwd: Movement 2.0 incorporation and fundraising</t>
  </si>
  <si>
    <t>&lt;1B00035490093D4A9609987376E3B8332486958D@manny.obama.local&gt;</t>
  </si>
  <si>
    <t>Mon, 23 Apr 2012 03:27:38 -0400</t>
  </si>
  <si>
    <t>Fw: Proposal by Lend Lease</t>
  </si>
  <si>
    <t>&lt;D00800C9D48A754DA64285EA077375750135710A82@CLINTON07.utopiasystems.net&gt;</t>
  </si>
  <si>
    <t>Mon, 29 Jun 2015 14:01:50 -0700</t>
  </si>
  <si>
    <t>"Hotwire Deals" &lt;Hotwire@e.Hotwire.com&gt;</t>
  </si>
  <si>
    <t>4-star hotels from $38. Book now.</t>
  </si>
  <si>
    <t>&lt;0.0.1.977.1D0B2AED1D4D636.0@omp.e.hotwire.com&gt;</t>
  </si>
  <si>
    <t>Wed, 17 Feb 2016 20:16:50 -0500</t>
  </si>
  <si>
    <t>Dana &lt;danachasin@gmail.com&gt;</t>
  </si>
  <si>
    <t>Mike Pyle &lt;pyle_michael@yahoo.com&gt;</t>
  </si>
  <si>
    <t>Does DFA Fail on Too Big to Fail? (</t>
  </si>
  <si>
    <t>&lt;95485414-6D84-47FB-B68E-79521870B5F9@gmail.com&gt;</t>
  </si>
  <si>
    <t>Thu, 18 Jul 2013 16:19:40 -0400</t>
  </si>
  <si>
    <t>"Lindsay Siler, BarackObama.com" &lt;info@barackobama.com&gt;</t>
  </si>
  <si>
    <t>A civil rights landmark needs your support</t>
  </si>
  <si>
    <t>&lt;bd7e1c47371c89db26b6fe7132ced6e7@ofa0.bounce.bluestatedigital.com&gt;</t>
  </si>
  <si>
    <t>Wed, 7 Dec 2011 00:18:10 +0000</t>
  </si>
  <si>
    <t>aj66@nyu.edu</t>
  </si>
  <si>
    <t>Re: Fw: FYI</t>
  </si>
  <si>
    <t>&lt;1065207491-1323217092-cardhu_decombobulator_blackberry.rim.net-1258629453-@b12.c6.bise6.blackberry&gt;</t>
  </si>
  <si>
    <t>Tue, 4 Nov 2008 14:58:18 -0500</t>
  </si>
  <si>
    <t>"Steiner, Joshua" &lt;Joshua.Steiner@quadranglegroup.com&gt;</t>
  </si>
  <si>
    <t>&lt;8F8DAD58152C5E4B97F98532F5BB18DA02FA1DFD@QGNYCEXC01.quadranglenyc.quadranglegroup.com&gt;</t>
  </si>
  <si>
    <t>Thu, 24 Jan 2008 18:31:03 -0500</t>
  </si>
  <si>
    <t>"John Podesta" &lt;john.podesta@gmail.com&gt;, "JStocks@nea.org" &lt;jstocks@nea.org&gt;, 
 "Anna.Burger@seiu.org" &lt;anna.burger@seiu.org&gt;, 
 "Rob McKay" &lt;Rob@fundforamerica.net&gt;, "FES33@aol.com" &lt;fes33@aol.com&gt;</t>
  </si>
  <si>
    <t>Update on CDA requests</t>
  </si>
  <si>
    <t>&lt;d8506cac0801241531v5ab692c8p29e59e7bf4b2664c@mail.gmail.com&gt;</t>
  </si>
  <si>
    <t>Wed, 14 Jan 2015 00:42:33 +0530</t>
  </si>
  <si>
    <t>Rich Verma &lt;richverma4@gmail.com&gt;</t>
  </si>
  <si>
    <t>&lt;8EC224F9-6B06-4862-A3D5-276E9B103C2E@gmail.com&gt;</t>
  </si>
  <si>
    <t>Tue, 5 Jan 2016 14:33:51 -0500</t>
  </si>
  <si>
    <t>Re: FW: Joel's Memo</t>
  </si>
  <si>
    <t>&lt;CAE6FiQ-+v7kU=2ruLy8zfxNu_T2gO4rXUR3u7T9EJSLb7Bjx=Q@mail.gmail.com&gt;</t>
  </si>
  <si>
    <t>Thu, 8 May 2008 17:39:18 -0400</t>
  </si>
  <si>
    <t>"Mary Pat Bonner" &lt;mpbonner@bonnergrp.com&gt;</t>
  </si>
  <si>
    <t>&lt;8dd172e0805081439k4d7645c0w4d8c9be0d6af9b24@mail.gmail.com&gt;</t>
  </si>
  <si>
    <t>Fri, 7 Nov 2008 19:13:22 -0500</t>
  </si>
  <si>
    <t>RE: WPost?</t>
  </si>
  <si>
    <t>&lt;2D9BF548D5515F438B3AA0B0BE7BF5F62F72E72267@MBX-01.ptt.gov&gt;</t>
  </si>
  <si>
    <t>Mon, 27 Jul 2015 00:32:49 -0400</t>
  </si>
  <si>
    <t>Amanda Renteria &lt;amandarenteria@gmail.com&gt;</t>
  </si>
  <si>
    <t>Tiernan Sittenfeld &lt;tiernan_sittenfeld@lcv.org&gt;</t>
  </si>
  <si>
    <t>&lt;F3F45DAB-05C0-4EC3-B361-D0DB69CE1DBD@gmail.com&gt;</t>
  </si>
  <si>
    <t>Thu, 14 Jan 2016 19:59:59 +0000</t>
  </si>
  <si>
    <t>&lt;7103af3351935621d42f3b80a952c590b54.20160114195951@mail6.atl91.mcsv.net&gt;</t>
  </si>
  <si>
    <t>Sat, 2 May 2015 05:51:31 -0400</t>
  </si>
  <si>
    <t>Fwd: Timing</t>
  </si>
  <si>
    <t>&lt;3B5C4CEF-CBCE-45C8-A74E-F31167A15680@gmail.com&gt;</t>
  </si>
  <si>
    <t>Tue, 23 Feb 2016 16:46:01 -0500</t>
  </si>
  <si>
    <t>Governor O'Malley &lt;mom@martinomalley.com&gt;</t>
  </si>
  <si>
    <t>Re: You in any mood to talk to me?</t>
  </si>
  <si>
    <t>&lt;D2D1594F-66D7-409D-AAF6-9AEA89BDBADC@martinomalley.com&gt;</t>
  </si>
  <si>
    <t>Thu, 11 Jun 2015 02:10:18 +0000</t>
  </si>
  <si>
    <t>Robby Mook &lt;re47@hillaryclinton.com&gt;, Teddy Goff &lt;tgoff@hillaryclinton.com&gt;</t>
  </si>
  <si>
    <t>Re: Bio Video | For Review</t>
  </si>
  <si>
    <t>&lt;D19E60D8.271B7%jim.margolis@gmmb.com&gt;</t>
  </si>
  <si>
    <t>Tue, 9 Feb 2016 14:50:20 -0500 (EST)</t>
  </si>
  <si>
    <t>Eli and Edye Broad &lt;press@broadfoundation.org&gt;</t>
  </si>
  <si>
    <t>Our grantees amaze and inspire us.</t>
  </si>
  <si>
    <t>&lt;1123677342449.1112598236776.4392.0.191447JL.1002@scheduler.constantcontact.com&gt;</t>
  </si>
  <si>
    <t>Mon, 14 Dec 2015 21:30:04 +0000</t>
  </si>
  <si>
    <t>"Koh, Howard" &lt;hkoh@hsph.harvard.edu&gt;</t>
  </si>
  <si>
    <t xml:space="preserve">update </t>
  </si>
  <si>
    <t>&lt;1DF908B4-97B3-4201-9CC0-E61F6B8CC130@hsph.harvard.edu&gt;</t>
  </si>
  <si>
    <t>Sat, 8 Aug 2015 17:29:15 -0400</t>
  </si>
  <si>
    <t>Re: REVISED DRAFT: college rollout</t>
  </si>
  <si>
    <t>&lt;CAFcwtWDqauLC1LxL3L=KExAT_cSZzv=kGEde7j95rBJ5sqF3zA@mail.gmail.com&gt;</t>
  </si>
  <si>
    <t>Mon, 25 Jan 2016 15:13:45 -0500</t>
  </si>
  <si>
    <t>Marlon Marshall &lt;mmarshall@hillaryclinton.com&gt;</t>
  </si>
  <si>
    <t>Re: Delegate Selection</t>
  </si>
  <si>
    <t>&lt;CA+=gYAmPfJB7uN5zNBPHMv=oQUcLOzNEH5Stc_1eBzFGXKpoOQ@mail.gmail.com&gt;</t>
  </si>
  <si>
    <t>Tue, 13 Jan 2015 13:13:08 +0000</t>
  </si>
  <si>
    <t>an invitation</t>
  </si>
  <si>
    <t>&lt;3A68F6A716A0D040B37408D501E20C86559083@LAW-MBX02.law.georgetown.edu&gt;</t>
  </si>
  <si>
    <t>Tue, 16 Sep 2014 11:45:58 -0400</t>
  </si>
  <si>
    <t>"Mary Podesta" &lt;podesta.mary@gmail.com&gt;</t>
  </si>
  <si>
    <t>john.podesta@gmail.com, "John at WH" &lt;John_D_Podesta@who.eop.gov&gt;</t>
  </si>
  <si>
    <t>FW: eTicket Itinerary and Receipt for Confirmation PL3WMN</t>
  </si>
  <si>
    <t>&lt;001601cfd1c5$4fb15d20$ef141760$@gmail.com&gt;</t>
  </si>
  <si>
    <t>Fri, 13 Mar 2015 10:03:59 -0400</t>
  </si>
  <si>
    <t>John Podesta &lt;john.podesta@gmail.com&gt;, Robby Mook &lt;robbymook2015@gmail.com&gt;, 
 Kristina Schake &lt;kristinakschake@gmail.com&gt;</t>
  </si>
  <si>
    <t>HRC and gridiron</t>
  </si>
  <si>
    <t>&lt;1530F51C-8E37-4CBA-BAA6-BB7381BBC61E@gmail.com&gt;</t>
  </si>
  <si>
    <t>Fri, 31 Jul 2015 13:06:30 +0000</t>
  </si>
  <si>
    <t>Jennifer Palmieri &lt;jennifer.m.palmieri@gmail.com&gt;, 
 "john.podesta@gmail.com" &lt;john.podesta@gmail.com&gt;</t>
  </si>
  <si>
    <t>Re: good letter.</t>
  </si>
  <si>
    <t>&lt;152A9A6D-1D2E-455B-BC81-0378E0CF647E@nbcuni.com&gt;</t>
  </si>
  <si>
    <t>Tue, 21 Jul 2015 22:31:26 -0400</t>
  </si>
  <si>
    <t>Vin Roberti &lt;vin.a.roberti@gmail.com&gt;</t>
  </si>
  <si>
    <t>"john.podesta@gmail.com" &lt;john.podesta@gmail.com&gt;, 
 Mehiel Dennis &lt;dmehiel@fourmco.com&gt;</t>
  </si>
  <si>
    <t xml:space="preserve">Two of my three favorite half Greeks </t>
  </si>
  <si>
    <t>&lt;DE49BAAA-D8A2-4CF3-B59C-867590C25FB4@gmail.com&gt;</t>
  </si>
  <si>
    <t>Wed, 2 Mar 2016 12:46:51 -0500</t>
  </si>
  <si>
    <t>Dan Stein &lt;dstein@hillaryclinton.com&gt;</t>
  </si>
  <si>
    <t>Re: DRAFT: TPs for NYC labor rally tomorrow</t>
  </si>
  <si>
    <t>&lt;CAEZb1wQnnABJR87EOk10pJ+D3kbfX3JDo=YUmF29CrJjNpVmoA@mail.gmail.com&gt;</t>
  </si>
  <si>
    <t>Mon, 10 Aug 2015 18:23:12 +0000</t>
  </si>
  <si>
    <t>&lt;1943246063.371701491439230992714.JavaMail.app@rbg52.atlis1&gt;</t>
  </si>
  <si>
    <t>Thu, 17 Dec 2015 10:52:30 -0500 (EST)</t>
  </si>
  <si>
    <t>Baron Hill &lt;info@baronhillforindiana.com&gt;</t>
  </si>
  <si>
    <t>Hold them accountable for Trump</t>
  </si>
  <si>
    <t>&lt;444048079.606132184@salsa4.salsa4DB.mail.salsalabs.com&gt;</t>
  </si>
  <si>
    <t>Fri, 26 Jun 2015 10:04:37 -0400</t>
  </si>
  <si>
    <t>WEEKLY WRAP-UP: Our best math students aren't studying math</t>
  </si>
  <si>
    <t>&lt;1121482789012.1102433536755.3497.0.291000JL.1002@scheduler.constantcontact.com&gt;</t>
  </si>
  <si>
    <t>Sat, 3 Oct 2015 17:13:19 -0400</t>
  </si>
  <si>
    <t>"christopher.kirchhoff@gmail.com" &lt;christopher.kirchhoff@gmail.com&gt;</t>
  </si>
  <si>
    <t>Re: Ragnar 2015 Gameday Chain</t>
  </si>
  <si>
    <t>&lt;FAA31F56-3687-4CFF-BBD0-61C4491095DD@gmail.com&gt;</t>
  </si>
  <si>
    <t>Wed, 6 May 2015 17:50:12 -0400</t>
  </si>
  <si>
    <t>Re: Priorities USA</t>
  </si>
  <si>
    <t>&lt;CAH2oiqL_47doHjRQHgKebB3inhsm_WF7PXa2=Kean1bKtJHK7A@mail.gmail.com&gt;</t>
  </si>
  <si>
    <t>Thu, 28 May 2009 14:53:05 -0600</t>
  </si>
  <si>
    <t>You are invited...</t>
  </si>
  <si>
    <t>&lt;067b01c9dfd6$4ee3d800$ecab8800$@org&gt;</t>
  </si>
  <si>
    <t>Mon, 15 Dec 2014 14:00:00 -0600</t>
  </si>
  <si>
    <t>ABA CLE - Public Contract Law &lt;cle@americanbar.org&gt;</t>
  </si>
  <si>
    <t>Suspension/Debarment Cases in Federal Contracting</t>
  </si>
  <si>
    <t>&lt;16455-22940400.1418673656968.JavaMail.SYSTEM@chg-mcm-prod&gt;</t>
  </si>
  <si>
    <t>Thu, 30 May 2013 17:34:38 -0400</t>
  </si>
  <si>
    <t>Scarlet Cronin &lt;scarlet.cronin@clintonglobalinitiative.org&gt;</t>
  </si>
  <si>
    <t>Diane Reynolds &lt;dreynolds@clintonemail.com&gt;, 
 Doug Band Tholdings &lt;doug.band@teneoholdings.com&gt;, 
 "sberger@albrightstonebridge.com" &lt;sberger@albrightstonebridge.com&gt;, 
 Bruce Lindsey &lt;blindsey@clintonfoundation.org&gt;, 
 Cheryl Mills Contact &lt;cheryl.mills@gmail.com&gt;, 
 "Enonacs@yahoo.com" &lt;Enonacs@yahoo.com&gt;, 
 =?us-ascii?Q?John=0D=0A_Podesta?= &lt;john.podesta@gmail.com&gt;, 
 "melanne.verveer@gmail.com" &lt;melanne.verveer@gmail.com&gt;, 
 Maggie Williams Contact &lt;williamsbarrett@aol.com&gt;, 
 Robert Harrison &lt;bob.harrison@clintonglobalinitiative.org&gt;</t>
  </si>
  <si>
    <t>RE: CGI Advisory Group Meeting Dates</t>
  </si>
  <si>
    <t>&lt;983463ED34DDEA4C8865CFB3922CCA863662BEFAFF@CLINTON07.utopiasystems.net&gt;</t>
  </si>
  <si>
    <t>Tue, 6 May 2014 12:48:47 -0400</t>
  </si>
  <si>
    <t>Time to meet up shortly?</t>
  </si>
  <si>
    <t>&lt;BCE61AA0-E55A-48B4-A158-D9C904E65CF5@gmail.com&gt;</t>
  </si>
  <si>
    <t>Sat, 17 Jan 2015 19:03:06 -0500</t>
  </si>
  <si>
    <t>Juliana &lt;julesg86@gmail.com&gt;</t>
  </si>
  <si>
    <t>Re: This weekend</t>
  </si>
  <si>
    <t>&lt;351E8EE2-2A5D-41ED-B4FB-F050C06D153A@gmail.com&gt;</t>
  </si>
  <si>
    <t>Sat, 9 Jan 2016 08:11:11 -0500</t>
  </si>
  <si>
    <t>Navin Nayak &lt;nnayak@hillaryclinton.com&gt;</t>
  </si>
  <si>
    <t>Ally Letsky &lt;aletsky@hillaryclinton.com&gt;, 
 Andrew Bleeker &lt;ableeker@bpimedia.com&gt;, Anson Kaye &lt;anson.kaye@gmmb.com&gt;, 
 Brian Fallon &lt;bfallon@hillaryclinton.com&gt;, 
 Caitlin Merchant &lt;caitlin@grunwald-communications.com&gt;, 
 Christina Reynolds &lt;creynolds@hillaryclinton.com&gt;, 
 Dan Schwerin &lt;dschwerin@hillaryclinton.com&gt;, 
 David Binder &lt;david@db-research.com&gt;, 
 David Dixon &lt;david@dixondavismedia.com&gt;, 
 Ed Peavy &lt;ed@missioncontrolinc.net&gt;, 
 Elan Kriegel &lt;ekriegel@hillaryclinton.com&gt;, 
 Ellen Esterhay &lt;ellen.esterhay@gmmb.com&gt;, 
 Emily Samsel &lt;esamsel@hillaryclinton.com&gt;, 
 Heather Stone &lt;hstone@hillaryclinton.com&gt;, 
 Jake Sullivan &lt;jsullivan@hillaryclinton.com&gt;, 
 Jason Rosenbaum &lt;jrosenbaum@hillaryclinton.com&gt;, 
 Jeff Liszt &lt;jeff@algpolling.com&gt;, 
 Jennifer Palmieri &lt;jpalmieri@hillaryclinton.com&gt;, 
 Jim Andrews &lt;jandrews@jacompany.com&gt;, Jim Margolis &lt;jim.margolis@gmmb.com&gt;, 
 Joel Benenson &lt;jbenenson@bsgco.com&gt;, John Anzalone &lt;john@algpolling.com&gt;, 
 John Podesta &lt;john.podesta@gmail.com&gt;, John Rimel &lt;john.rimel@gmmb.com&gt;, 
 Katie Connolly &lt;kconnolly@bsgco.com&gt;, 
 Kristina Schake &lt;kschake@hillaryclinton.com&gt;, 
 Mandy Grunwald &lt;gruncom@aol.com&gt;, Maren Hesla &lt;maren@missioncontrolinc.net&gt;, 
 Matt Dover &lt;mdover@hillaryclinton.com&gt;, 
 Matt Paul &lt;mpaul@hillaryclinton.com&gt;, Melissa Bell &lt;mbell@bsgco.com&gt;, 
 Michael Halle &lt;mhalle@hillaryclinton.com&gt;, 
 Mike Vlacich &lt;mvlacich@hillaryclinton.com&gt;, 
 Mona Thinavongsa &lt;mona@algpolling.com&gt;, 
 Oren Shur &lt;oshur@hillaryclinton.com&gt;, Peter Brodnitz &lt;pbrodnitz@bsgco.com&gt;, 
 Rich Davis &lt;rich@dixondavismedia.com&gt;, Robby Mook &lt;re47@hillaryclinton.com&gt;, 
 Sara Latham &lt;slatham@hillaryclinton.com&gt;, 
 Shannon Currie &lt;scurrie@bsgco.com&gt;, Teddy Goff &lt;tgoff@hillaryclinton.com&gt;</t>
  </si>
  <si>
    <t>Decks for Message Polls</t>
  </si>
  <si>
    <t>&lt;CAA61GUcE+8OmeawakpKujFDLC5diQd_C7aLG3Cf31+a8Fq18jg@mail.gmail.com&gt;</t>
  </si>
  <si>
    <t>Thu, 17 Dec 2009 10:17:11 -0500 (EST)</t>
  </si>
  <si>
    <t>Consequences</t>
  </si>
  <si>
    <t>&lt;620437246.1695603605@democracy.dsccdb.www.democratsenators.org&gt;</t>
  </si>
  <si>
    <t>Fri, 29 May 2015 21:58:31 -0400</t>
  </si>
  <si>
    <t>Tomorrow pickup</t>
  </si>
  <si>
    <t>&lt;-7715725134792528311@unknownmsgid&gt;</t>
  </si>
  <si>
    <t>Sat, 1 Nov 2008 16:34:45 -0700 (PDT)</t>
  </si>
  <si>
    <t>Daniel Tarullo &lt;tarullos4@yahoo.com&gt;</t>
  </si>
  <si>
    <t>rubinr@citi.com, Larry Summers &lt;lhsummers@deshaw.com&gt;, 
 Jason Furman &lt;jfurman@barackobama.com&gt;, ricesusane@aol.com, 
 djsberg@gmail.com</t>
  </si>
  <si>
    <t>Decision Memo on G20 Meeting Attendance</t>
  </si>
  <si>
    <t>&lt;311286.33492.qm@web57705.mail.re3.yahoo.com&gt;</t>
  </si>
  <si>
    <t>Thu, 18 Jun 2015 21:27:54 -0400</t>
  </si>
  <si>
    <t>"hrcrapid@hillaryclinton.com" &lt;hrcrapid@hillaryclinton.com&gt;</t>
  </si>
  <si>
    <t>June 18th Nightly Press Traffic Summary</t>
  </si>
  <si>
    <t>&lt;1897750113929135236@unknownmsgid&gt;</t>
  </si>
  <si>
    <t>Tue, 6 Oct 2015 15:52:55 -0400</t>
  </si>
  <si>
    <t>Amanda Renteria &lt;arenteria@hillaryclinton.com&gt;, 
 John Podesta &lt;john.podesta@gmail.com&gt;, 
 Phil Schiliro &lt;pschiliro@sb-atalaya.com&gt;, 
 Phil Barnett &lt;pbarnett@sb-atalaya.com&gt;, Matt Siegler &lt;matt@sb-atalaya.com&gt;</t>
  </si>
  <si>
    <t>Re: Hill mtgs / Benghazi roll out</t>
  </si>
  <si>
    <t>&lt;2230217881251513741@unknownmsgid&gt;</t>
  </si>
  <si>
    <t>Mon, 4 Jan 2016 21:47:14 -0500</t>
  </si>
  <si>
    <t>Fwd: Friendly reminder</t>
  </si>
  <si>
    <t>&lt;CAE6FiQ-+MZ=yQVJCu+5KfLjkF7Sg=Gxmuiw8oF0Faypd+aWmkQ@mail.gmail.com&gt;</t>
  </si>
  <si>
    <t>Thu, 4 Dec 2008 14:52:35 -0500</t>
  </si>
  <si>
    <t>"Cara Morris Stern" &lt;cara@hildebrandtewes.com&gt;</t>
  </si>
  <si>
    <t>Reminder: Tonight - Send Gibbs to the White House in Style</t>
  </si>
  <si>
    <t>&lt;033601c95649$f01418a0$d03c49e0$@com&gt;</t>
  </si>
  <si>
    <t>Tue, 23 Dec 2014 08:00:08 -0500</t>
  </si>
  <si>
    <t>Re: The Daily Caller</t>
  </si>
  <si>
    <t>&lt;4B9367E3-07A9-4A6B-A4B7-2E8F4BD5EA4E@gmail.com&gt;</t>
  </si>
  <si>
    <t>Sun, 23 Feb 2014 19:27:16 -0500</t>
  </si>
  <si>
    <t>"Madden, Alice" &lt;Alice.Madden@Hq.Doe.Gov&gt;</t>
  </si>
  <si>
    <t>are you going to Governors' reception tonight?</t>
  </si>
  <si>
    <t>&lt;2C634EA724B0124BB7A5F13D69F6B20F85D0360B92@ESCE-EVS-01.doe.local&gt;</t>
  </si>
  <si>
    <t>Tue, 10 Mar 2015 19:09:47 -0400</t>
  </si>
  <si>
    <t>Guy Cecil &lt;ghcecil@gmail.com&gt;</t>
  </si>
  <si>
    <t>&lt;CAE6FiQ-7aSodh9AvgDrsFHCw5F3bVNJjroZ-M5xx0hgP1Z_=zg@mail.gmail.com&gt;</t>
  </si>
  <si>
    <t>Sat, 13 Sep 2014 15:27:35 -0400</t>
  </si>
  <si>
    <t>James Tomarken &lt;jtomarken@gmail.com&gt;</t>
  </si>
  <si>
    <t>Fwd: ebola plan</t>
  </si>
  <si>
    <t>&lt;8F1CF9A7-D1A4-4083-B5E4-FAF3DA95787A@gmail.com&gt;</t>
  </si>
  <si>
    <t>Thu, 12 Mar 2015 11:25:15 +0000</t>
  </si>
  <si>
    <t>Marshall Matz &lt;mmatz@ofwlaw.com&gt;</t>
  </si>
  <si>
    <t>"John.Podesta@gmail.com" &lt;John.Podesta@gmail.com&gt;</t>
  </si>
  <si>
    <t>Re: The Logan Act--on Iran</t>
  </si>
  <si>
    <t>&lt;D2A54D6C239A7142B6BA3AF3AB4C4000529554CF@mbx028-e1-va-8.exch028.domain.local&gt;</t>
  </si>
  <si>
    <t>Fri, 26 Feb 2016 16:07:18 -0500</t>
  </si>
  <si>
    <t>Lorella Praeli &lt;lpraeli@hillaryclinton.com&gt;</t>
  </si>
  <si>
    <t>SC | 2.26.2016</t>
  </si>
  <si>
    <t>&lt;5820267370305927925@unknownmsgid&gt;</t>
  </si>
  <si>
    <t>Fri, 24 Feb 2012 17:24:27 -0500</t>
  </si>
  <si>
    <t>Dennis Cheng &lt;dcheng@clintonfoundation.org&gt;</t>
  </si>
  <si>
    <t>2 questions</t>
  </si>
  <si>
    <t>&lt;D64C02CE3EE32C4EA058371A2427C26C012C3C0644@CLINTON07.utopiasystems.net&gt;</t>
  </si>
  <si>
    <t>Thu, 18 Dec 2014 14:36:47 -0500 (EST)</t>
  </si>
  <si>
    <t>Season's Greetings from Democracy Journal</t>
  </si>
  <si>
    <t>&lt;1119518272875.1101360615949.43405.0.91433JL.1002@scheduler.constantcontact.com&gt;</t>
  </si>
  <si>
    <t>Tue, 30 Apr 2013 10:47:03 -0400</t>
  </si>
  <si>
    <t>info@ericgarcetti.com</t>
  </si>
  <si>
    <t>Contribution Confirmation</t>
  </si>
  <si>
    <t>&lt;6b396d6827d8401da83c60453e37368b@ericgarcetti.com&gt;</t>
  </si>
  <si>
    <t>Fri, 14 Feb 2014 21:55:13 +0000</t>
  </si>
  <si>
    <t>Kristina Costa &lt;kcosta@americanprogress.org&gt;</t>
  </si>
  <si>
    <t>"johnpodesta@gmail.com" &lt;johnpodesta@gmail.com&gt;</t>
  </si>
  <si>
    <t>Ulrich Boser book blurb</t>
  </si>
  <si>
    <t>&lt;6e9f6cc4e0e9463cad81699e7682d2c2@CO1PR05MB395.namprd05.prod.outlook.com&gt;</t>
  </si>
  <si>
    <t>Fri, 6 Mar 2015 17:54:10 -0500</t>
  </si>
  <si>
    <t>Re: Today's call</t>
  </si>
  <si>
    <t>&lt;745A2999-2E8E-4536-B22E-EF6C82605DC7@gmail.com&gt;</t>
  </si>
  <si>
    <t>Tue, 22 Dec 2015 15:47:28 -0500</t>
  </si>
  <si>
    <t>Re: Happy Holidays</t>
  </si>
  <si>
    <t>&lt;-6768268604527657058@unknownmsgid&gt;</t>
  </si>
  <si>
    <t>Thu, 3 Mar 2016 13:45:29 -0500</t>
  </si>
  <si>
    <t>"Rev. William Barber &amp; Jonathan Wilson-Hartgrove" &lt;magazine@tikkun.org&gt;</t>
  </si>
  <si>
    <t>Stop Talking About Trump. Start Talking About Who Will Change
 Policies that Perpetuate Racial Dispartiiies and Injustice</t>
  </si>
  <si>
    <t>&lt;3510548791.-1968105228@org.orgDB.reply.salsalabs.com&gt;</t>
  </si>
  <si>
    <t>Sat, 5 Sep 2015 09:48:18 -0400</t>
  </si>
  <si>
    <t>Re: HRC and Social Security</t>
  </si>
  <si>
    <t>&lt;CAE6FiQ8O4GnGEF+D8qMpq1e+9yg3E36DJkYaKsncLn1Mj9QkkQ@mail.gmail.com&gt;</t>
  </si>
  <si>
    <t>Sun, 19 Apr 2015 19:00:13 -0400</t>
  </si>
  <si>
    <t>Fwd: HRC Final Schedule, Monday, April 20th</t>
  </si>
  <si>
    <t>&lt;CAEXD=V1h90ZFBwcWxCEZdSxYqs6aiyM6YMTST9LKojv+FMNQNw@mail.gmail.com&gt;</t>
  </si>
  <si>
    <t>Fri, 25 Jul 2008 15:32:41 GMT</t>
  </si>
  <si>
    <t>Had enough? Help LCV elect Obama</t>
  </si>
  <si>
    <t>&lt;20080725153241.11764.13427.qmail@omail6.getactive.com&gt;</t>
  </si>
  <si>
    <t>Fri, 19 Jun 2009 11:52:01 -0400</t>
  </si>
  <si>
    <t>Beth Eagle &lt;betheagle@gmail.com&gt;</t>
  </si>
  <si>
    <t>Update</t>
  </si>
  <si>
    <t>&lt;2eb7441e0906190852y4cd9f446p8f9f4f14d61f81a8@mail.gmail.com&gt;</t>
  </si>
  <si>
    <t>Thu, 6 Mar 2008 12:04:26 -0500</t>
  </si>
  <si>
    <t>STATEMENT: Senator Clinton On Blast At Times Square Armed Forces Recruiting Center</t>
  </si>
  <si>
    <t>&lt;6F0155DEFCB7A4439A77CC9FE97CD62208A3EE01@SENATE-MS13.senate.ussenate.us&gt;</t>
  </si>
  <si>
    <t>Thu, 20 Nov 2014 15:34:03 +0000</t>
  </si>
  <si>
    <t>Ethan Gelber &lt;egelber@hrcoffice.com&gt;, 
 "robbymook@gmail.com" &lt;robbymook@gmail.com&gt;, 
 Cheryl Mills &lt;cheryl.mills@gmail.com&gt;, Philippe Reines &lt;pir@hrcoffice.com&gt;, 
 Jake Sullivan &lt;jake.sullivan@gmail.com&gt;, 
 Huma Abedin &lt;huma@clintonemail.com&gt;, Nick Merrill &lt;nmerrill@hrcoffice.com&gt;, 
 John Podesta &lt;john.podesta@gmail.com&gt;</t>
  </si>
  <si>
    <t>Re: Draft statement on immigration executive</t>
  </si>
  <si>
    <t>&lt;D0937371.54D39%dschwerin@hrcoffice.com&gt;</t>
  </si>
  <si>
    <t>Wed, 27 May 2015 17:32:23 +0000</t>
  </si>
  <si>
    <t>"Sandy Theis, ProgressOhio" &lt;no-reply@progressohio.org&gt;</t>
  </si>
  <si>
    <t>Restore Workers' Rights</t>
  </si>
  <si>
    <t>&lt;7f8ee-2ed-5565ffa7@list.progressohio.org&gt;</t>
  </si>
  <si>
    <t>Fri, 19 Dec 2014 14:48:08 -0800</t>
  </si>
  <si>
    <t>Mary Podesta &lt;podesta.mary@gmail.com&gt;, 
 "john.podesta@gmail.com" &lt;john.podesta@gmail.com&gt;, 
 Megan Rouse &lt;meganrouse@gmail.com&gt;, Mae Podesta &lt;mpodesta@gmail.com&gt;</t>
  </si>
  <si>
    <t>XMas Eve</t>
  </si>
  <si>
    <t>&lt;CAP-MWF6jpNrhLiNUQU+MZG_U9TRB4tcnJ03GuF6uHcG0KfU44Q@mail.gmail.com&gt;</t>
  </si>
  <si>
    <t>Wed, 2 Mar 2016 20:28:18 +0000</t>
  </si>
  <si>
    <t>Tina Flournoy &lt;Tina@presidentclinton.com&gt;</t>
  </si>
  <si>
    <t>70th</t>
  </si>
  <si>
    <t>&lt;704DCFA9-C912-43C7-B1F1-620AFC3EEAAC@presidentclinton.com&gt;</t>
  </si>
  <si>
    <t>Thu, 23 Apr 2015 13:44:11 -0400</t>
  </si>
  <si>
    <t>Re: FARA</t>
  </si>
  <si>
    <t>&lt;CAMhPeA9O25n9u_gM3D0t-8YBLuLqyDceZ8bEKGEbe1VbdqJz9g@mail.gmail.com&gt;</t>
  </si>
  <si>
    <t>Mon, 21 Jan 2013 14:13:44 +0000</t>
  </si>
  <si>
    <t>"White, Karen [NEA]" &lt;KWhite@nea.org&gt;</t>
  </si>
  <si>
    <t>BigCampaign &lt;bigcampaign@googlegroups.com&gt;, 
 "cabinet [NEA]" &lt;Cabinet@nea.org&gt;</t>
  </si>
  <si>
    <t>[big campaign] VIEWER'S GUIDE for 57th Presidential Inaugural, from
 Joint Congressional Committee on Inaugural Ceremonies</t>
  </si>
  <si>
    <t>&lt;E8431D62-D8FA-4E56-8575-C34C75D79FC4@nea.org&gt;</t>
  </si>
  <si>
    <t>Wed, 18 Jun 2014 17:20:56 +0000</t>
  </si>
  <si>
    <t>Tom Steyer &lt;tsteyer@fahrllc.com&gt;</t>
  </si>
  <si>
    <t>"John Podesta (john.podesta@gmail.com)" &lt;john.podesta@gmail.com&gt;, 
 =?us-ascii?Q?John=0D=0A_Podesta_=28John=5FD=5FPodesta@who.eop.gov=29?= &lt;John_D_Podesta@who.eop.gov&gt;</t>
  </si>
  <si>
    <t>update</t>
  </si>
  <si>
    <t>&lt;F4946E330EB296428BB86DBE8B9195BC2ED0D0FD@mbx031-w1-co-4.exch031.domain.local&gt;</t>
  </si>
  <si>
    <t>Tue, 18 Nov 2008 16:49:44 +0000</t>
  </si>
  <si>
    <t>Delivered: Oceans</t>
  </si>
  <si>
    <t>&lt;368550998-1227026964-cardhu_decombobulator_blackberry.rim.net-212136329-@bxe245.bisx.prod.on.blackberry&gt;</t>
  </si>
  <si>
    <t>Tue, 14 Apr 2015 23:07:00 -0400</t>
  </si>
  <si>
    <t>Adrienne Elrod &lt;aelrod@hillaryclinton.com&gt;, 
 Heather Samuelson &lt;hsamuelson@cdmillsgroup.com&gt;, 
 Cheryl Mills &lt;cheryl.mills@gmail.com&gt;</t>
  </si>
  <si>
    <t>Re: Hillary Clinton Was Asked About Email 2 Years Ago - NYTimes.com</t>
  </si>
  <si>
    <t>&lt;CAE_=YH_MDFzmbBpcHf4K4VDHuCYkTps2yMRyR5ew0V+qo2Rv8g@mail.gmail.com&gt;</t>
  </si>
  <si>
    <t>Mon, 25 Oct 2010 17:35:13 -0400 (EDT)</t>
  </si>
  <si>
    <t>[New TV Ad] "Independence"</t>
  </si>
  <si>
    <t>&lt;634360966.-1794678009@wfc.wfcDB.mail.democracyinaction.com&gt;</t>
  </si>
  <si>
    <t>Fri, 30 Oct 2015 09:21:51 -0400</t>
  </si>
  <si>
    <t>Speech Drafts &lt;speechdrafts@hillaryclinton.com&gt;, 
 LaDavia Drane &lt;ldrane@hillaryclinton.com&gt;, 
 Richard McDaniel &lt;rmcdaniel@hillaryclinton.com&gt;, 
 Corey Ciorciari &lt;cciorciari@hillaryclinton.com&gt;, 
 Brynne Craig &lt;bcraig@hillaryclinton.com&gt;</t>
  </si>
  <si>
    <t>Re: DRAFT: Atlanta Rally - revised</t>
  </si>
  <si>
    <t>&lt;CAAEwKfxQj2FCjJ6NBjoAP-Whk=TUkhjzdNDO08aHGgftwp=Ukw@mail.gmail.com&gt;</t>
  </si>
  <si>
    <t>Thu, 12 Nov 2015 08:01:16 -0500</t>
  </si>
  <si>
    <t>&lt;151c7c4756fc4c76bacb3740547ef198@iowadailydemocrat.com&gt;</t>
  </si>
  <si>
    <t>Mon, 23 Nov 2015 21:05:28 -0500</t>
  </si>
  <si>
    <t>Bradley Komar &lt;bkomar@hillaryclinton.com&gt;</t>
  </si>
  <si>
    <t>Re: FOR THE BOOK: talking points for Colorado organizing events tomorrow</t>
  </si>
  <si>
    <t>&lt;CAOpGB0+BHhFBTcctA1813gipaaKKCeSQ9X+CgW-J-w+j59oDpw@mail.gmail.com&gt;</t>
  </si>
  <si>
    <t>Sun, 07 Dec 2008 18:29:11 +0800 (CST)</t>
  </si>
  <si>
    <t>&lt;1228645751.66651.johnson_lo@mail2000.com.tw&gt;</t>
  </si>
  <si>
    <t>Tue, 3 May 2011 09:50:00 -0500 (CDT)</t>
  </si>
  <si>
    <t>Tell Congress: End Big Oil Handouts</t>
  </si>
  <si>
    <t>&lt;10293177.1304436868881.JavaMail.www@app339&gt;</t>
  </si>
  <si>
    <t>Wed, 11 Feb 2015 16:50:59 +0000</t>
  </si>
  <si>
    <t>Re: Good letter on substance in NYT. Don't know the facts, but</t>
  </si>
  <si>
    <t>&lt;BY1PR0101MB1223A02E7BAA776EC91B6F2BEA250@BY1PR0101MB1223.prod.exchangelabs.com&gt;</t>
  </si>
  <si>
    <t>Sat, 6 Jun 2015 10:50:52 -0400</t>
  </si>
  <si>
    <t>Your Monday / NEA Question</t>
  </si>
  <si>
    <t>&lt;CAKekdpUPcVb8e+3T5cZbwBDwnAQBBsT6gm=mbn0V7-x1jRJAxg@mail.gmail.com&gt;</t>
  </si>
  <si>
    <t>Fri, 31 Oct 2008 23:06:08 +0000</t>
  </si>
  <si>
    <t>sarahelizabethfeinberg@gmail.com</t>
  </si>
  <si>
    <t>Delivered: Re: backgrounder/off the record conversations with reporters</t>
  </si>
  <si>
    <t>&lt;65012192-1225494358-cardhu_decombobulator_blackberry.rim.net-1164497295-@bxe245.bisx.prod.on.blackberry&gt;</t>
  </si>
  <si>
    <t>Sun, 20 Mar 2016 23:26:02 -0400</t>
  </si>
  <si>
    <t>Re: DRAFT: inserts for tomorrow's AZ rally (K-12, guns and immigration)</t>
  </si>
  <si>
    <t>&lt;CAFcwtWA7UwT+ZexYtNC3skYta+Y8nGuA5KOSUJCMYme7qPnSAA@mail.gmail.com&gt;</t>
  </si>
  <si>
    <t>Wed, 29 Apr 2015 00:18:00 +0000</t>
  </si>
  <si>
    <t>"re47@hillaryclinton.com" &lt;re47@hillaryclinton.com&gt;</t>
  </si>
  <si>
    <t>"john.podesta@gmail.com" &lt;john.podesta@gmail.com&gt;, 
 Jennifer Palmieri &lt;jpalmieri@hillaryclinton.com&gt;, 
 Kristina Schake &lt;kschake@hillaryclinton.com&gt;, 
 "jim.margolis@gmmb.com" &lt;jim.margolis@gmmb.com&gt;, 
 David Binder &lt;david@db-research.com&gt;, 
 "jake.sullivan@gmail.com" &lt;jake.sullivan@gmail.com&gt;, 
 "ha16@hillaryclinton.com" &lt;ha16@hillaryclinton.com&gt;, 
 "jbenenson@bsgco.com" &lt;jbenenson@bsgco.com&gt;, 
 Teddy Goff &lt;tgoff@hillaryclinton.com&gt;, 
 "john@algpolling.com" &lt;john@algpolling.com&gt;, 
 "gruncom@aol.com" &lt;gruncom@aol.com&gt;, 
 Brian Fallon &lt;bfallon@hillaryclinton.com&gt;, 
 Oren Shur &lt;oshur@hillaryclinton.com&gt;, 
 Dan Schwerin &lt;dschwerin@hillaryclinton.com&gt;</t>
  </si>
  <si>
    <t>Invitation: Post-Launch Strategy Meeting @ Wed Apr 29, 2015 2:45pm -
 4:45pm (john.podesta@gmail.com)</t>
  </si>
  <si>
    <t>&lt;90e6ba3fcf0172d3310514d1e963@google.com&gt;</t>
  </si>
  <si>
    <t>Mon, 27 Jul 2015 19:03:26 +0000 (UTC)</t>
  </si>
  <si>
    <t>LinkedIn &lt;messages-noreply@linkedin.com&gt;</t>
  </si>
  <si>
    <t>John, people are looking at your LinkedIn profile</t>
  </si>
  <si>
    <t>&lt;1864467157.366594.1438023806002.JavaMail.app@ela4-app8165.prod&gt;</t>
  </si>
  <si>
    <t>Mon, 5 Oct 2015 22:37:00 -0500</t>
  </si>
  <si>
    <t>wendy abrams &lt;wabrams1@gmail.com&gt;</t>
  </si>
  <si>
    <t>Fwd: John Podesta</t>
  </si>
  <si>
    <t>&lt;86FA6756-95D7-48E0-8E7C-3443C37ECC54@gmail.com&gt;</t>
  </si>
  <si>
    <t>Wed, 12 Nov 2014 21:50:12 -0500</t>
  </si>
  <si>
    <t>Heather Boushey &lt;hboushey@gmail.com&gt;</t>
  </si>
  <si>
    <t>Re: Thank you</t>
  </si>
  <si>
    <t>&lt;4D7F02D5-1AE3-48ED-805B-922CE7DAA973@gmail.com&gt;</t>
  </si>
  <si>
    <t>Sat, 19 Dec 2015 14:03:11 +0000</t>
  </si>
  <si>
    <t>Friend &lt;podesta@law.georgetown.edu&gt;</t>
  </si>
  <si>
    <t>&lt;17ec3f6404c824ee81312e73bf1e2659d1e.20151219140231@mail222.suw14.mcdlv.net&gt;</t>
  </si>
  <si>
    <t>Fri, 19 Feb 2016 15:00:00 -0600</t>
  </si>
  <si>
    <t>ABA CLE - Section of Intellectual Property Law &lt;cle@americanbar.org&gt;</t>
  </si>
  <si>
    <t>The Cloud Above Us All: Data and Intellectual Property Issues in Cloud Computing</t>
  </si>
  <si>
    <t>&lt;27883-14794415.1455915651531.JavaMail.SYSTEM@chg-mcm-prod&gt;</t>
  </si>
  <si>
    <t>Sat, 12 Sep 2015 12:17:05 +0000</t>
  </si>
  <si>
    <t>Apple &lt;News@InsideApple.Apple.com&gt;</t>
  </si>
  <si>
    <t>Pre-order iPhone 6s or iPhone 6s Plus now.</t>
  </si>
  <si>
    <t>&lt;1090114804.189583188.1442060225733.JavaMail.cboxp@nwk-cboxp-lapp03.apple.com&gt;</t>
  </si>
  <si>
    <t>Sun, 9 Nov 2008 16:09:17 +0000</t>
  </si>
  <si>
    <t>Delivered: Re: Clean up?</t>
  </si>
  <si>
    <t>&lt;322437256-1226246943-cardhu_decombobulator_blackberry.rim.net-107135052-@bxe245.bisx.prod.on.blackberry&gt;</t>
  </si>
  <si>
    <t>Tue, 23 Sep 2014 15:54:39 +0000</t>
  </si>
  <si>
    <t>G'town Law: Capital Punishment and the Eighth Amendment 9/24</t>
  </si>
  <si>
    <t>&lt;5CFB44D64A78CA459D19BE4B86C9F9E8255750A1@LAW-MBX01.law.georgetown.edu&gt;</t>
  </si>
  <si>
    <t>Mon, 15 Jun 2015 21:05:32 +0000 (UTC)</t>
  </si>
  <si>
    <t>"Janice Lachance, Esq., FASAE" &lt;messages-noreply@linkedin.com&gt;</t>
  </si>
  <si>
    <t>Janice Lachance, Esq., FASAE's invitation is waiting for your
 response</t>
  </si>
  <si>
    <t>&lt;916540511.2242526.1434402332563.JavaMail.app@ela4-app7773.prod&gt;</t>
  </si>
  <si>
    <t>Wed, 24 Feb 2010 19:10:49 +0000</t>
  </si>
  <si>
    <t>"Mitch Stewart, BarackObama.com" &lt;info@barackobama.com&gt;</t>
  </si>
  <si>
    <t>Tune in tomorrow</t>
  </si>
  <si>
    <t>&lt;03905687a164183c6c3255d6a17ae385@localhost.localdomain&gt;</t>
  </si>
  <si>
    <t>Mon, 20 May 2013 01:07:29 +0000</t>
  </si>
  <si>
    <t>Eric Garcetti &lt;info@ericgarcetti.com&gt;</t>
  </si>
  <si>
    <t>Something in the Air</t>
  </si>
  <si>
    <t>&lt;51997751bcec1_2ee9713e28718a5@worker5.nbuild.3dna.managedmachine.com.mail&gt;</t>
  </si>
  <si>
    <t>Wed, 13 Jan 2016 22:07:55 +0000</t>
  </si>
  <si>
    <t>Gabriella Colantoni &lt;Gabriella.Colantoni@fox.com&gt;</t>
  </si>
  <si>
    <t>RE: Laura Nichols Reference</t>
  </si>
  <si>
    <t>&lt;CY1PR0501MB20122F0E250DA4B2EFFC0431E2CB0@CY1PR0501MB2012.namprd05.prod.outlook.com&gt;</t>
  </si>
  <si>
    <t>Mon, 29 Mar 2010 10:29:55 -0400 (EDT)</t>
  </si>
  <si>
    <t>Ross Offinger &lt;ross@kirstengillibrand.com&gt;</t>
  </si>
  <si>
    <t>George W. Bush's shoes</t>
  </si>
  <si>
    <t>&lt;712263387.1531947585@democracy.dsccdb.www.democratsenators.org&gt;</t>
  </si>
  <si>
    <t>Mon, 21 Dec 2015 12:10:58 -0500</t>
  </si>
  <si>
    <t>Time to talk?</t>
  </si>
  <si>
    <t>&lt;-4133602879119080386@unknownmsgid&gt;</t>
  </si>
  <si>
    <t>Wed, 30 Sep 2015 09:54:30 -0400</t>
  </si>
  <si>
    <t>Sara Solow &lt;ssolow@hillaryclinton.com&gt;</t>
  </si>
  <si>
    <t>Re: For review/approval: TPs for Thursday substance abuse event</t>
  </si>
  <si>
    <t>&lt;CALGS4wR38s_7p4frdktmeZL6ieaRvgTy6T7gxuY4UDii4hseMg@mail.gmail.com&gt;</t>
  </si>
  <si>
    <t>Wed, 23 Sep 2015 16:26:43 +0000</t>
  </si>
  <si>
    <t>kschake@hillaryclinton.com</t>
  </si>
  <si>
    <t>john.podesta@gmail.com, jsullivan@hillaryclinton.com, 
 dschwerin@hillaryclinton.com, jpalmieri@hillaryclinton.com, 
 mmarshall@hillaryclinton.com, re47@hillaryclinton.com</t>
  </si>
  <si>
    <t>Invitation: Pre-Debate Messaging @ Wed Sep 23, 2015 2:30pm - 3:30pm (john.podesta@gmail.com)</t>
  </si>
  <si>
    <t>&lt;001a114fbf387fbb3405206c9449@google.com&gt;</t>
  </si>
  <si>
    <t>Thu, 13 Aug 2015 17:52:41 +0000</t>
  </si>
  <si>
    <t>kofferdahl@hillaryclinton.com</t>
  </si>
  <si>
    <t>ekriegel@hillaryclinton.com, caitlin@grunwald-communications.com, 
 creynolds@hillaryclinton.com, jim.margolis@gmmb.com, 
 dschwerin@hillaryclinton.com, sbay@hillaryclinton.com, gruncom@aol.com, 
 kfinney@hillaryclinton.com, tgoff@hillaryclinton.com, 
 kdowd@hillaryclinton.com, jbenenson@bsgco.com, jsullivan@hillaryclinton.com, 
 tcarrk@hillaryclinton.com, bfallon@hillaryclinton.com, john@algpolling.com, 
 hannon@hillaryclinton.com, john.podesta@gmail.com, 
 jpalmieri@hillaryclinton.com, mhalle@hillaryclinton.com, 
 mpaul@hillaryclinton.com, kschake@hillaryclinton.com, 
 oshur@hillaryclinton.com, ha16@hillaryclinton.com, 
 ahornbrook@hillaryclinton.com, hstone@hillaryclinton.com, 
 arenteria@hillaryclinton.com, mvlacich@hillaryclinton.com, 
 "David@db-research.com" &lt;david@db-research.com&gt;, mona@algpolling.com, 
 scurrie@bsgco.com, mmarshall@hillaryclinton.com, re47@hillaryclinton.com, 
 ellen.esterhay@gmmb.com, kofferdahl@hillaryclinton.com</t>
  </si>
  <si>
    <t>[POSTPONED] August Big-Think Meeting</t>
  </si>
  <si>
    <t>&lt;001a11c2a6f66c9ca0051d3500ad@google.com&gt;</t>
  </si>
  <si>
    <t>Wed, 6 May 2015 17:57:53 -0400</t>
  </si>
  <si>
    <t>joe@entercom.com</t>
  </si>
  <si>
    <t>Philadelphia on Friday</t>
  </si>
  <si>
    <t>&lt;CAE6FiQ96UXH325vBNmY45VjGUmZLg4fR5x=6wgxyExRySD_bBA@mail.gmail.com&gt;</t>
  </si>
  <si>
    <t>Wed, 13 Jan 2016 15:49:50 +0000</t>
  </si>
  <si>
    <t>Terry Shumaker &lt;tshumaker@bernsteinshur.com&gt;</t>
  </si>
  <si>
    <t>RE: Thank you</t>
  </si>
  <si>
    <t>&lt;CB4E124A578C9640BD6FED141582992944661648@exdbsas01&gt;</t>
  </si>
  <si>
    <t>Mon, 26 Apr 2010 13:02:33 -0400 (EDT)</t>
  </si>
  <si>
    <t>Todd Beeton &lt;todd@kirstengillibrand.com&gt;</t>
  </si>
  <si>
    <t>Tomorrow</t>
  </si>
  <si>
    <t>&lt;742791988.1734032307@democracy.dsccdb.www.democratsenators.org&gt;</t>
  </si>
  <si>
    <t>Wed, 12 Nov 2008 03:28:13 +0000</t>
  </si>
  <si>
    <t>"Sara latham" &lt;sara.latham@ptt.gov&gt;</t>
  </si>
  <si>
    <t>Paper flow</t>
  </si>
  <si>
    <t>&lt;388546474-1226460479-cardhu_decombobulator_blackberry.rim.net-2022462910-@bxe245.bisx.prod.on.blackberry&gt;</t>
  </si>
  <si>
    <t>Thu, 24 Dec 2015 14:35:31 -0500</t>
  </si>
  <si>
    <t>John Podesta &lt;john.podesta@gmail.com&gt;, 
 Sara Latham &lt;slatham@hillaryclinton.com&gt;</t>
  </si>
  <si>
    <t>Fwd: Prep for Mon</t>
  </si>
  <si>
    <t>&lt;-2082685774219316014@unknownmsgid&gt;</t>
  </si>
  <si>
    <t>Thu, 13 Nov 2008 11:05:57 -0500</t>
  </si>
  <si>
    <t>Katie Johnson &lt;Katie.Johnson@ptt.gov&gt;</t>
  </si>
  <si>
    <t>"'adunn@squiermedia.com'" &lt;'adunn@squiermedia.com'&gt;, 
 Alyssa Mastromonaco &lt;Alyssa.Mastromonaco@ptt.gov&gt;, 
 "'amanda.d.anderson@gmail.com'" &lt;'amanda.d.anderson@gmail.com'&gt;, 
 "Anita B. Dunn" &lt;Anita.Dunn@ptt.gov&gt;, 
 "'axelrodfam@aol.com'" &lt;'axelrodfam@aol.com'&gt;, 
 Dan Pfeiffer &lt;Dan.Pfeiffer@ptt.gov&gt;, Jim Messina &lt;Jim.Messina@ptt.gov&gt;, 
 "'john.podesta@gmail.com'" &lt;'john.podesta@gmail.com'&gt;, 
 "'jpodesta@americanprogress.org'" &lt;'jpodesta@americanprogress.org'&gt;, 
 Katie   Johnson &lt;Katie.Johnson@ptt.gov&gt;, 
 Kristin Sheehy &lt;Kristin.Sheehy@ptt.gov&gt;, 
 "'ksheehy@barackobama.com'" &lt;'ksheehy@barackobama.com'&gt;, 
 "'kvincent@akpdmedia.com'" &lt;'kvincent@akpdmedia.com'&gt;, 
 Pete Rouse &lt;Pete.Rouse@ptt.gov&gt;, Phil Schiliro &lt;Phil.Schiliro@ptt.gov&gt;, 
 "'prouse@barackobama.com'" &lt;'prouse@barackobama.com'&gt;, 
 "'rahm@friendsofrahmemanuel.com'" &lt;'rahm@friendsofrahmemanuel.com'&gt;, 
 "'rgibbs@barackobama.com'" &lt;'rgibbs@barackobama.com'&gt;, 
 Sara Latham &lt;Sara.Latham@ptt.gov&gt;, 
 Stephanie Cutter &lt;Stephanie.Cutter@ptt.gov&gt;, 
 "'swarfield@squiermedia.com'" &lt;'swarfield@squiermedia.com'&gt;, 
 Valerie Jarrett &lt;Valerie.Jarrett@ptt.gov&gt;, 
 "'vjarrett@habitat.com'" &lt;'vjarrett@habitat.com'&gt;</t>
  </si>
  <si>
    <t>Changes to Nightly Call</t>
  </si>
  <si>
    <t>&lt;C3A7CC906A84E040A2FE3C55E46B273A53FEFC8317@MBX-01.ptt.gov&gt;</t>
  </si>
  <si>
    <t>Tue, 29 Jul 2014 19:07:04 +0000</t>
  </si>
  <si>
    <t>DEMOCRATIC ALERT &lt;democrats@thehousemajoritypac.com&gt;</t>
  </si>
  <si>
    <t>NEWS: Impeachment</t>
  </si>
  <si>
    <t>&lt;ba3ee527dc9bae21362ad1d774d2c626@bounce.bluestatedigital.com&gt;</t>
  </si>
  <si>
    <t>Mon, 14 Mar 2016 17:08:04 -0400</t>
  </si>
  <si>
    <t>Re: Updated RSVP List for Bruce Mehlman Dinner</t>
  </si>
  <si>
    <t>&lt;CAEMn5Qk9A6+nf_r5bXaO+rei2ktQ7ja18qp-=-CJ+RxOT5zqsg@mail.gmail.com&gt;</t>
  </si>
  <si>
    <t>Fri, 9 Oct 2015 15:06:40 -0500</t>
  </si>
  <si>
    <t>Trustees at Knox &lt;trustees@knox.edu&gt;, trusteesemeriti@knox.edu</t>
  </si>
  <si>
    <t>&lt;CADLYY4680Z=hQH16eMfMNmc4t4Ma2x=cOrKGCh20qEe1PX4D3g@mail.gmail.com&gt;</t>
  </si>
  <si>
    <t>Mon, 24 Aug 2015 19:54:36 +0000</t>
  </si>
  <si>
    <t>"Chairman John Currie (pcdemsrita@gmail.com)" &lt;pcdemsrita@gmail.com&gt;, 
 Kelly Maer &lt;kellysmaer@gmail.com&gt;, 
 =?us-ascii?Q?Jennifer_Holdsworth=0D=0A_=28jennifer@njdems.org=29?= &lt;jennifer@njdems.org&gt;, 
 =?us-ascii?Q?Jenny_Davis=0D=0A_=28jennysdavis@gmail.com=29?= &lt;jennysdavis@gmail.com&gt;</t>
  </si>
  <si>
    <t>Currie Leads Dems Endorsement in NJ for Clinton | New Jersey News,
 Politics, Opinion, and Analysis</t>
  </si>
  <si>
    <t>&lt;92D3939502DAB54CAD97AD54C43BCD980E2EC04D@VX01MBX0001.va-exch.asp&gt;</t>
  </si>
  <si>
    <t>Fri, 13 Mar 2015 14:02:23 +0000</t>
  </si>
  <si>
    <t>INVITE: Toner Prize for Excellence in Political Reporting Dinner //
 Monday, March 23</t>
  </si>
  <si>
    <t>&lt;BY2PR05MB77656B2DE919DC11A74684DD4070@BY2PR05MB776.namprd05.prod.outlook.com&gt;</t>
  </si>
  <si>
    <t>Mon, 14 Dec 2015 12:00:00 -0600</t>
  </si>
  <si>
    <t>ABA CLE - Judicial Division &lt;cle@americanbar.org&gt;</t>
  </si>
  <si>
    <t>[Webinar] Specialized Courts and Specialized Judges</t>
  </si>
  <si>
    <t>&lt;24704-31765653.1450116034578.JavaMail.SYSTEM@chg-mcm-prod&gt;</t>
  </si>
  <si>
    <t>Fri, 17 Oct 2014 15:03:51 -0400</t>
  </si>
  <si>
    <t>"Doug Greven, Mike Honda for Congress" &lt;campaign@mikehonda.com&gt;</t>
  </si>
  <si>
    <t>Under Attack!</t>
  </si>
  <si>
    <t>&lt;fc45c948f22c4840850c13f3b7097f28@mikehonda.com&gt;</t>
  </si>
  <si>
    <t>Wed, 25 Feb 2015 07:28:33 -0800</t>
  </si>
  <si>
    <t>"Eryn Sepp" &lt;eryn.sepp@gmail.com&gt;</t>
  </si>
  <si>
    <t>Auto-reply: Out of Office Until Feb 28 RE: March 10 or 11 or night of 10 and morning of 11</t>
  </si>
  <si>
    <t>&lt;CAKM1B-8n-idxrrSRE4iwaNw-c=C0U27y5nqoO_bTikikp2gimg@mail.gmail.com&gt;</t>
  </si>
  <si>
    <t>Thu, 01 Oct 2015 20:31:33 +0000</t>
  </si>
  <si>
    <t>Alice Chen MD and Mona Mangat MD &lt;paperlesspost@paperlesspost.com&gt;</t>
  </si>
  <si>
    <t>&lt;production-dispatcher10.344651822.38a99876dc8bcbd6373dc8b9fbec3bfd4832ca41.production@paperlesspost.com&gt;</t>
  </si>
  <si>
    <t>Tue, 14 Jul 2009 09:52:38 -0400</t>
  </si>
  <si>
    <t>[big campaign] UPDATE: U.S. Rep. Boccieri to Join Press Call w/
 National Security Experts to Discuss How the Obama Clean Energy Bill Will
 Make America More Secure</t>
  </si>
  <si>
    <t>&lt;29FF7EFA288ACD488DD412939D4D1BABD643D8@aufc-server.AUFC.local&gt;</t>
  </si>
  <si>
    <t>Sun, 13 Mar 2016 20:15:48 +0000</t>
  </si>
  <si>
    <t>Brian Katulis &lt;bkatulis@americanprogress.org&gt;</t>
  </si>
  <si>
    <t>Tawfic &amp; Nick say hello</t>
  </si>
  <si>
    <t>&lt;DM2PR0501MB1264DE295D60995E6869784BB2B70@DM2PR0501MB1264.namprd05.prod.outlook.com&gt;</t>
  </si>
  <si>
    <t>Wed, 02 Mar 2016 14:07:26 -0600</t>
  </si>
  <si>
    <t>"Debra Ness, National Partnership" &lt;info@nationalpartnership.org&gt;</t>
  </si>
  <si>
    <t>Protecting abortion access:</t>
  </si>
  <si>
    <t>&lt;4d9eef739dee45409cd4a9cd46987af1@nationalpartnership.org&gt;</t>
  </si>
  <si>
    <t>Mon, 16 Mar 2015 07:55:52 -0400</t>
  </si>
  <si>
    <t>Jennifer Palmieri &lt;jennifer.m.palmieri@gmail.com&gt;, 
 Kristina Schake &lt;kristinakschake@gmail.com&gt;, 
 Robert Mook &lt;robbymook@gmail.com&gt;, Jake Sullivan &lt;Jake.Sullivan@gmail.com&gt;, 
 Mandy Grunwald &lt;gruncom@aol.com&gt;, Joel Benenson &lt;jbenenson@bsgco.com&gt;, 
 Jim Margolis &lt;Jim.Margolis@gmmb.com&gt;</t>
  </si>
  <si>
    <t>Trafficking//Loretta Lynch</t>
  </si>
  <si>
    <t>&lt;CAE6FiQ-t8Y-FdKEh-N_7EoRfXe8hnxdrjrfPBcxqm89gMtNbXg@mail.gmail.com&gt;</t>
  </si>
  <si>
    <t>Thu, 10 Sep 2015 01:43:15 +0000</t>
  </si>
  <si>
    <t>Did u mean to give me memo from jay Jacobs re campaign</t>
  </si>
  <si>
    <t>&lt;838361C5-41B4-45D7-AC27-8BABC1D9A7CA@podesta.com&gt;</t>
  </si>
  <si>
    <t>Sun, 13 Oct 2013 23:25:19 +0000</t>
  </si>
  <si>
    <t>Team Bustos &lt;admin@cheribustos.com&gt;</t>
  </si>
  <si>
    <t>QUICK: John, add your name:</t>
  </si>
  <si>
    <t>&lt;ab38e8604befe4c1312c5e314047d067@bounce.bluestatedigital.com&gt;</t>
  </si>
  <si>
    <t>Tue, 23 Oct 2012 16:25:45 -0400</t>
  </si>
  <si>
    <t>"Cheri Bustos " &lt;info@cheribustos.com&gt;</t>
  </si>
  <si>
    <t>major progress</t>
  </si>
  <si>
    <t>&lt;72dd674e76044c278d9fe70c07912810@cheribustos.com&gt;</t>
  </si>
  <si>
    <t>Fri, 29 Aug 2014 21:16:02 +0300</t>
  </si>
  <si>
    <t>podesta</t>
  </si>
  <si>
    <t>&lt;E496C928C41E428F92B5BA312A2D5664@rodeh&gt;</t>
  </si>
  <si>
    <t>Mon, 5 Jan 2009 11:59:28 -0500</t>
  </si>
  <si>
    <t>women ceo's / commerce</t>
  </si>
  <si>
    <t>&lt;2D9BF548D5515F438B3AA0B0BE7BF5F6303B931E10@MBX-01.ptt.gov&gt;</t>
  </si>
  <si>
    <t>Tue, 2 Jun 2009 18:17:31 EDT</t>
  </si>
  <si>
    <t xml:space="preserve">Fwd: Gov's proposed home care cuts Just got this from Loretta at SEIU, J  </t>
  </si>
  <si>
    <t>&lt;bfa.40462720.3756fefb@aol.com&gt;</t>
  </si>
  <si>
    <t>Thu, 16 Jul 2015 13:33:14 +0000</t>
  </si>
  <si>
    <t>"Randi Weingarten, Office of the President" &lt;rweingar@aft.org&gt;</t>
  </si>
  <si>
    <t>&lt;E8B4D32B-4311-4F4B-B9ED-A444C0C03E03@aft.org&gt;</t>
  </si>
  <si>
    <t>16 Nov 2015 12:17:22 -0500</t>
  </si>
  <si>
    <t>Paris' wake</t>
  </si>
  <si>
    <t>&lt;c8d59b9541274b92a17d1b4e04d730b6@785&gt;</t>
  </si>
  <si>
    <t>Sun, 10 Jan 2016 17:41:35 -0500</t>
  </si>
  <si>
    <t>Fwd: Canvas Presentation</t>
  </si>
  <si>
    <t>&lt;CAE6FiQ_AfqCEdSE7989k6qB2w7ve2X1ZToicinpJ7Xc-npbQqA@mail.gmail.com&gt;</t>
  </si>
  <si>
    <t>Tue, 16 Jun 2015 11:36:49 -0500</t>
  </si>
  <si>
    <t>"United Airlines, Inc." &lt;unitedairlines@united.com&gt;</t>
  </si>
  <si>
    <t>Your MileagePlus account information has changed</t>
  </si>
  <si>
    <t>&lt;ed09adb3-6c87-4b4f-affd-b0e8754a2c3c@ncsmcexchub02.nam.coair.com&gt;</t>
  </si>
  <si>
    <t>Mon, 23 Feb 2015 14:00:10 -0500</t>
  </si>
  <si>
    <t>Mark Gallogly &lt;mgallogly@centerbridge.com&gt;</t>
  </si>
  <si>
    <t>&lt;CAE6FiQ9Q1R61c2o12F9Yp4DB8ED7KvgskYJNiJDC=aObCYhLLw@mail.gmail.com&gt;</t>
  </si>
  <si>
    <t>Tue, 12 May 2015 02:42:55 -0400</t>
  </si>
  <si>
    <t>Sara Latham &lt;saralatham@me.com&gt;</t>
  </si>
  <si>
    <t>Trouble</t>
  </si>
  <si>
    <t>&lt;CAE6FiQ_=GBy=gYKL3H=WJdkYpcUM_E2XyL=AsAXZFJNHC4=qOw@mail.gmail.com&gt;</t>
  </si>
  <si>
    <t>Wed, 15 Sep 2010 10:58:41 -0400</t>
  </si>
  <si>
    <t>[big campaign] NEW VIDEO - "Young Guns" Cantor, Ryan, McCarthy:
 "Middle-aged conservatives recycling ideas that were young ... when they were."</t>
  </si>
  <si>
    <t>&lt;95AFEEF8AB22CE4E8CA3F8E6FBCB8CD12712F2BBA5@AUFC-S1.AUFC.local&gt;</t>
  </si>
  <si>
    <t>Mon, 14 Jun 2010 10:40:02 -0400</t>
  </si>
  <si>
    <t>[big campaign] $400K TV Ad Campaign Slams Sens. Scott Brown, Burr, 
	Grassley in Home States for Backing the 'Murkowski Big Oil Bailout'</t>
  </si>
  <si>
    <t>&lt;95AFEEF8AB22CE4E8CA3F8E6FBCB8CD12691BF07CD@AUFC-S1.AUFC.local&gt;</t>
  </si>
  <si>
    <t>Thu, 29 Nov 2007 09:43:19 -0500</t>
  </si>
  <si>
    <t>"Natalie S. Ondiak" &lt;nondiak@americanprogress.org&gt;</t>
  </si>
  <si>
    <t>"John Halpin" &lt;jlrhalpin@gmail.com&gt;</t>
  </si>
  <si>
    <t>FW: Mandarin Oriental Powerpoint Presentation</t>
  </si>
  <si>
    <t>&lt;80A0C6FBCD6E494E8933D1D1A52D267A09E6CC26@epistula.americanprogresscenter.org&gt;</t>
  </si>
  <si>
    <t>Fri, 13 Nov 2015 15:02:12 -0500</t>
  </si>
  <si>
    <t>Fwd: Work request</t>
  </si>
  <si>
    <t>&lt;FD1EDDE6-9EF8-4547-9D0B-7AD44C9F29DE@gmail.com&gt;</t>
  </si>
  <si>
    <t>Tue, 11 Aug 2015 18:58:44 -0400</t>
  </si>
  <si>
    <t>Varun Anand &lt;vanand@hillaryclinton.com&gt;</t>
  </si>
  <si>
    <t>Jennifer Palmieri &lt;jpalmieri@hillaryclinton.com&gt;, 
 Kristina Schake &lt;kschake@hillaryclinton.com&gt;, 
 Christina Reynolds &lt;creynolds@hillaryclinton.com&gt;, 
 Nick Merrill &lt;nmerrill@hillaryclinton.com&gt;, 
 Brian Fallon &lt;bfallon@hillaryclinton.com&gt;, 
 Karen Finney &lt;kfinney@hillaryclinton.com&gt;, 
 Adrienne Elrod &lt;aelrod@hillaryclinton.com&gt;, 
 Jake Sullivan &lt;jsullivan@hillaryclinton.com&gt;, 
 Teddy Goff &lt;tgoff@hillaryclinton.com&gt;, 
 Katie Dowd &lt;kdowd@hillaryclinton.com&gt;, Robby Mook &lt;re47@hillaryclinton.com&gt;, 
 John Podesta &lt;john.podesta@gmail.com&gt;, 
 Huma Abedin &lt;ha16@hillaryclinton.com&gt;</t>
  </si>
  <si>
    <t>Re: Call at 7pm Today</t>
  </si>
  <si>
    <t>&lt;CAMCPnYkt-gJ+uLVh_rUOov+H1TvNV4nXAurJG4HVoq3L6JBGaQ@mail.gmail.com&gt;</t>
  </si>
  <si>
    <t>Fri, 6 Mar 2015 08:51:36 -0500</t>
  </si>
  <si>
    <t>"Lanny J. Davis" &lt;ldavis@lannyjdavis.com&gt;</t>
  </si>
  <si>
    <t>Re: John-may I call you please re emails issue? My cell - 202-770-5431</t>
  </si>
  <si>
    <t>&lt;CAE6FiQ-e-E0mFEA_BByb-fBhrybc=EyW=yKaa-__kSOXKVvENw@mail.gmail.com&gt;</t>
  </si>
  <si>
    <t>Thu, 8 Oct 2015 15:47:39 +0000</t>
  </si>
  <si>
    <t>"signature-needed@turnoutpac.org" &lt;admin@turnoutpac.org&gt;</t>
  </si>
  <si>
    <t>&lt;49daaef663f99ad143f341d9f9b95bb5@bounce.bluestatedigital.com&gt;</t>
  </si>
  <si>
    <t>Thu, 18 Feb 2010 13:11:05 -0500</t>
  </si>
  <si>
    <t>[big campaign] Re: Media Matters' ongoing live coverage of CPAC...</t>
  </si>
  <si>
    <t>&lt;e86a1d5e1002181011t49d0a249x6e37866388e29c04@mail.gmail.com&gt;</t>
  </si>
  <si>
    <t>Tue, 29 Sep 2015 18:31:46 -0400</t>
  </si>
  <si>
    <t>Tamera Luzzatto &lt;luzzatto@aol.com&gt;</t>
  </si>
  <si>
    <t>Re: Writing to you all hoping someone will suggest that Hillary call
 Cecile Richards tonight</t>
  </si>
  <si>
    <t>&lt;CAOpGB0Jj7jWX_LMTbEPNpCY5WOmLHR-GtOtAWQVxzcTzNh0fAA@mail.gmail.com&gt;</t>
  </si>
  <si>
    <t>Fri, 29 Feb 2008 16:03:20 -0800 (PST)</t>
  </si>
  <si>
    <t>laura nichols &lt;laurasnichols@yahoo.com&gt;</t>
  </si>
  <si>
    <t>observation/suggestion</t>
  </si>
  <si>
    <t>&lt;985419.47389.qm@web56814.mail.re3.yahoo.com&gt;</t>
  </si>
  <si>
    <t>Sat, 30 Jan 2016 21:18:03 +0000</t>
  </si>
  <si>
    <t>Re: D Taylor</t>
  </si>
  <si>
    <t>&lt;2A6ACBE7-AE3B-4F1F-9336-DA8251956577@aft.org&gt;</t>
  </si>
  <si>
    <t>Mon, 2 Mar 2015 15:28:09 -0500</t>
  </si>
  <si>
    <t>"Mary S. Podesta" &lt;podesta.mary@gmail.com&gt;</t>
  </si>
  <si>
    <t>Re: Flight delay</t>
  </si>
  <si>
    <t>&lt;CAE6FiQ_zQWT=jYDQnjW=vZrb1_LySTY6CbvCr2SWg+U6MV=ntg@mail.gmail.com&gt;</t>
  </si>
  <si>
    <t>Wed, 17 Feb 2016 22:55:28 -0500</t>
  </si>
  <si>
    <t>Rahm Emanuel &lt;Emanuel.rahm@gmail.com&gt;</t>
  </si>
  <si>
    <t>Today</t>
  </si>
  <si>
    <t>&lt;CAE6FiQ99KT1o1nAPz6v3xQmA9ek0arEzmGHFkODBiasDrmrvhg@mail.gmail.com&gt;</t>
  </si>
  <si>
    <t>Fri, 21 Dec 2007 16:15:40 -0500</t>
  </si>
  <si>
    <t>"john.podesta@gmail.com" &lt;john.podesta@gmail.com&gt;, 
 "amy@fundforamerica.net" &lt;amy@fundforamerica.net&gt;, 
 "burgera@seiu.org" &lt;burgera@seiu.org&gt;, 
 "rmckay@mckayfund.org" &lt;rmckay@mckayfund.org&gt;</t>
  </si>
  <si>
    <t>FYI</t>
  </si>
  <si>
    <t>&lt;9370BED6AEC4AC40B3A3C23A4D4BF5FA011B28D445@exmb01.netplexity.local&gt;</t>
  </si>
  <si>
    <t>Wed, 2 Sep 2015 13:28:03 -0400</t>
  </si>
  <si>
    <t>Jonathan Silver &lt;Jonathan@jonathansilver.net&gt;</t>
  </si>
  <si>
    <t>Re: Outreach to clean energy community</t>
  </si>
  <si>
    <t>&lt;3B780EEF-0239-4808-867B-62D4C213E7FB@jonathansilver.net&gt;</t>
  </si>
  <si>
    <t>Mon, 16 Feb 2015 12:18:57 -0500</t>
  </si>
  <si>
    <t>Re: Welcome back</t>
  </si>
  <si>
    <t>&lt;CAE6FiQ-nzTf1iFe4voaF+H8The9VBQ5_mihbN7tFy15MiV5pkA@mail.gmail.com&gt;</t>
  </si>
  <si>
    <t>Thu, 9 Oct 2008 11:15:37 -0700</t>
  </si>
  <si>
    <t>"Lisa Brown" &lt;lisabrown3660@gmail.com&gt;, 
 "Melody Barnes" &lt;mbarnes@barackobama.com&gt;, 
 "Gips, Don" &lt;don.gips@level3.com&gt;</t>
  </si>
  <si>
    <t>HHS team</t>
  </si>
  <si>
    <t>&lt;ab48a30f0810091115s4f35bd9ax9231bd0198fd225e@mail.gmail.com&gt;</t>
  </si>
  <si>
    <t>Mon, 7 Dec 2015 16:41:58 -0500</t>
  </si>
  <si>
    <t>Re: Al From movie</t>
  </si>
  <si>
    <t>&lt;CAE6FiQ-DriUONUA+K4HhrHrvQ_fCMu2opyOs9wbiALMbCoBvqw@mail.gmail.com&gt;</t>
  </si>
  <si>
    <t>Fri, 4 Dec 2015 01:00:00 -0600</t>
  </si>
  <si>
    <t xml:space="preserve">Transatlantic Take: UN Climate Conference: Look to Cities for Action  </t>
  </si>
  <si>
    <t>&lt;20151203-16443880-13fd42e1-0@v84.vx-email.com&gt;</t>
  </si>
  <si>
    <t>Sun, 7 Feb 2016 22:53:38 +0000</t>
  </si>
  <si>
    <t>"tina" &lt;tflournoy11@gmail.com&gt;</t>
  </si>
  <si>
    <t>&lt;691122178-1454885621-cardhu_decombobulator_blackberry.rim.net-625586706-@b17.c1.bise6.blackberry&gt;</t>
  </si>
  <si>
    <t>Thu, 5 Feb 2015 20:07:44 -0800</t>
  </si>
  <si>
    <t>Re: #camillestrong World Cancer Awareness Day</t>
  </si>
  <si>
    <t>&lt;CAAVDwMLEbghdOmsb79ewNh_qEjrwHDoZuOF7yQiCrN+M7wFNYQ@mail.gmail.com&gt;</t>
  </si>
  <si>
    <t>Sun, 4 Jan 2015 15:46:01 -0500</t>
  </si>
  <si>
    <t>Re: 2015 Challenge--California Halfs</t>
  </si>
  <si>
    <t>&lt;CAE6FiQ-P0W+Abc7AJyha5KK8vABxLkBecidTBr9gfj5X73yx4Q@mail.gmail.com&gt;</t>
  </si>
  <si>
    <t>Fri, 18 Mar 2016 16:27:05 -0400</t>
  </si>
  <si>
    <t>FOR REVIEW: Medium Post on OH results</t>
  </si>
  <si>
    <t>&lt;CAEMn5QnbtV7pt3C89tiuxaT-kK_2Th9cOPmRr2oagFWgg_r4HQ@mail.gmail.com&gt;</t>
  </si>
  <si>
    <t>Fri, 6 Nov 2015 16:24:06 +0000</t>
  </si>
  <si>
    <t>Brian Galle &lt;bdg9@law.georgetown.edu&gt;</t>
  </si>
  <si>
    <t>Reminder: Leah Brooks at the L&amp;E Colloquium today at noon</t>
  </si>
  <si>
    <t>&lt;B035E1734360BF4FA8444A0446D33E0CD72540@LAW-MBX02.law.georgetown.edu&gt;</t>
  </si>
  <si>
    <t>Sun, 19 Oct 2014 07:29:05 -0400</t>
  </si>
  <si>
    <t>Re: recovery</t>
  </si>
  <si>
    <t>&lt;CAE6FiQ9NFgfMPMedCGCN_g3CkV0PnC6O8DtMrLFDSZWhL9BKuw@mail.gmail.com&gt;</t>
  </si>
  <si>
    <t>Tue, 16 Dec 2014 20:32:15 +0000</t>
  </si>
  <si>
    <t>"american-progress-alumni-network@googlegroups.com" &lt;american-progress-alumni-network@googlegroups.com&gt;</t>
  </si>
  <si>
    <t>[Amprog Alumni] Dr. Vivek Murthy</t>
  </si>
  <si>
    <t>&lt;DM2PR0501MB13923331F1673CD874BD760EB36C0@DM2PR0501MB1392.namprd05.prod.outlook.com&gt;</t>
  </si>
  <si>
    <t>Tue, 3 Jan 2012 12:08:41 -0500</t>
  </si>
  <si>
    <t>for WJC: report on Ethiopia / agriculture</t>
  </si>
  <si>
    <t>&lt;D00800C9D48A754DA64285EA07737575012A18680F@CLINTON07.utopiasystems.net&gt;</t>
  </si>
  <si>
    <t>Mon, 2 Nov 2015 19:10:43 -0500</t>
  </si>
  <si>
    <t>Georgetown Alumni Club News - Book Club, Evolution of
 Television, Game Watches &amp; More</t>
  </si>
  <si>
    <t>&lt;HPC-SAM749.GTW.48126.561868@mailer2&gt;</t>
  </si>
  <si>
    <t>Thu, 6 Nov 2008 02:34:02 +0000</t>
  </si>
  <si>
    <t>"Sara Latham" &lt;sara@lathamgroup.co.uk&gt;</t>
  </si>
  <si>
    <t>Re: governors?</t>
  </si>
  <si>
    <t>&lt;1791533019-1225938830-cardhu_decombobulator_blackberry.rim.net-1806477277-@bxe245.bisx.prod.on.blackberry&gt;</t>
  </si>
  <si>
    <t>Wed, 18 Feb 2015 12:14:30 -0500</t>
  </si>
  <si>
    <t>john@algpolling.com, robbymook2015@gmail.com, Jim.Margolis@gmmb.com, 
 David@db-research.com, dschwerin@hrcoffice.com, jake.sullivan@gmail.com, 
 egelber@hrcoffice.com, john.podesta@gmail.com</t>
  </si>
  <si>
    <t>Re: Redraft of Policy Poll</t>
  </si>
  <si>
    <t>&lt;14b9daf0d44-6714-26318@webprd-a32.mail.aol.com&gt;</t>
  </si>
  <si>
    <t>Wed, 21 Jan 2015 19:28:50 +0000</t>
  </si>
  <si>
    <t>&lt;5610e76723269afdbb48ea5a0aabb61bfc1.20150121192837@mail51.wdc03.rsgsv.net&gt;</t>
  </si>
  <si>
    <t>Fri, 1 May 2015 10:19:27 -0400</t>
  </si>
  <si>
    <t>Catherine Chieco &lt;crchieco@gmail.com&gt;</t>
  </si>
  <si>
    <t>White House digital strategy director to step down Friday - The Washington Post</t>
  </si>
  <si>
    <t>&lt;B159CA4A-86B7-40F4-8576-84AB9C549D47@gmail.com&gt;</t>
  </si>
  <si>
    <t>Thu, 25 Jun 2015 20:18:20 -0400</t>
  </si>
  <si>
    <t>Fwd: Clean Economy for Clinton Organizing Document</t>
  </si>
  <si>
    <t>&lt;CAE6FiQ9kxkn60ytfhVzmrA8-oGVnvybu7NLEKpkEzuO2N4QAQw@mail.gmail.com&gt;</t>
  </si>
  <si>
    <t>Thu, 12 Nov 2015 21:44:20 -0500</t>
  </si>
  <si>
    <t>Jim Davidson &lt;jim@davidsonpolitics.com&gt;</t>
  </si>
  <si>
    <t>Re: UFOs</t>
  </si>
  <si>
    <t>&lt;CAE6FiQ9Zrdy_X=-Yks5J0zTL1M+aPFiVavhXxMPd8we4wHKLRA@mail.gmail.com&gt;</t>
  </si>
  <si>
    <t>Wed, 6 Aug 2014 16:23:43 +0000</t>
  </si>
  <si>
    <t>business council</t>
  </si>
  <si>
    <t>&lt;F4946E330EB296428BB86DBE8B9195BC2FDE7525@mbx031-w1-co-4.exch031.domain.local&gt;</t>
  </si>
  <si>
    <t>Mon, 16 Feb 2015 04:53:32 -0500</t>
  </si>
  <si>
    <t>Re: You Dropped But</t>
  </si>
  <si>
    <t>&lt;85563B16-0CC7-4B6C-8977-E54DCCD557B2@gmail.com&gt;</t>
  </si>
  <si>
    <t>Fri, 13 Mar 2015 16:46:58 +0000</t>
  </si>
  <si>
    <t>Kristina Schake &lt;kristinakschake@gmail.com&gt;, 
 Robby Mook &lt;robbymook@gmail.com&gt;</t>
  </si>
  <si>
    <t>RE: Laura Donohoe</t>
  </si>
  <si>
    <t>&lt;CY1PR0301MB0635C4F8EF3E4D8A499B1F98DD070@CY1PR0301MB0635.namprd03.prod.outlook.com&gt;</t>
  </si>
  <si>
    <t>Fri, 10 Oct 2014 17:50:01 +0000</t>
  </si>
  <si>
    <t>Shaun Daniels &lt;info@foustforvirginia.com&gt;</t>
  </si>
  <si>
    <t>E-M-E-R-G-E-N-C-Y</t>
  </si>
  <si>
    <t>&lt;9235828e3f8d2fdf55a9c9aad5140822@bounce.bluestatedigital.com&gt;</t>
  </si>
  <si>
    <t>Mon, 18 Jan 2016 22:59:47 +0000</t>
  </si>
  <si>
    <t>&lt;13d0c4ee04919a2127f6c596030c8959f18.20160118225927@mail174.wdc02.mcdlv.net&gt;</t>
  </si>
  <si>
    <t>Fri, 15 May 2009 12:45:51 -0400</t>
  </si>
  <si>
    <t>"'big campaign'" &lt;bigcampaign@googlegroups.com&gt;</t>
  </si>
  <si>
    <t>[big campaign] Two Job Openings in US Congressman Jerrold Nadler's
 Manhattan District Office</t>
  </si>
  <si>
    <t>&lt;0df101c9d57c$9bba7940$d32f6bc0$@com&gt;</t>
  </si>
  <si>
    <t>Wed, 3 Dec 2008 10:22:47 -0500</t>
  </si>
  <si>
    <t>Eugene Kang &lt;Eugene.Kang@ptt.gov&gt;</t>
  </si>
  <si>
    <t>RE: John Hamre</t>
  </si>
  <si>
    <t>&lt;2D9BF548D5515F438B3AA0B0BE7BF5F63032D1E0E4@MBX-01.ptt.gov&gt;</t>
  </si>
  <si>
    <t>Sat, 11 Jul 2015 20:08:19 -0400</t>
  </si>
  <si>
    <t>RE: Florida &amp; Econ Speech Update</t>
  </si>
  <si>
    <t>&lt;CAE6FiQ8TGc1dfdoLCaUT49gzN+q4FeJh7HMq-Y+hyhVuJEeb5Q@mail.gmail.com&gt;</t>
  </si>
  <si>
    <t>Wed, 13 May 2015 12:56:26 -0400</t>
  </si>
  <si>
    <t>$$</t>
  </si>
  <si>
    <t>&lt;-2003513529981343486@unknownmsgid&gt;</t>
  </si>
  <si>
    <t>Tue, 7 Apr 2015 23:08:47 -0400</t>
  </si>
  <si>
    <t>Robby Mook 2015 &lt;robbymook2015@gmail.com&gt;</t>
  </si>
  <si>
    <t>You still awake?</t>
  </si>
  <si>
    <t>&lt;CAE6FiQ8peEOyaHg824vdgFLca0Cx=FSh=ZSyQaCy3X46YqbSQQ@mail.gmail.com&gt;</t>
  </si>
  <si>
    <t>Tue, 31 Jan 2012 14:36:13 -0500</t>
  </si>
  <si>
    <t>Seher Syed &lt;ssyed@americanprogress.org&gt;</t>
  </si>
  <si>
    <t>Fwd: Published Results from Corporate Review.DOCX</t>
  </si>
  <si>
    <t>&lt;CAE6FiQ-4u0ivTMB_=tX_gpp0HAyy6zv5CagHcBMutLbBahjqtg@mail.gmail.com&gt;</t>
  </si>
  <si>
    <t>Mon, 26 Oct 2015 13:37:31 -0400</t>
  </si>
  <si>
    <t>Re: Herbert Block-Jewish Outreach</t>
  </si>
  <si>
    <t>&lt;EEDF074B-D122-4C6B-BCCF-3479C073454F@gmail.com&gt;</t>
  </si>
  <si>
    <t>05 Apr 2014 14:08:55 -0400</t>
  </si>
  <si>
    <t>"Mail Delivery System" &lt;MAILER-DAEMON@mail1.eop.gov&gt;</t>
  </si>
  <si>
    <t>Delivery Status Notification (Delay)</t>
  </si>
  <si>
    <t>&lt;84e15d$f1hra@esgeop12.eop.gov&gt;</t>
  </si>
  <si>
    <t>Mon, 22 Oct 2012 16:20:14 -0400</t>
  </si>
  <si>
    <t>"Tim Persico " &lt;tim@seanmaloney.com&gt;</t>
  </si>
  <si>
    <t>BREAKING</t>
  </si>
  <si>
    <t>&lt;f28e8a73051b46d8b8d96b404d9521f5@seanmaloney.com&gt;</t>
  </si>
  <si>
    <t>Tue, 14 Sep 2010 05:15:39 -0400 (EDT)</t>
  </si>
  <si>
    <t>Your vote</t>
  </si>
  <si>
    <t>&lt;932060177.780877109@democracy.dsccdb.www.democratsenators.org&gt;</t>
  </si>
  <si>
    <t>Fri, 24 Jul 2015 14:37:52 -0400</t>
  </si>
  <si>
    <t>John Harwood &lt;johnjharwood@gmail.com&gt;</t>
  </si>
  <si>
    <t>&lt;C401C5CA-FBF4-40A3-8531-C648C08C4E08@gmail.com&gt;</t>
  </si>
  <si>
    <t>Fri, 1 Apr 2011 12:38:38 -0400</t>
  </si>
  <si>
    <t>Jeff Blum &lt;jblum@usaction.org&gt;</t>
  </si>
  <si>
    <t>[big campaign] FW: Release: LePage Offered Free Vacation Reading</t>
  </si>
  <si>
    <t>&lt;b1b288ce7c9901e9a112a3be68d2f863@mail.gmail.com&gt;</t>
  </si>
  <si>
    <t>Wed, 8 Feb 2012 11:25:47 -0500</t>
  </si>
  <si>
    <t>Terry Krinvic &lt;tkrinvic@clintonfoundation.org&gt;</t>
  </si>
  <si>
    <t>&lt;651EDFB72078454697DF67586425910E14910E6AA1@CLINTON07.utopiasystems.net&gt;</t>
  </si>
  <si>
    <t>Sun, 16 Nov 2008 17:58:22 +0000</t>
  </si>
  <si>
    <t>"Todd D. Stern" &lt;Todd.Stern@wilmerhale.com&gt;</t>
  </si>
  <si>
    <t>Re: timely personnel issue</t>
  </si>
  <si>
    <t>&lt;1357304227-1226858285-cardhu_decombobulator_blackberry.rim.net-846678861-@bxe245.bisx.prod.on.blackberry&gt;</t>
  </si>
  <si>
    <t>Wed, 8 Jul 2015 12:06:37 +0000</t>
  </si>
  <si>
    <t>"Zients, Jeffrey D. EOP" &lt;jeffrey_d_zients@who.eop.gov&gt;</t>
  </si>
  <si>
    <t>Re: Greece</t>
  </si>
  <si>
    <t>&lt;4CBA2D26A4E5A94BBE14C2E2EF1A82EF09C0EA8A@CN-399-EXCH1.whca.mil&gt;</t>
  </si>
  <si>
    <t>Thu, 31 Dec 2015 12:37:38 -0500</t>
  </si>
  <si>
    <t>Email Reid Hoffman?</t>
  </si>
  <si>
    <t>&lt;CAEMn5QnfaX97tOR6bEiaibUxj3Eicf=H1LAe1gT0=YRSk9UP7A@mail.gmail.com&gt;</t>
  </si>
  <si>
    <t>Thu, 11 Jun 2015 19:15:51 +0000</t>
  </si>
  <si>
    <t>"Daetz, Steve" &lt;sdaetz@sandlerfoundation.org&gt;, 
 "Sandler, Susan" &lt;ses@sandlerfoundation.org&gt;</t>
  </si>
  <si>
    <t>FW: A thought about Atkinson</t>
  </si>
  <si>
    <t>&lt;3B00EFA99369C540BE90A0C751EF8F8A13B454F5@sf-exch01.sandlerfamily.org&gt;</t>
  </si>
  <si>
    <t>Sat, 22 Mar 2014 21:56:32 -0400</t>
  </si>
  <si>
    <t>"robbymook@gmail.com" &lt;robbymook@gmail.com&gt;</t>
  </si>
  <si>
    <t>Re: From The Washington Post: The Fix: How Hillary Clinton can correct the biggest mistake she made in 2008</t>
  </si>
  <si>
    <t>&lt;75178290-FA7B-4211-9CB6-44CBCA865C80@gmail.com&gt;</t>
  </si>
  <si>
    <t>Sun, 11 Dec 2011 15:30:02 -0500</t>
  </si>
  <si>
    <t>Re: Draft Infrastructure Model</t>
  </si>
  <si>
    <t>&lt;CAE6FiQ_mBByVCb3ZwkR_ESMbuSyz7FNYESUb7uP7TMvZXuHi3A@mail.gmail.com&gt;</t>
  </si>
  <si>
    <t>Tue, 15 Sep 2015 22:18:55 -0400</t>
  </si>
  <si>
    <t>mtabankin@aol.com</t>
  </si>
  <si>
    <t>Re: Personal</t>
  </si>
  <si>
    <t>&lt;CAE6FiQ8=tBxArC2=5_uSY4vu0R3haUKn+H8FY5p0V82w4Op89Q@mail.gmail.com&gt;</t>
  </si>
  <si>
    <t>Fri, 19 Jun 2015 12:45:32 -0400</t>
  </si>
  <si>
    <t>Re: FYi</t>
  </si>
  <si>
    <t>&lt;CAJiTYQZXeLcO4a1eXbUPkdqCEaF5xVKpwSGDiObeMveHzgKQ8g@mail.gmail.com&gt;</t>
  </si>
  <si>
    <t>Thu, 13 Mar 2014 20:29:37 -0700</t>
  </si>
  <si>
    <t>Re: Thanks</t>
  </si>
  <si>
    <t>&lt;A7405679-01E5-4486-AC4A-3A141C9D477C@gmail.com&gt;</t>
  </si>
  <si>
    <t>Tue, 17 Nov 2015 12:57:21 -0500</t>
  </si>
  <si>
    <t>Randi Weingarten &lt;randiweingarten@gmail.com&gt;</t>
  </si>
  <si>
    <t>congrats</t>
  </si>
  <si>
    <t>&lt;72D17FD6-2240-445B-BBD3-C3F86414F366@gmail.com&gt;</t>
  </si>
  <si>
    <t>Wed, 22 Jul 2015 23:00:54 -0400</t>
  </si>
  <si>
    <t>Robby Mook &lt;re47@hillaryclinton.com&gt;, John Podesta &lt;john.podesta@gmail.com&gt;, 
 Huma Abedin &lt;ha16@hillaryclinton.com&gt;, 
 Marlon Marshall &lt;mmarshall@hillaryclinton.com&gt;, 
 Amanda Renteria &lt;arenteria@hillaryclinton.com&gt;, 
 Brynne Craig &lt;bcraig@hillaryclinton.com&gt;, 
 Lona Valmoro &lt;lvalmoro@hillaryclinton.com&gt;</t>
  </si>
  <si>
    <t>Nightly Labor Update</t>
  </si>
  <si>
    <t>&lt;CA+Z3wa3P_memv4cheGqmqOD+xoMJrimjNHwdtVZ9TwGGGAGQ3w@mail.gmail.com&gt;</t>
  </si>
  <si>
    <t>Mon, 11 Jan 2016 16:03:06 -0500</t>
  </si>
  <si>
    <t>Re: Tax hit for Chris Hayes</t>
  </si>
  <si>
    <t>&lt;-6527823033780931731@unknownmsgid&gt;</t>
  </si>
  <si>
    <t>Thu, 25 Oct 2012 19:40:03 +0000</t>
  </si>
  <si>
    <t>Let's go(tv) to Vegas!</t>
  </si>
  <si>
    <t>&lt;508995932152b_76371918efc97252@worker2.nbuild.3dna.managedmachine.com.mail&gt;</t>
  </si>
  <si>
    <t>Tue, 16 Feb 2016 14:17:26 -0600</t>
  </si>
  <si>
    <t>&lt;20160216-14172647-0784a650-0@v84.vx-email.com&gt;</t>
  </si>
  <si>
    <t>Thu, 10 Dec 2015 19:31:42 -0500</t>
  </si>
  <si>
    <t>Marguerite Thompson &lt;margueritethompson@gmail.com&gt;</t>
  </si>
  <si>
    <t>Re: Each other's emails!</t>
  </si>
  <si>
    <t>&lt;CAE6FiQ8xuZiB1SvNxcnYO7kdcQPk1jnY4HDnQnLJmou=e7LKSg@mail.gmail.com&gt;</t>
  </si>
  <si>
    <t>Thu, 23 Oct 2014 13:38:54 +0000</t>
  </si>
  <si>
    <t>"Joshua C. Teitelbaum" &lt;jct48@law.georgetown.edu&gt;</t>
  </si>
  <si>
    <t>Law and Economics Workshop</t>
  </si>
  <si>
    <t>&lt;FADCF9EBB802FA4691A940691DEEAC9815CDC2@LAW-MBX02.law.georgetown.edu&gt;</t>
  </si>
  <si>
    <t>Wed, 18 Sep 2013 15:17:54 -0400</t>
  </si>
  <si>
    <t>Tina Flournoy &lt;Tina@presidentclinton.com&gt;, 
 "csmith@ps-b.com" &lt;csmith@ps-b.com&gt;</t>
  </si>
  <si>
    <t>Re: PR</t>
  </si>
  <si>
    <t>&lt;D00800C9D48A754DA64285EA077375750215FB670D@CLINTON07.utopiasystems.net&gt;</t>
  </si>
  <si>
    <t>Fri, 19 Jun 2009 11:49:40 -0400</t>
  </si>
  <si>
    <t>[big campaign] New Web Video: The Republican Health Care Horror Show</t>
  </si>
  <si>
    <t>&lt;29FF7EFA288ACD488DD412939D4D1BABD63BC6@aufc-server.AUFC.local&gt;</t>
  </si>
  <si>
    <t>Wed, 7 Oct 2015 20:28:06 -0400</t>
  </si>
  <si>
    <t>John Podesta &lt;john.podesta@gmail.com&gt;, 
 Tony Carrk &lt;tcarrk@hillaryclinton.com&gt;</t>
  </si>
  <si>
    <t>RE: Rubio and Missed Votes</t>
  </si>
  <si>
    <t>&lt;5b7dc2d15df9bea1713590ab84616545@mail.gmail.com&gt;</t>
  </si>
  <si>
    <t>Fri, 17 Apr 2015 13:13:58 -0400</t>
  </si>
  <si>
    <t>Re: Bill de Blasio</t>
  </si>
  <si>
    <t>&lt;3743678358963950386@unknownmsgid&gt;</t>
  </si>
  <si>
    <t>Thu, 14 Jan 2016 17:20:44 -0500</t>
  </si>
  <si>
    <t>Milia Fisher &lt;mfisher@hillaryclinton.com&gt;, 
 Maura Keefe &lt;mkeefe@hillaryclinton.com&gt;</t>
  </si>
  <si>
    <t>Re: MOC Chiefs Call</t>
  </si>
  <si>
    <t>&lt;197819513166307989@unknownmsgid&gt;</t>
  </si>
  <si>
    <t>Mon, 16 Jun 2008 20:48:26 -0400</t>
  </si>
  <si>
    <t>"'John.Podesta@gmail.com'" &lt;John.Podesta@gmail.com&gt;, 
 "'davidbrockdc@gmail.com'" &lt;davidbrockdc@gmail.com&gt;</t>
  </si>
  <si>
    <t>Re: Fwd: aspen</t>
  </si>
  <si>
    <t>&lt;D8A72943A4200045A620F28CED197D3703DBC156CB@MBX01.netplexity.local&gt;</t>
  </si>
  <si>
    <t>Sat, 21 Feb 2015 00:26:57 -0500</t>
  </si>
  <si>
    <t>Joel Benenson &lt;jbenenson@bsgco.com&gt;, Mandy Grunwald &lt;gruncom@aol.com&gt;, 
 Wendy Clark &lt;hellowendyclark@me.com&gt;, Jim Margolis &lt;Jim.Margolis@gmmb.com&gt;, 
 John Anzalone &lt;john@algpolling.com&gt;, 
 Kristina Schake &lt;kristinakschake@gmail.com&gt;, 
 Jennifer Palmieri &lt;jennifer.m.palmieri@gmail.com&gt;</t>
  </si>
  <si>
    <t>Re: Gender Research</t>
  </si>
  <si>
    <t>&lt;CALk44aDrvSuGhwURZ4+xP+1c7r-fZrXS0G_VbXi6u6N6tXn7DQ@mail.gmail.com&gt;</t>
  </si>
  <si>
    <t>Mon, 26 Oct 2015 19:54:52 +0000</t>
  </si>
  <si>
    <t>FW: Electric Service Interruption</t>
  </si>
  <si>
    <t>&lt;BY1PR0501MB1525CF58698B13CBB91A2926B5230@BY1PR0501MB1525.namprd05.prod.outlook.com&gt;</t>
  </si>
  <si>
    <t>Wed, 20 Aug 2014 18:26:57 +0000</t>
  </si>
  <si>
    <t>Ben Chang &lt;bchang@albrightstonebridge.com&gt;, 
 Alexis Keslinke &lt;akeslinke@albrightstonebridge.com&gt;, 
 Anne Hall &lt;Anne.Hall@APORTER.COM&gt;, 
 =?utf-8?Q?Bill=0D=0A_Antholis?= &lt;wantholis@brookings.edu&gt;,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Dan Benjamin &lt;dbenjam61@hotmail.com&gt;, 
 Daniel Silverberg &lt;danielsilverberg@yahoo.com&gt;, 
 Denis McDonough &lt;denis.mcdonough@gmail.com&gt;, 
 Derek Chollet &lt;dhchollet@gmail.com&gt;, 
 =?utf-8?Q?Don_Gips=0D=0A_=28don.gips@gmail.com=29?= &lt;don.gips@gmail.com&gt;, 
 donkerrick &lt;donkerrick@comcast.net&gt;, 
 "Eryn M. Sepp (eryn.sepp@gmail.com)" &lt;eryn.sepp@gmail.com&gt;, 
 Fariba Yassaee &lt;fyassaee@albrightstonebridge.com&gt;, 
 Greg Craig &lt;gcraig@skadden.com&gt;, Jamie Rubin &lt;JamesPRubin1960@gmail.com&gt;, 
 "Jan Stewart" &lt;jstewart@albrightstonebridge.com&gt;, 
 Jeff Smith &lt;jeffrey_smith@aporter.com&gt;, Jeremy Bash &lt;jeremybash@gmail.com&gt;, 
 =?utf-8?Q?Jessica=0D=0A_Lewis?= &lt;lewisje03@yahoo.com&gt;, 
 =?utf-8?Q?Jim_Miller_-_Department_of_Defense=0D=0A_=28james.n.miller.jr@gmail.com?=
 =?utf-8?Q?=29?= &lt;james.n.miller.jr@gmail.com&gt;, 
 Jim O'Brien &lt;jobrien@albrightstonebridge.com&gt;, 
 =?utf-8?Q?Joanna_Nicoletti=0D=0A_=28info@forwardengagement.org=29?= &lt;info@forwardengagement.org&gt;, 
 Joe Cirincione &lt;jcirincione@ploughshares.org&gt;, 
 John Norris &lt;jnorris@americanprogress.org&gt;, 
 John Podesta &lt;john.podesta@gmail.com&gt;, Julianne Smith &lt;julsmi@gmail.com&gt;, 
 "Ken Lieberthal" &lt;klieberthal@brookings.edu&gt;, 
 Kurt Campbell &lt;kurtmcampbell@yahoo.com&gt;, 
 Laura Huber &lt;lhuber@albrightstonebridge.com&gt;, "Leon Fuerth" &lt;hdpf@msn.com&gt;, 
 Maida Stadtler &lt;mstadtler@apcoworldwide.com&gt;, 
 "Marcel Lettre" &lt;mlettre@verizon.net&gt;, 
 "Mariah Sixkiller (mariah6@gmail.com)" &lt;mariah6@gmail.com&gt;, 
 Martin Indyk &lt;mindyk@brookings.edu&gt;, 
 =?utf-8?Q?Michael_Morell=0D=0A_=28michaelbuckeye24@gmail.com=29?= &lt;michaelbuckeye24@gmail.com&gt;, 
 Michele Flournoy &lt;micheleflournoy3@gmail.com&gt;, 
 Pat Griffin &lt;pgriffin@pmj-dc.com&gt;, Rich Verma &lt;rverma@steptoe.com&gt;, 
 Rob Malley &lt;rmalley555@gmail.com&gt;, 
 Samuel Berger &lt;sberger@albrightstonebridge.com&gt;, 
 Sharon Burke &lt;burkese@comcast.net&gt;, 
 =?utf-8?Q?Steve=0D=0A_Ricchetti?= &lt;sricchetti@cox.net&gt;, 
 Strobe Talbott &lt;stalbott@brookings.edu&gt;, Susan Rice &lt;ricesusane@aol.com&gt;, 
 Suzy George &lt;suzygeorge8@gmail.com&gt;, 
 =?utf-8?Q?Tamara=0D=0A_Wittes_=28twittes@brookings.edu=29?= &lt;twittes@brookings.edu&gt;, 
 Tara Sonenshine &lt;tsonenshine@earthlink.net&gt;, 
 Theodore Waddelow &lt;twaddelow@albrightstonebridge.com&gt;, 
 Tim Roemer &lt;tjroemer@gmail.com&gt;, 
 =?utf-8?Q?Tom=0D=0A_Daschle?= &lt;tom.daschle@dlapiper.com&gt;, 
 Tom Donilon &lt;tdonilon@gmail.com&gt;, 
 =?utf-8?Q?Tom=0D=0A_Downey?= &lt;tdowney@dmggroup.com&gt;, 
 "Tommy Ross (trossjr@gmail.com)" &lt;trossjr@gmail.com&gt;, 
 Toni Verstandig &lt;tonigverstandig@gmail.com&gt;, 
 =?utf-8?Q?Tony=0D=0A_Blinken?= &lt;ablinken@aol.com&gt;, 
 Veronica Pollack &lt;Veronica.Pollock@dlapiper.com&gt;, 
 Vikram Singh &lt;vsingh@americanprogress.org&gt;, 
 Wendy Sherman &lt;wendyrsherman@gmail.com&gt;</t>
  </si>
  <si>
    <t>Dan Benjamin article</t>
  </si>
  <si>
    <t>&lt;57f5bd2d29e0429ba5e3941fdf71dff6@CO1PR07MB313.namprd07.prod.outlook.com&gt;</t>
  </si>
  <si>
    <t>Mon, 4 May 2015 19:20:47 -0400</t>
  </si>
  <si>
    <t>TWEET: Medium Post LIVE</t>
  </si>
  <si>
    <t>&lt;CAEMn5Q=P7aM9giyyht0HdRnga=p03aQLpmJHLVZWC+ToyCNfWA@mail.gmail.com&gt;</t>
  </si>
  <si>
    <t>Thu, 12 Nov 2015 17:23:14 -0500</t>
  </si>
  <si>
    <t>Andy Manatos &lt;amanatos@manatos.com&gt;, 
 Brian Katulis &lt;bkatulis@americanprogress.org&gt;</t>
  </si>
  <si>
    <t>Re: Quick question.</t>
  </si>
  <si>
    <t>&lt;CAE6FiQ8J2Vj9JSDrob9FXtMFp=FAbzhrh+=sFZMbBcvBk2_f0Q@mail.gmail.com&gt;</t>
  </si>
  <si>
    <t>Thu, 2 Apr 2015 20:57:32 -0400</t>
  </si>
  <si>
    <t>Luke Albee &lt;lukealbee@gmail.com&gt;, Molly McUsic &lt;mcusic@wyssfoundation.org&gt;</t>
  </si>
  <si>
    <t>Introductions</t>
  </si>
  <si>
    <t>&lt;CAE6FiQ_KpezHg4GM2GYRUBYOKe0y96rWt6FvjPoeDx9frrXqdQ@mail.gmail.com&gt;</t>
  </si>
  <si>
    <t>Thu, 2 Oct 2014 22:01:34 +0000</t>
  </si>
  <si>
    <t>Michael Gottesman &lt;gottesma@law.georgetown.edu&gt;</t>
  </si>
  <si>
    <t>"Dean William M. Treanor" &lt;treanorwm@law.georgetown.edu&gt;, 
 =?us-ascii?Q?Law_Faculty=0D=0A_and_Visitors?= &lt;LawFacultyandVisitors@law.georgetown.edu&gt;</t>
  </si>
  <si>
    <t>RE: Quality Time with Students</t>
  </si>
  <si>
    <t>&lt;0E52C9F526EA0546B3E847BD62CCD1B040D7E218@LAW-MBX02.law.georgetown.edu&gt;</t>
  </si>
  <si>
    <t>Sun, 21 Dec 2014 22:33:01 +0000</t>
  </si>
  <si>
    <t>Automatic reply: Politico | Guy Cecil</t>
  </si>
  <si>
    <t>&lt;edcf164cf6394853bccb3e4d99ef6262@CY1PR0301MB0635.namprd03.prod.outlook.com&gt;</t>
  </si>
  <si>
    <t>Fri, 22 May 2015 20:40:53 +0000</t>
  </si>
  <si>
    <t>'Amanda Renteria' &lt;amandarenteria@gmail.com&gt;, 
 "'john.podesta@gmail.com'" &lt;john.podesta@gmail.com&gt;, 
 "'robbymook@gmail.com'" &lt;robbymook@gmail.com&gt;</t>
  </si>
  <si>
    <t>LCV questionnaire</t>
  </si>
  <si>
    <t>&lt;8556EAB513AEF34695D1B8C494A5ABAC0114836E45@MAILVM.lcv.local&gt;</t>
  </si>
  <si>
    <t>Fri, 14 Nov 2008 03:30:39 -0800 (PST)</t>
  </si>
  <si>
    <t>Re: quick question</t>
  </si>
  <si>
    <t>&lt;562536.10995.qm@web63405.mail.re1.yahoo.com&gt;</t>
  </si>
  <si>
    <t>Mon, 28 Feb 2011 12:48:31 -0500 (EST)</t>
  </si>
  <si>
    <t>FWD: Reality</t>
  </si>
  <si>
    <t>&lt;1180678614.1752767565@democracy.dsccdb.www.democratsenators.org&gt;</t>
  </si>
  <si>
    <t>Tue, 7 Oct 2014 10:03:30 -0700</t>
  </si>
  <si>
    <t>Dawn &lt;dmchirwa@live.com&gt;</t>
  </si>
  <si>
    <t>"'Cheryl Mills'" &lt;cheryl.mills@gmail.com&gt;, 
 "'Jack Quinn'" &lt;jquinn@quinngillespie.com&gt;</t>
  </si>
  <si>
    <t>RE: Great news re Post endorsement of Karl Racine for Attorney General of DC</t>
  </si>
  <si>
    <t>&lt;BLU403-EAS1626E4BE46429B706A4BCDACA20@phx.gbl&gt;</t>
  </si>
  <si>
    <t>Fri, 5 Dec 2014 09:24:48 -0500</t>
  </si>
  <si>
    <t>Re: Friday meetings</t>
  </si>
  <si>
    <t>&lt;CAE6FiQ9CB3u9x4dFPgSSO6Xan8MurJXT68d=Qzg8ZXAzSn5Hyw@mail.gmail.com&gt;</t>
  </si>
  <si>
    <t>Mon, 13 Apr 2015 22:50:09 -0400</t>
  </si>
  <si>
    <t>Re: Road Trip | Day 1</t>
  </si>
  <si>
    <t>&lt;D0EEADE0-A2BA-4237-A5DE-E3066DB41A8B@gmail.com&gt;</t>
  </si>
  <si>
    <t>Thu, 21 Aug 2014 09:00:00 -0500</t>
  </si>
  <si>
    <t>ABA TECHSHOW CLE &lt;ltrc@americanbar.org&gt;</t>
  </si>
  <si>
    <t>Leverage Technology for Practice Efficiency</t>
  </si>
  <si>
    <t>&lt;74350-14892772.1408629721562.JavaMail.SYSTEM@chg-mcm-prod&gt;</t>
  </si>
  <si>
    <t>Wed, 22 Jul 2015 17:18:47 +0000</t>
  </si>
  <si>
    <t>"JetBlue Info" &lt;info@change.jetblue.com&gt;</t>
  </si>
  <si>
    <t>JOHN.PODESTA@GMAIL.COM</t>
  </si>
  <si>
    <t>Travel Advisory | Construction at John F. Kennedy International
 Airport (JFK)</t>
  </si>
  <si>
    <t>&lt;05DE7F752B8C4C7E72F996CEF7B45B6D7490D5D7@15BELOW-RA87.15below.inetu&gt;</t>
  </si>
  <si>
    <t>Thu, 14 Aug 2014 11:31:55 -0700</t>
  </si>
  <si>
    <t>Talking Points: Poll, After Right-Wing Onslaught, Clinton Leads in
 Every Match Up</t>
  </si>
  <si>
    <t>&lt;CAHOS2siP3PzPS8whko1OMwNSyjYDZtcdQiLy8q67intG=9yBbg@mail.gmail.com&gt;</t>
  </si>
  <si>
    <t>Sat, 22 Dec 2012 13:12:34 -0500 (EST)</t>
  </si>
  <si>
    <t>FWD: Stand up to neocons swiftboating Hagel, now!</t>
  </si>
  <si>
    <t>&lt;1354544965.131052143@org2.org2DB.mail.democracyinaction.org&gt;</t>
  </si>
  <si>
    <t>Tue, 26 Oct 2010 09:50:41 -0400</t>
  </si>
  <si>
    <t>Karl Frisch &lt;karl@karlfrisch.com&gt;</t>
  </si>
  <si>
    <t>[big campaign] Want to Restore Sanity? Drop Fox News. It Keeps Fear Alive.</t>
  </si>
  <si>
    <t>&lt;AANLkTinQ8PBkuEaLhfFeobyFR_sq6WxEje1qF24Fp0rX@mail.gmail.com&gt;</t>
  </si>
  <si>
    <t>Mon, 14 Sep 2015 19:01:42 -0400</t>
  </si>
  <si>
    <t>"Bruce R. Lindsey" &lt;brucerlindsey@aol.com&gt;, 
 Marlon Marshall &lt;mmarshall@hillaryclinton.com&gt;</t>
  </si>
  <si>
    <t>Re: Tennessee</t>
  </si>
  <si>
    <t>&lt;CAE6FiQ-QHmSvntbd6gLAC+zK3fNDtxVgkeAAP5KkW7+aqdwV5A@mail.gmail.com&gt;</t>
  </si>
  <si>
    <t>Mon, 1 Sep 2008 14:57:24 -0500</t>
  </si>
  <si>
    <t>"Anita Dunn" &lt;adunn@barackobama.com&gt;</t>
  </si>
  <si>
    <t xml:space="preserve">RE: </t>
  </si>
  <si>
    <t>&lt;1B00035490093D4A9609987376E3B83325BAD9CF@manny.obama.local&gt;</t>
  </si>
  <si>
    <t>Fri, 5 Dec 2014 15:57:29 -0500</t>
  </si>
  <si>
    <t>12.5.14 CTR Weekend TPs</t>
  </si>
  <si>
    <t>&lt;CAGLPf4eqCPfTtcLMKfhur9HmGXc3ZSYh+0rsZv9dSZ4aO+bJzg@mail.gmail.com&gt;</t>
  </si>
  <si>
    <t>Fri, 27 Mar 2015 21:40:16 -0400</t>
  </si>
  <si>
    <t>Milia</t>
  </si>
  <si>
    <t>&lt;CAE6FiQ_M3Y9d2+sE6Otzo9H7WePA+sBY5Uu++agR5qsNavsCSw@mail.gmail.com&gt;</t>
  </si>
  <si>
    <t>Sun, 28 Feb 2016 14:31:49 -0500</t>
  </si>
  <si>
    <t>podesta.mary@gmail.com</t>
  </si>
  <si>
    <t>Re: Flight cancelled</t>
  </si>
  <si>
    <t>&lt;A5684C35-CE30-4D0C-B356-BF2586CB00A8@gmail.com&gt;</t>
  </si>
  <si>
    <t>Thu, 23 Oct 2014 13:50:53 -0400</t>
  </si>
  <si>
    <t>&lt;CAGLPf4eVhYAxnODrXP8ArvgDj+6BLw8jAqHQaLRzgfMteSXFTg@mail.gmail.com&gt;</t>
  </si>
  <si>
    <t>Mon, 11 Aug 2014 16:19:38 +0000</t>
  </si>
  <si>
    <t>"Julia Rosen, ActBlue" &lt;replies@actblue.com&gt;</t>
  </si>
  <si>
    <t>Polluting</t>
  </si>
  <si>
    <t>&lt;fa6d785ccb5eaab5c16537011ff7f70a@bounce.bluestatedigital.com&gt;</t>
  </si>
  <si>
    <t>Fri, 22 Feb 2013 07:02:51 -0500</t>
  </si>
  <si>
    <t>&lt;22757-79-5OF2FW-03Q3F-VV3BD-2X78FN-DIWIMG-H-M2-20130222-6b8505bb32560b607@e-dialog.com&gt;</t>
  </si>
  <si>
    <t>Thu, 19 Mar 2015 10:22:51 -0400</t>
  </si>
  <si>
    <t>&lt;CAE6FiQ9pbU8xz0U_NweLA75finzi+6m4zDeMFzezjRBFCRHDvw@mail.gmail.com&gt;</t>
  </si>
  <si>
    <t>Sun, 7 Dec 2014 07:39:06 -0500</t>
  </si>
  <si>
    <t>An unvarnished perspective on China</t>
  </si>
  <si>
    <t>&lt;SNT406-EAS308F0C2E12302D638412137BE670@phx.gbl&gt;</t>
  </si>
  <si>
    <t>Mon, 24 Sep 2007 00:02:43 -0400</t>
  </si>
  <si>
    <t>mosiddique1@aol.com</t>
  </si>
  <si>
    <t>rauer@tenasset.com, sgreen@greenstreetpartners.com, spikek8@aol.com, 
 djleiter@mintz.com, cmudd@silosmashers.com, LCNehrt@aol.com, 
 lscanlon@afscme.org, joewilson@rockcreekcorp.com, 
 torkel_patterson@raytheon.com, jmccleary@fsvcapital.com, 
 jkhassan@nesttech.com, stanley.o.roth@boeing.com, omar.noman@undp.org, 
 david.MACRAE@cec.eu.int, john.podesta@gmail.com, 
 smolinari@thewashingtongroup.com, Baldafa@aol.com</t>
  </si>
  <si>
    <t>&lt;8C9CC76E4894B71-DDC-4A01@webmail-dd17.sysops.aol.com&gt;</t>
  </si>
  <si>
    <t>Tue, 15 Sep 2015 21:44:23 -0700</t>
  </si>
  <si>
    <t>"Ann O'Leary" &lt;aoleary@hillaryclinton.com&gt;</t>
  </si>
  <si>
    <t>Amanda Renteria &lt;arenteria@hillaryclinton.com&gt;, 
 Brian Fallon &lt;bfallon@hillaryclinton.com&gt;, 
 Caitlin Merchant &lt;caitlin@grunwald-communications.com&gt;, 
 Christina Reynolds &lt;creynolds@hillaryclinton.com&gt;, 
 Dan Schwerin &lt;dschwerin@hillaryclinton.com&gt;, 
 David Binder &lt;david@db-research.com&gt;, 
 Ellen Esterhay &lt;ellen.esterhay@gmmb.com&gt;, 
 Heather Stone &lt;hstone@hillaryclinton.com&gt;, 
 Jake Sullivan &lt;jsullivan@hillaryclinton.com&gt;, 
 Jennifer Palmieri &lt;jpalmieri@hillaryclinton.com&gt;, 
 Jim Margolis &lt;jim.margolis@gmmb.com&gt;, Joel Benenson &lt;jbenenson@bsgco.com&gt;, 
 John Anzalone &lt;john@algpolling.com&gt;, John Podesta &lt;jp66@hillaryclinton.com&gt;, 
 Karen Finney &lt;kfinney@hillaryclinton.com&gt;, 
 Kristina Schake &lt;kschake@hillaryclinton.com&gt;, 
 Mandy Grunwald &lt;gruncom@aol.com&gt;, 
 Marlon Marshall &lt;mmarshall@hillaryclinton.com&gt;, 
 Maya Harris &lt;mharris@hillaryclinton.com&gt;, 
 Oren Shur &lt;oshur@hillaryclinton.com&gt;, Robby Mook &lt;re47@hillaryclinton.com&gt;, 
 Sawsan Bay &lt;sbay@hillaryclinton.com&gt;, Shannon Currie &lt;scurrie@bsgco.com&gt;, 
 Teddy Goff &lt;tgoff@hillaryclinton.com&gt;, 
 Tony Carrk &lt;tcarrk@hillaryclinton.com&gt;, 
 Huma Abedin &lt;ha16@hillaryclinton.com&gt;, 
 John Podesta &lt;john.podesta@gmail.com&gt;, 
 Kate Offerdahl &lt;kofferdahl@hillaryclinton.com&gt;, mona@algpolling.com, 
 slatham@hillaryclinton.com</t>
  </si>
  <si>
    <t>Health Policy Draft for Discussion at 8 am morning meeting</t>
  </si>
  <si>
    <t>&lt;CACWw=rSeCHX=Hk5rpw33FBni1H4rKsn09hAq39cyKju3M8PCiQ@mail.gmail.com&gt;</t>
  </si>
  <si>
    <t>Mon, 19 Jan 2009 15:06:34 -0800 (PST)</t>
  </si>
  <si>
    <t>Hi John</t>
  </si>
  <si>
    <t>&lt;473606.87824.qm@web63402.mail.re1.yahoo.com&gt;</t>
  </si>
  <si>
    <t>Fri, 15 May 2015 07:56:24 -0700</t>
  </si>
  <si>
    <t>Re: SEIU/home health care workers</t>
  </si>
  <si>
    <t>&lt;CAMayD+5-Z9_w4GDHEmM+h8zmKQ1DARHbkajxA=VP=pNpfE5tUQ@mail.gmail.com&gt;</t>
  </si>
  <si>
    <t>Wed, 11 Feb 2015 12:04:39 -0500</t>
  </si>
  <si>
    <t>Robby Mook &lt;robbymook@gmail.com&gt;</t>
  </si>
  <si>
    <t>Re: LinkedIn General Counsel (former) and Hillary's campaign</t>
  </si>
  <si>
    <t>&lt;EC409BFD-CC78-473C-AD6E-EF16A7016046@gmail.com&gt;</t>
  </si>
  <si>
    <t>Wed, 22 Apr 2015 16:39:19 -0400</t>
  </si>
  <si>
    <t>Funny or Die Climate Denier Video</t>
  </si>
  <si>
    <t>&lt;CAEMn5Q=mFg5HaHJZpDVBbVBC6fSB0sr+ejhZvDn9ZHpj=p-hMA@mail.gmail.com&gt;</t>
  </si>
  <si>
    <t>Thu, 28 Aug 2008 04:19:47 -0400</t>
  </si>
  <si>
    <t>It's official</t>
  </si>
  <si>
    <t>&lt;c49fe266f292ae12fcce4c7e05c6720a@localhost.localdomain&gt;</t>
  </si>
  <si>
    <t>Tue, 17 Apr 2012 14:21:32 -0400</t>
  </si>
  <si>
    <t>RE: Haiti</t>
  </si>
  <si>
    <t>&lt;D00800C9D48A754DA64285EA077375750132AD07A6@CLINTON07.utopiasystems.net&gt;</t>
  </si>
  <si>
    <t>Mon, 20 Jul 2015 17:43:57 -0400</t>
  </si>
  <si>
    <t>Kate Offerdahl &lt;kofferdahl@hillaryclinton.com&gt;</t>
  </si>
  <si>
    <t>DiBlasio</t>
  </si>
  <si>
    <t>&lt;CAE6FiQ-0NP6S5JARkt-M0O5Bwz2UHgVkAWKixfntTrhtUUotXQ@mail.gmail.com&gt;</t>
  </si>
  <si>
    <t>Sun, 19 Oct 2014 03:25:40 +0000</t>
  </si>
  <si>
    <t>nettie &lt;info@kirkpatrickforarizona.com&gt;</t>
  </si>
  <si>
    <t>re: TRAGIC conclusion</t>
  </si>
  <si>
    <t>&lt;c73fd54dcd95dac89e07275a10950bea@bounce.bluestatedigital.com&gt;</t>
  </si>
  <si>
    <t>Tue, 06 Jan 2009 10:29:04 +0800 (CST)</t>
  </si>
  <si>
    <t>&lt;1231208944.3040.johnson_lo@mail2000.com.tw&gt;</t>
  </si>
  <si>
    <t>Wed, 22 Oct 2014 01:50:59 +0000</t>
  </si>
  <si>
    <t>"admin@foustforvirginia.com" &lt;info@foustforvirginia.com&gt;</t>
  </si>
  <si>
    <t>(URGENT) Do Not Delete!</t>
  </si>
  <si>
    <t>&lt;48440c6c40ccd37bf2a7edb09180056b@bounce.bluestatedigital.com&gt;</t>
  </si>
  <si>
    <t>Fri, 8 Jan 2010 15:11:57 -0500 (EST)</t>
  </si>
  <si>
    <t>Team Sestak &lt;info@joesestak.com&gt;</t>
  </si>
  <si>
    <t>Sestak v Specter - Leading on Education</t>
  </si>
  <si>
    <t>&lt;386375126.-1330110726@wfc.wfcDB.mail.democracyinaction.com&gt;</t>
  </si>
  <si>
    <t>Tue, 13 Oct 2015 13:42:27 -0400</t>
  </si>
  <si>
    <t>Robert Wolf &lt;rwolf@32advisors.com&gt;</t>
  </si>
  <si>
    <t>Re: exchanged emails w HRC on infrastructure both her plan &amp; bernie's
 - i know she is in overload so if you want me discuss it with anyone else to
 make it easier for her let me know-</t>
  </si>
  <si>
    <t>&lt;CAOpGB0JgcSQDvU4c=vw82qqv9haxL=GW7NHSimdDCJnSYyKXoA@mail.gmail.com&gt;</t>
  </si>
  <si>
    <t>Fri, 10 Apr 2015 13:24:55 -0400 (EDT)</t>
  </si>
  <si>
    <t>etickets@amtrak.com</t>
  </si>
  <si>
    <t>Amtrak eVoucher Information</t>
  </si>
  <si>
    <t>&lt;2126633558.1138821428686695170.JavaMail.TDDServerProd@amtrak.com&gt;</t>
  </si>
  <si>
    <t>Sun, 14 Sep 2014 12:19:36 -0400</t>
  </si>
  <si>
    <t>Re: Skype?</t>
  </si>
  <si>
    <t>&lt;D3F364B5-ED98-458A-B3B8-E6BE3EF95433@gmail.com&gt;</t>
  </si>
  <si>
    <t>Tue, 15 Mar 2016 23:09:00 -0400</t>
  </si>
  <si>
    <t>Re: Congrats - pretty strong</t>
  </si>
  <si>
    <t>&lt;CAE6FiQ_M-ce1B8Y049xV8rHJ-G79-w4vu4DqCHYd8y5yFhwBqg@mail.gmail.com&gt;</t>
  </si>
  <si>
    <t>Tue, 15 Jul 2014 18:50:26 -0400</t>
  </si>
  <si>
    <t>Derek Khanna &lt;derek.khanna@gmail.com&gt;</t>
  </si>
  <si>
    <t>From law student, connecting during break</t>
  </si>
  <si>
    <t>&lt;CAPQEuMcL14uXkeFRdBpXGxQcDT2ZtYcUHGbTDOQvU6Gk1cjAhw@mail.gmail.com&gt;</t>
  </si>
  <si>
    <t>Wed, 24 Feb 2016 11:11:24 -0500</t>
  </si>
  <si>
    <t>Adrienne Watson &lt;awatson@hillaryclinton.com&gt;</t>
  </si>
  <si>
    <t>Zachary Petkanas &lt;zpetkanas@hillaryclinton.com&gt;, 
 Christina Reynolds &lt;creynolds@hillaryclinton.com&gt;</t>
  </si>
  <si>
    <t>RE: Vermont has 4th highest Afro-am incarceration in USA</t>
  </si>
  <si>
    <t>&lt;b5256207c58cf41240554b719e7b450e@mail.gmail.com&gt;</t>
  </si>
  <si>
    <t>Thu, 18 Dec 2008 14:26:01 -0500</t>
  </si>
  <si>
    <t>FW: President Sweeney</t>
  </si>
  <si>
    <t>&lt;2D9BF548D5515F438B3AA0B0BE7BF5F63034889F4A@MBX-01.ptt.gov&gt;</t>
  </si>
  <si>
    <t>Thu, 2 Oct 2008 14:30:28 -0700</t>
  </si>
  <si>
    <t>"Eden James" &lt;edenjames@gmail.com&gt;</t>
  </si>
  <si>
    <t>[big campaign] From Courage: "Sarah Palin said what ?!?"</t>
  </si>
  <si>
    <t>&lt;a99d33ad0810021430t6d400cd8q2327419ac07e43fb@mail.gmail.com&gt;</t>
  </si>
  <si>
    <t>Mon, 8 Sep 2008 15:50:56 -0700</t>
  </si>
  <si>
    <t>Steve Phillips &lt;steve@powerpac.org&gt;</t>
  </si>
  <si>
    <t>Contact</t>
  </si>
  <si>
    <t>&lt;991B5754-7AD4-4D55-B3AF-42EB810A3649@powerpac.org&gt;</t>
  </si>
  <si>
    <t>Wed, 4 Nov 2015 17:30:48 -0500</t>
  </si>
  <si>
    <t>"Margolis, Jim" &lt;Jim.Margolis@gmmb.com&gt;, 
 Jennifer Palmieri &lt;jpalmieri@hillaryclinton.com&gt;, 
 Robby Mook &lt;re47@hillaryclinton.com&gt;, John Podesta &lt;john.podesta@gmail.com&gt;, 
 Joel Benenson &lt;jbenenson@bsgco.com&gt;, 
 Kristina Schake &lt;kschake@hillaryclinton.com&gt;, 
 Mandy Grunwald &lt;gruncom@aol.com&gt;, Rich Davis &lt;rich@dixondavismedia.com&gt;, 
 David Dixon &lt;david@dixondavismedia.com&gt;, 
 Brian Fallon &lt;bfallon@hillaryclinton.com&gt;, 
 "Ann O'Leary" &lt;aoleary@hillaryclinton.com&gt;</t>
  </si>
  <si>
    <t>RE: CLIP | NYT: Turing Commits to Modest Price Reduction on a Drug</t>
  </si>
  <si>
    <t>&lt;19de810381278ec134a8bb6f7c169d94@mail.gmail.com&gt;</t>
  </si>
  <si>
    <t>Mon, 2 Jun 2014 22:19:09 -0400</t>
  </si>
  <si>
    <t>Judd Legum &lt;jlegum@gmail.com&gt;</t>
  </si>
  <si>
    <t>Re: Top 3: 'Shaming Girls For Their Bodies'</t>
  </si>
  <si>
    <t>&lt;0D93B17C-4CBF-4C14-97E9-BE00165D3824@gmail.com&gt;</t>
  </si>
  <si>
    <t>Thu, 16 Oct 2008 16:39:07 -0400</t>
  </si>
  <si>
    <t>Reality check</t>
  </si>
  <si>
    <t>&lt;c6242462b6816e76933342d5a76cb385@localhost.localdomain&gt;</t>
  </si>
  <si>
    <t>Tue, 19 Jan 2010 19:55:10 -0500</t>
  </si>
  <si>
    <t>[big campaign] Conference Call Invitation - What Happened in 
	Massachusetts? - Lessons for Progressives from Three Recent Elections</t>
  </si>
  <si>
    <t>&lt;6e04b37d1001191655p1520f812ka4e2be453fc90f63@mail.gmail.com&gt;</t>
  </si>
  <si>
    <t>Thu, 16 Oct 2008 00:19:18 +0000</t>
  </si>
  <si>
    <t>Re: Personnel Issues</t>
  </si>
  <si>
    <t>&lt;963071657-1224117623-cardhu_decombobulator_blackberry.rim.net-1978530369-@bxe032.bisx.prod.on.blackberry&gt;</t>
  </si>
  <si>
    <t>Mon, 15 Dec 2008 18:59:48 -0500</t>
  </si>
  <si>
    <t>Anna Canfield &lt;acanfield@americanprogress.org&gt;</t>
  </si>
  <si>
    <t>Robin Toner Memorial Service Info</t>
  </si>
  <si>
    <t>&lt;96AB68D2CFDF484BA95B23C51E9C8B053F5379BA82@CAPMAILBOX.americanprogresscenter.org&gt;</t>
  </si>
  <si>
    <t>Mon, 4 Jan 2016 12:21:05 -0800</t>
  </si>
  <si>
    <t>Re: DRAFT: bullets for tomorrow's town halls w/autism insert</t>
  </si>
  <si>
    <t>&lt;CACWw=rSc9+1G4bRAGVMztH7EMJuuC_Sam3MOoXYYtC3mvS3FRQ@mail.gmail.com&gt;</t>
  </si>
  <si>
    <t>Mon, 1 Sep 2008 16:01:15 -0400</t>
  </si>
  <si>
    <t>adunn@barackobama.com, clu@barackobama.com</t>
  </si>
  <si>
    <t>&lt;29AB35340B08E447903C6547FC77901F025D1763@WDCSMAIL01.perkinscoie.root.loc&gt;</t>
  </si>
  <si>
    <t>Wed, 25 Mar 2015 22:44:05 +0000</t>
  </si>
  <si>
    <t>"Feldman, Daniel F" &lt;FeldmanDF@state.gov&gt;</t>
  </si>
  <si>
    <t>RE: Ghani</t>
  </si>
  <si>
    <t>&lt;98003960EEF33D4FB83C7DD5FB0058C97FBAA389@SESSEEVEXMB02U.ses.state.sbu&gt;</t>
  </si>
  <si>
    <t>Thu, 13 Nov 2014 18:46:27 +0000</t>
  </si>
  <si>
    <t>John Hasnas &lt;hasnasj@law.georgetown.edu&gt;</t>
  </si>
  <si>
    <t>Upcoming symposium on the Ethical Limits of Markets</t>
  </si>
  <si>
    <t>&lt;461F39EEF1105F44AFCC94DCBA0DD5AA5218A7E1@LAW-MBX01.law.georgetown.edu&gt;</t>
  </si>
  <si>
    <t>Fri, 21 Nov 2014 18:47:36 +0100</t>
  </si>
  <si>
    <t>&lt;Birgit.Heinrich@bdew.de&gt;</t>
  </si>
  <si>
    <t>WG: Request for personal Interview on Future Energy Systems in 2040</t>
  </si>
  <si>
    <t>&lt;OFB156EE60.FA201F5A-ONC1257D97.005D4C5D-C1257D97.0061BE4A@bdew.de&gt;</t>
  </si>
  <si>
    <t>Sun, 9 Nov 2008 16:01:23 +0000</t>
  </si>
  <si>
    <t>"Dag Vega" &lt;dvega@barackobama.com&gt;, amanda.d.anderson@gmail.com, 
 "Jayne Thomisee" &lt;jthomisee@barackobama.com&gt;, ljimenez@mail.com, 
 "Tom donilon" &lt;tdonilon@omm.com&gt;, Sara.Latham@ptt.gov, 
 "Joel Johnson" &lt;jjohnson@gloverparkgroup.com&gt;, 
 "Paul Begala" &lt;Pbegala@hatcreekent.com&gt;, 
 "Nick Papas" &lt;Nick.Papas@mail.house.gov&gt;, john.podesta@gmail.com</t>
  </si>
  <si>
    <t>Clean up?</t>
  </si>
  <si>
    <t>&lt;1180159302-1226246419-cardhu_decombobulator_blackberry.rim.net-2089509732-@bxe315.bisx.prod.on.blackberry&gt;</t>
  </si>
  <si>
    <t>Fri, 8 Aug 2014 09:42:08 -0500</t>
  </si>
  <si>
    <t>ABA Government and Public Sector Lawyers Division
	&lt;GPSLD@americanbar.org&gt;</t>
  </si>
  <si>
    <t>Win with Social Media!</t>
  </si>
  <si>
    <t>&lt;5909-8412420.1407508954703.JavaMail.SYSTEM@chg-mcm-prod&gt;</t>
  </si>
  <si>
    <t>Mon, 16 Dec 2013 09:11:59 -0600</t>
  </si>
  <si>
    <t>"tsteyer@fahrllc.com" &lt;tsteyer@fahrllc.com&gt;</t>
  </si>
  <si>
    <t>Fwd: piece on SoS from the Wash Post</t>
  </si>
  <si>
    <t>&lt;4F86B8B6-D6B6-4F85-9716-EBB57B1ED078@gmail.com&gt;</t>
  </si>
  <si>
    <t>Tue, 29 Jul 2014 14:00:10 -0500</t>
  </si>
  <si>
    <t>Casey Trees &lt;friends@caseytrees.org&gt;</t>
  </si>
  <si>
    <t>Classes and Events - August/September</t>
  </si>
  <si>
    <t>&lt;1449801162.1406660417858.JavaMail.www@app346&gt;</t>
  </si>
  <si>
    <t>Tue, 28 Oct 2008 09:26:31 -0400</t>
  </si>
  <si>
    <t>Draft Memorandum of Understanding</t>
  </si>
  <si>
    <t>&lt;2e1f7e590810280626q5e1be276r9415e28867e4a7f8@mail.gmail.com&gt;</t>
  </si>
  <si>
    <t>Sat, 12 Mar 2016 19:37:08 -0500</t>
  </si>
  <si>
    <t>Fwd: I'm in the news</t>
  </si>
  <si>
    <t>&lt;8FC5757E-3C25-41E3-8799-7B91DBAACF5D@gmail.com&gt;</t>
  </si>
  <si>
    <t>Mon, 13 Jul 2015 16:04:11 -0400</t>
  </si>
  <si>
    <t>Laura Hartigan &lt;laurahartigan@me.com&gt;</t>
  </si>
  <si>
    <t>Re: Haim</t>
  </si>
  <si>
    <t>&lt;-3664715699181130803@unknownmsgid&gt;</t>
  </si>
  <si>
    <t>Mon, 6 Apr 2015 23:43:22 +0000</t>
  </si>
  <si>
    <t>Robby Mook &lt;robbymook2015@gmail.com&gt;, 
 "marlondmarshall@gmail.com" &lt;marlondmarshall@gmail.com&gt;, 
 John Podesta &lt;john.podesta@gmail.com&gt;, 
 "jbermandc@gmail.com" &lt;jbermandc@gmail.com&gt;</t>
  </si>
  <si>
    <t>Legislative update</t>
  </si>
  <si>
    <t>&lt;D1489257.104C55%melias@perkinscoie.com&gt;</t>
  </si>
  <si>
    <t>Sun, 21 Jun 2015 22:13:22 -0700</t>
  </si>
  <si>
    <t>Stephanie Hannon &lt;hannon@hillaryclinton.com&gt;</t>
  </si>
  <si>
    <t>Lindsay Roitman &lt;lroitman@hillaryclinton.com&gt;</t>
  </si>
  <si>
    <t>Re: Tim Cook + Monday</t>
  </si>
  <si>
    <t>&lt;CAMaQOZJYmM+zUMOWF7-YfUh8msJEJp0+p7-crhECmrL2jwY5UA@mail.gmail.com&gt;</t>
  </si>
  <si>
    <t>Mon, 20 Apr 2015 23:10:57 -0400</t>
  </si>
  <si>
    <t>mae_podesta@mckinsey.com</t>
  </si>
  <si>
    <t>nyc schedule?</t>
  </si>
  <si>
    <t>&lt;OFA37B6495.894FE050-ON85257E2E.00116CD8-85257E2E.00117B9A@MCKINSEY.COM&gt;</t>
  </si>
  <si>
    <t>Fri, 14 Aug 2015 18:37:37 -0700</t>
  </si>
  <si>
    <t>H &lt;hdr29@hrcoffice.com&gt;, Huma Abedin &lt;ha16@hillaryclinton.com&gt;, 
 Nikki Budzinski &lt;nbudzinski@hillaryclinton.com&gt;</t>
  </si>
  <si>
    <t>Fwd: Re: Now there are two</t>
  </si>
  <si>
    <t>&lt;CAE6FiQ-57DjkNdR+RbXv5U_La6FR5De_yu+N39+9apMACO74Fg@mail.gmail.com&gt;</t>
  </si>
  <si>
    <t>Thu, 16 Aug 2012 16:40:13 -0400 (EDT)</t>
  </si>
  <si>
    <t>Romney Wouldn't Have Moved Heaven and Earth To Get Bin Laden</t>
  </si>
  <si>
    <t>&lt;1179040603.-1249003513@org2.org2DB.mail.democracyinaction.org&gt;</t>
  </si>
  <si>
    <t>Thu, 20 Nov 2014 11:41:50 -0500</t>
  </si>
  <si>
    <t>No Strings Attached!</t>
  </si>
  <si>
    <t>&lt;2318920314.-335251771@org2.org2DB.reply.salsalabs.com&gt;</t>
  </si>
  <si>
    <t>Tue, 14 Jul 2015 21:33:11 -0400</t>
  </si>
  <si>
    <t>Re: 8 am call to discuss Iran?</t>
  </si>
  <si>
    <t>&lt;C3684140-0594-4DDD-8228-F122CB82A74A@aol.com&gt;</t>
  </si>
  <si>
    <t>Wed, 2 Mar 2016 12:00:49 -0500</t>
  </si>
  <si>
    <t>GlobalGiving &lt;thankyou@globalgiving.org&gt;</t>
  </si>
  <si>
    <t>Project Report: Reproductive Health Delivery in Isolated Community</t>
  </si>
  <si>
    <t>&lt;1203293527.6654.1456938049858.JavaMail.root@ireland.globalgiving.org&gt;</t>
  </si>
  <si>
    <t>Fri, 11 Mar 2016 18:34:53 -0500</t>
  </si>
  <si>
    <t>"Democrats.org" &lt;democraticparty@democrats.org&gt;</t>
  </si>
  <si>
    <t>Unprecedented:</t>
  </si>
  <si>
    <t>&lt;0c08ed5b4bffcb70f3984646662d88e1@ofa0.bounce.bluestatedigital.com&gt;</t>
  </si>
  <si>
    <t>Wed, 30 Apr 2014 14:18:35 +0000</t>
  </si>
  <si>
    <t>Maura Hagerty &lt;info@seanmaloney.com&gt;</t>
  </si>
  <si>
    <t>Fwd: Three things you have to know</t>
  </si>
  <si>
    <t>&lt;2ad344df60d35e1ed4c2dc2476b95b7e@bounce.bluestatedigital.com&gt;</t>
  </si>
  <si>
    <t>Sun, 12 Jul 2015 17:59:18 -0400</t>
  </si>
  <si>
    <t>8 am call</t>
  </si>
  <si>
    <t>&lt;CAEMn5QkrNnDUmQJcmG67ZgwF0zgXu6n54RukEUKmY_AUvMYPog@mail.gmail.com&gt;</t>
  </si>
  <si>
    <t>Fri, 2 Oct 2009 15:35:17 -0400</t>
  </si>
  <si>
    <t>[big campaign] New TV Ad: Boehner's Bogey on the Public Option</t>
  </si>
  <si>
    <t>&lt;29FF7EFA288ACD488DD412939D4D1BABE59AA4@aufc-server.AUFC.local&gt;</t>
  </si>
  <si>
    <t>Sat, 12 Mar 2016 16:47:17 -0500 (EST)</t>
  </si>
  <si>
    <t>Baron Hill for Indiana &lt;info@baronhillforindiana.com&gt;</t>
  </si>
  <si>
    <t>What Baron said about Trump</t>
  </si>
  <si>
    <t>&lt;503381419.1136406877@salsa4.salsa4DB.mail.salsalabs.com&gt;</t>
  </si>
  <si>
    <t>Tue, 7 Jul 2015 16:02:27 +0000</t>
  </si>
  <si>
    <t>&lt;25b85319ed833b816410d639bd335b7960a.20150707160201@mail179.atl81.rsgsv.net&gt;</t>
  </si>
  <si>
    <t>Thu, 19 Mar 2015 11:03:53 -0000</t>
  </si>
  <si>
    <t>"Delta Air Lines" &lt;DeltaAirLines@e.delta.com&gt;</t>
  </si>
  <si>
    <t>It's Time To Check-In</t>
  </si>
  <si>
    <t>&lt;b9zzxgzbv3qau3auzu3j8qd3xgw21s@mta606.e.delta.com&gt;</t>
  </si>
  <si>
    <t>Sun, 2 Aug 2015 23:21:12 +0000</t>
  </si>
  <si>
    <t>Re: Power plant rule</t>
  </si>
  <si>
    <t>&lt;BLUPR03MB199999CF112ED3FBFE88376B9880@BLUPR03MB199.namprd03.prod.outlook.com&gt;</t>
  </si>
  <si>
    <t>Sun, 25 Oct 2015 19:04:52 -0400</t>
  </si>
  <si>
    <t>Re: one chain on DOMA</t>
  </si>
  <si>
    <t>&lt;4192972423853916071@unknownmsgid&gt;</t>
  </si>
  <si>
    <t>Fri, 4 Dec 2015 08:04:11 -0500</t>
  </si>
  <si>
    <t>&lt;b64ab8546f724e98b01cdea93e375e64@iowadailydemocrat.com&gt;</t>
  </si>
  <si>
    <t>Thu, 3 Jul 2008 15:51:32 -0400</t>
  </si>
  <si>
    <t>caitlin@fundforamerica.net</t>
  </si>
  <si>
    <t>Fwd: Fw: John Podesta</t>
  </si>
  <si>
    <t>&lt;8dd172e0807031251o3c9824v78c62c8777cd8e4@mail.gmail.com&gt;</t>
  </si>
  <si>
    <t>Tue, 21 Jul 2015 00:55:21 +0000</t>
  </si>
  <si>
    <t>"Leone, Kate (Reid)" &lt;Kate_Leone@reid.senate.gov&gt;</t>
  </si>
  <si>
    <t>Re: Dick Leone Statement Link</t>
  </si>
  <si>
    <t>&lt;B70A8FD1E686D94DB181D8AA76F2ECC404AF76AA@P-ESS-SEN-EXA2.senate.ussenate.us&gt;</t>
  </si>
  <si>
    <t>Sun, 24 Jan 2016 17:44:08 -0800 (PST)</t>
  </si>
  <si>
    <t>Susan McCasland Wilkerson &lt;susanmccw123@gmail.com&gt;</t>
  </si>
  <si>
    <t>Event Invitation Reply (Accepted):
 DeLonge/Podesta Meeting</t>
  </si>
  <si>
    <t>&lt;56A57DE9.7090101@gmail.com&gt;</t>
  </si>
  <si>
    <t>Sat, 14 Nov 2015 16:57:28 -0600</t>
  </si>
  <si>
    <t>Eric Blackwell &lt;eblackwell@hillaryclinton.com&gt;</t>
  </si>
  <si>
    <t>Today's prep lunch - $20</t>
  </si>
  <si>
    <t>&lt;-7902561134800991277@unknownmsgid&gt;</t>
  </si>
  <si>
    <t>Wed, 20 Jan 2010 09:14:37 EST</t>
  </si>
  <si>
    <t>can@americansunitedforchange.org, bigcampaign@googlegroups.com</t>
  </si>
  <si>
    <t>[big campaign] New Huff Post from Creamer-Lessons from Massachusetts 
	Defeat</t>
  </si>
  <si>
    <t>&lt;4492.2044d577.388869cd@aol.com&gt;</t>
  </si>
  <si>
    <t>Sun, 20 Mar 2016 17:14:16 -0400</t>
  </si>
  <si>
    <t>Re: Organizations that can help with turnout</t>
  </si>
  <si>
    <t>&lt;CA+=gYAmFmtuGgcNZWHOMPj7fdDLRSQTM5D5LyuzFYfmCd03a=g@mail.gmail.com&gt;</t>
  </si>
  <si>
    <t>Fri, 7 Nov 2008 21:44:09 +0000</t>
  </si>
  <si>
    <t>Delivered: Re: Gates</t>
  </si>
  <si>
    <t>&lt;363389835-1226094235-cardhu_decombobulator_blackberry.rim.net-2056419168-@bxe245.bisx.prod.on.blackberry&gt;</t>
  </si>
  <si>
    <t>Tue, 16 Dec 2014 15:28:36 +0000</t>
  </si>
  <si>
    <t>G'town Law Prof. Edelman Appointed Waterhouse Professor of Law and
 Public Policy</t>
  </si>
  <si>
    <t>&lt;5CFB44D64A78CA459D19BE4B86C9F9E8255824DD@LAW-MBX01.law.georgetown.edu&gt;</t>
  </si>
  <si>
    <t>Thu, 16 Oct 2008 16:22:28 -0400</t>
  </si>
  <si>
    <t>Fwd: FW: From Bloomberg</t>
  </si>
  <si>
    <t>&lt;8dd172e0810161322p41ccf9f0n509da81307d94d73@mail.gmail.com&gt;</t>
  </si>
  <si>
    <t>Mon, 14 Jul 2008 17:38:03 -0400</t>
  </si>
  <si>
    <t>[big campaign] my HuffPost: Alarming Gains for Big Oil Need a
 Response</t>
  </si>
  <si>
    <t>&lt;87906ab90807141438j7a7eeacdwffc06804472f1457@mail.gmail.com&gt;</t>
  </si>
  <si>
    <t>Mon, 11 Aug 2014 07:01:08 +0530</t>
  </si>
  <si>
    <t>Fwd: today mint</t>
  </si>
  <si>
    <t>&lt;CAPLGapdUZ8oyPENW_doyJHQaXoh6wQ6RkoHEPepuAybETst+kg@mail.gmail.com&gt;</t>
  </si>
  <si>
    <t>Mon, 4 Feb 2008 23:14:11 EST</t>
  </si>
  <si>
    <t>amy@fundforamerica.net, john.podesta@gmail.com, jstocks@nea.org, 
 anna.burger@seiu.org, rmckay@mckayfund.org</t>
  </si>
  <si>
    <t>&lt;bfb.2c87e89d.34d93c93@aol.com&gt;</t>
  </si>
  <si>
    <t>Tue, 2 Jun 2015 01:34:39 +0000 (UTC)</t>
  </si>
  <si>
    <t>fwj77@comcast.net</t>
  </si>
  <si>
    <t>"" &lt;john.podesta@gmail.com&gt;</t>
  </si>
  <si>
    <t>Thanks</t>
  </si>
  <si>
    <t>&lt;106654590.28823042.1433208879316.JavaMail.zimbra@comcast.net&gt;</t>
  </si>
  <si>
    <t>Tue, 5 Jan 2016 19:46:15 -0500</t>
  </si>
  <si>
    <t>Re: Monday Jan 11 at 11 am?</t>
  </si>
  <si>
    <t>&lt;E5E9240C-F6D1-42FF-B122-29B0D5EFCFCD@gmail.com&gt;</t>
  </si>
  <si>
    <t>Tue, 15 Sep 2015 17:18:32 +0000</t>
  </si>
  <si>
    <t>Law Faculty and Visitors &lt;LawFacultyandVisitors@law.georgetown.edu&gt;, 
 =?windows-1252?Q?Law=0D=0A_Center_Staff?= &lt;LawCenterStaff@law.georgetown.edu&gt;</t>
  </si>
  <si>
    <t>O'Neill Institute Colloquium - Ebola Post-Crisis: Lessons for
 Improving Global Health Security - Sept 16 from 1:20-3:20pm</t>
  </si>
  <si>
    <t>&lt;D21DC971.28793%gostin@law.georgetown.edu&gt;</t>
  </si>
  <si>
    <t>Sat, 27 Feb 2016 22:30:36 +0000</t>
  </si>
  <si>
    <t>9737690034@vzwpix.com</t>
  </si>
  <si>
    <t>john.podesta@gmail.com, 2013140823@vzwpix.com, 9083097888@vzwpix.com, 
 2014467829@vzwpix.com, 2013960419@vzwpix.com, 9739797300@vzwpix.com, 
 2019564562@vzwpix.com, 9084320090@vzwpix.com, 
 lizettedelgadopolanco@gmail.com, 9733808951@icmms1.sun5.lightsurf.net</t>
  </si>
  <si>
    <t>&lt;212323372236799779@-212323372236799780&gt;</t>
  </si>
  <si>
    <t>Fri, 11 Dec 2015 11:42:52 -0500</t>
  </si>
  <si>
    <t>'Jake Sullivan' &lt;jsullivan@hillaryclinton.com&gt;</t>
  </si>
  <si>
    <t>RE: Israeli Official--Close Hold</t>
  </si>
  <si>
    <t>&lt;2024B1FCFD37FC478BCD92EC0508319F06C11562A0@CBIvEXMB05DC.cov.com&gt;</t>
  </si>
  <si>
    <t>Thu, 25 Feb 2016 16:59:35 -0500</t>
  </si>
  <si>
    <t>"Julian Ivey" &lt;julian@iveyforcongress.com&gt;</t>
  </si>
  <si>
    <t>Will I see you on Saturday?</t>
  </si>
  <si>
    <t>&lt;b5014c83aa4f4d809b9cbe7fc216256d@iveyforcongress.com&gt;</t>
  </si>
  <si>
    <t>Tue, 8 Mar 2016 23:47:25 -0500</t>
  </si>
  <si>
    <t>&lt;7945A760-79BA-4E78-914C-93A99B7141E1@yahoo.com&gt;</t>
  </si>
  <si>
    <t>Fri, 13 Nov 2015 16:00:11 -0500</t>
  </si>
  <si>
    <t>Robby Mook &lt;re47@hillaryclinton.com&gt;, John Podesta &lt;john.podesta@gmail.com&gt;, 
 Heather Stone &lt;hstone@hillaryclinton.com&gt;, 
 Marlon Marshall &lt;mmarshall@hillaryclinton.com&gt;, 
 Amanda Renteria &lt;arenteria@hillaryclinton.com&gt;, 
 Sara Latham &lt;slatham@hillaryclinton.com&gt;, 
 Jesse Ferguson &lt;jferguson@hillaryclinton.com&gt;</t>
  </si>
  <si>
    <t>1199SEIU</t>
  </si>
  <si>
    <t>&lt;CA+Z3wa1ZOkXe4F0Xj684dAUiBGmd7LBs9e5bcCg=D=-LZGjCzQ@mail.gmail.com&gt;</t>
  </si>
  <si>
    <t>Wed, 9 Nov 2011 12:48:27 -0500 (EST)</t>
  </si>
  <si>
    <t>Barbara Boxer &lt;info@barbaraboxer.com&gt;</t>
  </si>
  <si>
    <t>Make history with me!</t>
  </si>
  <si>
    <t>&lt;1219918785.84896851320860907525.JavaMail.app@rbg16.atlis1&gt;</t>
  </si>
  <si>
    <t>Fri, 24 Aug 2012 10:24:32 -0400</t>
  </si>
  <si>
    <t>Lori Lodes &lt;llodes@gmail.com&gt;</t>
  </si>
  <si>
    <t>[big campaign] NEW REPORT: Romney-Ryan Medicare plan would
 dramatically increase costs for current/future seniors</t>
  </si>
  <si>
    <t>&lt;CADb_xMDZu6XKigu0ASAfze367+3+SguXiFo55DMLj1xtbT0UXg@mail.gmail.com&gt;</t>
  </si>
  <si>
    <t>Mon, 16 Mar 2015 17:32:52 -0500</t>
  </si>
  <si>
    <t>Beth Alpert &lt;beth@carthagegroup.com&gt;</t>
  </si>
  <si>
    <t>AG in NYT</t>
  </si>
  <si>
    <t>&lt;763AB401-810F-4377-B3A5-ECEB717CD7F8@carthagegroup.com&gt;</t>
  </si>
  <si>
    <t>Fri, 4 Jan 2008 21:23:18 +0000</t>
  </si>
  <si>
    <t>"=?utf-8?B?VG9tIE1hdHp6aWU=?=" &lt;tom@zzranch.com&gt;</t>
  </si>
  <si>
    <t>"Susan McCue" &lt;Susan.McCue@one.org&gt;, "Tom Matzzie" &lt;tom@zzranch.com&gt;, 
 "John Podesta" &lt;john.podesta@gmail.com&gt;, 
 "Paul Begala" &lt;pbegala@hatcreekent.com&gt;</t>
  </si>
  <si>
    <t>Re: c4 Housekeeping stuff</t>
  </si>
  <si>
    <t>&lt;1474226994-1199481891-cardhu_decombobulator_blackberry.rim.net-1492817417-@bxe032.bisx.prod.on.blackberry&gt;</t>
  </si>
  <si>
    <t>Fri, 11 Jul 2014 09:36:49 -0400</t>
  </si>
  <si>
    <t>Kliegman Heather &lt;hkliegman@podesta.com&gt;</t>
  </si>
  <si>
    <t>Fwd: Our Daughter's Fundraiser</t>
  </si>
  <si>
    <t>&lt;278446F3-9F42-48B9-9868-D929AA67AC23@gmail.com&gt;</t>
  </si>
  <si>
    <t>Thu, 31 Dec 2015 12:21:18 -0500</t>
  </si>
  <si>
    <t>Michael Brune numbers</t>
  </si>
  <si>
    <t>&lt;CAEMn5Q==J7vPd4Q2KjD3uv74=j22Ltw9+_Bt2y5wuc3YOc_x1A@mail.gmail.com&gt;</t>
  </si>
  <si>
    <t>Mon, 7 Nov 2011 15:12:20 -0500</t>
  </si>
  <si>
    <t>"Huma@clintonemail.com" &lt;Huma@clintonemail.com&gt;</t>
  </si>
  <si>
    <t>Office Space</t>
  </si>
  <si>
    <t>&lt;4A690BA92801374689B1D958B8163E770272253F36@CLINTON07.utopiasystems.net&gt;</t>
  </si>
  <si>
    <t>Fri, 15 Nov 2013 13:56:20 -0800</t>
  </si>
  <si>
    <t>Elizabeth Echols &lt;elizabethechols@gmail.com&gt;</t>
  </si>
  <si>
    <t>Announcing Baby Theresa</t>
  </si>
  <si>
    <t>&lt;CAFU0LsGt92cPsia8g6s9xKaKSexUvOqQJ27ygOTpHZ6N1iNEdw@mail.gmail.com&gt;</t>
  </si>
  <si>
    <t>Wed, 5 Aug 2015 15:32:26 -0400</t>
  </si>
  <si>
    <t>Re: Today's White House Blog and Interior Press Release on the US
 Wildlife Trafficking Alliance</t>
  </si>
  <si>
    <t>&lt;CAME8pxUj4EosYis1Gou9xxiLs5Gi+mUZqQyH2sN69dW+5UrAgA@mail.gmail.com&gt;</t>
  </si>
  <si>
    <t>Fri, 15 Jan 2016 18:05:32 -0500</t>
  </si>
  <si>
    <t>Re: Were you trying to get me?</t>
  </si>
  <si>
    <t>&lt;-357639041592735017@unknownmsgid&gt;</t>
  </si>
  <si>
    <t>Sat, 19 Mar 2016 12:48:16 -0400</t>
  </si>
  <si>
    <t>Re: GULC</t>
  </si>
  <si>
    <t>&lt;F6048F1A-7882-4FDF-8E5F-6F8B78896987@gmail.com&gt;</t>
  </si>
  <si>
    <t>Mon, 17 Feb 2014 22:06:57 -0500</t>
  </si>
  <si>
    <t>Ulrich Boser &lt;ulrich@ulrichboser.com&gt;</t>
  </si>
  <si>
    <t>Kristina Costa &lt;kcosta@americanprogress.org&gt;, john.podesta@gmail.com</t>
  </si>
  <si>
    <t>Re: blurb</t>
  </si>
  <si>
    <t>&lt;CAO=Rf0SFFare2WGC2nq24ELeuoiRhPxqWore4eDgn5e8Ky3XOA@mail.gmail.com&gt;</t>
  </si>
  <si>
    <t>Mon, 4 Jan 2016 14:08:15 -0500</t>
  </si>
  <si>
    <t>Fwd: Happy New Year</t>
  </si>
  <si>
    <t>&lt;CAE6FiQ8eOHR5U92JJTsQ4gHmfc24qZevTFBoNAb2BgPhawS1_w@mail.gmail.com&gt;</t>
  </si>
  <si>
    <t>Thu, 25 Sep 2008 10:28:18 -0500</t>
  </si>
  <si>
    <t>some thoughts for tomorrow's call</t>
  </si>
  <si>
    <t>&lt;1B00035490093D4A9609987376E3B83328BFE08D@manny.obama.local&gt;</t>
  </si>
  <si>
    <t>Mon, 10 Aug 2015 20:41:08 +0300</t>
  </si>
  <si>
    <t>Jane Gross &lt;gross914@gmail.com&gt;</t>
  </si>
  <si>
    <t>Invitation</t>
  </si>
  <si>
    <t>&lt;CAHYxfBBABx791MBBUh_Cnn3iuDi7omuCScmXrtw4vcxOrpQUww@mail.gmail.com&gt;</t>
  </si>
  <si>
    <t>Wed, 3 Nov 2010 10:50:01 -0500 (CDT)</t>
  </si>
  <si>
    <t>"Kjersten Forseth, ProgressNow Colorado" &lt;info@progressnowcolorado.org&gt;</t>
  </si>
  <si>
    <t>Bennet wins, thanks to you</t>
  </si>
  <si>
    <t>&lt;3881806.1288799559391.JavaMail.www@app339&gt;</t>
  </si>
  <si>
    <t>Fri, 26 Dec 2014 18:50:37 -0500</t>
  </si>
  <si>
    <t>Re: Is maribel the correct spelling of maribel?</t>
  </si>
  <si>
    <t>&lt;CAE6FiQ_90yuEvoHdEFxfTPs4ez=uJ7VbH5Qs-ZgeD+J14z073Q@mail.gmail.com&gt;</t>
  </si>
  <si>
    <t>Wed, 5 Dec 2007 06:57:15 -0500</t>
  </si>
  <si>
    <t>"Collin Gately" &lt;cgately@hillaryclinton.com&gt;</t>
  </si>
  <si>
    <t>NH Clips 12/5/07 AM</t>
  </si>
  <si>
    <t>&lt;57353A1B31D45F44AA2E25DDEAFA9AB304BB61CA@EVS1.hillaryclinton.local&gt;</t>
  </si>
  <si>
    <t>Thu, 30 Apr 2015 19:37:48 +0000</t>
  </si>
  <si>
    <t>Re: Brad Smith</t>
  </si>
  <si>
    <t>&lt;40EDF6A4-F92C-4B7F-B986-68172931014B@americanprogress.org&gt;</t>
  </si>
  <si>
    <t>Mon, 7 Mar 2016 16:46:20 -0500</t>
  </si>
  <si>
    <t>Re: herb</t>
  </si>
  <si>
    <t>&lt;CAE6FiQ-W71mvNTjhSCDWT69y8FBOOWR6Q7Ass7SO30a3sWt9mg@mail.gmail.com&gt;</t>
  </si>
  <si>
    <t>Tue, 26 Jan 2016 09:13:35 -0500</t>
  </si>
  <si>
    <t>&lt;CE77D41F-0ADA-473C-B095-C36A700B4077@gmail.com&gt;</t>
  </si>
  <si>
    <t>Mon, 7 Sep 2015 16:11:10 -0400</t>
  </si>
  <si>
    <t>Stolen chances: Low-wage work and wage theft in Iowa</t>
  </si>
  <si>
    <t>&lt;b7ef0a5a951646b297dc2bcd00c8e788@iowadailydemocrat.com&gt;</t>
  </si>
  <si>
    <t>Thu, 21 May 2015 09:52:39 -0400</t>
  </si>
  <si>
    <t>Re: seventh grader letter to editor</t>
  </si>
  <si>
    <t>&lt;CAEMn5Qk_VT5CCkdcmWU9ySY_he0Dfg6yY5cSKRfwyZja5tgETA@mail.gmail.com&gt;</t>
  </si>
  <si>
    <t>Thu, 5 Mar 2015 09:02:00 -0500</t>
  </si>
  <si>
    <t>Re: Thought</t>
  </si>
  <si>
    <t>&lt;34F28898-DF99-4ECC-AB0B-5A8E1447F88E@gmail.com&gt;</t>
  </si>
  <si>
    <t>Mon, 19 Oct 2015 12:29:18 -0400</t>
  </si>
  <si>
    <t>Re: TWEET: Biden "Confidant" Responds to Podesta</t>
  </si>
  <si>
    <t>&lt;CANvypvBHnUXPd=50dmtbx_+Jb60Bn7EqYvwfGjMQgiGCsJ0iZw@mail.gmail.com&gt;</t>
  </si>
  <si>
    <t>Sun, 20 Dec 2015 06:58:26 -0000</t>
  </si>
  <si>
    <t>"Foot Locker" &lt;Footlocker@e.footlocker.com&gt;</t>
  </si>
  <si>
    <t>24-hour online holiday flash sale, today only!</t>
  </si>
  <si>
    <t>&lt;b8cmzp6b57hq1qaujr10gqd9bc3kb2.14748554742.7826@mta821.e.footlocker.com&gt;</t>
  </si>
  <si>
    <t>Sun, 13 Mar 2016 23:34:40 -0400</t>
  </si>
  <si>
    <t>Elan Kriegel &lt;ekriegel@hillaryclinton.com&gt;</t>
  </si>
  <si>
    <t>Navin Nayak &lt;nnayak@hillaryclinton.com&gt;, John Anzalone &lt;john@algpolling.com&gt;, 
 Rich Davis &lt;rich@dixondavismedia.com&gt;, David Binder &lt;david@db-research.com&gt;, 
 Robby Mook &lt;re47@hillaryclinton.com&gt;, 
 David Dixon &lt;david@dixondavismedia.com&gt;, 
 Jennifer Palmieri &lt;jpalmieri@hillaryclinton.com&gt;, 
 Marlon Marshall &lt;mmarshall@hillaryclinton.com&gt;, 
 Oren Shur &lt;oshur@hillaryclinton.com&gt;, 
 "Margolis, Jim" &lt;jim.margolis@gmmb.com&gt;, 
 "Rimel, John" &lt;john.rimel@gmmb.com&gt;, John Podesta &lt;john.podesta@gmail.com&gt;, 
 Joel Benenson &lt;jbenenson@bsgco.com&gt;, Mandy Grunwald &lt;gruncom@aol.com&gt;, 
 Jake Sullivan &lt;jsullivan@hillaryclinton.com&gt;</t>
  </si>
  <si>
    <t>Data update</t>
  </si>
  <si>
    <t>&lt;CALC+9n89D2BN43XDdWTGmQjaNQXuDihoK1qKUWobh6Dh4sztOw@mail.gmail.com&gt;</t>
  </si>
  <si>
    <t>Mon, 30 Mar 2015 20:03:04 +0000</t>
  </si>
  <si>
    <t>"John Catsimatidis and Robert Morgenthau" &lt;John_Catsimatidis_and_Robert_Mor@mail.vresp.com&gt;</t>
  </si>
  <si>
    <t>4 seats left @ $150 PAL lunch, Steve Forbes, Wednesday April 1, 2015, Mutual of America</t>
  </si>
  <si>
    <t>&lt;9a391ba634-john.podesta=gmail.com@mail.vresp.com&gt;</t>
  </si>
  <si>
    <t>Thu, 18 Feb 2016 22:57:27 +0000</t>
  </si>
  <si>
    <t>&lt;13d0c4ee04919a2127f6c596030c8959f18.20160218225710@mail32.atl91.mcsv.net&gt;</t>
  </si>
  <si>
    <t>Fri, 7 Sep 2012 20:29:30 -0400</t>
  </si>
  <si>
    <t>By midnight: 600,000 donations</t>
  </si>
  <si>
    <t>&lt;b3e96685de86f2e84ae5f1ed1da8dbea@ofa0.bounce.bluestatedigital.com&gt;</t>
  </si>
  <si>
    <t>Fri, 20 Sep 2013 15:43:07 -0400</t>
  </si>
  <si>
    <t>Wow ... what John Boehner just did:</t>
  </si>
  <si>
    <t>&lt;b5edac8278f6068274ef68752ab8e7ce@ofa0.bounce.bluestatedigital.com&gt;</t>
  </si>
  <si>
    <t>Wed, 22 Oct 2014 13:51:38 -0400</t>
  </si>
  <si>
    <t>&lt;CAGLPf4cBH7ebtgjx7tLoViDnYOq8jGBki5Kz_9Ek1bd76hRZXQ@mail.gmail.com&gt;</t>
  </si>
  <si>
    <t>Mon, 16 Dec 2013 12:58:44 -0500</t>
  </si>
  <si>
    <t>Jake Siewert &lt;jakesiewert@gmail.com&gt;</t>
  </si>
  <si>
    <t>Re: Hey there</t>
  </si>
  <si>
    <t>&lt;CAAWK18QrNSQ7amdf3-oxiEaaRu9-SdQ0=9oSDoTxU3zSMA+cWQ@mail.gmail.com&gt;</t>
  </si>
  <si>
    <t>Tue, 15 Mar 2016 18:14:37 -0700</t>
  </si>
  <si>
    <t>Pierre Juneau &lt;pierrejuneau@gmail.com&gt;</t>
  </si>
  <si>
    <t>A short thought - congratulations!</t>
  </si>
  <si>
    <t>&lt;001b01d17f21$3693a8b0$a3bafa10$@gmail.com&gt;</t>
  </si>
  <si>
    <t>Thu, 28 Mar 2013 18:16:48 +0000</t>
  </si>
  <si>
    <t>new poll</t>
  </si>
  <si>
    <t>&lt;13386ef90ccdbc4e7d6fae44fc7509a6@bounce.bluestatedigital.com&gt;</t>
  </si>
  <si>
    <t>Wed, 21 Apr 2010 21:04:36 -0000</t>
  </si>
  <si>
    <t>"Safeway" &lt;Safeway@favorites.safeway.com&gt;</t>
  </si>
  <si>
    <t>MARY, Weekly Specials | Earth Day Savings | Weekend Sale</t>
  </si>
  <si>
    <t>&lt;bu32vhqbdw9vawau56swratugwcky0.2011616918.411@mta415.a.chtah.com&gt;</t>
  </si>
  <si>
    <t>Mon, 30 Jun 2008 14:57:22 -0400</t>
  </si>
  <si>
    <t>July</t>
  </si>
  <si>
    <t>&lt;D8A72943A4200045A620F28CED197D3703DC6C8B49@MBX01.netplexity.local&gt;</t>
  </si>
  <si>
    <t>Fri, 5 Sep 2008 12:52:57 -0500</t>
  </si>
  <si>
    <t>&lt;1B00035490093D4A9609987376E3B8332647E0FD@manny.obama.local&gt;</t>
  </si>
  <si>
    <t>Thu, 13 Dec 2012 18:48:06 -0500</t>
  </si>
  <si>
    <t>Your 25% Off Coupon Expires in Just 3 Days!</t>
  </si>
  <si>
    <t>&lt;22633-684-RR5P5G-HA3SO-AQ5ZV-GPJX0C-VG7VY7-H-M2-20121213-7f50c5de6de08b09c@e-dialog.com&gt;</t>
  </si>
  <si>
    <t>Mon, 25 May 2015 11:04:57 -0400</t>
  </si>
  <si>
    <t>"ronrosenblith@hotmail.com" &lt;ronrosenblith@hotmail.com&gt;</t>
  </si>
  <si>
    <t>Sandy</t>
  </si>
  <si>
    <t>&lt;CAE6FiQ9YuAKJ9k29DJnWgyja2sLUdL4ajtMFg=OtTBPsDLu2Ug@mail.gmail.com&gt;</t>
  </si>
  <si>
    <t>Mon, 30 Nov 2015 19:26:29 +0000 (GMT)</t>
  </si>
  <si>
    <t>MarathonFoto &lt;mfservice@marketing.marathonfoto.com&gt;</t>
  </si>
  <si>
    <t>Cyber Monday!  25% Off Any Order!</t>
  </si>
  <si>
    <t>&lt;1481070719.2878062941448911589817.JavaMail.app@rbg41.atlis1&gt;</t>
  </si>
  <si>
    <t>Tue, 4 Feb 2014 07:08:15 -0500</t>
  </si>
  <si>
    <t>Re: Obama Aides Doubt Clinton Strategy</t>
  </si>
  <si>
    <t>&lt;E96255CA-F6DD-4897-A2AE-73267A6569D8@gmail.com&gt;</t>
  </si>
  <si>
    <t>Sun, 29 Nov 2015 14:18:59 +0000</t>
  </si>
  <si>
    <t>"jordan.wood@endcitizensunited.org" &lt;admin@endcitizensunited.org&gt;</t>
  </si>
  <si>
    <t>AWFUL news</t>
  </si>
  <si>
    <t>&lt;bfd0c66dbcfd6e1341ee2892aea78634@bounce.bluestatedigital.com&gt;</t>
  </si>
  <si>
    <t>Wed, 14 Oct 2015 14:20:11 -0400</t>
  </si>
  <si>
    <t>Re: Kathleen Sebelius - call for KS Leadership council ?</t>
  </si>
  <si>
    <t>&lt;CAE6FiQ8L1zK9C7jo5f_z-xnfPpFjU+CprNmLM8ZiZW=1JkSYrg@mail.gmail.com&gt;</t>
  </si>
  <si>
    <t>Mon, 8 Feb 2016 20:11:07 +0000</t>
  </si>
  <si>
    <t>MikeHonda.com &lt;campaign@mikehonda.com&gt;</t>
  </si>
  <si>
    <t>Sign here: End the ban on gun violence research</t>
  </si>
  <si>
    <t>&lt;8d2babf63b15b91f2b19458f45854ec1@bounce.bluestatedigital.com&gt;</t>
  </si>
  <si>
    <t>Wed, 31 Oct 2012 12:10:20 -0400</t>
  </si>
  <si>
    <t>this is how we win</t>
  </si>
  <si>
    <t>&lt;c91e0935378c48e799dd98e519220259@seanmaloney.com&gt;</t>
  </si>
  <si>
    <t>Wed, 17 Sep 2014 17:28:00 -0400</t>
  </si>
  <si>
    <t>John Stocks &lt;john.c.stocks@gmail.com&gt;</t>
  </si>
  <si>
    <t>Tonight Wilderness Society</t>
  </si>
  <si>
    <t>&lt;23604BAD-F7C4-459E-BA8A-992456E1E2A4@gmail.com&gt;</t>
  </si>
  <si>
    <t>Thu, 4 Jun 2015 06:50:23 +0000</t>
  </si>
  <si>
    <t>I'm back in SF.</t>
  </si>
  <si>
    <t>&lt;24AB9054-F1DD-4C86-BCCA-0712F0BC5555@sandlerfoundation.org&gt;</t>
  </si>
  <si>
    <t>Fri, 4 Dec 2015 18:03:51 -0000</t>
  </si>
  <si>
    <t>&lt;b8dfuvwbfev00jaujacg1by8272ee5.17426907.8585@mta982.e.newyorktimesinfo.com&gt;</t>
  </si>
  <si>
    <t>Sun, 18 Oct 2015 18:05:28 +0000</t>
  </si>
  <si>
    <t>"Kendall, David" &lt;DKendall@wc.com&gt;</t>
  </si>
  <si>
    <t>"'dschwerin@hillaryclinton.com'" &lt;dschwerin@hillaryclinton.com&gt;, 
 "'jsullivan@hillaryclinton.com'" &lt;jsullivan@hillaryclinton.com&gt;, 
 =?utf-8?Q?Turner=2C=0D=0A_Katherine?= &lt;KTurner@wc.com&gt;, 
 "'gruncom@aol.com'" &lt;gruncom@aol.com&gt;, 
 "'jpalmieri@hillaryclinton.com'" &lt;jpalmieri@hillaryclinton.com&gt;, 
 "'john.podesta@gmail.com'" &lt;john.podesta@gmail.com&gt;, 
 "'aelrod@hillaryclinton.com'" &lt;aelrod@hillaryclinton.com&gt;, 
 "'pir@hrcoffice.com'" &lt;pir@hrcoffice.com&gt;, 
 "'slatham@hillaryclinton.com'" &lt;slatham@hillaryclinton.com&gt;, 
 "'cheryl.mills@gmail.com'" &lt;cheryl.mills@gmail.com&gt;, 
 "'hsamuelson@cdmillsgroup.com'" &lt;hsamuelson@cdmillsgroup.com&gt;, 
 "'bfallon@hillaryclinton.com'" &lt;bfallon@hillaryclinton.com&gt;, 
 "'ha16@hillaryclinton.com'" &lt;ha16@hillaryclinton.com&gt;, 
 "'pschiliro@sb-atalaya.com'" &lt;pschiliro@sb-atalaya.com&gt;, 
 "'pbarnett@sb-atalaya.com'" &lt;pbarnett@sb-atalaya.com&gt;, 
 "'matt@sb-atalaya.com'" &lt;matt@sb-atalaya.com&gt;</t>
  </si>
  <si>
    <t>Re: DRAFT: Opening Statement</t>
  </si>
  <si>
    <t>&lt;32981.115101814053100739@us-mta-29.us.mimecast.lan&gt;</t>
  </si>
  <si>
    <t>Mon, 14 Mar 2016 17:05:59 -0400</t>
  </si>
  <si>
    <t>Every vote counts</t>
  </si>
  <si>
    <t>&lt;741b685a6fd54d689196d974341251b8@nancyroteringforcongress.com&gt;</t>
  </si>
  <si>
    <t>Thu, 21 May 2015 10:40:08 -0400</t>
  </si>
  <si>
    <t>Re: TWEETS 5/21</t>
  </si>
  <si>
    <t>&lt;CAE6FiQ9vO9Xox5M=raXNJkoB59OKQvgq3MsozJPN_ST5uKFjdg@mail.gmail.com&gt;</t>
  </si>
  <si>
    <t>Sun, 11 Oct 2015 18:05:20 +0000</t>
  </si>
  <si>
    <t>Re: Make your flight?</t>
  </si>
  <si>
    <t>&lt;DDCFD5559832FC4B976F13453D0A0A6A0A1A6B29@CN-399-EXCH1.whca.mil&gt;</t>
  </si>
  <si>
    <t>Fri, 3 Apr 2015 22:08:04 +0000</t>
  </si>
  <si>
    <t>Jennifer Palmieri &lt;jennifer.m.palmieri@gmail.com&gt;, 
 Mandy Grunwald &lt;gruncom@aol.com&gt;</t>
  </si>
  <si>
    <t>Re: more language</t>
  </si>
  <si>
    <t>&lt;D144877A.1B401%jim.margolis@gmmb.com&gt;</t>
  </si>
  <si>
    <t>Wed, 16 Mar 2016 16:46:26 +0000</t>
  </si>
  <si>
    <t>awoolheater@hillaryclinton.com</t>
  </si>
  <si>
    <t>john.podesta@gmail.com, jp66@hillaryclinton.com, 
 jsullivan@hillaryclinton.com, mfisher@hillaryclinton.com, 
 kofferdahl@hillaryclinton.com, re47@hillaryclinton.com</t>
  </si>
  <si>
    <t>Invitation: Robby/John/Jake Call @ Wed Mar 16, 2016 3:30pm - 4pm (john.podesta@gmail.com)</t>
  </si>
  <si>
    <t>&lt;001a113a7d223a3838052e2d41e7@google.com&gt;</t>
  </si>
  <si>
    <t>Wed, 09 Jul 2014 14:05:09 -0600</t>
  </si>
  <si>
    <t>"Expedia+ rewards" &lt;usmail@expediamail.com&gt;</t>
  </si>
  <si>
    <t>NEW! Expedia Rewards is now Expedia+ rewards</t>
  </si>
  <si>
    <t>&lt;924efcfb-65cd-447d-be65-b92e719d4b56@xtinmta1257.xt.local&gt;</t>
  </si>
  <si>
    <t>Tue, 11 Aug 2015 09:00:53 -0400</t>
  </si>
  <si>
    <t>Tikkun Daily Digest: Israeli Murders, Conference Call with Obama,
 Bernie Sanders Attacks, Fracking, and More!</t>
  </si>
  <si>
    <t>&lt;3334906398.-2101629315@org.orgDB.reply.salsalabs.com&gt;</t>
  </si>
  <si>
    <t>Thu, 9 Feb 2012 21:50:30 -0500</t>
  </si>
  <si>
    <t>&lt;786762D781A7FF4FAC9060892B40448822B92BAF1D@CLNTINET08.clinton.local&gt;</t>
  </si>
  <si>
    <t>Tue, 8 Apr 2014 04:07:46 -0400</t>
  </si>
  <si>
    <t>Robby Mook &lt;robbymook@gmail.com&gt;, John Podesta &lt;john.podesta@gmail.com&gt;, 
 David Plouffe &lt;daplouffe@icloud.com&gt;</t>
  </si>
  <si>
    <t>Fwd: POLITICO: GOP Solution To War On Women</t>
  </si>
  <si>
    <t>&lt;5E47DF2C-580F-43A6-98E9-9F0E6E310257@gmail.com&gt;</t>
  </si>
  <si>
    <t>Wed, 1 Apr 2015 22:05:10 +0000</t>
  </si>
  <si>
    <t>Office of the President &lt;presidentsoffice@georgetown.edu&gt;</t>
  </si>
  <si>
    <t>allfacultyandstaff@law.georgetown.edu</t>
  </si>
  <si>
    <t>World Bank Chief Economist Kaushik Basu to Give Second Global
 Futures Lecture</t>
  </si>
  <si>
    <t>&lt;808317965.593259421427925910637.JavaMail.app@rbg33.atlis1&gt;</t>
  </si>
  <si>
    <t>Sat, 18 Jul 2015 21:54:30 -0400</t>
  </si>
  <si>
    <t>Re: Nightly Labor Update</t>
  </si>
  <si>
    <t>&lt;CA+Z3wa0rYLHgtnB_5z5ynXOzk=wMz8-Oq3xge7E9dM3AUhMN8g@mail.gmail.com&gt;</t>
  </si>
  <si>
    <t>Sun, 23 Aug 2015 16:31:30 +0000</t>
  </si>
  <si>
    <t>vanand@hillaryclinton.com</t>
  </si>
  <si>
    <t>john.podesta@gmail.com, jp66@hillaryclinton.con, bfallon@hillaryclinton.com, 
 creynolds@hillaryclinton.com, re47@hillaryclinton.com, 
 kschake@hillaryclinton.com</t>
  </si>
  <si>
    <t>Invitation: HRC Video Release Call @ Sun Aug 23, 2015 7pm - 8pm (john.podesta@gmail.com)</t>
  </si>
  <si>
    <t>&lt;089e0158a9fe875bff051dfd08ba@google.com&gt;</t>
  </si>
  <si>
    <t>Mon, 28 Dec 2015 15:59:49 +0000</t>
  </si>
  <si>
    <t>"George M. Logothetis" &lt;gml@libra.com&gt;</t>
  </si>
  <si>
    <t xml:space="preserve">Presentation/ support </t>
  </si>
  <si>
    <t>&lt;875f102ee5a24e79beddb278c0f7e68e@LGUKML2.libra.com&gt;</t>
  </si>
  <si>
    <t>Wed, 17 Feb 2016 15:33:45 -0500</t>
  </si>
  <si>
    <t>Jesse Ferguson &lt;jferguson@hillaryclinton.com&gt;, 
 Robby Mook &lt;re47@hillaryclinton.com&gt;, John Podesta &lt;john.podesta@gmail.com&gt;, 
 Amanda Renteria &lt;arenteria@hillaryclinton.com&gt;, 
 Marlon Marshall &lt;mmarshall@hillaryclinton.com&gt;, 
 Tony Carrk &lt;tcarrk@hillaryclinton.com&gt;, 
 Heather Stone &lt;hstone@hillaryclinton.com&gt;</t>
  </si>
  <si>
    <t>Fwd: Statement by AFL-CIO President Richard Trumka On Executive
 Council and Endorsement</t>
  </si>
  <si>
    <t>&lt;CA+Z3wa0MaFJWpx8ri3vV0DAz0myOnfA3HvVt-Fb7bnm-xXq8jg@mail.gmail.com&gt;</t>
  </si>
  <si>
    <t>Sun, 2 Feb 2014 14:55:37 -0500</t>
  </si>
  <si>
    <t>&lt;08FDD735-77F6-483C-B193-2CB0B20E9A58@gmail.com&gt;</t>
  </si>
  <si>
    <t>Fri, 02 Oct 2015 14:58:50 +0000</t>
  </si>
  <si>
    <t>Peter Velz &lt;ptvelz@gmail.com&gt;</t>
  </si>
  <si>
    <t>Eryn Sepp &lt;eryn.sepp@gmail.com&gt;, Tamara Fucile &lt;fucilet@yahoo.com&gt;</t>
  </si>
  <si>
    <t>&lt;CAESLbZzLQ-5f+gLTR3CWLg7ozHtXu0K0m9aT0XD1mjs1xDo8tA@mail.gmail.com&gt;</t>
  </si>
  <si>
    <t>Mon, 18 Aug 2014 02:19:59 +0000</t>
  </si>
  <si>
    <t>Ben Chang &lt;bchang@albrightstonebridge.com&gt;, 
 Anne Hall &lt;Anne.Hall@APORTER.COM&gt;, Bill Antholis &lt;wantholis@brookings.edu&gt;,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Dan Benjamin &lt;dbenjam61@hotmail.com&gt;, 
 Daniel Silverberg &lt;danielsilverberg@yahoo.com&gt;, 
 Denis McDonough &lt;denis.mcdonough@gmail.com&gt;, 
 Derek Chollet &lt;dhchollet@gmail.com&gt;, 
 =?us-ascii?Q?Don_Gips=0D=0A_=28don.gips@gmail.com=29?= &lt;don.gips@gmail.com&gt;, 
 donkerrick &lt;donkerrick@comcast.net&gt;, 
 "Eryn M. Sepp (eryn.sepp@gmail.com)" &lt;eryn.sepp@gmail.com&gt;, 
 Fariba Yassaee &lt;fyassaee@albrightstonebridge.com&gt;, 
 Greg Craig &lt;gcraig@skadden.com&gt;, Jamie Rubin &lt;JamesPRubin1960@gmail.com&gt;, 
 "Jan Stewart" &lt;jstewart@albrightstonebridge.com&gt;, 
 Jeff Smith &lt;jeffrey_smith@aporter.com&gt;, Jeremy Bash &lt;jeremybash@gmail.com&gt;, 
 =?us-ascii?Q?Jessica=0D=0A_Lewis?= &lt;lewisje03@yahoo.com&gt;, 
 =?us-ascii?Q?Jim_Miller_-_Department_of_Defense=0D=0A_=28james.n.miller.jr@gmail.com?=
 =?us-ascii?Q?=29?= &lt;james.n.miller.jr@gmail.com&gt;, 
 Jim O'Brien &lt;jobrien@albrightstonebridge.com&gt;, 
 =?us-ascii?Q?Joanna_Nicoletti=0D=0A_=28info@forwardengagement.org=29?= &lt;info@forwardengagement.org&gt;, 
 Joe Cirincione &lt;jcirincione@ploughshares.org&gt;, 
 John Norris &lt;jnorris@americanprogress.org&gt;, 
 John Podesta &lt;john.podesta@gmail.com&gt;, Julianne Smith &lt;julsmi@gmail.com&gt;, 
 "Ken Lieberthal" &lt;klieberthal@brookings.edu&gt;, 
 Kurt Campbell &lt;kurtmcampbell@yahoo.com&gt;, 
 Laura Huber &lt;lhuber@albrightstonebridge.com&gt;, "Leon Fuerth" &lt;hdpf@msn.com&gt;, 
 Maida Stadtler &lt;mstadtler@apcoworldwide.com&gt;, 
 "Marcel Lettre" &lt;mlettre@verizon.net&gt;, 
 "Mariah Sixkiller (mariah6@gmail.com)" &lt;mariah6@gmail.com&gt;, 
 Martin Indyk &lt;mindyk@brookings.edu&gt;, 
 =?us-ascii?Q?Michael_Morell=0D=0A_=28michaelbuckeye24@gmail.com=29?= &lt;michaelbuckeye24@gmail.com&gt;, 
 Michele Flournoy &lt;micheleflournoy3@gmail.com&gt;, 
 Pat Griffin &lt;pgriffin@pmj-dc.com&gt;, Rich Verma &lt;rverma@steptoe.com&gt;, 
 Rob Malley &lt;rmalley555@gmail.com&gt;, 
 Samuel Berger &lt;sberger@albrightstonebridge.com&gt;, 
 Sharon Burke &lt;burkese@comcast.net&gt;, 
 =?us-ascii?Q?Steve=0D=0A_Ricchetti?= &lt;sricchetti@cox.net&gt;, 
 Strobe Talbott &lt;stalbott@brookings.edu&gt;, Susan Rice &lt;ricesusane@aol.com&gt;, 
 Suzy George &lt;suzygeorge8@gmail.com&gt;, 
 =?us-ascii?Q?Tamara=0D=0A_Wittes_=28twittes@brookings.edu=29?= &lt;twittes@brookings.edu&gt;, 
 Tara Sonenshine &lt;tsonenshine@earthlink.net&gt;, 
 Theodore Waddelow &lt;twaddelow@albrightstonebridge.com&gt;, 
 Tim Roemer &lt;tjroemer@gmail.com&gt;, 
 =?us-ascii?Q?Tom=0D=0A_Daschle?= &lt;tom.daschle@dlapiper.com&gt;, 
 Tom Donilon &lt;tdonilon@gmail.com&gt;, 
 =?us-ascii?Q?Tom=0D=0A_Downey?= &lt;tdowney@dmggroup.com&gt;, 
 "Tommy Ross (trossjr@gmail.com)" &lt;trossjr@gmail.com&gt;, 
 Toni Verstandig &lt;tonigverstandig@gmail.com&gt;, 
 =?us-ascii?Q?Tony=0D=0A_Blinken?= &lt;ablinken@aol.com&gt;, 
 Veronica Pollack &lt;Veronica.Pollock@dlapiper.com&gt;, 
 Vikram Singh &lt;vsingh@americanprogress.org&gt;, 
 Wendy Sherman &lt;wendyrsherman@gmail.com&gt;</t>
  </si>
  <si>
    <t>Berger: U.S. Must Forge New Ties with Iraq to Tackle ISIS Threat
 (TIME)</t>
  </si>
  <si>
    <t>&lt;2d1a08be4cc04b8fbbc2f217132ebf85@CO1PR07MB313.namprd07.prod.outlook.com&gt;</t>
  </si>
  <si>
    <t>22 Jul 2014 14:21:56 -0500</t>
  </si>
  <si>
    <t>admccoy22204@gmail.com</t>
  </si>
  <si>
    <t>Knox College - message from Andrew McCoy: Informational Interview</t>
  </si>
  <si>
    <t>&lt;WEB06HjCeFFp3TaFGn9000006c9@web06.prod.imodules.com&gt;</t>
  </si>
  <si>
    <t>Sat, 11 Apr 2015 13:12:41 +0000</t>
  </si>
  <si>
    <t>Brynne Craig &lt;bcraig@hrcoffice.com&gt;</t>
  </si>
  <si>
    <t>Re: Proposed Language for JP's Heads Up Email</t>
  </si>
  <si>
    <t>&lt;876E14EF-8858-49D3-AF94-72AF750EF679@hrcoffice.com&gt;</t>
  </si>
  <si>
    <t>Sun, 2 Nov 2008 13:35:33 -0500</t>
  </si>
  <si>
    <t>Chris Lu &lt;clu@barackobama.com&gt;</t>
  </si>
  <si>
    <t>Re: Time Sensitive request for Team Leaders</t>
  </si>
  <si>
    <t>&lt;983347A9-20D7-4191-B2E1-40544B2B6788@gmail.com&gt;</t>
  </si>
  <si>
    <t>Sat, 13 Jul 2013 03:05:49 -0400 (EDT)</t>
  </si>
  <si>
    <t>lnavarro@calif-ilc.org, 
 m+31hi141b000000aen1ua00002l9urpyqfbou2xc74hu1vmg02e3@reply.facebook.com, 
 jadler@adleradr.com, bipoole@verizon.net, miles-deborah@sbcglobal.net, 
 jerryncastro@gmail.com, ericv312001@sbcglobal.net, maggie@pascla.org, 
 ecastano@aol.com, Rargenta@aol.com, cotero@abilityfirst.org, 
 tmagady@elderlaw.net, acutler@nsclc.org</t>
  </si>
  <si>
    <t>New message from Patricia Lockwood -- plan insufficiency for People w Disabi</t>
  </si>
  <si>
    <t>&lt;7ae1a.58a1ca0a.3f12564d@aol.com&gt;</t>
  </si>
  <si>
    <t>Wed, 13 Jan 2016 04:07:45 +0000</t>
  </si>
  <si>
    <t>john.podesta@gmail.com, bfallon@hillaryclinton.com, 
 kschake@hillaryclinton.com, oshur@hillaryclinton.com, 
 jsullivan@hillaryclinton.com, creynolds@hillaryclinton.com, 
 tcarrk@hillaryclinton.com, tgoff@hillaryclinton.com, 
 jpalmieri@hillaryclinton.com</t>
  </si>
  <si>
    <t>Invitation: Ads Call @ Tue Jan 12 11:15pm - Wed Jan 13, 2016 11:45am (john.podesta@gmail.com)</t>
  </si>
  <si>
    <t>&lt;001a11378bb8fd8fd205292f4fd2@google.com&gt;</t>
  </si>
  <si>
    <t>Tue, 16 Sep 2014 01:27:28 +0000</t>
  </si>
  <si>
    <t>Fwd: A Complicated Optimist, Mark Bittman, NYTimes, 9/10/2014</t>
  </si>
  <si>
    <t>&lt;44A3BF27-49C2-4F0A-A2A3-C8425E49FFE2@podestagroup.com&gt;</t>
  </si>
  <si>
    <t>Tue, 3 Nov 2015 19:14:32 +0000</t>
  </si>
  <si>
    <t>I hear you are in the building--time to talk food sec game for 5 min?</t>
  </si>
  <si>
    <t>&lt;BLUPR05MB2921706D8C582EF7A373650DA2B0@BLUPR05MB292.namprd05.prod.outlook.com&gt;</t>
  </si>
  <si>
    <t>Tue, 5 Aug 2014 19:13:35 +0000</t>
  </si>
  <si>
    <t>&lt;5044841afea7ba83dc11db61f597b13b47f.20140805191308@mail212.atl101.mcdlv.net&gt;</t>
  </si>
  <si>
    <t>Thu, 5 Mar 2015 04:26:42 +0000</t>
  </si>
  <si>
    <t>Re: FINAL Tweet</t>
  </si>
  <si>
    <t>&lt;15E02A9D-B6C7-4E27-A166-761E76901269@hrcoffice.com&gt;</t>
  </si>
  <si>
    <t>Wed, 27 May 2015 21:23:42 -0400</t>
  </si>
  <si>
    <t>Jaishankar</t>
  </si>
  <si>
    <t>&lt;58ECE16E-8FA0-46FE-A27C-23BF0551EC78@gmail.com&gt;</t>
  </si>
  <si>
    <t>Fri, 10 Apr 2015 13:22:41 -0400</t>
  </si>
  <si>
    <t>Alex Seitz-Wald &lt;aseitzwald@gmail.com&gt;</t>
  </si>
  <si>
    <t>Re: Thanks for dinner</t>
  </si>
  <si>
    <t>&lt;8384458A-D99A-4EEC-A781-1162AEAD9614@gmail.com&gt;</t>
  </si>
  <si>
    <t>Mon, 26 Oct 2015 08:38:38 -0600</t>
  </si>
  <si>
    <t>"Events at USIP" &lt;events@usip.org&gt;</t>
  </si>
  <si>
    <t>&lt;a852fcd3-58af-470a-bab9-077200fc1aa4@xtinmta1269.xt.local&gt;</t>
  </si>
  <si>
    <t>Tue, 7 Oct 2008 22:08:58 +0000</t>
  </si>
  <si>
    <t>Re: private record vetting and reaching out to Jim Hamilton</t>
  </si>
  <si>
    <t>&lt;1480036361-1223417336-cardhu_decombobulator_blackberry.rim.net-1024961118-@bxe032.bisx.prod.on.blackberry&gt;</t>
  </si>
  <si>
    <t>Wed, 15 Apr 2015 18:02:20 -0400</t>
  </si>
  <si>
    <t>Fwd: New O'Malley Video On Marriage Equality</t>
  </si>
  <si>
    <t>&lt;CAFjSERCyGmS-D7UZiQdAP+T9zR9SpubEn0zuFQWdP9cfUjxt4Q@mail.gmail.com&gt;</t>
  </si>
  <si>
    <t>Fri, 22 Jan 2016 15:24:07 -0500</t>
  </si>
  <si>
    <t>Fwd: POLITICO Breaking News: State Department asks for deadline
 extension on Hillary Clinton emails</t>
  </si>
  <si>
    <t>&lt;CANvypvBry6yJJXN1fqRFmowuf4=pe8M_MpcT7z3Aja5+DAvqvA@mail.gmail.com&gt;</t>
  </si>
  <si>
    <t>Thu, 9 Apr 2015 19:31:26 -0400</t>
  </si>
  <si>
    <t>Teddy Goff &lt;teddy.goff@gmail.com&gt;</t>
  </si>
  <si>
    <t>&lt;CAME8pxVjX8L8Qtk7JD_Q_5WQmU6_oAi4582No1Lkgtny6bDXSw@mail.gmail.com&gt;</t>
  </si>
  <si>
    <t>Sun, 4 Dec 2011 18:39:52 -0500</t>
  </si>
  <si>
    <t>"matt.mckenna@gmail.com" &lt;matt.mckenna@gmail.com&gt;, 
 Angel Urena &lt;aurena@clintonfoundation.org&gt;, 
 Valerie Alexander &lt;valexander@clintonfoundation.org&gt;, 
 Elizabeth Bibi &lt;ebibi@clintonfoundation.org&gt;</t>
  </si>
  <si>
    <t>FW: Status of Bordo Poniente project.</t>
  </si>
  <si>
    <t>&lt;D00800C9D48A754DA64285EA077375750127C537E0@CLINTON07.utopiasystems.net&gt;</t>
  </si>
  <si>
    <t>Tue, 16 Aug 2011 15:13:04 -0400 (EDT)</t>
  </si>
  <si>
    <t>Ashwin Madia &lt;amadia@votevets.org&gt;</t>
  </si>
  <si>
    <t>Perry's Vets Record Exposed By Texas Veteran</t>
  </si>
  <si>
    <t>&lt;606264567.-626451705@org2.org2DB.mail.democracyinaction.org&gt;</t>
  </si>
  <si>
    <t>Tue, 4 Feb 2014 02:31:01 +0000</t>
  </si>
  <si>
    <t>Minyon Moore &lt;MMoore@deweysquare.com&gt;</t>
  </si>
  <si>
    <t>Cheryl Mills &lt;cheryl.mills@gmail.com&gt;, Jim Kennedy &lt;jkennedy2006@gmail.com&gt;</t>
  </si>
  <si>
    <t>RE: Ok Tribe-on a not so heavy note-GSDM created the Radio Shack ad
 for the super Bowl...</t>
  </si>
  <si>
    <t>&lt;F895308B481BEB4EB7B4AD9172E70028AD6B03@DSGEX.deweysquare.com&gt;</t>
  </si>
  <si>
    <t>Fri, 10 Jul 2015 23:39:35 +0000</t>
  </si>
  <si>
    <t>Re: TV update</t>
  </si>
  <si>
    <t>&lt;C97C822E-A740-4059-B366-DC3F6225116C@hrcoffice.com&gt;</t>
  </si>
  <si>
    <t>Mon, 1 Dec 2014 14:44:15 +0000</t>
  </si>
  <si>
    <t>Elisa Smith &lt;ems287@law.georgetown.edu&gt;</t>
  </si>
  <si>
    <t>All Faculty and Staff &lt;AllFacultyandStaff@law.georgetown.edu&gt;, 
 =?us-ascii?Q?All=0D=0A_Students?= &lt;allstudents@law.georgetown.edu&gt;</t>
  </si>
  <si>
    <t>YOU'RE INVITED: Georgetown Law Iron Tech - Dec. 3 - 11am-1:15pm</t>
  </si>
  <si>
    <t>&lt;E9ED4E722E95814187DE753E789C8AB530D654@LAW-MBX01.law.georgetown.edu&gt;</t>
  </si>
  <si>
    <t>Sun, 24 Jan 2016 07:04:40 -0700</t>
  </si>
  <si>
    <t>WBR &lt;governor.richardson@gmail.com&gt;</t>
  </si>
  <si>
    <t>Re: Phone conversation</t>
  </si>
  <si>
    <t>&lt;0878F5B4-FD20-427B-998F-80E0D068ECCB@gmail.com&gt;</t>
  </si>
  <si>
    <t>Sun, 20 Sep 2015 12:30:41 -0400</t>
  </si>
  <si>
    <t>Libra mtg on tues?</t>
  </si>
  <si>
    <t>&lt;CANvypvDaEsoa7yifJCK0tJoZMW2i2KZPcAQAQO7By_5J4mReKA@mail.gmail.com&gt;</t>
  </si>
  <si>
    <t>Thu, 3 Nov 2011 08:40:57 -0400</t>
  </si>
  <si>
    <t>Ed Hughes &lt;ed.hughes@clintonglobalinitiative.org&gt;</t>
  </si>
  <si>
    <t>Fwd: &lt;no subject&gt;</t>
  </si>
  <si>
    <t>&lt;06434234-98D2-4A69-851B-E65E6CE7E0CF@clintonglobalinitiative.org&gt;</t>
  </si>
  <si>
    <t>Mon, 29 Sep 2014 20:44:34 -0400</t>
  </si>
  <si>
    <t>Quick! The Window is Closing</t>
  </si>
  <si>
    <t>&lt;2262824036.-1587438902@org2.org2DB.reply.salsalabs.com&gt;</t>
  </si>
  <si>
    <t>Fri, 6 Nov 2015 22:24:20 +0000 (GMT)</t>
  </si>
  <si>
    <t>Patrick Leahy &lt;info@leahyforvermont.com&gt;</t>
  </si>
  <si>
    <t>Keystone: A rejection of denial</t>
  </si>
  <si>
    <t>&lt;275000320.118466911446848660364.JavaMail.app@rbg23.atlis1&gt;</t>
  </si>
  <si>
    <t>Wed, 8 Apr 2015 14:49:55 +0000</t>
  </si>
  <si>
    <t>Timothy Shriver &lt;TShriver@specialolympics.org&gt;</t>
  </si>
  <si>
    <t>RE: Phone call</t>
  </si>
  <si>
    <t>&lt;BN1PR05MB358A7C88E3325395C87E53AC4FC0@BN1PR05MB358.namprd05.prod.outlook.com&gt;</t>
  </si>
  <si>
    <t>Fri, 31 May 2013 09:11:07 -0400</t>
  </si>
  <si>
    <t>Margaret Williams &lt;williamsbarrett@aol.com&gt;</t>
  </si>
  <si>
    <t>Fwd: Funding Proposal - Women and Girls</t>
  </si>
  <si>
    <t>&lt;F3B81040-312F-4F36-81AC-9DDAEB09AC3E@aol.com&gt;</t>
  </si>
  <si>
    <t>Fri, 11 Sep 2015 19:58:18 +0000</t>
  </si>
  <si>
    <t>George Petasis &lt;George.Petasis@law.georgetown.edu&gt;</t>
  </si>
  <si>
    <t>Classroom technology</t>
  </si>
  <si>
    <t>&lt;703B05BFAC82C543A7AA0BDBF704DD1D1C718EBD@LAW-MBX02.law.georgetown.edu&gt;</t>
  </si>
  <si>
    <t>Tue, 11 Aug 2015 15:30:15 +0000</t>
  </si>
  <si>
    <t>Katie Connolly &lt;kconnolly@bsgco.com&gt;, 
 Jake Sullivan &lt;jsullivan@hillaryclinton.com&gt;</t>
  </si>
  <si>
    <t>RE: Additional thoughts on Bush/Iraq, from survey</t>
  </si>
  <si>
    <t>&lt;1A484C9C32B526468802B7C2E6FD1BCEB3B87156@mbx031-w1-co-6.exch031.domain.local&gt;</t>
  </si>
  <si>
    <t>Sun, 24 Aug 2008 13:06:35 -0400</t>
  </si>
  <si>
    <t>cedley@gmail.com</t>
  </si>
  <si>
    <t>Fwd: Fw: FW: RESENDING: Fwd: Movement 2.0 incorporation andfundraising</t>
  </si>
  <si>
    <t>&lt;8dd172e0808241006k70f3bfedo37f165933d65710c@mail.gmail.com&gt;</t>
  </si>
  <si>
    <t>Sun, 2 Nov 2008 19:47:48 -0500</t>
  </si>
  <si>
    <t>"James B. Steinberg" &lt;djsberg@gmail.com&gt;</t>
  </si>
  <si>
    <t>ricesusane@aol.com, john.podesta@gmail.com, dmcdonough@barackobama.com, 
 mlippert@barackobama.com</t>
  </si>
  <si>
    <t>Re: STEVE FLYNN'S TRANSITION TEAM RESIGNATION LETTER</t>
  </si>
  <si>
    <t>&lt;e5404f960811021647w2b995015ma54f1055b034347b@mail.gmail.com&gt;</t>
  </si>
  <si>
    <t>Sat, 7 Nov 2015 12:47:24 -0500</t>
  </si>
  <si>
    <t>Huma Abedin &lt;ha16@hillaryclinton.com&gt;, 
 Lona Valmoro &lt;lvalmoro@hillaryclinton.com&gt;</t>
  </si>
  <si>
    <t>UPDATE TRANSPORTATION -- debate prep on Sunday November 8th</t>
  </si>
  <si>
    <t>&lt;CADp8JMwGnC-QFPVouyHev4kAFmiBK8zG0gpmk=j1ereWorhW+g@mail.gmail.com&gt;</t>
  </si>
  <si>
    <t>Tue, 15 Mar 2016 22:37:25 -0400</t>
  </si>
  <si>
    <t>Re: Thank the lord . Congratulations.</t>
  </si>
  <si>
    <t>&lt;CAE6FiQ8rjz1F4mrtxHTNnaR9cETaYcx2vow6qpGHYQN4By52KA@mail.gmail.com&gt;</t>
  </si>
  <si>
    <t>Tue, 9 Jun 2015 16:06:40 -0400</t>
  </si>
  <si>
    <t>Re: RETWEET Amb. Wittig</t>
  </si>
  <si>
    <t>&lt;CAE6FiQ-Fb88mK_FKA=iSNmNH9qJzn-Av6MchSVh4hzfNF8R9jg@mail.gmail.com&gt;</t>
  </si>
  <si>
    <t>Thu, 7 Jan 2016 16:20:29 -0500</t>
  </si>
  <si>
    <t>Marlon Marshall &lt;mmarshall@hillaryclinton.com&gt;, 
 Adrienne Elrod &lt;aelrod@hillaryclinton.com&gt;, 
 Amanda Renteria &lt;arenteria@hillaryclinton.com&gt;, 
 Dennis Cheng &lt;dcheng@hillaryclinton.com&gt;</t>
  </si>
  <si>
    <t>Fwd: Follow Up</t>
  </si>
  <si>
    <t>&lt;CAE6FiQ903Zpj4HrE=dn=5+aojDsC8xtWQwHYH-LrzUdO6BBwzg@mail.gmail.com&gt;</t>
  </si>
  <si>
    <t>Tue, 23 Sep 2014 14:00:00 -0500</t>
  </si>
  <si>
    <t>ABA Books - Business Law Section &lt;publishing@americanbar.org&gt;</t>
  </si>
  <si>
    <t>podesta@LAW.GEORGETOWN.EDU</t>
  </si>
  <si>
    <t>Understand the Risks with RFIDs and Near-Field Communications</t>
  </si>
  <si>
    <t>&lt;37690-15265093.1411498862750.JavaMail.SYSTEM@chg-mcm-prod&gt;</t>
  </si>
  <si>
    <t>Tue, 08 Jul 2014 20:24:19 +0000</t>
  </si>
  <si>
    <t>"Heather Kliegman (via Google Drive)" &lt;heather.kliegman@gmail.com&gt;</t>
  </si>
  <si>
    <t>Megan Rouse Invite.xlsx (john.podesta@gmail.com)</t>
  </si>
  <si>
    <t>&lt;089e01293f9e5fc3f204fdb460fd@google.com&gt;</t>
  </si>
  <si>
    <t>Fri, 19 Jun 2015 13:19:31 -0400</t>
  </si>
  <si>
    <t>Luke Sims Cell</t>
  </si>
  <si>
    <t>&lt;CAKM1B-9Fj-e6HzzZGwVjBU=csnmUYB6G8zjcOUdCf0pyEdcc-g@mail.gmail.com&gt;</t>
  </si>
  <si>
    <t>Fri, 1 Aug 2008 17:44:04 -0400</t>
  </si>
  <si>
    <t>[big campaign] Tracking Update: McCain Press Avail in Panama City
 Beach, FL 08/01/08</t>
  </si>
  <si>
    <t>&lt;c28de9b0808011444j32ca6931o3fc63c68fcb7c004@mail.gmail.com&gt;</t>
  </si>
  <si>
    <t>Sat, 11 Aug 2012 14:38:50 -0400 (EDT)</t>
  </si>
  <si>
    <t>Ryan</t>
  </si>
  <si>
    <t>&lt;1800105317.1831490166@democracy.dsccdb.www.democratsenators.org&gt;</t>
  </si>
  <si>
    <t>Mon, 23 Jul 2012 20:34:56 -0400</t>
  </si>
  <si>
    <t>Doug Band - PC &lt;doug@presidentclinton.com&gt;, 
 Diane Reynolds &lt;dreynolds@clintonemail.com&gt;, 
 Bruce Lindsey &lt;blindsey@clintonfoundation.org&gt;, 
 "Eric S. Nonacs (enonacs@yahoo.com)" &lt;enonacs@yahoo.com&gt;</t>
  </si>
  <si>
    <t>SAVE THE DATES: CGI's 2013 Planning Retreat and Board of Director
 Meetings</t>
  </si>
  <si>
    <t>&lt;3A1ECBF29D41C34CB0BDADD757540D09142916F6D3@CLINTON07.utopiasystems.net&gt;</t>
  </si>
  <si>
    <t>Fri, 21 Nov 2008 21:34:52 -0800</t>
  </si>
  <si>
    <t>In case it's not too late. . .</t>
  </si>
  <si>
    <t>&lt;2F8A10F9-6554-4DA4-A076-56A58038D9AB@powerpac.org&gt;</t>
  </si>
  <si>
    <t>Thu, 11 Sep 2014 12:30:00 -0500</t>
  </si>
  <si>
    <t>ABA CLE - Intellectual Property Law &lt;cle@americanbar.org&gt;</t>
  </si>
  <si>
    <t>Prosecution and Diligence in the Wake of the AIA</t>
  </si>
  <si>
    <t>&lt;19907-31412350.1410456637234.JavaMail.SYSTEM@chg-mcm-prod&gt;</t>
  </si>
  <si>
    <t>Sat, 16 May 2015 17:15:42 -0400</t>
  </si>
  <si>
    <t>&lt;CAMhPeA81UwNWDCEY5ToWjyVi2t0K=HKYXQO9t8qrPZdMwYh+cQ@mail.gmail.com&gt;</t>
  </si>
  <si>
    <t>Sat, 18 Oct 2014 21:29:45 -0400</t>
  </si>
  <si>
    <t>Re: Follow up on the call</t>
  </si>
  <si>
    <t>&lt;25A8B7F6-F6B3-4DD6-A1F0-C6E25C633A4A@gmail.com&gt;</t>
  </si>
  <si>
    <t>Thu, 30 Oct 2014 15:34:37 +0000</t>
  </si>
  <si>
    <t>Foust for Congress &lt;info@foustforvirginia.com&gt;</t>
  </si>
  <si>
    <t>our last fundraiser is tonight!</t>
  </si>
  <si>
    <t>&lt;30ec9e1fa6cff869a106e71b403cfea5@bounce.bluestatedigital.com&gt;</t>
  </si>
  <si>
    <t>Thu, 18 Feb 2016 02:54:15 +0000</t>
  </si>
  <si>
    <t>Robby Mook &lt;re47@hillaryclinton.com&gt;, 
 Jake Sullivan &lt;jsullivan@hillaryclinton.com&gt;, 
 Adrienne Elrod &lt;aelrod@hillaryclinton.com&gt;, 
 Jennifer Palmieri &lt;jpalmieri@hillaryclinton.com&gt;, 
 Brian Fallon &lt;bfallon@hillaryclinton.com&gt;</t>
  </si>
  <si>
    <t>The Sanders Campaign Has Crossed Into Neverland | Mother Jones -
 need for Sanders "Truth Squad"</t>
  </si>
  <si>
    <t>&lt;3CEA4B0C-1720-4D5E-BE6B-5736BFCCF57E@lannyjdavis.com&gt;</t>
  </si>
  <si>
    <t>Sun, 24 Jan 2016 23:38:21 +0000</t>
  </si>
  <si>
    <t>&lt;68283D12-9AE7-4A82-97AE-229B060DD404@podesta.com&gt;</t>
  </si>
  <si>
    <t>Sat, 13 Dec 2014 23:37:28 +0000</t>
  </si>
  <si>
    <t>"Rebholz, T Katharine" &lt;RebholzTK@state.gov&gt;</t>
  </si>
  <si>
    <t>Invitation:  Swearing-in Ceremony of Richard Verma</t>
  </si>
  <si>
    <t>&lt;FEF00D420C5FF94FA97CBDAC1C6F61CB69985829@EEAPPSEREX07.appservices.state.sbu&gt;</t>
  </si>
  <si>
    <t>Wed, 11 Feb 2015 11:59:05 -0500</t>
  </si>
  <si>
    <t>"Confessore, Nicholas" &lt;nconfess@nytimes.com&gt;</t>
  </si>
  <si>
    <t>Re: good times</t>
  </si>
  <si>
    <t>&lt;CAA70+W8p-eawcBE3eHJ8j9asaPfh+aGhV=w4eywkJH0iP9YVPg@mail.gmail.com&gt;</t>
  </si>
  <si>
    <t>Fri, 20 Mar 2015 04:55:35 +0000</t>
  </si>
  <si>
    <t>Jennifer Palmieri &lt;jennifer.m.palmieri@gmail.com&gt;, 
 John Podesta &lt;john.podesta@gmail.com&gt;</t>
  </si>
  <si>
    <t>Re: quick question from politico</t>
  </si>
  <si>
    <t>&lt;D1312017.1048CB%nmerrill@hrcoffice.com&gt;</t>
  </si>
  <si>
    <t>Thu, 9 Oct 2014 17:11:55 -0400</t>
  </si>
  <si>
    <t>Valerie Green &lt;valerieegreen@hotmail.com&gt;</t>
  </si>
  <si>
    <t>&lt;BAY406-EAS3159D5264317C83492957AB1A00@phx.gbl&gt;</t>
  </si>
  <si>
    <t>Mon, 13 Jul 2015 23:15:51 -0400</t>
  </si>
  <si>
    <t>Re: Howard and Sheri Schultz</t>
  </si>
  <si>
    <t>&lt;-7601741300853674277@unknownmsgid&gt;</t>
  </si>
  <si>
    <t>Mon, 29 Jun 2015 15:41:24 -0500</t>
  </si>
  <si>
    <t>Matthew Browne &lt;browne_mj@hotmail.com&gt;</t>
  </si>
  <si>
    <t>Re: Our Friend, Olivier Ferrand</t>
  </si>
  <si>
    <t>&lt;BAY405-EAS310E6A50E77E07B8B9FC53A94AA0@phx.gbl&gt;</t>
  </si>
  <si>
    <t>Mon, 18 Jan 2016 19:51:13 +0000</t>
  </si>
  <si>
    <t>&lt;5F73F2D2-B4D2-48E1-861D-452B0954725C@aft.org&gt;</t>
  </si>
  <si>
    <t>Fri, 17 Apr 2015 18:31:11 +0000</t>
  </si>
  <si>
    <t>Re: If Sunday Indian dinner still works I'm free</t>
  </si>
  <si>
    <t>&lt;19A717BF-C58A-48CF-8608-A25D54B669CC@podesta.com&gt;</t>
  </si>
  <si>
    <t>Fri, 22 Aug 2014 10:41:17 -0700</t>
  </si>
  <si>
    <t>&lt;0.1.3E.4C4.1CFBE3046FA8A10.0@omp.e.hotwire.com&gt;</t>
  </si>
  <si>
    <t>Thu, 27 Dec 2012 12:36:11 -0500</t>
  </si>
  <si>
    <t>This is yours, John</t>
  </si>
  <si>
    <t>&lt;700a29fdd190ade51d9c6654eb78bdcc@bounce.bluestatedigital.com&gt;</t>
  </si>
  <si>
    <t>Thu, 27 Aug 2015 19:41:41 -0400</t>
  </si>
  <si>
    <t>"Margolis, Jim" &lt;Jim.Margolis@gmmb.com&gt;, Mandy Grunwald &lt;gruncom@aol.com&gt;, 
 re47@hillaryclinton.com, Brian Fallon &lt;bfallon@hillaryclinton.com&gt;</t>
  </si>
  <si>
    <t>RE: HRC is asking...</t>
  </si>
  <si>
    <t>&lt;1b9dffa056046958b51ab859857ab141@mail.gmail.com&gt;</t>
  </si>
  <si>
    <t>Sat, 12 Sep 2015 14:25:31 -0400</t>
  </si>
  <si>
    <t>Quick NEA question</t>
  </si>
  <si>
    <t>&lt;CA+Z3wa1ZpZ9Y_h03miXvkZ+fa-35bwNt6pRbHyHkb9BXeaetGQ@mail.gmail.com&gt;</t>
  </si>
  <si>
    <t>Wed, 17 Dec 2014 15:02:42 +0000</t>
  </si>
  <si>
    <t>"Tumulty, Karen" &lt;Karen.Tumulty@washpost.com&gt;</t>
  </si>
  <si>
    <t>Cuba</t>
  </si>
  <si>
    <t>&lt;EEC11CAD-B83C-47CC-8609-269A0C5BE974@washpost.com&gt;</t>
  </si>
  <si>
    <t>Fri, 12 Dec 2008 10:13:57 -0500</t>
  </si>
  <si>
    <t>Robert Gibbs &lt;Robert.Gibbs@ptt.gov&gt;</t>
  </si>
  <si>
    <t>Stephanie Cutter &lt;Stephanie.Cutter@ptt.gov&gt;, 
 Rahm Emanuel &lt;Rahm.Emanuel@ptt.gov&gt;, 
 "'axelrodfam@aol.com'" &lt;axelrodfam@aol.com&gt;, 
 Dan   Pfeiffer &lt;Dan.Pfeiffer@ptt.gov&gt;, 
 "'john.podesta@gmail.com'" &lt;'john.podesta@gmail.com'&gt;</t>
  </si>
  <si>
    <t>Re: Sunday decision</t>
  </si>
  <si>
    <t>&lt;2D9BF548D5515F438B3AA0B0BE7BF5F63032DB7974@MBX-01.ptt.gov&gt;</t>
  </si>
  <si>
    <t>Thu, 23 Apr 2015 13:46:42 -0400</t>
  </si>
  <si>
    <t>&lt;CAOpGB0J2+3h7dU7vjRYsUg8A56W0oD9tA1YBog88iKN41mdgXA@mail.gmail.com&gt;</t>
  </si>
  <si>
    <t>Mon, 22 Feb 2016 18:26:31 -0500</t>
  </si>
  <si>
    <t>Tammy Murphy &lt;tammy.murphy@murphyendeavors.com&gt;</t>
  </si>
  <si>
    <t>Philip Murphy &lt;philip.murphy@murphyendeavors.com&gt;, 
 John and Mary Podesta &lt;john.podesta@gmail.com&gt;</t>
  </si>
  <si>
    <t xml:space="preserve">Re: </t>
  </si>
  <si>
    <t>&lt;7C30F64D-1AED-432F-B33E-BAD01B2DF92B@murphyendeavors.com&gt;</t>
  </si>
  <si>
    <t>Tue, 28 Oct 2008 16:46:42 +0000</t>
  </si>
  <si>
    <t>Re: separate news inquiry on projected budget deficit</t>
  </si>
  <si>
    <t>&lt;874677715-1225212393-cardhu_decombobulator_blackberry.rim.net-1088068327-@bxe245.bisx.prod.on.blackberry&gt;</t>
  </si>
  <si>
    <t>Thu, 21 May 2009 15:01:45 -0400</t>
  </si>
  <si>
    <t>[big campaign] Limbaugh Can't Quit Leading a Party That Can't Quit
 Him</t>
  </si>
  <si>
    <t>&lt;29FF7EFA288ACD488DD412939D4D1BAB4A4CA5@aufc-server.AUFC.local&gt;</t>
  </si>
  <si>
    <t>Mon, 8 Jun 2015 10:11:09 -0400</t>
  </si>
  <si>
    <t>Robby Mook &lt;re47@hillaryclinton.com&gt;, 
 Jennifer Palmieri &lt;jpalmieri@hillaryclinton.com&gt;, 
 Kristina Schake &lt;kschake@hillaryclinton.com&gt;, 
 John Podesta &lt;john.podesta@gmail.com&gt;</t>
  </si>
  <si>
    <t>HRC reactions</t>
  </si>
  <si>
    <t>&lt;CAAEwKfwT=ZNNMAuH2vq7aRp1Kzd_0XT7vOM9D4x=kpM2uX3hQQ@mail.gmail.com&gt;</t>
  </si>
  <si>
    <t>Tue, 22 Sep 2009 11:24:45 -0400 (EDT)</t>
  </si>
  <si>
    <t>Bush era policies</t>
  </si>
  <si>
    <t>&lt;560582184.1691214166@democracy.dsccdb.www.democratsenators.org&gt;</t>
  </si>
  <si>
    <t>Wed, 8 Jul 2015 13:03:16 -0400</t>
  </si>
  <si>
    <t>Huma Abedin &lt;ha16@hillaryclinton.com&gt;, 
 Nikki Budzinski &lt;nbudzinski@hillaryclinton.com&gt;</t>
  </si>
  <si>
    <t>Fwd: RE: Dinner w. AFT President Randi Weingarten</t>
  </si>
  <si>
    <t>&lt;CAE6FiQ-iDd7BvH8P9HbLZ7NPX96ZcjDhBhc0odMsuy3eP-AY7g@mail.gmail.com&gt;</t>
  </si>
  <si>
    <t>Thu, 3 Apr 2014 09:17:18 -0400</t>
  </si>
  <si>
    <t>Eric Schmidt &lt;eschmidt@google.com&gt;</t>
  </si>
  <si>
    <t>&lt;BEB4C12B-F793-4118-938A-62F46906F77A@google.com&gt;</t>
  </si>
  <si>
    <t>Mon, 8 Feb 2016 15:47:51 -0500</t>
  </si>
  <si>
    <t>&lt;CANvypvAV1dJgf5KPxGtKSsE5YY+kopOVtipuLuWvy8QAjxumHQ@mail.gmail.com&gt;</t>
  </si>
  <si>
    <t>Fri, 10 Jul 2015 13:05:49 -0400</t>
  </si>
  <si>
    <t>Beatriz Manz &lt;bmanz@berkeley.edu&gt;</t>
  </si>
  <si>
    <t>Re: Berryessa National Park</t>
  </si>
  <si>
    <t>&lt;CAE6FiQ84MdWos4NVYTCpstHAD_7z8kutT54T_-m8Oi4-YGHL5w@mail.gmail.com&gt;</t>
  </si>
  <si>
    <t>Wed, 25 Feb 2015 11:05:25 -0500</t>
  </si>
  <si>
    <t>Alyssa Mastromonaco &lt;alyssa.mastromonaco@vice.com&gt;</t>
  </si>
  <si>
    <t>Alyssa Mastromonaco &lt;alyssa@vice.com&gt;</t>
  </si>
  <si>
    <t>Invitation to premiere of "VICE" on HBO on March 4 at U.S. Institute of Peace in Washington, D.C.</t>
  </si>
  <si>
    <t>&lt;C818AED4-A2CC-41A2-A491-301E3558DB50@vice.com&gt;</t>
  </si>
  <si>
    <t>Thu, 11 Feb 2016 23:10:26 -0500</t>
  </si>
  <si>
    <t>Speech Drafts &lt;speechdrafts@hillaryclinton.com&gt;, 
 Speech Book &lt;speechbook@hillaryclinton.com&gt;</t>
  </si>
  <si>
    <t>DRAFTS + FOR THE BOOK</t>
  </si>
  <si>
    <t>&lt;CAFcwtWD-1kDVatC7_7WKtWjBNDa=3guQbTOLk3ULuqK3hEf2ew@mail.gmail.com&gt;</t>
  </si>
  <si>
    <t>Sat, 6 Dec 2008 00:06:01 -0500</t>
  </si>
  <si>
    <t>Sarah Wartell &lt;swartell@americanprogress.org&gt;</t>
  </si>
  <si>
    <t>John Podesta &lt;jpodesta@americanprogress.org&gt;, 
 "'john.podesta@gmail.com'" &lt;john.podesta@gmail.com&gt;</t>
  </si>
  <si>
    <t>Fw: List for C3 Board Retreat</t>
  </si>
  <si>
    <t>&lt;96AB68D2CFDF484BA95B23C51E9C8B053F5377CE32@CAPMAILBOX.americanprogresscenter.org&gt;</t>
  </si>
  <si>
    <t>Wed, 21 Oct 2009 10:12:24 -0500</t>
  </si>
  <si>
    <t>"Steve Susman" &lt;SSusman@SusmanGodfrey.com&gt;</t>
  </si>
  <si>
    <t>&lt;5A507921F8027542B8DE98A284217AB001533A71@HOUEXCVS1.susmangodfrey.com&gt;</t>
  </si>
  <si>
    <t>Mon, 19 Apr 2010 14:20:34 +0000</t>
  </si>
  <si>
    <t>sara@lathamgroup.co.uk</t>
  </si>
  <si>
    <t>Re: Last minute invite</t>
  </si>
  <si>
    <t>&lt;964548545-1271686766-cardhu_decombobulator_blackberry.rim.net-1728207615-@bda052.bisx.produk.on.blackberry&gt;</t>
  </si>
  <si>
    <t>Wed, 10 Jun 2015 15:48:46 -0700</t>
  </si>
  <si>
    <t>Re: Policy Heads Up: Warren on Debt-Free College &amp; Bernie on Paid Leave</t>
  </si>
  <si>
    <t>&lt;CACWw=rTaqKPKfO8pN=Bo3UYC2tp8Z6Pj+J+8ug9KzUuBkpxmqg@mail.gmail.com&gt;</t>
  </si>
  <si>
    <t>Fri, 6 Jan 2012 21:07:52 -0500</t>
  </si>
  <si>
    <t>Bruce Lindsey &lt;blindsey@clintonfoundation.org&gt;, 
 Diane Reynolds &lt;dreynolds@clintonemail.com&gt;, 
 John Podesta &lt;john.podesta@gmail.com&gt;</t>
  </si>
  <si>
    <t>CGI 2012 Planning Retreat at Doral Arrowwood in Rye Brook, NY, Feb
 1-3</t>
  </si>
  <si>
    <t>&lt;3A1ECBF29D41C34CB0BDADD757540D0913A03769BE@CLINTON07.utopiasystems.net&gt;</t>
  </si>
  <si>
    <t>Wed, 6 Jan 2016 12:40:07 -0500</t>
  </si>
  <si>
    <t>Re: Who is our enviro guy?</t>
  </si>
  <si>
    <t>&lt;CAEMn5Q=m4O4wqpbpqS7Y+Ze2WAs-6vJOYAKPbqNp-8z=1WvSqg@mail.gmail.com&gt;</t>
  </si>
  <si>
    <t>Fri, 15 May 2015 14:56:06 -0400</t>
  </si>
  <si>
    <t>Few items</t>
  </si>
  <si>
    <t>&lt;CAMhPeA9bjPq-vpx48eov1zTcEwPiBd+zh0kOVbRm85+kC3KQqw@mail.gmail.com&gt;</t>
  </si>
  <si>
    <t>Sat, 23 Jan 2016 19:02:57 +0000</t>
  </si>
  <si>
    <t>Re: Showing Friday, 1/29 - 11:45 a.m.</t>
  </si>
  <si>
    <t>&lt;FFE9972F-C3A4-43EC-A2ED-BB35B132BDFF@podesta.com&gt;</t>
  </si>
  <si>
    <t>Thu, 2 Jul 2015 21:07:39 -0400</t>
  </si>
  <si>
    <t>Econ speech outline</t>
  </si>
  <si>
    <t>&lt;CAAEwKfx2wK6Y2yXN3=ff3bXNrOxUEc+sqNQAQiND6c5umrY1QA@mail.gmail.com&gt;</t>
  </si>
  <si>
    <t>Mon, 9 Mar 2015 09:22:57 -0700</t>
  </si>
  <si>
    <t>Re: Me</t>
  </si>
  <si>
    <t>&lt;CAAVDwMJXw6t3wOkQKV7RXkO53KZrLy7fMaMCtBqS3ifEQg5yLA@mail.gmail.com&gt;</t>
  </si>
  <si>
    <t>Tue, 17 Nov 2015 13:30:27 -0500</t>
  </si>
  <si>
    <t>LaDavia Drane &lt;ldrane@hillaryclinton.com&gt;</t>
  </si>
  <si>
    <t>Re: Votes between 4pm and 430pm</t>
  </si>
  <si>
    <t>&lt;6279638973979751817@unknownmsgid&gt;</t>
  </si>
  <si>
    <t>Sun, 16 Feb 2014 08:29:48 -0500</t>
  </si>
  <si>
    <t>Re: Tomorrow</t>
  </si>
  <si>
    <t>&lt;1E06CA6D-A85E-4AA6-9E78-178CD96D10B0@gmail.com&gt;</t>
  </si>
  <si>
    <t>Tue, 31 Jul 2012 14:50:15 -0400</t>
  </si>
  <si>
    <t>reward</t>
  </si>
  <si>
    <t>&lt;d12d1ef5c5e94fc2abfa6f665b907d49@seanmaloney.com&gt;</t>
  </si>
  <si>
    <t>Thu, 23 Jul 2015 08:17:59 -0400</t>
  </si>
  <si>
    <t>Tina Stoll &lt;tstoll@cfc-dc.com&gt;</t>
  </si>
  <si>
    <t>&lt;488d3fd9577f3655fcce5bac08dc008a@mail.gmail.com&gt;</t>
  </si>
  <si>
    <t>Mon, 23 Mar 2015 11:57:29 +0000</t>
  </si>
  <si>
    <t>Daniel Leeds &lt;DLeeds@fulcruminvestments.com&gt;</t>
  </si>
  <si>
    <t>RE: Getting together to discuss education policy and 2016</t>
  </si>
  <si>
    <t>&lt;BN3PR0701MB16553A07456384A6B44A2A92AE0D0@BN3PR0701MB1655.namprd07.prod.outlook.com&gt;</t>
  </si>
  <si>
    <t>Fri, 18 Mar 2016 16:32:18 -0400</t>
  </si>
  <si>
    <t>Gary HIRSHBERG &lt;GHIRSHBERG@stonyfield.com&gt;, John.Podesta@gmail.com</t>
  </si>
  <si>
    <t>RE: Thanks for whatever role you might have had in this...</t>
  </si>
  <si>
    <t>&lt;9c6aa06f606b92085455cdeeb99952c8@mail.gmail.com&gt;</t>
  </si>
  <si>
    <t>Thu, 22 Jan 2015 23:55:29 -0500</t>
  </si>
  <si>
    <t>Richard_Leon@dcd.uscourts.gov</t>
  </si>
  <si>
    <t>Re: Auditing Congressional Investigations Course</t>
  </si>
  <si>
    <t>&lt;FE3AB1DA-337C-4F6F-A714-9503443E7392@dcd.uscourts.gov&gt;</t>
  </si>
  <si>
    <t>Fri, 12 Jun 2015 16:46:22 -0400</t>
  </si>
  <si>
    <t>"Mary Podesta" &lt;podesta.mary@gmail.com&gt;, 
 "John Podesta" &lt;john.podesta@gmail.com&gt;</t>
  </si>
  <si>
    <t>Re: On the train.</t>
  </si>
  <si>
    <t>&lt;OFA56DCDB5.1130DF53-ON85257E62.00721C13@MCKINSEY.COM&gt;</t>
  </si>
  <si>
    <t>Thu, 4 Sep 2008 12:49:53 -0400</t>
  </si>
  <si>
    <t>Cindy's 300'K outfit</t>
  </si>
  <si>
    <t>&lt;214142600809040949k46da1a0ap4abf94199436514a@mail.gmail.com&gt;</t>
  </si>
  <si>
    <t>Fri, 2 Oct 2015 15:47:24 -0400</t>
  </si>
  <si>
    <t>Re: DRAFT: HRC (LGBT) event tomorrow</t>
  </si>
  <si>
    <t>&lt;CAFjSERDZpAfXXqLrLxy7oqRbbam+gOwcQTG-1Lffy2vGyQXhVA@mail.gmail.com&gt;</t>
  </si>
  <si>
    <t>Fri, 13 Mar 2015 22:12:56 +0000</t>
  </si>
  <si>
    <t>Alexis Keslinke &lt;akeslinke@albrightstonebridge.com&gt;</t>
  </si>
  <si>
    <t>MKA Upcoming Travel</t>
  </si>
  <si>
    <t>&lt;CY1PR0701MB11321CD3B770AEB93903711EBF070@CY1PR0701MB1132.namprd07.prod.outlook.com&gt;</t>
  </si>
  <si>
    <t>Tue, 08 Mar 2016 17:39:18 -0600</t>
  </si>
  <si>
    <t>We've got your back on Capitol Hill -- tomorrow!</t>
  </si>
  <si>
    <t>&lt;a76f8232185a4f1dad3bf9d805e5deda@nationalpartnership.org&gt;</t>
  </si>
  <si>
    <t>Mon, 18 Jan 2016 16:59:32 -0500</t>
  </si>
  <si>
    <t>Bonnie Rubin &lt;brubin@hillaryclinton.com&gt;</t>
  </si>
  <si>
    <t>Huma Abedin &lt;ha16@hillaryclinton.com&gt;, Robby Mook &lt;re47@hillaryclinton.com&gt;, 
 John Podesta &lt;jp66@hillaryclinton.com&gt;, 
 John Podesta &lt;john.podesta@gmail.com&gt;, John Anzalone &lt;john@algpolling.com&gt;, 
 Joel Benenson &lt;jbenenson@bsgco.com&gt;, Jim Margolis &lt;Jim.Margolis@gmmb.com&gt;, 
 Oren Shur &lt;oshur@hillaryclinton.com&gt;, 
 Navin Nayak &lt;nnayak@hillaryclinton.com&gt;, 
 Elan Kriegel &lt;ekriegel@hillaryclinton.com&gt;, 
 Jennifer Palmieri &lt;jpalmieri@hillaryclinton.com&gt;, 
 Mandy Grunwald &lt;gruncom@aol.com&gt;, David Binder &lt;David@db-research.com&gt;</t>
  </si>
  <si>
    <t>TIME UPDATE: 6pm ET/5pm CT Call with HRC</t>
  </si>
  <si>
    <t>&lt;a16ff2104efafa39624fe34daea18400@mail.gmail.com&gt;</t>
  </si>
  <si>
    <t>Thu, 3 Dec 2015 15:38:58 +0000</t>
  </si>
  <si>
    <t>John Podesta &lt;john.podesta@gmail.com&gt;, 
 Paolo Valentino &lt;pvalentino@corriere.it&gt;</t>
  </si>
  <si>
    <t>You have each other's email</t>
  </si>
  <si>
    <t>&lt;49A2A859-47BB-48D7-A399-00219A418B80@podesta.com&gt;</t>
  </si>
  <si>
    <t>Sat, 20 Feb 2016 20:04:18 -0500</t>
  </si>
  <si>
    <t>Re: Houston remarks</t>
  </si>
  <si>
    <t>&lt;CAFcwtWD6UuJQ_70uXHmEED+e_zp9qYYNk5cuUw1xMd0cQ4fYrg@mail.gmail.com&gt;</t>
  </si>
  <si>
    <t>Fri, 27 Jun 2008 15:37:13 -0400</t>
  </si>
  <si>
    <t>"Brad Woodhouse" &lt;Woodhouse@americansunitedforchange.org&gt;</t>
  </si>
  <si>
    <t>[big campaign] Our bus is way cooler than McCain's bus</t>
  </si>
  <si>
    <t>&lt;29FF7EFA288ACD488DD412939D4D1BAB8B58D5@aufc-server.AUFC.local&gt;</t>
  </si>
  <si>
    <t>Tue, 25 Nov 2014 18:47:28 +0000</t>
  </si>
  <si>
    <t>REMINDER: Dean's Wednesday Luncheon Cancelled for 11/26</t>
  </si>
  <si>
    <t>&lt;C6CBC6CBDCF269408374800E44213E70634822@LAW-MBX01.law.georgetown.edu&gt;</t>
  </si>
  <si>
    <t>Wed, 2 Dec 2015 18:02:50 +0000</t>
  </si>
  <si>
    <t>Toni Verstandig &lt;tonigverstandig@aol.com&gt;, 
 William Danvers &lt;bill.danvers@gmail.com&gt;</t>
  </si>
  <si>
    <t>RE: Farewell, Sandy Berger, the Clinton Man Who Stopped Armageddon -
 The Daily Beast</t>
  </si>
  <si>
    <t>&lt;BLUPR07MB3226EAA0C45BD4752E112BBD90E0@BLUPR07MB322.namprd07.prod.outlook.com&gt;</t>
  </si>
  <si>
    <t>Sun, 24 Aug 2014 09:19:24 -0400</t>
  </si>
  <si>
    <t>&lt;CAE6FiQ9Dahm97iLbh7Q3fMn-kbKKKED_COvoCz_yVrZd8jV1TA@mail.gmail.com&gt;</t>
  </si>
  <si>
    <t>Tue, 17 Feb 2015 19:14:57 -0500</t>
  </si>
  <si>
    <t>Williamsbarrett &lt;williamsbarrett@aol.com&gt;</t>
  </si>
  <si>
    <t xml:space="preserve">President of Harvard is looking for you.  </t>
  </si>
  <si>
    <t>&lt;92B184BE-61E4-4A5A-9588-9B423F8CD7D0@aol.com&gt;</t>
  </si>
  <si>
    <t>Sun, 22 Mar 2015 22:00:05 -0400</t>
  </si>
  <si>
    <t>Re: spoke to cm today</t>
  </si>
  <si>
    <t>&lt;A0DCF8CB-500C-40A2-8C6C-55FBC055B18C@gmail.com&gt;</t>
  </si>
  <si>
    <t>Wed, 1 Jul 2015 11:23:05 -0400</t>
  </si>
  <si>
    <t>The Fellows of the American Bar Foundation &lt;fellows@abfn.org&gt;</t>
  </si>
  <si>
    <t>Limited time offer to ABF Fellows: free e-book download of Last
 Plane Out of Saigon</t>
  </si>
  <si>
    <t>&lt;1121513533209.1101613886126.1544191500.0.121120JL.1002@scheduler.constantcontact.com&gt;</t>
  </si>
  <si>
    <t>Mon, 16 Feb 2015 14:00:05 -0500</t>
  </si>
  <si>
    <t>&lt;D822AEB3-78B1-4BDC-AFF2-EFB9D05CBC58@gmail.com&gt;</t>
  </si>
  <si>
    <t>Sun, 17 Jan 2016 09:59:28 -0500</t>
  </si>
  <si>
    <t>&lt;5300013704167010599@unknownmsgid&gt;</t>
  </si>
  <si>
    <t>Wed, 22 Apr 2015 16:20:38 -0400</t>
  </si>
  <si>
    <t>"Tikkun Magazine:" &lt;miriam@tikkun.org&gt;</t>
  </si>
  <si>
    <t>An "Earth Day"  Strategy for Environmental Survival --because it's
 too late for complaints, time for action</t>
  </si>
  <si>
    <t>&lt;3260968216.-1091686251@org.orgDB.reply.salsalabs.com&gt;</t>
  </si>
  <si>
    <t>Tue, 15 Mar 2016 01:16:00 -0400</t>
  </si>
  <si>
    <t>Re: CBC Meeting Briefing Materials- 8:15 AM</t>
  </si>
  <si>
    <t>&lt;-1429424587220575629@unknownmsgid&gt;</t>
  </si>
  <si>
    <t>Fri, 4 Sep 2015 13:17:58 -0400</t>
  </si>
  <si>
    <t>&lt;CAE6FiQ_++3pkajNcsi=_YumT00gypi8Y9GzrO=7e8TuWn=2Ddg@mail.gmail.com&gt;</t>
  </si>
  <si>
    <t>Thu, 17 Mar 2016 18:59:05 -0400</t>
  </si>
  <si>
    <t>Elizabeth Warren &lt;ewarrenpersonal@gmail.com&gt;</t>
  </si>
  <si>
    <t>John Podesta &lt;John.podesta@gmail.com&gt;</t>
  </si>
  <si>
    <t>platform</t>
  </si>
  <si>
    <t>&lt;CACKAx4rCThcdmOUL=YeidEdDxELmWwf0MmGfe3pe6tGurD8dmw@mail.gmail.com&gt;</t>
  </si>
  <si>
    <t>Thu, 18 Oct 2012 15:06:28 -0400</t>
  </si>
  <si>
    <t>[big campaign] BREAKING: Congress expands voter suppression
 investigation to New Mexico after ProgressNowNM exposes improper training</t>
  </si>
  <si>
    <t>&lt;CA+1ChEVXON+jj09VPO8twJ3ZUQ7CXiNhzouzdX02UyYv4Y1ONw@mail.gmail.com&gt;</t>
  </si>
  <si>
    <t>Wed, 6 Jan 2016 13:50:16 -0500</t>
  </si>
  <si>
    <t>Mandy Grunwald &lt;gruncom@aol.com&gt;, 
 Dan Schwerin &lt;dschwerin@hillaryclinton.com&gt;</t>
  </si>
  <si>
    <t>RE: Bernie Contrast in Nevada</t>
  </si>
  <si>
    <t>&lt;24a91b34ddce1276620bedd6976f764d@mail.gmail.com&gt;</t>
  </si>
  <si>
    <t>Mon, 10 Aug 2015 01:18:00 +0000</t>
  </si>
  <si>
    <t>john.podesta@gmail.com, kschake@hillaryclinton.com, 
 hstone@hillaryclinton.com, mmarshall@hillaryclinton.com, 
 ekriegel@hillaryclinton.com</t>
  </si>
  <si>
    <t>Invitation: Huddle: Big Think Agenda @ Mon Aug 10, 2015 7am - 7:30am (john.podesta@gmail.com)</t>
  </si>
  <si>
    <t>&lt;089e01537378a45958051ceac1dd@google.com&gt;</t>
  </si>
  <si>
    <t>Mon, 19 May 2008 12:50:44 -0400</t>
  </si>
  <si>
    <t>"Matthew Butler" &lt;matthewsbutler@gmail.com&gt;</t>
  </si>
  <si>
    <t>"David Brock (davidbrock@gmail.com)" &lt;davidbrockdc@gmail.com&gt;, 
 "Tara McGuinness" &lt;tmcguinness@progressivemediausa.org&gt;, 
 "Tom Matzzie" &lt;tom@zzranch.com&gt;, "Begala, Paul" &lt;pbegala@hatcreekent.com&gt;, 
 "Susan McCue" &lt;susan@messageinc.com&gt;, 
 "John Podesta" &lt;John.Podesta@gmail.com&gt;</t>
  </si>
  <si>
    <t>Re-Convening</t>
  </si>
  <si>
    <t>&lt;607c53960805190950w4c34c072q490a3da862d9970e@mail.gmail.com&gt;</t>
  </si>
  <si>
    <t>Mon, 1 Jun 2015 14:06:51 -0400</t>
  </si>
  <si>
    <t>Steven Spinner &lt;stevespinner@gmail.com&gt;</t>
  </si>
  <si>
    <t>&lt;CAE6FiQ_bFyWq0Km2U=xkBHYLZboNNzDj8bt7r+PRiwd0O+k-Aw@mail.gmail.com&gt;</t>
  </si>
  <si>
    <t>Tue, 19 May 2015 14:20:08 -0400</t>
  </si>
  <si>
    <t>Re: 730 am / 630 am Tuesday call</t>
  </si>
  <si>
    <t>&lt;CAE_=YH_stj8GiQKYo3eFwXNu3-P_ezeWYTg+b2Ez5DAdigOCpA@mail.gmail.com&gt;</t>
  </si>
  <si>
    <t>Mon, 24 Feb 2014 08:51:10 -0500</t>
  </si>
  <si>
    <t>eryn_m_sepp@who.eop.gov</t>
  </si>
  <si>
    <t>Fwd: Paper Topic</t>
  </si>
  <si>
    <t>&lt;C4898266-FDCD-48F4-9CAC-0E79F7F4AC5F@gmail.com&gt;</t>
  </si>
  <si>
    <t>Thu, 11 Jun 2015 15:53:24 +0000</t>
  </si>
  <si>
    <t>"Knaebel, Sergio" &lt;SKnaebel@sandlerfoundation.org&gt;</t>
  </si>
  <si>
    <t>Re: Republicans Tie Their Favorite Causes to the Trade Agreement -
 NYTimes.com</t>
  </si>
  <si>
    <t>&lt;1BE850E4-2635-44F0-8531-EFA8770511C4@sandlerfoundation.org&gt;</t>
  </si>
  <si>
    <t>Wed, 24 Jun 2015 10:59:27 +0000 (GMT)</t>
  </si>
  <si>
    <t>Find My iPhone &lt;noreply@insideicloud.icloud.com&gt;</t>
  </si>
  <si>
    <t>Find My iPhone has been disabled on John iPad.</t>
  </si>
  <si>
    <t>&lt;676271806.42961261435143567584.JavaMail.email@email.apple.com&gt;</t>
  </si>
  <si>
    <t>Fri, 30 Oct 2015 10:13:41 -0400</t>
  </si>
  <si>
    <t>&lt;-3226896051472036108@unknownmsgid&gt;</t>
  </si>
  <si>
    <t>Sat, 13 Feb 2016 22:21:02 -0500</t>
  </si>
  <si>
    <t>&lt;CAJiTYQbfw_Zix_622B5chuwPhhx_xMSr5Wedm_TbHK6C6m99qw@mail.gmail.com&gt;</t>
  </si>
  <si>
    <t>Sun, 15 Feb 2015 22:20:38 -0500</t>
  </si>
  <si>
    <t>"Levin, Bonnie" &lt;Bonnie.Levin@medstar.net&gt;</t>
  </si>
  <si>
    <t>"Mary Podesta (podesta.mary@gmail.com)" &lt;podesta.mary@gmail.com&gt;, 
 "john.podesta@gmail.com" &lt;john.podesta@gmail.com&gt;</t>
  </si>
  <si>
    <t>thanks for a wonderful evening</t>
  </si>
  <si>
    <t>&lt;DAE74CB00EC3AD49975BE0428640870B6E44072A41@PMHEXCMBV006.MEDSTAR.AD.MEDSTAR.NET&gt;</t>
  </si>
  <si>
    <t>Thu, 29 Oct 2015 21:32:01 +0000</t>
  </si>
  <si>
    <t>DEMOCRATIC ALERT &lt;democrats@hmpac.com&gt;</t>
  </si>
  <si>
    <t>SOOOO close</t>
  </si>
  <si>
    <t>&lt;ef4f8bbe6b5e8c37656ea162a2c25ecf@bounce.bluestatedigital.com&gt;</t>
  </si>
  <si>
    <t>Fri, 25 Sep 2015 00:30:09 +0000</t>
  </si>
  <si>
    <t>Brenda Moore &lt;moorebp@law.georgetown.edu&gt;</t>
  </si>
  <si>
    <t>"William M. Treanor" &lt;wtreanor@law.georgetown.edu&gt;, 
 All Faculty and Staff &lt;AllFacultyandStaff@law.georgetown.edu&gt;</t>
  </si>
  <si>
    <t>RE: Katherine McCarthy</t>
  </si>
  <si>
    <t>&lt;776DDC164F28444A97332D20159F0F65178F8E7D@LAW-MBX02.law.georgetown.edu&gt;</t>
  </si>
  <si>
    <t>Sat, 3 Jan 2009 15:09:22 -0500</t>
  </si>
  <si>
    <t>Join us at the Inauguration</t>
  </si>
  <si>
    <t>&lt;8ec37fb6050b51da37375840e20c3492@localhost.localdomain&gt;</t>
  </si>
  <si>
    <t>Mon, 8 Jun 2015 17:15:23 -0400</t>
  </si>
  <si>
    <t>Re: Remarks at AFSCME</t>
  </si>
  <si>
    <t>&lt;CA+Z3wa0Dq=tqg9O8EF=jE3eMGLvFpLQmGx9VQpXJGyZFOZEsRA@mail.gmail.com&gt;</t>
  </si>
  <si>
    <t>Wed, 6 Aug 2014 11:00:00 -0500</t>
  </si>
  <si>
    <t>ABA Books - Health Law Section &lt;publishing@americanbar.org&gt;</t>
  </si>
  <si>
    <t>NEW- ABCs of ACOs</t>
  </si>
  <si>
    <t>&lt;10973-25840369.1407340880265.JavaMail.SYSTEM@chg-mcm-prod&gt;</t>
  </si>
  <si>
    <t>Thu, 9 Jul 2015 08:01:49 -0400</t>
  </si>
  <si>
    <t>Re: Jeb</t>
  </si>
  <si>
    <t>&lt;5190389713647811514@unknownmsgid&gt;</t>
  </si>
  <si>
    <t>Thu, 2 Oct 2008 17:36:26 -0500</t>
  </si>
  <si>
    <t>"Melody Barnes" &lt;mbarnes@barackobama.com&gt;, 
 "John Podesta" &lt;john.podesta@gmail.com&gt;, 
 "Stern, Todd" &lt;Todd.Stern@wilmerhale.com&gt;, fromanm@citi.com, 
 "Cassandra Butts" &lt;cbutts.obama08@gmail.com&gt;, 
 "katy kale" &lt;katy_kale@yahoo.com&gt;, 
 "Juliana Gendelman" &lt;jgendelman@americanprogress.org&gt;, 
 "Lisa Brown" &lt;lisabrown3660@gmail.com&gt;, "Gips, Don" &lt;Don.Gips@level3.com&gt;, 
 "Jon Wilkins" &lt;jon_wilkins@mckinsey.com&gt;</t>
  </si>
  <si>
    <t>2004 proposed org charts</t>
  </si>
  <si>
    <t>&lt;1B00035490093D4A9609987376E3B83329A302DB@manny.obama.local&gt;</t>
  </si>
  <si>
    <t>Fri, 20 Feb 2015 20:49:54 -0500</t>
  </si>
  <si>
    <t>"john.podesta@gmail.com" &lt;john.podesta@gmail.com&gt;, 
 Gabe Podesta &lt;gpodesta@gmail.com&gt;</t>
  </si>
  <si>
    <t>pig roast</t>
  </si>
  <si>
    <t>&lt;CAA4XnVC8DK2rVoKi-SYiMgX_d6Ke0ueN4VAbz3myzOZC-DEFEg@mail.gmail.com&gt;</t>
  </si>
  <si>
    <t>Mon, 19 Jan 2015 17:57:37 +0530</t>
  </si>
  <si>
    <t>Re: india</t>
  </si>
  <si>
    <t>&lt;CAPLGapd8+i0ky-j9_xXEkk19-aeTCdCEiwLXc3DF242crn_GSQ@mail.gmail.com&gt;</t>
  </si>
  <si>
    <t>Thu, 7 May 2015 02:23:29 +0000 (UTC)</t>
  </si>
  <si>
    <t>John West &lt;gardens@jwlandscapes.com&gt;</t>
  </si>
  <si>
    <t>Re: Pickup</t>
  </si>
  <si>
    <t>&lt;1953033836.1679440.1430965409806.JavaMail.yahoo@mail.yahoo.com&gt;</t>
  </si>
  <si>
    <t>Fri, 6 Feb 2015 21:21:02 +0000</t>
  </si>
  <si>
    <t>CEA report on big data and differential pricing</t>
  </si>
  <si>
    <t>&lt;F46E4F63BBADB746B896AA411F5914DB24C43E1B@smeopm05&gt;</t>
  </si>
  <si>
    <t>Tue, 25 Aug 2015 20:12:23 +0000</t>
  </si>
  <si>
    <t>&lt;8D447D39-430A-4106-9F90-042E60D3A8E5@Stonyfield.com&gt;</t>
  </si>
  <si>
    <t>Tue, 17 Nov 2015 22:59:28 -0500</t>
  </si>
  <si>
    <t>Re: FOR APPROVAL: SEIU VIDEO ASAP</t>
  </si>
  <si>
    <t>&lt;-4998761652039164833@unknownmsgid&gt;</t>
  </si>
  <si>
    <t>Thu, 3 Sep 2009 20:34:49 -0500</t>
  </si>
  <si>
    <t>Denise Cardinal &lt;denise@allianceminnesota.org&gt;</t>
  </si>
  <si>
    <t>[big campaign] Fwd: Tell Tim to Ditch the Pig</t>
  </si>
  <si>
    <t>&lt;94b2ef7f0909031834k2b25c5fdu1201a254d3ceb24b@mail.gmail.com&gt;</t>
  </si>
  <si>
    <t>Thu, 27 Jun 2013 06:22:10 -0400</t>
  </si>
  <si>
    <t>"The League by Sports Authority" &lt;SportsAuthority.com@em.sportsauthority.com&gt;</t>
  </si>
  <si>
    <t>Earn Rewards Online &amp; Get Free Shipping!</t>
  </si>
  <si>
    <t>&lt;10229-520-ME2J21-68PJG-O8816-1WZGRF-BDC3YY-H-M2-20130627-21436b9cf79541479@e-dialog.com&gt;</t>
  </si>
  <si>
    <t>Wed, 30 Apr 2014 10:52:42 -0500</t>
  </si>
  <si>
    <t>Title IX Matter</t>
  </si>
  <si>
    <t>&lt;CAD7TbaokLei1XCdBtHhjdbRGA+a+kN2zmhmtGv6-3PhQaW-ZrA@mail.gmail.com&gt;</t>
  </si>
  <si>
    <t>Mon, 19 Oct 2015 14:15:36 -0400</t>
  </si>
  <si>
    <t>Fwd: FW: E-Ticket Confirmation-SQZVVV 20OCT</t>
  </si>
  <si>
    <t>&lt;CAEMn5QnEVmipQQp+rAJew-4VUv9-NpxY-Yg-07RoZ0bx-VKXOg@mail.gmail.com&gt;</t>
  </si>
  <si>
    <t>Fri, 4 Sep 2015 12:04:03 -0400</t>
  </si>
  <si>
    <t>Re: Weekend plans?</t>
  </si>
  <si>
    <t>&lt;E7FA2FFF-BDAE-4DD1-9BFB-3585360CF5BD@gmail.com&gt;</t>
  </si>
  <si>
    <t>Fri, 13 Sep 2013 16:45:44 -0400</t>
  </si>
  <si>
    <t>Robert Harrison &lt;bob.harrison@clintonglobalinitiative.org&gt;</t>
  </si>
  <si>
    <t>Doug Band Tholdings &lt;doug.band@teneoholdings.com&gt;, 
 Berger Sandy &lt;sberger@albrightstonebridge.com&gt;, 
 Bruce Lindsey &lt;blindsey@clintonfoundation.org&gt;, 
 Cheryl Mills Contact &lt;cheryl.mills@gmail.com&gt;, 
 Nonacs Eric &lt;enonacs@yahoo.com&gt;, John Podesta &lt;john.podesta@gmail.com&gt;, 
 Verveer Melanne &lt;melanne.verveer@gmail.com&gt;, 
 "Maggie Williams Contact" &lt;williamsbarrett@aol.com&gt;</t>
  </si>
  <si>
    <t>Invitations to CGI Advisory Group</t>
  </si>
  <si>
    <t>&lt;1D0AAE30-01D1-4D8F-B452-54E53FDC361C@clintonglobalinitiative.org&gt;</t>
  </si>
  <si>
    <t>Tue, 8 Mar 2016 17:58:34 -0500</t>
  </si>
  <si>
    <t>Jennifer Palmieri &lt;jpalmieri@hillaryclinton.com&gt;, 
 LaDavia Drane &lt;ldrane@hillaryclinton.com&gt;, 
 Speech Drafts &lt;speechdrafts@hillaryclinton.com&gt;, 
 Addisu Demissie &lt;ademissie@hillaryclinton.com&gt;, 
 Aaron Pickrell &lt;Aaronspickrell@gmail.com&gt;</t>
  </si>
  <si>
    <t>Re: REVISED DRAFT: MI &amp; MS Primary Night Remarks</t>
  </si>
  <si>
    <t>&lt;CAAEwKfwx5WFyWHaLiOvmum4xufDCR8Sh1hLvMwfqDESVLpeUqw@mail.gmail.com&gt;</t>
  </si>
  <si>
    <t>Tue, 2 Dec 2014 06:19:22 -0500</t>
  </si>
  <si>
    <t>William M Daley &lt;wmd2501@gmail.com&gt;</t>
  </si>
  <si>
    <t>Re: Urgent: IL call</t>
  </si>
  <si>
    <t>&lt;58320384-D905-48AE-A027-589E2011DD50@gmail.com&gt;</t>
  </si>
  <si>
    <t>Thu, 12 Mar 2015 11:48:43 +0000</t>
  </si>
  <si>
    <t>RE: The Logan Act--on Iran</t>
  </si>
  <si>
    <t>&lt;D2A54D6C239A7142B6BA3AF3AB4C4000529555A3@mbx028-e1-va-8.exch028.domain.local&gt;</t>
  </si>
  <si>
    <t>Wed, 12 Nov 2008 16:13:41 -0500</t>
  </si>
  <si>
    <t>Before anything else</t>
  </si>
  <si>
    <t>&lt;54379f21e93afad8764f0f5b6bc91292@localhost.localdomain&gt;</t>
  </si>
  <si>
    <t>Sat, 18 Apr 2015 18:34:52 -0400</t>
  </si>
  <si>
    <t>Marlon Marshall &lt;mmarshall@hillaryclinton.com&gt;, 
 Amanda Renteria &lt;arenteria@hillaryclinton.com&gt;, 
 John Podesta &lt;john.podesta@gmail.com&gt;</t>
  </si>
  <si>
    <t>Leahy</t>
  </si>
  <si>
    <t>&lt;CAMhPeA9aSPfWQy6t_2SDEFyOF1XjnjcT_tR2ajzbRJCq1SHDiQ@mail.gmail.com&gt;</t>
  </si>
  <si>
    <t>Fri, 16 Dec 2011 13:13:12 -0500</t>
  </si>
  <si>
    <t>Ana Maria Coronel &lt;acoronel@clintonfoundation.org&gt;</t>
  </si>
  <si>
    <t>Andrew Kessel &lt;akessel@clintonfoundation.org&gt;</t>
  </si>
  <si>
    <t>&lt;D64C02CE3EE32C4EA058371A2427C26C0129BB121A@CLINTON07.utopiasystems.net&gt;</t>
  </si>
  <si>
    <t>Mon, 5 Aug 2013 18:32:32 +0000</t>
  </si>
  <si>
    <t>New Contact Information</t>
  </si>
  <si>
    <t>&lt;0A3C5A9384EF9048B07B16850F39D8856A5C8D@smeopm03&gt;</t>
  </si>
  <si>
    <t>Sat, 2 Mar 2013 23:41:56 +0000</t>
  </si>
  <si>
    <t>"Rustique-Petteni, Virginia (ETW)" &lt;Virginia.Rustique-Petteni@nike.com&gt;</t>
  </si>
  <si>
    <t>John Podesta &lt;jpodesta@americanprogress.org&gt;, 
 "john.podesta@gmail.com" &lt;john.podesta@gmail.com&gt;</t>
  </si>
  <si>
    <t>In DC this week - any availability?</t>
  </si>
  <si>
    <t>&lt;CD583EC4.71065%virginia.rustique-petteni@nike.com&gt;</t>
  </si>
  <si>
    <t>Mon, 6 Apr 2015 18:41:22 +0000</t>
  </si>
  <si>
    <t>Monica Stearns &lt;smithstm@law.georgetown.edu&gt;</t>
  </si>
  <si>
    <t>RE: Passing of Tyrone Manzy</t>
  </si>
  <si>
    <t>&lt;543D844B42837C4C958DB610DFB00D0769F363CF@LAW-MBX02.law.georgetown.edu&gt;</t>
  </si>
  <si>
    <t>Mon, 10 Nov 2008 17:07:48 -0600</t>
  </si>
  <si>
    <t>"Emmett Beliveau" &lt;emmett@barackobama.com&gt;, 
 "Alyssa Mastromonaco" &lt;amastro@barackobama.com&gt;, john.podesta@gmail.com, 
 "Pete Rouse" &lt;prouse@barackobama.com&gt;, 
 "Jim Messina" &lt;jmessina@barackobama.com&gt;, 
 "Stephanie Cutter" &lt;scutter@barackobama.com&gt;, 
 "Dan Pfeiffer" &lt;dpfeiffer@barackobama.com&gt;, 
 "Robert Gibbs" &lt;rgibbs@barackobama.com&gt;</t>
  </si>
  <si>
    <t>Re: THIS WEEK</t>
  </si>
  <si>
    <t>&lt;1B00035490093D4A9609987376E3B83324DADA3A@manny.obama.local&gt;</t>
  </si>
  <si>
    <t>Sun, 13 Nov 2011 09:21:46 -0500</t>
  </si>
  <si>
    <t>Re: Draft of Doug's Teneo et al memo</t>
  </si>
  <si>
    <t>&lt;CAE6FiQ9=nSMaXgwVh7R2ZHMdQa3Dg0dt6JqnDK7gJH_Dk9Oigw@mail.gmail.com&gt;</t>
  </si>
  <si>
    <t>Wed, 14 Oct 2015 14:21:20 -0400</t>
  </si>
  <si>
    <t>FOR APPROVAL: Come drink with me and Robby</t>
  </si>
  <si>
    <t>&lt;CAEMn5QnXyN5FUcZWjrUoyuokwYKzKYmfWj=NC=4dLpW96UtOTA@mail.gmail.com&gt;</t>
  </si>
  <si>
    <t>Mon, 6 Jul 2015 17:06:16 +0000 (UTC)</t>
  </si>
  <si>
    <t>Chris Jennings &lt;messages-noreply@linkedin.com&gt;</t>
  </si>
  <si>
    <t>Chris Jennings's invitation is waiting for your response</t>
  </si>
  <si>
    <t>&lt;246039286.2636630.1436202376504.JavaMail.app@ela4-app7437.prod&gt;</t>
  </si>
  <si>
    <t>Sat, 28 Feb 2015 13:19:57 -0500</t>
  </si>
  <si>
    <t>leslie dach &lt;leslie.dach@outlook.com&gt;</t>
  </si>
  <si>
    <t>Re: Dinner Saturday</t>
  </si>
  <si>
    <t>&lt;CAE6FiQ-HCAMWMHYwY4y4LQMsn39emS6WOYqYapb=UqK65x7v9w@mail.gmail.com&gt;</t>
  </si>
  <si>
    <t>Fri, 6 Mar 2015 22:54:01 -0500</t>
  </si>
  <si>
    <t>Fwd: TPA/TPP letter</t>
  </si>
  <si>
    <t>&lt;1B9F182F-B612-451C-BFF1-3D9677C76BC7@gmail.com&gt;</t>
  </si>
  <si>
    <t>Tue, 9 Jun 2015 16:33:38 -0400</t>
  </si>
  <si>
    <t>Fwd: Heitkamp BBQ MEMO</t>
  </si>
  <si>
    <t>&lt;-6414500814629588235@unknownmsgid&gt;</t>
  </si>
  <si>
    <t>Tue, 12 May 2015 13:49:49 -0400</t>
  </si>
  <si>
    <t>Re: Stiglitz</t>
  </si>
  <si>
    <t>&lt;CANqZgL8ZHLykBh1-NMdLNhsV7CwtOD91SqRBDXb_1d7g-0FjKw@mail.gmail.com&gt;</t>
  </si>
  <si>
    <t>Wed, 18 Nov 2015 16:08:06 +0000</t>
  </si>
  <si>
    <t>ATTN: Important poll numbers in this email</t>
  </si>
  <si>
    <t>&lt;0ff8814df77f7c0e4b1bc3fa711922f0@bounce.bluestatedigital.com&gt;</t>
  </si>
  <si>
    <t>Tue, 24 Nov 2009 12:22:06 -0500</t>
  </si>
  <si>
    <t>"Furman, Jason L." &lt;Jason_L._Furman@who.eop.gov&gt;</t>
  </si>
  <si>
    <t>White House Invitation to the Forum on Jobs and Economic Growth</t>
  </si>
  <si>
    <t>&lt;D1BAFD2848F4A94AA7B0A1395387A3DD01D750C8@SMEOP12EVS.eopds.eop.gov&gt;</t>
  </si>
  <si>
    <t>Thu, 24 Jul 2014 03:38:05 +0000</t>
  </si>
  <si>
    <t>Bill Campbell &lt;campbell@eq-cap.com&gt;</t>
  </si>
  <si>
    <t>"John_D_Podesta@who.eop.gov" &lt;John_D_Podesta@who.eop.gov&gt;, 
 =?us-ascii?Q?John_D.=0D=0A_Podesta__=28john.podesta@gmail.com=29?= &lt;john.podesta@gmail.com&gt;</t>
  </si>
  <si>
    <t xml:space="preserve">Hi, and MEETS - </t>
  </si>
  <si>
    <t>&lt;949BF5397B5D234E8A817A3135121B383E920977@ORD2MBX01F.mex05.mlsrvr.com&gt;</t>
  </si>
  <si>
    <t>Wed, 24 Dec 2014 14:58:01 -0800</t>
  </si>
  <si>
    <t>Fwd: Check in Now for Your Flight to Oakland on Dec 24</t>
  </si>
  <si>
    <t>&lt;A61909FF-2786-456E-9EE0-61097AFBC713@gmail.com&gt;</t>
  </si>
  <si>
    <t>Thu, 25 Jul 2013 12:38:25 -0600</t>
  </si>
  <si>
    <t>Matt McKenna &lt;matt.mckenna@gmail.com&gt;</t>
  </si>
  <si>
    <t>Philippe Reines &lt;preines.hrco@gmail.com&gt;</t>
  </si>
  <si>
    <t>Re: Nick - NYT - Africa</t>
  </si>
  <si>
    <t>&lt;F471072C-51EC-4F3C-AF24-9F6E3D1C22DF@presidentclinton.com&gt;</t>
  </si>
  <si>
    <t>Thu, 23 Oct 2008 02:03:00 +0000</t>
  </si>
  <si>
    <t>Delivered: Fw: (no subject)</t>
  </si>
  <si>
    <t>&lt;2088335172-1224727374-cardhu_decombobulator_blackberry.rim.net-464019019-@bxe032.bisx.prod.on.blackberry&gt;</t>
  </si>
  <si>
    <t>Tue, 4 Nov 2008 10:20:40 -0500</t>
  </si>
  <si>
    <t>"Nathan Henderson-James" &lt;nathanhj@gmail.com&gt;</t>
  </si>
  <si>
    <t>[big campaign] ACORN's Election Day "Notes From The Field" Series</t>
  </si>
  <si>
    <t>&lt;4fb20c470811040720j35386271o7653c3d675fb9a44@mail.gmail.com&gt;</t>
  </si>
  <si>
    <t>Sat, 30 Aug 2014 20:08:29 -0400</t>
  </si>
  <si>
    <t>Team Quinn &lt;info@quinnforillinois.com&gt;</t>
  </si>
  <si>
    <t>Three things for tomorrow</t>
  </si>
  <si>
    <t>&lt;e3114f3b0ca8420aafcb1227b816c954@quinnforillinois.com&gt;</t>
  </si>
  <si>
    <t>Thu, 18 Sep 2008 16:07:09 -0500</t>
  </si>
  <si>
    <t>"Melody Barnes" &lt;mbarnes@barackobama.com&gt;</t>
  </si>
  <si>
    <t>RE: A Couple of Things: MOU, SEIU, Sweeney</t>
  </si>
  <si>
    <t>&lt;D5741E19E8CAB942A960B129CDEDEB4B0679339E@DAMON.obama.local&gt;</t>
  </si>
  <si>
    <t>Sun, 22 Apr 2012 14:51:10 -0400</t>
  </si>
  <si>
    <t>Seher Syed &lt;ssyed@americanprogress.org&gt;, 
 Cheryl Mills &lt;cheryl.mills@gmail.com&gt;</t>
  </si>
  <si>
    <t>&lt;CAE6FiQ-a5__-vCSssmRHz9S3AqWq_Cf3+AZ0reLVBBm4f1Mm0Q@mail.gmail.com&gt;</t>
  </si>
  <si>
    <t>Wed, 9 Mar 2016 22:52:50 -0500</t>
  </si>
  <si>
    <t>Corey Ciorciari &lt;cciorciari@hillaryclinton.com&gt;</t>
  </si>
  <si>
    <t>Hans Goff &lt;hgoff@hillaryclinton.com&gt;</t>
  </si>
  <si>
    <t>Re: DRAFT: Remarks on K-12 education in North Carolina</t>
  </si>
  <si>
    <t>&lt;CAOFhrdTPF--x64FZzacC4BWXjfO=cuuLEtPsbQ0oK+uN2R6Ehw@mail.gmail.com&gt;</t>
  </si>
  <si>
    <t>Thu, 15 Jan 2009 10:38:51 -0500</t>
  </si>
  <si>
    <t>Karen Tumulty &lt;karen_tumulty@timemagazine.com&gt;</t>
  </si>
  <si>
    <t>Could you call me?</t>
  </si>
  <si>
    <t>&lt;C594C2BB.3EBAF%karen_tumulty@timemagazine.com&gt;</t>
  </si>
  <si>
    <t>Tue, 28 Apr 2015 18:28:13 +0000</t>
  </si>
  <si>
    <t>Jake Sullivan &lt;jsullivan@hillaryclinton.com&gt;, 
 John Podesta &lt;john.podesta@gmail.com&gt;</t>
  </si>
  <si>
    <t>RE: Email we are sending out today</t>
  </si>
  <si>
    <t>&lt;BN1PR05MB4223152A05BBB7EDB7532D3D7E80@BN1PR05MB422.namprd05.prod.outlook.com&gt;</t>
  </si>
  <si>
    <t>Sun, 20 Mar 2016 19:15:20 -0700</t>
  </si>
  <si>
    <t>&lt;CACWw=rQ5D9Y3j6aYLc4KQ7sTQCatZMD6_ayRgPhSF8QmhSEXmw@mail.gmail.com&gt;</t>
  </si>
  <si>
    <t>Mon, 24 Sep 2012 17:23:24 +0000</t>
  </si>
  <si>
    <t>"Stocks, John [NEA]" &lt;JStocks@nea.org&gt;</t>
  </si>
  <si>
    <t>"anniversarylist" &lt;anniversarylist@list.nea.org&gt;</t>
  </si>
  <si>
    <t>WHAT A YEAR!</t>
  </si>
  <si>
    <t>&lt;LYRIS-5326559-147385-2012.09.24-13.16.35--john.podesta#gmail.com@list.nea.org&gt;</t>
  </si>
  <si>
    <t>Tue, 21 May 2013 07:50:34 -0400</t>
  </si>
  <si>
    <t>Earn 2X Points On Outdoor Essentials!</t>
  </si>
  <si>
    <t>&lt;7641-975-JD0Q03-A0TDH-ZMTGP-GPJX0C-UGKL1B-H-M2-20130521-52dc47d3896085ef5@e-dialog.com&gt;</t>
  </si>
  <si>
    <t>Fri, 12 Dec 2014 16:58:52 +0000</t>
  </si>
  <si>
    <t>Mitchell Bailin &lt;mcb48@law.georgetown.edu&gt;</t>
  </si>
  <si>
    <t>Law Faculty and Visitors &lt;LawFacultyandVisitors@law.georgetown.edu&gt;, 
 =?us-ascii?Q?Law=0D=0A_Center_Deans?= &lt;LawCenterDeans@law.georgetown.edu&gt;</t>
  </si>
  <si>
    <t>estate attorney in New York</t>
  </si>
  <si>
    <t>&lt;8209FD6E6BDBB140BA9D26DA76834BF324BD91CD@LAW-MBX01.law.georgetown.edu&gt;</t>
  </si>
  <si>
    <t>Thu, 2 Aug 2012 14:04:53 -0400</t>
  </si>
  <si>
    <t>Gene Sperling &lt;gbsperling@gmail.com&gt;</t>
  </si>
  <si>
    <t>Re: Amy Chozick, NYT</t>
  </si>
  <si>
    <t>&lt;54F2B55B-5637-404A-977B-4031043A083B@gmail.com&gt;</t>
  </si>
  <si>
    <t>Wed, 30 Jul 2014 15:20:43 -0400</t>
  </si>
  <si>
    <t>Lona Valmoro &lt;lvalmoro.hrco@gmail.com&gt;</t>
  </si>
  <si>
    <t>Re: Fwd: potential meeting with HRC at National Clean Energy Summit</t>
  </si>
  <si>
    <t>&lt;CAO2j2QDWuDx1t+iHWfyxy0pGnqT7Hj5z1zH3K5dA-NMqiQjogg@mail.gmail.com&gt;</t>
  </si>
  <si>
    <t>Mon, 23 Mar 2015 10:54:49 -0400</t>
  </si>
  <si>
    <t>Re: Weekly Update on Pending Legislation to Change Presidential
 Primary Dates</t>
  </si>
  <si>
    <t>&lt;CAE6FiQ9cO0E2_fQyppnp3pkmDtUpbk07ehU0NBwVkOTAHgoKUw@mail.gmail.com&gt;</t>
  </si>
  <si>
    <t>Mon, 22 Feb 2016 12:56:24 -0500</t>
  </si>
  <si>
    <t>John Podesta &lt;john.podesta@gmail.com&gt;, Robby Mook &lt;re47@hillaryclinton.com&gt;</t>
  </si>
  <si>
    <t>Fwd: Forum Club of the Palm Beaches</t>
  </si>
  <si>
    <t>&lt;A2BBDD95-4E50-4617-8B3F-49567930DF33@gmail.com&gt;</t>
  </si>
  <si>
    <t>Thu, 15 Dec 2011 11:47:51 -0500</t>
  </si>
  <si>
    <t>HR Package for the Board Meeting</t>
  </si>
  <si>
    <t>&lt;3A1ECBF29D41C34CB0BDADD757540D09139E179CCE@CLINTON07.utopiasystems.net&gt;</t>
  </si>
  <si>
    <t>Tue, 13 Jan 2015 21:17:04 -0500</t>
  </si>
  <si>
    <t>Bill Hodges &lt;bill952@nc.rr.com&gt;</t>
  </si>
  <si>
    <t>Textbooks</t>
  </si>
  <si>
    <t>&lt;006d01d02fa0$32c94b30$985be190$@rr.com&gt;</t>
  </si>
  <si>
    <t>Wed, 30 Sep 2015 17:47:21 -0400</t>
  </si>
  <si>
    <t>Column: Dem debate showdown | TheHill</t>
  </si>
  <si>
    <t>&lt;SNT404-EAS313287A804FB653619ADFF1DF4D0@phx.gbl&gt;</t>
  </si>
  <si>
    <t>Wed, 18 Mar 2015 21:39:39 -0400</t>
  </si>
  <si>
    <t>Charlie Baker &lt;Charlie.Baker@deweysquare.com&gt;</t>
  </si>
  <si>
    <t>&lt;CA+NiFyMjsPE8sW55CueVVwO5D6ifvc_UmtoNLe0rfGOd9DybOQ@mail.gmail.com&gt;</t>
  </si>
  <si>
    <t>Tue, 1 Sep 2015 10:01:31 -0500</t>
  </si>
  <si>
    <t>Hey John if you ever want to chat call  512-7506060-keep on!!!</t>
  </si>
  <si>
    <t>&lt;38D685ED61EE8A4AAA5DD557A6D904B989255B7E4C@ideamail07.gsdm.com&gt;</t>
  </si>
  <si>
    <t>Fri, 24 Jan 2014 22:14:01 +0000</t>
  </si>
  <si>
    <t>John Podesta &lt;john.podesta@gmail.com&gt;, 
 "Tom Steyer (tsteyer@fahrllc.com)" &lt;tsteyer@fahrllc.com&gt;</t>
  </si>
  <si>
    <t>FW: From Beto re Phone Conf</t>
  </si>
  <si>
    <t>&lt;3B00EFA99369C540BE90A0C751EF8F8A473B44@sf-exch01.sandlerfamily.org&gt;</t>
  </si>
  <si>
    <t>Thu, 12 Mar 2015 20:24:33 -0400</t>
  </si>
  <si>
    <t>Salary</t>
  </si>
  <si>
    <t>&lt;F1399F8B-6286-4447-94AB-A41D2A4D41AC@gmail.com&gt;</t>
  </si>
  <si>
    <t>Mon, 24 Aug 2015 17:36:50 -0400 (EDT)</t>
  </si>
  <si>
    <t>Opinion Miles Club &lt;info@opinionmilesclub.com&gt;</t>
  </si>
  <si>
    <t>&lt;202234738.86097633.1440452210569.JavaMail.jboss@ctjbossms02.surveysampling.com&gt;</t>
  </si>
  <si>
    <t>Sat, 4 Apr 2015 09:48:55 -0400</t>
  </si>
  <si>
    <t>Re: 9:15am revision</t>
  </si>
  <si>
    <t>&lt;CAE6FiQ_OWHTJwK2cFgvyw-PyBTiap01d7GenO-LDRqRJDmxLZA@mail.gmail.com&gt;</t>
  </si>
  <si>
    <t>Fri, 10 Jul 2015 14:17:48 +0000</t>
  </si>
  <si>
    <t>Sally Marx &lt;sallymarx14@gmail.com&gt;</t>
  </si>
  <si>
    <t>john.podesta@gmail.com, re47@hillaryclinton.com, 
 mmarshall@hillaryclinton.com, mfisher@hillaryclinton.com, 
 erenda@hillaryclinton.com, Amanda Renteria &lt;arenteria@hillaryclinton.com&gt;, 
 kofferdahl@hillaryclinton.com</t>
  </si>
  <si>
    <t>Updated Invitation: MOVING: Colorado/HFA Follow-up Call @ Mon Jul 20,
 2015 11:30am - 12pm (john.podesta@gmail.com)</t>
  </si>
  <si>
    <t>&lt;001a11c2f70e62edf5051a86092f@google.com&gt;</t>
  </si>
  <si>
    <t>Wed, 16 Sep 2015 20:27:44 -0400</t>
  </si>
  <si>
    <t>Response to Jeb SecState hit</t>
  </si>
  <si>
    <t>&lt;CAEMn5Qn3cTDL4x=oea7SP_N7sCkwagPzwisPHK5S8RgpG330=Q@mail.gmail.com&gt;</t>
  </si>
  <si>
    <t>Fri, 14 Aug 2015 06:11:25 -0700</t>
  </si>
  <si>
    <t>&lt;0.1.5C.91B.1D0D692B985BEB2.0@omp.news.united.com&gt;</t>
  </si>
  <si>
    <t>Sun, 18 Jul 2010 19:08:52 -0400</t>
  </si>
  <si>
    <t>Michelle Obama &lt;info@barackobama.com&gt;</t>
  </si>
  <si>
    <t>Prevention</t>
  </si>
  <si>
    <t>&lt;3cbacc1d368dea8f9ecc23fd454b934a@bounce.bluestatedigital.com&gt;</t>
  </si>
  <si>
    <t>Mon, 2 Nov 2015 20:59:48 +0000</t>
  </si>
  <si>
    <t>Steven Salop &lt;salop@law.georgetown.edu&gt;</t>
  </si>
  <si>
    <t>"Joshua C. Teitelbaum" &lt;jct48@law.georgetown.edu&gt;, 
 =?us-ascii?Q?Law_Faculty_and=0D=0A_Visitors?= &lt;LawFacultyandVisitors@law.georgetown.edu&gt;</t>
  </si>
  <si>
    <t>RE: Symposium on "The Ethics of Nudging: Evaluating Libertarian
 Paternalism"</t>
  </si>
  <si>
    <t>&lt;0B687DC5BF86DF4F9BE34F4E07BA551873E69720@LAW-MBX02.law.georgetown.edu&gt;</t>
  </si>
  <si>
    <t>Wed, 25 Nov 2015 16:16:08 +0000</t>
  </si>
  <si>
    <t>Fwd: Rooftop Closing for the Season</t>
  </si>
  <si>
    <t>&lt;6BB746D4-14CA-4040-84ED-99BCA5A1DC0D@podesta.com&gt;</t>
  </si>
  <si>
    <t>Fri, 30 Oct 2015 11:35:26 -0400</t>
  </si>
  <si>
    <t>&lt;-4039274466042344383@unknownmsgid&gt;</t>
  </si>
  <si>
    <t>Thu, 9 Apr 2015 20:42:12 +0000</t>
  </si>
  <si>
    <t>"Pace, Julie" &lt;JPace@ap.org&gt;</t>
  </si>
  <si>
    <t>RE: HRC profile</t>
  </si>
  <si>
    <t>&lt;5998AE09DC6CDE47966975869B8729CD69C347C9@CTCXMBX11.ap.org&gt;</t>
  </si>
  <si>
    <t>Thu, 22 May 2008 08:15:07 -0400</t>
  </si>
  <si>
    <t>[big campaign] '08 Daily News Clips - 5/22</t>
  </si>
  <si>
    <t>&lt;17a089db0805220515j1b26609ay3105b38ff2120cd8@mail.gmail.com&gt;</t>
  </si>
  <si>
    <t>Wed, 20 Jan 2016 20:57:45 +0000</t>
  </si>
  <si>
    <t>Martin O'Malley &lt;info@martinomalley.com&gt;</t>
  </si>
  <si>
    <t>I plan to....</t>
  </si>
  <si>
    <t>&lt;a8d5ffa68f8d0cea4eaddd98bf91d1ab@bounce.bluestatedigital.com&gt;</t>
  </si>
  <si>
    <t>Fri, 9 Oct 2015 18:08:26 +0000</t>
  </si>
  <si>
    <t>Connolly Keigher &lt;ckeigher@hillaryclinton.com&gt;, 
 Huma Abedin &lt;ha16@hillaryclinton.com&gt;</t>
  </si>
  <si>
    <t>RE: STARTING ASAP Re: Small group at 3pm</t>
  </si>
  <si>
    <t>&lt;F652FD7157F3814886D064763C7EADD81609CD2C@REV02EXCH01.revolution.ad&gt;</t>
  </si>
  <si>
    <t>Tue, 8 Nov 2011 23:37:03 +0000</t>
  </si>
  <si>
    <t>brucerlindsey@aol.com</t>
  </si>
  <si>
    <t>Re: yesterday</t>
  </si>
  <si>
    <t>&lt;297718185-1320795421-cardhu_decombobulator_blackberry.rim.net-1915586691-@b3.c26.bise6.blackberry&gt;</t>
  </si>
  <si>
    <t>Wed, 16 Dec 2015 22:38:18 +0000</t>
  </si>
  <si>
    <t>Jake Sullivan &lt;jsullivan@hillaryclinton.com&gt;, 
 Jake Sullivan &lt;jsullivan@hillaryclinton.com&gt;, 
 'Karen Dunn' &lt;karen.l.dunn@gmail.com&gt;, 
 "Karen Dunn (KDunn@BSFLLP.com)" &lt;KDunn@BSFLLP.com&gt;, 
 =?us-ascii?Q?John_Podesta=0D=0A_=28john.podesta@gmail.com=29?= &lt;john.podesta@gmail.com&gt;, 
 =?us-ascii?Q?Jennifer_Palmieri=0D=0A_=28jpalmieri@hillaryclinton.com=29?= &lt;jpalmieri@hillaryclinton.com&gt;, 
 =?us-ascii?Q?=27Mandy=0D=0A_Grunwald=27?= &lt;gruncom@aol.com&gt;, 
 "Margolis, Jim" &lt;Jim.Margolis@gmmb.com&gt;, 
 "jbenenson@bsgco.com" &lt;jbenenson@bsgco.com&gt;, 
 =?us-ascii?Q?Sara_Solow=0D=0A_=28ssolow@hillaryclinton.com=29?= &lt;ssolow@hillaryclinton.com&gt;, 
 =?us-ascii?Q?Kristina_Costa=0D=0A_=28kcosta@hillaryclinton.com=29?= &lt;kcosta@hillaryclinton.com&gt;, 
 =?us-ascii?Q?Tony_Carrk=0D=0A_=28tcarrk@hillaryclinton.com=29?= &lt;tcarrk@hillaryclinton.com&gt;, 
 "ha16@hillaryclinton.com" &lt;ha16@hillaryclinton.com&gt;, 
 =?us-ascii?Q?Robert_Barnett=0D=0A_=28RBarnett@wc.com=29?= &lt;RBarnett@wc.com&gt;</t>
  </si>
  <si>
    <t>Materials for Debate Prep - Thursday</t>
  </si>
  <si>
    <t>&lt;F652FD7157F3814886D064763C7EADD816202C04@REV02EXCH01.revolution.ad&gt;</t>
  </si>
  <si>
    <t>Sat, 18 Jan 2014 09:16:33 -0800</t>
  </si>
  <si>
    <t>"Verizon Wireless" &lt;verizonwireless2@email.vzwshop.com&gt;</t>
  </si>
  <si>
    <t>Sign up for My Verizon to master your online account.</t>
  </si>
  <si>
    <t>&lt;0.0.11.57A.1CF1471096C1178.0@omp.moxiemail.moxieinteractive.com&gt;</t>
  </si>
  <si>
    <t>Mon, 22 Jun 2015 20:09:08 +0000</t>
  </si>
  <si>
    <t>"Sara K. Jackson" &lt;skj27@law.georgetown.edu&gt;</t>
  </si>
  <si>
    <t>Expanding Pro Bono at GULC - I welcome your input and connections!</t>
  </si>
  <si>
    <t>&lt;85C81F1DAD7472499D6E4FBD00388223178D6722@LAW-MBX02.law.georgetown.edu&gt;</t>
  </si>
  <si>
    <t>Fri, 19 Feb 2016 19:33:07 -0500</t>
  </si>
  <si>
    <t>Re: Favreau</t>
  </si>
  <si>
    <t>&lt;-7271546145914222045@unknownmsgid&gt;</t>
  </si>
  <si>
    <t>Fri, 29 Jan 2016 16:49:48 -0500</t>
  </si>
  <si>
    <t>Maya Harris &lt;mharris@hillaryclinton.com&gt;</t>
  </si>
  <si>
    <t>Re: Sierra Club</t>
  </si>
  <si>
    <t>&lt;-4538822980582077473@unknownmsgid&gt;</t>
  </si>
  <si>
    <t>Wed, 6 Feb 2008 10:46:16 -0500</t>
  </si>
  <si>
    <t>"Rebecca Buckwalter-Poza" &lt;rebecca@campaigntodefendamerica.org&gt;</t>
  </si>
  <si>
    <t>tom@zzranch.com, "'Tara McGuinness'" &lt;tara@campaigntodefendamerica.org&gt;, 
 "'Paul Begala'" &lt;pbegala@hatcreekent.com&gt;, 
 "'Susan McCue'" &lt;susan@messageinc.com&gt;, 
 "'John Podesta'" &lt;John.Podesta@gmail.com&gt;</t>
  </si>
  <si>
    <t>RE: Breakdown of Guide: Clips, Ads, Facts, and Thematic Statements</t>
  </si>
  <si>
    <t>&lt;006a01c868d7$6aacdc70$40069550$@org&gt;</t>
  </si>
  <si>
    <t>Sat, 30 May 2015 15:14:32 -0400</t>
  </si>
  <si>
    <t>Brynne Craig &lt;bcraig@hillaryclinton.com&gt;</t>
  </si>
  <si>
    <t>RE: Colorado Kitchen Cabinet Call</t>
  </si>
  <si>
    <t>&lt;0715742e3d4e4542b362afaa754f5f6a@mail.gmail.com&gt;</t>
  </si>
  <si>
    <t>Fri, 19 Feb 2016 21:19:04 -0500</t>
  </si>
  <si>
    <t>&lt;5507625827210129080@unknownmsgid&gt;</t>
  </si>
  <si>
    <t>Mon, 30 Nov 2015 16:25:55 -0500</t>
  </si>
  <si>
    <t>Re: Labor Presidents /HVF mtg tomorrow, 3:30-4:30pm</t>
  </si>
  <si>
    <t>&lt;CA+Z3wa2R_K0WYKGQryB+DYAZARM+knf+Ob-XbEUA7NTMu2KwrA@mail.gmail.com&gt;</t>
  </si>
  <si>
    <t>Wed, 9 Jan 2008 10:06:05 -0500</t>
  </si>
  <si>
    <t>"Begala, Paul" &lt;pbegala@hatcreekent.com&gt;, 
 "Jim Gerstein" &lt;jgerstein@democracycorps.com&gt;, 
 "John Podesta" &lt;john.podesta@gmail.com&gt;, 
 "Stan Greenberg" &lt;sgreenberg@gqrr.com&gt;, "Susan McCue" &lt;susan@one.org&gt;, 
 "Tom Matzzie" &lt;tom@zzranch.com&gt;, "Zach Schwartz" &lt;zschwartz@shangrila.us&gt;</t>
  </si>
  <si>
    <t>Voters with a Negative Opinion of Bush Broke for McCain 2-1</t>
  </si>
  <si>
    <t>&lt;1eb2be430801090706m4b91b909p8fd1cc4d99e88452@mail.gmail.com&gt;</t>
  </si>
  <si>
    <t>Mon, 9 Nov 2015 20:26:13 +0000</t>
  </si>
  <si>
    <t>DATE CHANGE- You're invited to the Special Events Open House!</t>
  </si>
  <si>
    <t>&lt;308A64218BE093449E6BBC3FA77A75E88669BA@LAW-MBX01.law.georgetown.edu&gt;</t>
  </si>
  <si>
    <t>Wed, 3 Jun 2015 22:38:28 -0400</t>
  </si>
  <si>
    <t>H &lt;hdr29@hrcoffice.com&gt;, John Podesta &lt;john.podesta@gmail.com&gt;</t>
  </si>
  <si>
    <t>6/2 Nightly Candidate Report</t>
  </si>
  <si>
    <t>&lt;CAMhPeA8g4nyS7EHXc7oxpXWjqi=nPbwVdUz4UC7pcFi769masg@mail.gmail.com&gt;</t>
  </si>
  <si>
    <t>Fri, 28 Aug 2015 17:23:32 -0400</t>
  </si>
  <si>
    <t>John Podesta &lt;john.podesta@gmail.com&gt;, Roy Spence &lt;roy.spence@gsdm.com&gt;</t>
  </si>
  <si>
    <t>Thought for HRC</t>
  </si>
  <si>
    <t>&lt;SNT404-EAS5016BE575DF48B207A379ADF6E0@phx.gbl&gt;</t>
  </si>
  <si>
    <t>Thu, 18 Feb 2016 17:33:46 -0500</t>
  </si>
  <si>
    <t>Marianne &lt;mariannesmith104@gmail.com&gt;</t>
  </si>
  <si>
    <t>HRC msg registers "No we can't!" vs Obama -"Yes we Can" or WJC - "Don't stop thinking about tomorrow"</t>
  </si>
  <si>
    <t>&lt;033701d16a9c$6ec6cda0$4c5468e0$@gmail.com&gt;</t>
  </si>
  <si>
    <t>Wed, 17 Jul 2013 11:59:04 -0500 (CDT)</t>
  </si>
  <si>
    <t>"Rep. Rhonda Fields" &lt;info@progressnowcolorado.org&gt;</t>
  </si>
  <si>
    <t>Join me Friday in remembrance of Aurora victims: No More Names</t>
  </si>
  <si>
    <t>&lt;16216393.1374080391006.JavaMail.www@app339&gt;</t>
  </si>
  <si>
    <t>Thu, 16 Apr 2015 16:23:56 -0700</t>
  </si>
  <si>
    <t>John Podesta &lt;john.podesta@gmail.com&gt;, Robby Mook &lt;re47@hillaryclinton.com&gt;, 
 Marlon Marshall &lt;mmarshall@hillaryclinton.com&gt;, 
 Brynne Craig &lt;bcraig@hillaryclinton.com&gt;, 
 Eryn Sepp &lt;esepp@hillaryclinton.com&gt;</t>
  </si>
  <si>
    <t>Pelosi - House Caucus</t>
  </si>
  <si>
    <t>&lt;CAMayD+4-_TOkdmLx+QR-4XPu4vNLY_LvznHrTBv+e5fZT6c-WQ@mail.gmail.com&gt;</t>
  </si>
  <si>
    <t>Thu, 13 Nov 2014 16:15:02 -0600</t>
  </si>
  <si>
    <t>More reading material</t>
  </si>
  <si>
    <t>&lt;CAD7Tbaq0fjAF0ijc8U4FB0h8jmkfL1rOHU_VZQRxy_r-qO1UDw@mail.gmail.com&gt;</t>
  </si>
  <si>
    <t>Tue, 3 Feb 2015 04:44:07 +0000</t>
  </si>
  <si>
    <t>Mandy Grunwald &lt;gruncom@aol.com&gt;, "Margolis, Jim" &lt;Jim.Margolis@gmmb.com&gt;, 
 Robby Mook &lt;robbymook2015@gmail.com&gt;, John Anzalone &lt;john@algpolling.com&gt;, 
 Huma Abedin &lt;huma@hrcoffice.com&gt;, Dan Schwerin &lt;dschwerin@hrcoffice.com&gt;, 
 Joel Benenson &lt;jbenenson@bsgco.com&gt;, John Podesta &lt;john.podesta@gmail.com&gt;, 
 Philippe Reines &lt;pir@hrcoffice.com&gt;, Cheryl Mills &lt;cheryl.mills@gmail.com&gt;, 
 "teddy.goff@gmail.com" &lt;teddy.goff@gmail.com&gt;, 
 "kristinakschake@gmail.com" &lt;kristinakschake@gmail.com&gt;, 
 "jennifer.m.palmieri@gmail.com" &lt;jennifer.m.palmieri@gmail.com&gt;</t>
  </si>
  <si>
    <t>Vaccines Tweet</t>
  </si>
  <si>
    <t>&lt;BY2PR0301MB0725F9B1060F40FBE3F40035C33D0@BY2PR0301MB0725.namprd03.prod.outlook.com&gt;</t>
  </si>
  <si>
    <t>Fri, 4 Dec 2015 08:10:56 -0500</t>
  </si>
  <si>
    <t>Re: DRAFT / FOR THE BOOK: Sioux City remarks (infrastructure + Tom Perez)</t>
  </si>
  <si>
    <t>&lt;CAE6FiQ-3xTt5aXjsOnRvckkU5sRx4Mo2gM=GOAcSWhp=F20EGQ@mail.gmail.com&gt;</t>
  </si>
  <si>
    <t>Thu, 17 Dec 2015 04:38:41 -0000</t>
  </si>
  <si>
    <t>Update your Shoemojis!</t>
  </si>
  <si>
    <t>&lt;b8cckswb57hq1qaujczfvqd9bc3kxp.14748554742.3283@mta920.e.footlocker.com&gt;</t>
  </si>
  <si>
    <t>Fri, 17 Jul 2015 16:30:21 -0400</t>
  </si>
  <si>
    <t>RE: nyc</t>
  </si>
  <si>
    <t>&lt;CAE6FiQ9SUDkeAz-mcEPnuqMUsd65y336+ohdNi3=hiX332UxoQ@mail.gmail.com&gt;</t>
  </si>
  <si>
    <t>Sat, 31 Oct 2015 11:54:42 -0400</t>
  </si>
  <si>
    <t>Re: Sunday night dinner</t>
  </si>
  <si>
    <t>&lt;FE8735FC-BA82-40A9-88F0-F87DC548FD6C@gmail.com&gt;</t>
  </si>
  <si>
    <t>Wed, 15 Apr 2015 00:57:02 -0400</t>
  </si>
  <si>
    <t>Sara Jacobs &lt;sjacobs2189@gmail.com&gt;</t>
  </si>
  <si>
    <t>John.podesta@gmail.com</t>
  </si>
  <si>
    <t>resume</t>
  </si>
  <si>
    <t>&lt;CALAp=iZPkbDui9W+c_b1Vj-1oX5A=5EzczCHdP4FwOatoznabA@mail.gmail.com&gt;</t>
  </si>
  <si>
    <t>Wed, 8 Apr 2015 17:54:16 -0400</t>
  </si>
  <si>
    <t>Exec action</t>
  </si>
  <si>
    <t>&lt;7368898300321070765@unknownmsgid&gt;</t>
  </si>
  <si>
    <t>Tue, 4 Mar 2014 01:04:48 +0000</t>
  </si>
  <si>
    <t>Report on Childless EITC</t>
  </si>
  <si>
    <t>&lt;0A3C5A9384EF9048B07B16850F39D8851F7E111D@SMEOPD04.DS.EOP.GOV&gt;</t>
  </si>
  <si>
    <t>Sat, 5 Mar 2016 22:12:09 -0500</t>
  </si>
  <si>
    <t>Re: One Page Debate Advice</t>
  </si>
  <si>
    <t>&lt;5639506607403815992@unknownmsgid&gt;</t>
  </si>
  <si>
    <t>Sun, 4 Oct 2015 13:21:25 -0400</t>
  </si>
  <si>
    <t>Re: Josh Berger</t>
  </si>
  <si>
    <t>&lt;CANvypvB4TPiH6ZBV7j2yocYXLyQw9yo1uiUeFmx-bVDruj8DMw@mail.gmail.com&gt;</t>
  </si>
  <si>
    <t>Thu, 18 Feb 2016 22:57:27 -0500</t>
  </si>
  <si>
    <t>Below the Radar II  -- Infrastructure Finance</t>
  </si>
  <si>
    <t>&lt;C5621F96-2DFB-40E3-8782-4E98E6B8D84A@gmail.com&gt;</t>
  </si>
  <si>
    <t>Tue, 8 Sep 2015 18:34:45 -0400</t>
  </si>
  <si>
    <t>Re: Geneva</t>
  </si>
  <si>
    <t>&lt;7517961154160034809@unknownmsgid&gt;</t>
  </si>
  <si>
    <t>Fri, 15 May 2015 19:28:31 +0000</t>
  </si>
  <si>
    <t>"mastor@hillaryclinton.com" &lt;mastor@hillaryclinton.com&gt;</t>
  </si>
  <si>
    <t>"john.podesta@gmail.com" &lt;john.podesta@gmail.com&gt;, 
 "gruncom@aol.com" &lt;gruncom@aol.com&gt;, 
 Maya Harris &lt;mharris@hillaryclinton.com&gt;, 
 "jake.sullivan@gmail.com" &lt;jake.sullivan@gmail.com&gt;, 
 Dan Schwerin &lt;dschwerin@hillaryclinton.com&gt;, 
 David Binder &lt;david@db-research.com&gt;, 
 Tony Carrk &lt;tcarrk@hillaryclinton.com&gt;, 
 "ha16@hillaryclinton.com" &lt;ha16@hillaryclinton.com&gt;, 
 Robby Mook &lt;re47@hillaryclinton.com&gt;, Oren Shur &lt;oshur@hillaryclinton.com&gt;, 
 "jbenenson@bsgco.com" &lt;jbenenson@bsgco.com&gt;, 
 "john@algpolling.com" &lt;john@algpolling.com&gt;, 
 Corey Ciorciari &lt;cciorciari@hillaryclinton.com&gt;, 
 "jim.margolis@gmmb.com" &lt;jim.margolis@gmmb.com&gt;, 
 Teddy Goff &lt;tgoff@hillaryclinton.com&gt;, 
 Jennifer Palmieri &lt;jpalmieri@hillaryclinton.com&gt;, 
 Brian Fallon &lt;bfallon@hillaryclinton.com&gt;, 
 Kristina Schake &lt;kschake@hillaryclinton.com&gt;</t>
  </si>
  <si>
    <t>Updated Invitation: Policy/Communications Look Ahead Meeting @ Fri
 May 15, 2015 5pm - 6pm (john.podesta@gmail.com)</t>
  </si>
  <si>
    <t>&lt;001a1133cdc67986f1051623d9f4@google.com&gt;</t>
  </si>
  <si>
    <t>Sun, 17 Jan 2016 00:09:23 +0000</t>
  </si>
  <si>
    <t>&lt;CAJiTYQY08vxtiViozd1inPGoQv5We+7i8spUwV7qkO9T6nH9fg@mail.gmail.com&gt;</t>
  </si>
  <si>
    <t>Wed, 22 Oct 2014 16:23:44 +0000</t>
  </si>
  <si>
    <t xml:space="preserve">G'town Law Prof. Epstein Named to NFLPA Commission on Violence
 Prevention </t>
  </si>
  <si>
    <t>&lt;5CFB44D64A78CA459D19BE4B86C9F9E82557583E@LAW-MBX01.law.georgetown.edu&gt;</t>
  </si>
  <si>
    <t>Thu, 23 Apr 2015 15:35:22 +0000</t>
  </si>
  <si>
    <t>David Vladeck &lt;vladeckd@law.georgetown.edu&gt;</t>
  </si>
  <si>
    <t>Reminder --  Georgetown Law - MIT Privacy Practicum Presentations
 TODAY</t>
  </si>
  <si>
    <t>&lt;1D69B84A67A1F342B12F1C4295B4CC370BAF8F62@LAW-MBX02.law.georgetown.edu&gt;</t>
  </si>
  <si>
    <t>Fri, 30 Jan 2015 21:29:49 +0000</t>
  </si>
  <si>
    <t>Joanne Laszczych &lt;jlaszczych@cdmillsGroup.com&gt;</t>
  </si>
  <si>
    <t>REMINDER:  SUNDAY, February 1, 8:00am EST - Standing Call</t>
  </si>
  <si>
    <t>&lt;DM2PR0701MB132672E21146F3743489EBABBF310@DM2PR0701MB1326.namprd07.prod.outlook.com&gt;</t>
  </si>
  <si>
    <t>Sun, 8 Mar 2015 15:35:56 +0000</t>
  </si>
  <si>
    <t>Einer Elhauge &lt;elhauge@law.harvard.edu&gt;</t>
  </si>
  <si>
    <t>Updated version of Contrived Threats v. Uncontrived Warnings</t>
  </si>
  <si>
    <t>&lt;9C636255052C744AA57E6A3396485E5001198313CA@HLSANDMBX02.hlsmail.priv&gt;</t>
  </si>
  <si>
    <t>Mon, 30 Jun 2008 13:42:35 -0400</t>
  </si>
  <si>
    <t>[big campaign] Susan McCue, Mike Lux Join Americans United for Change</t>
  </si>
  <si>
    <t>&lt;29FF7EFA288ACD488DD412939D4D1BAB8B599D@aufc-server.AUFC.local&gt;</t>
  </si>
  <si>
    <t>Sat, 12 Mar 2016 11:48:30 -0600</t>
  </si>
  <si>
    <t>Olivia Raisner &lt;oraisner@hillaryclinton.com&gt;</t>
  </si>
  <si>
    <t>Re: MO, OH | 3.12.2016</t>
  </si>
  <si>
    <t>&lt;2136758888127480043@unknownmsgid&gt;</t>
  </si>
  <si>
    <t>Fri, 11 Mar 2016 22:15:24 -0500</t>
  </si>
  <si>
    <t>Illinois</t>
  </si>
  <si>
    <t>&lt;CAJiTYQbGnYwHL19DviQ0VCy-QxG2X5ddd8h49jzn3s1hp-Edjg@mail.gmail.com&gt;</t>
  </si>
  <si>
    <t>Fri, 22 Mar 2013 18:04:48 -0400</t>
  </si>
  <si>
    <t>&lt;651EDFB72078454697DF67586425910E17E32A8164@CLINTON07.utopiasystems.net&gt;</t>
  </si>
  <si>
    <t>Tue, 31 Mar 2015 17:59:22 +0000</t>
  </si>
  <si>
    <t>"John and Margo Catsimatidis" &lt;John_and_Margo_Catsimatidis@mail.vresp.com&gt;</t>
  </si>
  <si>
    <t>John, Senate Leader Harry Reid has just announced he is retiring and has endorsed Senator Schumer to replace him.</t>
  </si>
  <si>
    <t>&lt;033aabe079-john.podesta=gmail.com@mail.vresp.com&gt;</t>
  </si>
  <si>
    <t>Thu, 4 Feb 2016 22:19:20 +0000</t>
  </si>
  <si>
    <t>&lt;7103af3351935621d42f3b80a952c590b54.20160204221911@mail20.wdc01.mcdlv.net&gt;</t>
  </si>
  <si>
    <t>Wed, 16 Mar 2016 02:09:42 -0400</t>
  </si>
  <si>
    <t>kschake@hillaryclinton.com, arenteria@hillaryclinton.com, 
 jsullivan@hillaryclinton.com, aelrod@hillaryclinton.com, 
 sbay@hillaryclinton.com, jim.margolis@gmmb.com, 
 caitlin@grunwald-communications.com, nmerrill@hillaryclinton.com, 
 tcarrk@hillaryclinton.com, david@db-research.com, 
 jpalmieri@hillaryclinton.com, scurrie@bsgco.com, mfisher@hillaryclinton.com, 
 dschwerin@hillaryclinton.com, slatham@hillaryclinton.com, 
 hstone@hillaryclinton.com, john.podesta@gmail.com, gruncom@aol.com, 
 bfallon@hillaryclinton.com, ha16@hillaryclinton.com, 
 mharris@hillaryclinton.com, john@algpolling.com, 
 kofferdahl@hillaryclinton.com, kfinney@hillaryclinton.com, 
 creynolds@hillaryclinton.com, jp66@hillaryclinton.com, 
 mkeefe@hillaryclinton.com, jbenenson@bsgco.com, oshur@hillaryclinton.com, 
 mona@algpolling.com, mmarshall@hillaryclinton.com, tgoff@hillaryclinton.com, 
 ellen.esterhay@gmmb.com</t>
  </si>
  <si>
    <t>Strategic Discussion</t>
  </si>
  <si>
    <t>&lt;6762223830219165937@unknownmsgid&gt;</t>
  </si>
  <si>
    <t>Mon, 5 Oct 2015 18:26:38 -0400</t>
  </si>
  <si>
    <t>John Podesta &lt;john.podesta@gmail.com&gt;, 
 Phil Schiliro &lt;pschiliro@sb-atalaya.com&gt;, 
 Phil Barnett &lt;pbarnett@sb-atalaya.com&gt;, Matt Siegler &lt;matt@sb-atalaya.com&gt;, 
 Jennifer Palmieri &lt;jpalmieri@hillaryclinton.com&gt;, 
 Brian Fallon &lt;bfallon@hillaryclinton.com&gt;, 
 Amanda Renteria &lt;arenteria@hillaryclinton.com&gt;, 
 Adrienne Elrod &lt;aelrod@hillaryclinton.com&gt;, 
 Christina Reynolds &lt;creynolds@hillaryclinton.com&gt;</t>
  </si>
  <si>
    <t>Benghazi hearing / Hill roll out - this Thursday 8th</t>
  </si>
  <si>
    <t>&lt;CANvypvAvr7NoSbH2477X0fHhiqB2MOBnRO0nhDdQ0K6if7b2EA@mail.gmail.com&gt;</t>
  </si>
  <si>
    <t>Fri, 26 Feb 2016 15:38:48 -0500</t>
  </si>
  <si>
    <t>Re: DRAFT: Birmingham insert</t>
  </si>
  <si>
    <t>&lt;CAFjSERA2ceR9dJzPyRGe3aVVFwSe4UUDDnmxNbJzV8FGEVV2bQ@mail.gmail.com&gt;</t>
  </si>
  <si>
    <t>Fri, 11 Jul 2014 15:47:01 -0400</t>
  </si>
  <si>
    <t>Ron Rosenblith &lt;ronrosenblith@hotmail.com&gt;</t>
  </si>
  <si>
    <t>RE: Shhhh! don't tell.</t>
  </si>
  <si>
    <t>&lt;BAY179-W55469F27F967D10FC1AD8DA2090@phx.gbl&gt;</t>
  </si>
  <si>
    <t>Sun, 14 Feb 2016 10:24:10 -0500</t>
  </si>
  <si>
    <t>Milia Fisher &lt;mfisher@hillaryclinton.com&gt;, 
 Teddy Goff &lt;tgoff@hillaryclinton.com&gt;, 
 Adrienne Elrod &lt;aelrod@hillaryclinton.com&gt;</t>
  </si>
  <si>
    <t>&lt;CAE6FiQ8WpWe=7FZO43Caq7XOttE9m42O4=KcCKbcFfyLEXfOZQ@mail.gmail.com&gt;</t>
  </si>
  <si>
    <t>Thu, 4 Jun 2015 16:36:45 -0400</t>
  </si>
  <si>
    <t>LIVE TWEETS: Voting Rights</t>
  </si>
  <si>
    <t>&lt;CAEMn5Q=yOdiNS-QoBN5Zs8OeVNcdRh7DMQBnb2swZOTUhOH-kA@mail.gmail.com&gt;</t>
  </si>
  <si>
    <t>Fri, 28 Mar 2014 02:39:46 -0400</t>
  </si>
  <si>
    <t>Geoffrey Cowan &lt;gcowan@asc.usc.edu&gt;</t>
  </si>
  <si>
    <t>Re: A Special Invitation to a Retreat at Sunnylands on Rising Sea Levels</t>
  </si>
  <si>
    <t>&lt;B8DE55FB-04A0-4562-8C9C-11DB24F631F6@gmail.com&gt;</t>
  </si>
  <si>
    <t>Mon, 07 Sep 2015 12:38:21 +0000</t>
  </si>
  <si>
    <t>john.podesta@gmail.com, rich@dixondavismedia.com, scurrie@bsgco.com, 
 hstone@hillaryclinton.com, mona@algpolling.com, 
 David Binder &lt;david@db-research.com&gt;, slatham@hillaryclinton.com, 
 ellen.esterhay@gmmb.com, gruncom@aol.com, tcarrk@hillaryclinton.com, 
 jim.margolis@gmmb.com, jbenenson@bsgco.com, creynolds@hillaryclinton.com, 
 caitlin@grunwald-communications.com, jsullivan@hillaryclinton.com, 
 david@dixondavismedia.com, kschake@hillaryclinton.com, john@algpolling.com, 
 pbrodnitz@bsgco.com, jpalmieri@hillaryclinton.com</t>
  </si>
  <si>
    <t>Invitation: Sanders Research Call @ Mon Sep 7, 2015 5pm - 6pm (john.podesta@gmail.com)</t>
  </si>
  <si>
    <t>&lt;001a113480ce59688b051f27867f@google.com&gt;</t>
  </si>
  <si>
    <t>Mon, 10 Nov 2008 22:47:57 -0600</t>
  </si>
  <si>
    <t>"Jason Furman" &lt;jfurman@barackobama.com&gt;</t>
  </si>
  <si>
    <t>Revised agenda for the Wednesday meeting</t>
  </si>
  <si>
    <t>&lt;1B00035490093D4A9609987376E3B8332E21A2FC@manny.obama.local&gt;</t>
  </si>
  <si>
    <t>Wed, 24 Feb 2016 16:44:23 -0500</t>
  </si>
  <si>
    <t>Phone call</t>
  </si>
  <si>
    <t>&lt;B570D5B5-7D6B-4A95-B6C5-E1684215B1DC@gmail.com&gt;</t>
  </si>
  <si>
    <t>Wed, 6 Feb 2008 11:49:40 -0500</t>
  </si>
  <si>
    <t>"tara mcguinness" &lt;tara@campaigntodefendamerica.org&gt;</t>
  </si>
  <si>
    <t>"'Rebecca Buckwalter-Poza'" &lt;rebecca@campaigntodefendamerica.org&gt;, 
 "'mattzie Tom'" &lt;tom@zzranch.com&gt;, 
 "'Paul Begala'" &lt;pbegala@hatcreekent.com&gt;, "'susan'" &lt;susan@messageinc.com&gt;, 
 "'John Podesta'" &lt;john.podesta@gmail.com&gt;</t>
  </si>
  <si>
    <t>&lt;00c601c868e0$4828b710$398ca8c0@MOLoaner&gt;</t>
  </si>
  <si>
    <t>Thu, 22 Nov 2012 20:59:09 -0500</t>
  </si>
  <si>
    <t>BLACK FRIDAY is Only Hours Away!
 Shop 100+ Doorbusters</t>
  </si>
  <si>
    <t>&lt;8927-60-SF4U48-LMZ0N-25ULO-1WZGRF-W8HMZX-H-M2-20121122-1b62c14ba766523bf@e-dialog.com&gt;</t>
  </si>
  <si>
    <t>Fri, 21 Aug 2015 12:51:17 +0000</t>
  </si>
  <si>
    <t>"Thomas F. McLarty" &lt;tfmclarty@maglobal.com&gt;</t>
  </si>
  <si>
    <t>Letter from Mack McLarty</t>
  </si>
  <si>
    <t>&lt;EAD6B78164B23040899CB21FD857980A36779E0F@mbx025-e1-nj-4.exch025.domain.local&gt;</t>
  </si>
  <si>
    <t>Mon, 27 Apr 2015 14:37:12 -0400</t>
  </si>
  <si>
    <t>Re: A few odds and ends</t>
  </si>
  <si>
    <t>&lt;CAE6FiQ8VqeiJxEtuFSYWBjg7Bni=uGy_8LyfN=A6G30qs1uE+A@mail.gmail.com&gt;</t>
  </si>
  <si>
    <t>Tue, 27 Oct 2015 14:57:52 -0400</t>
  </si>
  <si>
    <t>Re: Can you ck vm. Thx</t>
  </si>
  <si>
    <t>&lt;CADZo9g166N+BMgQqKAVZsTYCHLPuJe9Dxkb0CS9Jf15sLuX6Jg@mail.gmail.com&gt;</t>
  </si>
  <si>
    <t>Sat, 27 Jun 2015 00:41:15 -0700</t>
  </si>
  <si>
    <t>"Erika Rottenberg" &lt;erika.rottenberg@gmail.com&gt;</t>
  </si>
  <si>
    <t>Limited access to email Re: Monday's event and VM</t>
  </si>
  <si>
    <t>&lt;CADd5NubPFBV3v17zfxxxMjYgrt93PVzjdAmApzQXWJZ=o_+=Rw@mail.gmail.com&gt;</t>
  </si>
  <si>
    <t>Mon, 29 Feb 2016 22:13:08 -0500</t>
  </si>
  <si>
    <t>ROUNDUP: FYI // Call Reqs // Super Tues Press Reqs // Scheduling Reqs</t>
  </si>
  <si>
    <t>&lt;CAEMn5Qk_B3q9-BumtJJf18P7_=TOp9Axhnb_KGjvD3w=G4ynow@mail.gmail.com&gt;</t>
  </si>
  <si>
    <t>Mon, 1 Jun 2015 11:13:45 -0400</t>
  </si>
  <si>
    <t>In Follow-Through from Roundtable Conversations, Clinton Campaign
 Convenes Iowa, NH Experts on Substance Abuse</t>
  </si>
  <si>
    <t>&lt;c02c6229b6c78f4314259bb5fee4aee6@mail.gmail.com&gt;</t>
  </si>
  <si>
    <t>Fri, 15 Jan 2016 16:42:39 -0500</t>
  </si>
  <si>
    <t>Re: Laura Nichols Reference</t>
  </si>
  <si>
    <t>&lt;CAE6FiQ98MVHdjUO1DaW45THYR-yx566rQuVXH35wLR_H3R+yyQ@mail.gmail.com&gt;</t>
  </si>
  <si>
    <t>Mon, 11 Oct 2010 17:40:20 -0400</t>
  </si>
  <si>
    <t>John, meet the President backstage</t>
  </si>
  <si>
    <t>&lt;29107aacb25430c40425e32adfbac8a4@bounce.bluestatedigital.com&gt;</t>
  </si>
  <si>
    <t>Fri, 8 Jan 2016 18:12:24 -0500</t>
  </si>
  <si>
    <t>Jake Sullivan &lt;jsullivan@hillaryclinton.com&gt;, 
 Jennifer Palmieri &lt;jpalmieri@hillaryclinton.com&gt;, 
 John Podesta &lt;jp66@hillaryclinton.com&gt;, 
 John Podesta &lt;john.podesta@gmail.com&gt;</t>
  </si>
  <si>
    <t>Re: draft HRC statement</t>
  </si>
  <si>
    <t>&lt;CACR8c2qAGGSmsS1Wp723wqBmgYjARg5HCEQ470FjUx7oM675CQ@mail.gmail.com&gt;</t>
  </si>
  <si>
    <t>Tue, 15 Mar 2016 23:52:10 -0400</t>
  </si>
  <si>
    <t>&lt;CAMhPeA-ioBE6PHOorbAGg8S+Ux+utxN-gxCyA73Bp2qO=8NCfg@mail.gmail.com&gt;</t>
  </si>
  <si>
    <t>Wed, 15 Jul 2015 20:26:37 -0400</t>
  </si>
  <si>
    <t>ecmullen@gmail.com</t>
  </si>
  <si>
    <t>Bob Glennon</t>
  </si>
  <si>
    <t>&lt;35CEFEB4-1B9D-4278-852D-AE7E91A27B85@gmail.com&gt;</t>
  </si>
  <si>
    <t>Tue, 24 Nov 2015 23:04:14 +0000</t>
  </si>
  <si>
    <t>Reminder: NO Dean's Lunch in the Faculty Lounge tomorrow</t>
  </si>
  <si>
    <t>&lt;C6CBC6CBDCF269408374800E44213E703A3F6014@LAW-MBX01.law.georgetown.edu&gt;</t>
  </si>
  <si>
    <t>Thu, 17 Mar 2016 20:40:42 +0000</t>
  </si>
  <si>
    <t>Sara Latham &lt;slatham@hillaryclinton.com&gt;, 
 John Podesta &lt;john.podesta@gmail.com&gt;</t>
  </si>
  <si>
    <t>RE: Letter to State</t>
  </si>
  <si>
    <t>&lt;BLUPR17MB0324CD9FB760411BF7065DA4A38B0@BLUPR17MB0324.namprd17.prod.outlook.com&gt;</t>
  </si>
  <si>
    <t>Fri, 18 Sep 2015 21:17:35 +0000</t>
  </si>
  <si>
    <t>Re: Keystone</t>
  </si>
  <si>
    <t>&lt;CAJiTYQatJGeChj8YwYqzHXZbu1-WSm+1wwR8iq1eMTHu7Zmh6A@mail.gmail.com&gt;</t>
  </si>
  <si>
    <t>Tue, 20 Oct 2009 14:24:27 -0400</t>
  </si>
  <si>
    <t>[big campaign] Close Gitmo Now Campaign and TV Ad: Retired Generals,
 Veterans Group  And Former Congressman Launch Campaign To Close Gitmo</t>
  </si>
  <si>
    <t>&lt;88f4b6b00910201124u1dcd2c38ka837f509c7313d33@mail.gmail.com&gt;</t>
  </si>
  <si>
    <t>Wed, 4 Aug 2010 22:06:48 -0000</t>
  </si>
  <si>
    <t>MARY, save on Red Ripe Tomatoes on the Vine + more!</t>
  </si>
  <si>
    <t>&lt;bxaz0efbdw9vawau8q8r6atugwckdm.2011616918.4953@mta412.a.chtah.com&gt;</t>
  </si>
  <si>
    <t>Tue, 13 Jan 2015 20:16:57 -0500</t>
  </si>
  <si>
    <t>Re: Follow-up Media call</t>
  </si>
  <si>
    <t>&lt;CAB5o6bZBLeua7q4MmoK=+KdWOCjCOx-J5AKpd27yWqpw0hQBSg@mail.gmail.com&gt;</t>
  </si>
  <si>
    <t>Wed, 30 Sep 2015 16:29:18 -0400</t>
  </si>
  <si>
    <t xml:space="preserve">Let me know if you have 5 mins - seeing the Secretary tonight </t>
  </si>
  <si>
    <t>&lt;FCC2DFD6-088C-4330-9DBF-B694598DDE74@32advisors.com&gt;</t>
  </si>
  <si>
    <t>Fri, 9 Jan 2009 13:32:45 -0500</t>
  </si>
  <si>
    <t>&lt;LMallard@nea.org&gt;</t>
  </si>
  <si>
    <t>JOHN STOCKS IS RETURNING YOUR CALL - PLEASE CALL HIM AT 202-822-7523 or email me your office number. Many Thanks</t>
  </si>
  <si>
    <t>&lt;0C02F4B1261CD944A437ED3117C864C96EF257@NEA-HQ-EVS2.NEA.LOC&gt;</t>
  </si>
  <si>
    <t>Fri, 21 Sep 2012 12:19:57 -0500 (CDT)</t>
  </si>
  <si>
    <t>Mike Palamuso &lt;feedback@lcv.org&gt;</t>
  </si>
  <si>
    <t>Obsessing about the polls too?</t>
  </si>
  <si>
    <t>&lt;27912133.1348248017005.JavaMail.www@app329&gt;</t>
  </si>
  <si>
    <t>Mon, 25 Jan 2016 15:36:34 -0500</t>
  </si>
  <si>
    <t xml:space="preserve">The best is yet to come....Our country's best days are ahead not behind - if we work together </t>
  </si>
  <si>
    <t>&lt;009801d157b0$14ef4220$3ecdc660$@gmail.com&gt;</t>
  </si>
  <si>
    <t>Sat, 3 Oct 2015 14:25:30 -0400</t>
  </si>
  <si>
    <t>christopher.kirchhoff@gmail.com</t>
  </si>
  <si>
    <t>&lt;98129928-F8CB-44AB-9949-ECD89E3A1662@gmail.com&gt;</t>
  </si>
  <si>
    <t>Thu, 16 Apr 2015 20:41:20 -0400</t>
  </si>
  <si>
    <t>Huma Abedin &lt;ha16@hillaryclinton.com&gt;, Cheryl Mills &lt;cheryl.mills@gmail.com&gt;, 
 John Podesta &lt;john.podesta@gmail.com&gt;</t>
  </si>
  <si>
    <t>Press q on releasing taxes</t>
  </si>
  <si>
    <t>&lt;3461166862805353548@unknownmsgid&gt;</t>
  </si>
  <si>
    <t>Wed, 17 Feb 2016 15:10:36 -0500</t>
  </si>
  <si>
    <t>Dhruv Samdani &lt;dhruvsamdani@gmail.com&gt;</t>
  </si>
  <si>
    <t>Civil Rights Cold Cases Law</t>
  </si>
  <si>
    <t>&lt;CABixhu7H_PyQ3QVvUyFUGezNEmc==4Sccc7U5HVZ=mwkm0XESQ@mail.gmail.com&gt;</t>
  </si>
  <si>
    <t>Tue, 12 May 2015 03:49:13 -0400</t>
  </si>
  <si>
    <t>Andrea Purse &lt;andrea.purse@gmail.com&gt;</t>
  </si>
  <si>
    <t>Re: Checking in</t>
  </si>
  <si>
    <t>&lt;CAE6FiQ-SMBXK8Kp9HftE5ByWnmHE7xF=qoXEevRYoiiXqJS6eA@mail.gmail.com&gt;</t>
  </si>
  <si>
    <t>Sat, 30 Jan 2016 00:04:57 +0000</t>
  </si>
  <si>
    <t>"alert@endcitizensunited.org" &lt;admin@endcitizensunited.org&gt;</t>
  </si>
  <si>
    <t>dangerously behind</t>
  </si>
  <si>
    <t>&lt;2dbe25710aecd43134b25dda77271fe7@bounce.bluestatedigital.com&gt;</t>
  </si>
  <si>
    <t>Sat, 12 Mar 2016 16:26:10 -0500</t>
  </si>
  <si>
    <t>Michael Stennis &lt;mstennis@hillaryclinton.com&gt;</t>
  </si>
  <si>
    <t>&lt;CAN-BwZwTKg3KXtJCG3O+=i2205N+4A=B8oemktJa69F0ub38GQ@mail.gmail.com&gt;</t>
  </si>
  <si>
    <t>Sat, 28 Mar 2015 12:00:07 -0400</t>
  </si>
  <si>
    <t>Re: KSA Matter</t>
  </si>
  <si>
    <t>&lt;CALk44aDDcOCHMFbcH3QS=L4Oep3RsSq6TC0qWNxhXB9OXBCjfw@mail.gmail.com&gt;</t>
  </si>
  <si>
    <t>Sat, 7 Mar 2015 16:28:35 -0500</t>
  </si>
  <si>
    <t>Re: DRAFT STATEMENT</t>
  </si>
  <si>
    <t>&lt;CALk44aCe7=tX2zse953QM9HT_yx3p65RMPzcvd6=GFaHwJGG6Q@mail.gmail.com&gt;</t>
  </si>
  <si>
    <t>Fri, 08 Feb 2008 12:35:04 -0500</t>
  </si>
  <si>
    <t>tom@zzranch.com</t>
  </si>
  <si>
    <t>Re: Battleground Survey</t>
  </si>
  <si>
    <t>&lt;C3D1FCF8.C6AC%sgreenberg@gqrr.com&gt;</t>
  </si>
  <si>
    <t>Fri, 13 Mar 2015 09:02:17 -0400</t>
  </si>
  <si>
    <t>Re: Statement</t>
  </si>
  <si>
    <t>&lt;827D6B14-0D71-4ED6-9717-AC5A12AEB763@gmail.com&gt;</t>
  </si>
  <si>
    <t>Mon, 9 Feb 2015 20:21:18 -0500</t>
  </si>
  <si>
    <t>Skyler Gray &lt;skylermgray@gmail.com&gt;</t>
  </si>
  <si>
    <t>Application for Hillary Clinton's 2016 Campaign Team</t>
  </si>
  <si>
    <t>&lt;CAM8p4O5p7o_DnD2akhKuaOG7Bu6N_ajw-Y8k1qXNCv9EfO4FHQ@mail.gmail.com&gt;</t>
  </si>
  <si>
    <t>Fri, 14 Aug 2015 18:00:11 +0000</t>
  </si>
  <si>
    <t>Heather Boushey &lt;HBoushey@equitablegrowth.org&gt;</t>
  </si>
  <si>
    <t>"Milia B. Fisher" &lt;mbfisher@americanprogress.org&gt;</t>
  </si>
  <si>
    <t>For my conversation with JDP on Monday</t>
  </si>
  <si>
    <t>&lt;D1F3A1CE.93700%hboushey@equitablegrowth.org&gt;</t>
  </si>
  <si>
    <t>Thu, 27 Dec 2007 22:35:13 +0000</t>
  </si>
  <si>
    <t>"Paul Begala" &lt;pbegala@hatcreekent.com&gt;, 
 "Stan Greenberg" &lt;sgreenberg@gqrr.com&gt;, 
 "Zach Schwartz" &lt;zschwartz@shangrila.us&gt;, john.podesta@gmail.com</t>
  </si>
  <si>
    <t>Good meeting</t>
  </si>
  <si>
    <t>&lt;1772722719-1198794919-cardhu_decombobulator_blackberry.rim.net-399827323-@bxe032.bisx.prod.on.blackberry&gt;</t>
  </si>
  <si>
    <t>Sun, 29 Nov 2015 14:16:40 +0000</t>
  </si>
  <si>
    <t>"[URGENT] - Progressive Turnout Project" &lt;admin@turnoutpac.org&gt;</t>
  </si>
  <si>
    <t>falling short</t>
  </si>
  <si>
    <t>&lt;0559263b76d673dbd664a95d3b21e53b@bounce.bluestatedigital.com&gt;</t>
  </si>
  <si>
    <t>Wed, 6 Aug 2008 11:24:02 -0400</t>
  </si>
  <si>
    <t>[big campaign] Citations in Freddoso's anti-Obama book rife with
 misinformation</t>
  </si>
  <si>
    <t>&lt;A9E1E468A2B3374F8BB081CF2B013AA24A59FBFB11@onion.mmfa.internal&gt;</t>
  </si>
  <si>
    <t>Wed, 28 Oct 2015 03:16:18 +0000</t>
  </si>
  <si>
    <t>Re: Confirming you received this</t>
  </si>
  <si>
    <t>&lt;OFE8D8373E.84A4D8DE-ON00257EEC.0011F61D-1446002178314@notes.na.collabserv.com&gt;</t>
  </si>
  <si>
    <t>Mon, 18 Jan 2016 15:12:16 -0500</t>
  </si>
  <si>
    <t>"Multicultural Media, Telecom &amp; Internet Council" &lt;media@mmtconline.org&gt;</t>
  </si>
  <si>
    <t>Last Day to Register for This Week's #BBSJ16 Summit!</t>
  </si>
  <si>
    <t>&lt;1123515357003.1103872774846.9366.0.331510JL.1002@scheduler.constantcontact.com&gt;</t>
  </si>
  <si>
    <t>Fri, 23 Oct 2015 11:37:47 -0400</t>
  </si>
  <si>
    <t>Fwd: Material for 11:30am Scheduling Meeting</t>
  </si>
  <si>
    <t>&lt;CADAzsbQLcc+4Ck+vZ7LoojdeKJaW+LzdA-PbLGv37MOj61J3Ng@mail.gmail.com&gt;</t>
  </si>
  <si>
    <t>Thu, 10 Sep 2015 13:35:36 +0000</t>
  </si>
  <si>
    <t>Steve Elmendorf &lt;Steve@elmendorfryan.com&gt;</t>
  </si>
  <si>
    <t>Robby Mook &lt;re47@hillaryclinton.com&gt;, 
 "john.podesta@gmail.com" &lt;john.podesta@gmail.com&gt;</t>
  </si>
  <si>
    <t>linda lipsen</t>
  </si>
  <si>
    <t>&lt;BLUPR04MB0061E429EE350CBD5056E0AB0510@BLUPR04MB006.namprd04.prod.outlook.com&gt;</t>
  </si>
  <si>
    <t>Mon, 15 Jul 2013 17:01:03 -0400</t>
  </si>
  <si>
    <t>&lt;BLU171-W73C741F7B397EAA9CF0EACDE670@phx.gbl&gt;</t>
  </si>
  <si>
    <t>Thu, 28 Aug 2014 01:44:53 -0700</t>
  </si>
  <si>
    <t>&lt;0.1.B.EE5.1CFC29C5684FC7A.0@omp.e.hotwire.com&gt;</t>
  </si>
  <si>
    <t>Sun, 9 Nov 2008 12:13:19 -0600</t>
  </si>
  <si>
    <t>"denis mcdonough" &lt;denis.mcdonough@gmail.com&gt;</t>
  </si>
  <si>
    <t>Fwd: Poles backtrack</t>
  </si>
  <si>
    <t>&lt;27ec852e0811091013y601c8fbbm25055ad52b26c62f@mail.gmail.com&gt;</t>
  </si>
  <si>
    <t>Fri, 14 Nov 2014 13:25:18 +0000</t>
  </si>
  <si>
    <t>Your hand</t>
  </si>
  <si>
    <t>&lt;b4fd8fab3841473db45e3f2520b466c2@BY1PR0101MB1223.prod.exchangelabs.com&gt;</t>
  </si>
  <si>
    <t>Mon, 5 Oct 2015 12:16:58 -0400</t>
  </si>
  <si>
    <t>David Kendall &lt;dkendall@wc.com&gt;, Katherine Turner &lt;KTurner@wc.com&gt;, 
 Heather Samuelson &lt;hsamuelson@cdmillsgroup.com&gt;, 
 Cheryl Mills &lt;cheryl.mills@gmail.com&gt;, 
 John Podesta &lt;john.podesta@gmail.com&gt;, 
 Brian Fallon &lt;bfallon@hillaryclinton.com&gt;, 
 Phil Schiliro &lt;pschiliro@sb-atalaya.com&gt;, 
 Phil Barnett &lt;pbarnett@sb-atalaya.com&gt;, Matt Siegler &lt;matt@sb-atalaya.com&gt;</t>
  </si>
  <si>
    <t>3:30pm Tuesday meeting @ W&amp;C</t>
  </si>
  <si>
    <t>&lt;CANvypvA8ZOvpszWue44opoT4OM-XNEi-Vjq04W44Ye2ed6-fjQ@mail.gmail.com&gt;</t>
  </si>
  <si>
    <t>Thu, 5 Mar 2015 04:28:11 +0000</t>
  </si>
  <si>
    <t>Nick Merrill &lt;nmerrill@hrcoffice.com&gt;, 
 Jennifer Palmieri &lt;jennifer.m.palmieri@gmail.com&gt;, 
 Robby Mook &lt;robbymook@gmail.com&gt;, 
 =?utf-8?Q?Heather=0D=0A_Samuelson?= &lt;Heather.samuelson@gmail.com&gt;</t>
  </si>
  <si>
    <t>FINAL / Cleared Tweet</t>
  </si>
  <si>
    <t>&lt;555BB134-1776-4F88-BC54-4DB6D9574AB9@hrcoffice.com&gt;</t>
  </si>
  <si>
    <t>Wed, 20 Aug 2014 20:36:21 +0000</t>
  </si>
  <si>
    <t>lost for good</t>
  </si>
  <si>
    <t>&lt;c9316996eb86f38fdd70e71a4fc87a13@bounce.bluestatedigital.com&gt;</t>
  </si>
  <si>
    <t>Tue, 5 Jan 2016 14:00:27 -0500</t>
  </si>
  <si>
    <t>Re: Twitterstorm Tuesday - January 5</t>
  </si>
  <si>
    <t>&lt;CACR8c2r6oAaWUtckJgRWaU+DM81Z47EPFf6-7Z-Za5U2M+ioxg@mail.gmail.com&gt;</t>
  </si>
  <si>
    <t>Fri, 05 Feb 2016 22:19:42 +0000</t>
  </si>
  <si>
    <t>john.podesta@gmail.com, oshur@hillaryclinton.com, jbenenson@bsgco.com, 
 rich@dixondavismedia.com, gruncom@aol.com, ekriegel@hillaryclinton.com, 
 john@algpolling.com, mona@algpolling.com, re47@hillaryclinton.com, 
 nnayak@hillaryclinton.com, jim.margolis@gmmb.com, 
 jpalmieri@hillaryclinton.com, ellen.esterhay@gmmb.com, 
 david@dixondavismedia.com, scurrie@bsgco.com, 
 caitlin@grunwald-communications.com, David Binder &lt;david@db-research.com&gt;</t>
  </si>
  <si>
    <t>Updated Invitation: Data Check-In @ Sat Feb 6, 2016 9am - 9:30am (john.podesta@gmail.com)</t>
  </si>
  <si>
    <t>&lt;089e0149c4c2774009052b0d3f16@google.com&gt;</t>
  </si>
  <si>
    <t>Mon, 10 Nov 2014 18:48:21 +0000</t>
  </si>
  <si>
    <t>Sara Gras &lt;syg7@law.georgetown.edu&gt;</t>
  </si>
  <si>
    <t>West Elm couch for sale - $450</t>
  </si>
  <si>
    <t>&lt;FDFB601757DED4478A56DECC05BE5A2D258A4317@LAW-MBX01.law.georgetown.edu&gt;</t>
  </si>
  <si>
    <t>Fri, 18 Jul 2014 20:21:32 -0000</t>
  </si>
  <si>
    <t>"BevMo!" &lt;BevMo_newsletter@e.bevmo.com&gt;</t>
  </si>
  <si>
    <t>&lt;b63y4wubfa2hvxauy9m0hbyj4tjdmt.6857692.8844@mta950.e.bevmo.com&gt;</t>
  </si>
  <si>
    <t>Thu, 17 Dec 2015 14:26:38 -0800</t>
  </si>
  <si>
    <t>The Creative Coalition &lt;Email@TheCreativeCoalition.org&gt;</t>
  </si>
  <si>
    <t>First Honorees for Spotlight Initiative Gala in Park City Announced</t>
  </si>
  <si>
    <t>&lt;DK-DB-01oP6en9JntYn000ee60c@mail4.doubleknot.com&gt;</t>
  </si>
  <si>
    <t>Wed, 4 Mar 2015 21:48:21 +0000</t>
  </si>
  <si>
    <t xml:space="preserve">Tax Scholars Join G'town Law Faculty </t>
  </si>
  <si>
    <t>&lt;5CFB44D64A78CA459D19BE4B86C9F9E825588581@LAW-MBX01.law.georgetown.edu&gt;</t>
  </si>
  <si>
    <t>Thu, 14 Jan 2016 21:05:51 -0500</t>
  </si>
  <si>
    <t>Strategic update and getting Ro together with Amanda</t>
  </si>
  <si>
    <t>&lt;CAMnk8+HBzTfB+sOPSys8HhL6Ny_3458uU=VLYa_qTi4iBEPT6A@mail.gmail.com&gt;</t>
  </si>
  <si>
    <t>Fri, 7 Nov 2008 01:12:20 +0000</t>
  </si>
  <si>
    <t>Delivered: Communications plan?</t>
  </si>
  <si>
    <t>&lt;2132718148-1226020327-cardhu_decombobulator_blackberry.rim.net-17821328-@bxe245.bisx.prod.on.blackberry&gt;</t>
  </si>
  <si>
    <t>Mon, 11 Aug 2008 13:29:05 -0400</t>
  </si>
  <si>
    <t>[big campaign] Calling on Justice to investigate McCain's bundlers,
 like they did with Hsu</t>
  </si>
  <si>
    <t>&lt;C4C5EF21.52F27%ddonnelly@campaignmoney.org&gt;</t>
  </si>
  <si>
    <t>Tue, 14 Jul 2015 10:41:14 -0700</t>
  </si>
  <si>
    <t>Re: Fred Wilson</t>
  </si>
  <si>
    <t>&lt;CACWw=rSjXa7BT0zs5RyLmjBcWUbZ1nGZ0BpGun_Tq64PYU5Qig@mail.gmail.com&gt;</t>
  </si>
  <si>
    <t>Fri, 6 Nov 2015 09:44:41 -0500</t>
  </si>
  <si>
    <t>I'll come there after ppfa</t>
  </si>
  <si>
    <t>&lt;CAE6FiQ9qY8+xAWkFkf=N8+rkkKgH52seJkpxyYLdswGqTJz4GA@mail.gmail.com&gt;</t>
  </si>
  <si>
    <t>Sat, 2 May 2015 20:39:22 -0400</t>
  </si>
  <si>
    <t>Re: cything strom</t>
  </si>
  <si>
    <t>&lt;CALk44aBE5poe6Mh7fSQd9STKATtrHAx8y7wCBKAdxdkTTHkO3A@mail.gmail.com&gt;</t>
  </si>
  <si>
    <t>Wed, 14 Oct 2015 20:08:08 -0400</t>
  </si>
  <si>
    <t>Speech Drafts &lt;speechdrafts@hillaryclinton.com&gt;, 
 Lorella Praeli &lt;lpraeli@hillaryclinton.com&gt;</t>
  </si>
  <si>
    <t>DRAFT: Latinos for Hillary rally</t>
  </si>
  <si>
    <t>&lt;CAFcwtWCrXe_ZsiWOXpxSa_EPVcrr0dCuEep_H05MbMmiQMM-Pg@mail.gmail.com&gt;</t>
  </si>
  <si>
    <t>Thu, 24 Apr 2014 12:17:32 +0000</t>
  </si>
  <si>
    <t>"Sepp, Eryn" &lt;Eryn_M_Sepp@who.eop.gov&gt;</t>
  </si>
  <si>
    <t>John Podesta &lt;john.podesta@gmail.com&gt;, Wendy Abrams &lt;wabrams1@gmail.com&gt;</t>
  </si>
  <si>
    <t>RE: house of cards</t>
  </si>
  <si>
    <t>&lt;C5303CF47707FC429A24D83940BDD739EC9B15@smeopm04&gt;</t>
  </si>
  <si>
    <t>Sat, 17 Jan 2015 18:47:30 -0500</t>
  </si>
  <si>
    <t>&lt;CAE6FiQ-SpQGTJCxjasT9aMzYdizzZEKQh+dJM-Tdkbxxte09Yg@mail.gmail.com&gt;</t>
  </si>
  <si>
    <t>Sun, 11 May 2014 13:54:35 -0400</t>
  </si>
  <si>
    <t>Re: Theory of the Case</t>
  </si>
  <si>
    <t>&lt;CALk44aDE0LKj3x0Tfeqbu9jtTW0a4-SJddXRJzmB=Ce9McWLbQ@mail.gmail.com&gt;</t>
  </si>
  <si>
    <t>Tue, 6 Oct 2015 13:25:44 -0400</t>
  </si>
  <si>
    <t>Bbnanna &lt;bbnanna11@gmail.com&gt;</t>
  </si>
  <si>
    <t>Re: You available for a call?</t>
  </si>
  <si>
    <t>&lt;13E6218E-BC13-4B39-A1A3-634AA02D6560@gmail.com&gt;</t>
  </si>
  <si>
    <t>Wed, 27 Jan 2010 17:45:51 +0000</t>
  </si>
  <si>
    <t>Watch Party tonight in Washington</t>
  </si>
  <si>
    <t>&lt;6c73845433782c4625fd2b4dd5b5d4bb@localhost.localdomain&gt;</t>
  </si>
  <si>
    <t>Wed, 5 Nov 2008 00:06:17 +0000</t>
  </si>
  <si>
    <t>Delivered: Re: Are you here in chicago?</t>
  </si>
  <si>
    <t>&lt;1045592455-1225843564-cardhu_decombobulator_blackberry.rim.net-2114759407-@bxe245.bisx.prod.on.blackberry&gt;</t>
  </si>
  <si>
    <t>Sat, 9 Jan 2016 17:57:18 -0500</t>
  </si>
  <si>
    <t>Re: FOR THE BOOK: PP endorsement remarks</t>
  </si>
  <si>
    <t>&lt;CAEZb1wST2Xz0svCRcgrVnjR7GvOKU2smghAzVQq63h13ck5+Sw@mail.gmail.com&gt;</t>
  </si>
  <si>
    <t>Tue, 28 Oct 2008 00:56:50 +0000</t>
  </si>
  <si>
    <t>Re: WH meeting and MOU</t>
  </si>
  <si>
    <t>&lt;153133163-1225155402-cardhu_decombobulator_blackberry.rim.net-2079061825-@bxe245.bisx.prod.on.blackberry&gt;</t>
  </si>
  <si>
    <t>Thu, 18 Sep 2008 08:44:03 -0400</t>
  </si>
  <si>
    <t>[big campaign] '08 Daily News Clips - 9/18</t>
  </si>
  <si>
    <t>&lt;c28de9b0809180544la1605fbs68e419ff16208022@mail.gmail.com&gt;</t>
  </si>
  <si>
    <t>Sat, 30 Jan 2016 16:55:31 +0000</t>
  </si>
  <si>
    <t>"Salazar, Ken" &lt;Ken.Salazar@wilmerhale.com&gt;</t>
  </si>
  <si>
    <t>John Podesta &lt;John.podesta@gmail.com&gt;, 
 Amanda Renteria &lt;arenteria@hillaryclinton.com&gt;</t>
  </si>
  <si>
    <t>Colorado-Pueblo</t>
  </si>
  <si>
    <t>&lt;412B9DF5-A9EC-4A0B-BFE0-B60D6D57442E@wilmerhale.com&gt;</t>
  </si>
  <si>
    <t>Thu, 30 Oct 2008 16:57:16 -0500</t>
  </si>
  <si>
    <t>"Varney, Christine A." &lt;cvarney@hhlaw.com&gt;, john.podesta@gmail.com, 
 "Froman, Michael B " &lt;fromanm@citi.com&gt;</t>
  </si>
  <si>
    <t>RE: FBI issue</t>
  </si>
  <si>
    <t>&lt;1B00035490093D4A9609987376E3B8332D1B4014@manny.obama.local&gt;</t>
  </si>
  <si>
    <t>Wed, 26 Nov 2014 17:44:46 -0500</t>
  </si>
  <si>
    <t>Re: Pollsters and media consultants</t>
  </si>
  <si>
    <t>&lt;94E54261-EC26-4296-AC47-AB17A35C5056@gmail.com&gt;</t>
  </si>
  <si>
    <t>Sun, 10 Aug 2014 18:56:34 +0300</t>
  </si>
  <si>
    <t>Re: Talk tomorrow?</t>
  </si>
  <si>
    <t>&lt;7625856B-A583-4DFE-9711-94C76ECA2CC2@gmail.com&gt;</t>
  </si>
  <si>
    <t>Mon, 19 Oct 2015 19:03:26 -0400</t>
  </si>
  <si>
    <t>"Kendall, David" &lt;DKendall@wc.com&gt;, 
 "jsullivan@hillaryclinton.com" &lt;jsullivan@hillaryclinton.com&gt;, 
 "Turner, Katherine" &lt;KTurner@wc.com&gt;, "gruncom@aol.com" &lt;gruncom@aol.com&gt;, 
 "jpalmieri@hillaryclinton.com" &lt;jpalmieri@hillaryclinton.com&gt;, 
 "john.podesta@gmail.com" &lt;john.podesta@gmail.com&gt;, 
 "aelrod@hillaryclinton.com" &lt;aelrod@hillaryclinton.com&gt;, 
 "pir@hrcoffice.com" &lt;pir@hrcoffice.com&gt;, 
 "slatham@hillaryclinton.com" &lt;slatham@hillaryclinton.com&gt;, 
 "cheryl.mills@gmail.com" &lt;cheryl.mills@gmail.com&gt;, 
 "hsamuelson@cdmillsgroup.com" &lt;hsamuelson@cdmillsgroup.com&gt;, 
 "bfallon@hillaryclinton.com" &lt;bfallon@hillaryclinton.com&gt;, 
 "ha16@hillaryclinton.com" &lt;ha16@hillaryclinton.com&gt;, 
 "pschiliro@sb-atalaya.com" &lt;pschiliro@sb-atalaya.com&gt;, 
 "pbarnett@sb-atalaya.com" &lt;pbarnett@sb-atalaya.com&gt;, 
 "matt@sb-atalaya.com" &lt;matt@sb-atalaya.com&gt;</t>
  </si>
  <si>
    <t>&lt;CAAEwKfwHqpdFvgqq3DdU1udMUHp-4t0Nc1kUo9rCdsPhgRD7uQ@mail.gmail.com&gt;</t>
  </si>
  <si>
    <t>Sun, 18 Jan 2015 08:04:14 -0500</t>
  </si>
  <si>
    <t>Fwd: REMINDER:  SUNDAY, January 18, 8:00am EST - Standing Meeting</t>
  </si>
  <si>
    <t>&lt;7EF02D88-B9AD-4D0C-8993-59CCAF0ADABA@gmail.com&gt;</t>
  </si>
  <si>
    <t>Mon, 1 Feb 2016 23:46:05 -0600</t>
  </si>
  <si>
    <t>Re: Exceeding expectation is always a good thing!</t>
  </si>
  <si>
    <t>&lt;7660760429655143864@unknownmsgid&gt;</t>
  </si>
  <si>
    <t>Sun, 23 Aug 2015 18:42:54 +0000</t>
  </si>
  <si>
    <t>"Bill de Blasio" &lt;deblasio@att.blackberry.net&gt;</t>
  </si>
  <si>
    <t>Re: Follow up</t>
  </si>
  <si>
    <t>&lt;1164568991-1440355371-cardhu_decombobulator_blackberry.rim.net-79487305-@b18.c3.bise6.blackberry&gt;</t>
  </si>
  <si>
    <t>Wed, 6 Jan 2016 21:44:15 +0000</t>
  </si>
  <si>
    <t>"Dennis Cheng, Hillary for America" &lt;financehq@hillaryclinton.com&gt;, 
 kgasperine@hillaryclinton.com</t>
  </si>
  <si>
    <t>Monday evening, February 8th in Concord, NH</t>
  </si>
  <si>
    <t>&lt;OF7DC199B1.7F0669A8-ON88257F32.00753BE2-88257F32.00776A66@notes.na.collabserv.com&gt;</t>
  </si>
  <si>
    <t>Wed, 17 Dec 2014 10:28:13 -0500</t>
  </si>
  <si>
    <t>David Dreyer &lt;d2dreyer@gmail.com&gt;</t>
  </si>
  <si>
    <t>Re: Merry Xmas today</t>
  </si>
  <si>
    <t>&lt;CAE6FiQ-XMBJnH9NFsKxk5jCfVkz45B-D4jUDCuf5k22J4f4irg@mail.gmail.com&gt;</t>
  </si>
  <si>
    <t>Wed, 30 Apr 2014 07:07:06 +0000</t>
  </si>
  <si>
    <t>Matt McKenna &lt;Matt@presidentclinton.com&gt;, 
 "'mmoore@deweysquare.com'" &lt;mmoore@deweysquare.com&gt;, 
 Tina Flournoy &lt;Tina@presidentclinton.com&gt;, 
 "'john.podesta@gmail.com'" &lt;john.podesta@gmail.com&gt;</t>
  </si>
  <si>
    <t>Re: Margorie Margolies</t>
  </si>
  <si>
    <t>&lt;25FD17942867384A8E90BD86C550FB7821A6AF@CESC-EXCH01.clinton.local&gt;</t>
  </si>
  <si>
    <t>Sun, 29 Sep 2013 19:17:48 +0000</t>
  </si>
  <si>
    <t>Beat Bobby Schilling &lt;admin@cheribustos.com&gt;</t>
  </si>
  <si>
    <t>last night</t>
  </si>
  <si>
    <t>&lt;c0be703403fce3e71c3d94c696ba953b@bounce.bluestatedigital.com&gt;</t>
  </si>
  <si>
    <t>Sat, 6 Feb 2016 15:01:52 +0000 (GMT)</t>
  </si>
  <si>
    <t>This is devastating communities</t>
  </si>
  <si>
    <t>&lt;162691907.144987191454770912669.JavaMail.app@rbg21.atlis1&gt;</t>
  </si>
  <si>
    <t>Wed, 22 May 2013 19:43:03 +0000 (UTC)</t>
  </si>
  <si>
    <t>Franklin Foer &lt;info@tnr.com&gt;</t>
  </si>
  <si>
    <t>FW: Show your support</t>
  </si>
  <si>
    <t>&lt;1141865162.2586051369251783215.JavaMail.root@bybee.iad01.hubspot-networks.net&gt;</t>
  </si>
  <si>
    <t>Mon, 30 Nov 2015 01:19:19 +0000</t>
  </si>
  <si>
    <t>Re: DRAFT: Women senators TPs</t>
  </si>
  <si>
    <t>&lt;9DEFD63E-3EC0-4501-8F59-7ABACA37258C@gmmb.com&gt;</t>
  </si>
  <si>
    <t>Fri, 1 May 2015 10:55:51 -0400</t>
  </si>
  <si>
    <t>John Podesta &lt;john.podesta@gmail.com&gt;, Megan Rouse &lt;megan.rouse@yahoo.com&gt;</t>
  </si>
  <si>
    <t>Parking @ LinkedIn</t>
  </si>
  <si>
    <t>&lt;CAKekdpVYMTkYv-wC-Xraf3dGPmQZ-HM+zp3n_Enn6p3v+VFiHg@mail.gmail.com&gt;</t>
  </si>
  <si>
    <t>Sun, 24 Jan 2016 14:38:14 +0000 (UTC)</t>
  </si>
  <si>
    <t>siddeshwarao suravarapu via LinkedIn &lt;messages-noreply@linkedin.com&gt;</t>
  </si>
  <si>
    <t>siddeshwarao suravarapu mentioned you in an update</t>
  </si>
  <si>
    <t>&lt;1618582551.1091259.1453646294627.JavaMail.app@ela4-app8165.prod.linkedin.com&gt;</t>
  </si>
  <si>
    <t>Mon, 12 Jan 2015 18:41:07 +0000</t>
  </si>
  <si>
    <t>Favor</t>
  </si>
  <si>
    <t>&lt;F2AB6D7B2D8723478D2FA453A6E9B9050135C85D69@EXMBX11.netplexity.local&gt;</t>
  </si>
  <si>
    <t>Thu, 3 Sep 2009 09:00:55 EDT</t>
  </si>
  <si>
    <t>[big campaign] Fwd: SCHAKOWSKY: NOTHING BUT A ROBUST PUBLIC OPTION</t>
  </si>
  <si>
    <t>&lt;c5e.5ffffcd1.37d11807@aol.com&gt;</t>
  </si>
  <si>
    <t>Fri, 21 Nov 2014 17:56:37 +0000</t>
  </si>
  <si>
    <t>Carlos Del Toro &lt;cdeltoro@sbgts.com&gt;</t>
  </si>
  <si>
    <t xml:space="preserve">A Special Invite </t>
  </si>
  <si>
    <t>&lt;99B4FC930BB90048A0FC737C31D51018469EC59D@MBX05.cloud.aoc&gt;</t>
  </si>
  <si>
    <t>Thu, 12 Aug 2010 12:52:21 +0000</t>
  </si>
  <si>
    <t>tara.mcguinness@gmail.com</t>
  </si>
  <si>
    <t>"John Podesta" &lt;john.podesta@gmail.com&gt;, 
 "jennifer palmeri" &lt;JPalmieri@americanprogress.org&gt;</t>
  </si>
  <si>
    <t>Fw: Today, it's time to commit to vote</t>
  </si>
  <si>
    <t>&lt;878072479-1281617692-cardhu_decombobulator_blackberry.rim.net-991799526-@bda787.bisx.prod.on.blackberry&gt;</t>
  </si>
  <si>
    <t>Sat, 19 Dec 2015 22:55:38 -0500</t>
  </si>
  <si>
    <t>Re: Can we tweet #maytheforcebewithyou?</t>
  </si>
  <si>
    <t>&lt;CAEMn5Qknmuv3jnzuWbXzvyDX8gaU4Qx2Jv_yBY6aQED5CU_dVw@mail.gmail.com&gt;</t>
  </si>
  <si>
    <t>Sun, 9 Nov 2008 12:20:54 -0500</t>
  </si>
  <si>
    <t>Faiz Shakir &lt;FShakir@americanprogress.org&gt;</t>
  </si>
  <si>
    <t>Sara Latham &lt;Sara.Latham@ptt.gov&gt;, 
 "'jennifer.m.palmieri@gmail.com'" &lt;jennifer.m.palmieri@gmail.com&gt;</t>
  </si>
  <si>
    <t>TP post</t>
  </si>
  <si>
    <t>&lt;A28459BA2B4D5D49BED0238513058A7F012415D1A182@CAPMAILBOX.americanprogresscenter.org&gt;</t>
  </si>
  <si>
    <t>Sat, 28 Jul 2012 15:10:07 +0000</t>
  </si>
  <si>
    <t>"Gitenstein, Mark H" &lt;GitensteinMH@state.gov&gt;</t>
  </si>
  <si>
    <t>Re: Seeiing ponta</t>
  </si>
  <si>
    <t>&lt;DF3C33B9-1003-4AD5-9E08-AE49618A91F2@americanprogress.org&gt;</t>
  </si>
  <si>
    <t>Sun, 14 Jun 2015 14:52:45 -0500</t>
  </si>
  <si>
    <t>Re: TWEET | Big line outside IA event</t>
  </si>
  <si>
    <t>&lt;8513275023552404825@unknownmsgid&gt;</t>
  </si>
  <si>
    <t>Fri, 2 Oct 2015 15:32:57 -0400</t>
  </si>
  <si>
    <t>Tamara Fucile &lt;fucilet@yahoo.com&gt;</t>
  </si>
  <si>
    <t xml:space="preserve">Van 1! </t>
  </si>
  <si>
    <t>&lt;CFEA82A3-0374-41DD-8501-1E6489F4F88E@yahoo.com&gt;</t>
  </si>
  <si>
    <t>Tue, 2 Jun 2015 20:26:57 +0000</t>
  </si>
  <si>
    <t>Ashok Mahbubani &lt;ashok@mtronics.com&gt;</t>
  </si>
  <si>
    <t>Re: Dinner in DC</t>
  </si>
  <si>
    <t>&lt;BY1PR0501MB152582E69E824127BD04F39FB5B50@BY1PR0501MB1525.namprd05.prod.outlook.com&gt;</t>
  </si>
  <si>
    <t>Fri, 15 Jan 2016 19:01:18 -0500</t>
  </si>
  <si>
    <t>"John Podesta (john.podesta@gmail.com)" &lt;john.podesta@gmail.com&gt;, 
 Jake   Sullivan &lt;jsullivan@hillaryclinton.com&gt;</t>
  </si>
  <si>
    <t xml:space="preserve">Frank Luntz call </t>
  </si>
  <si>
    <t>&lt;F612B92E2218444187C121B1FF67AFCE8B97831BC5@forohexch&gt;</t>
  </si>
  <si>
    <t>Sat, 26 Dec 2015 19:45:34 -0500</t>
  </si>
  <si>
    <t>Say you'll watch my last State of the Union</t>
  </si>
  <si>
    <t>&lt;24d4d7cd158d5010d73cf7cbe3706e2e@ofa0.bounce.bluestatedigital.com&gt;</t>
  </si>
  <si>
    <t>Tue, 6 Dec 2011 18:14:07 -0500</t>
  </si>
  <si>
    <t>Re: CGI Board Meeting- Possible Change of Time</t>
  </si>
  <si>
    <t>&lt;CAE6FiQ9L=vJzRFeCB_38RjVju5privniPcvF4RAaXd6RcvjA7A@mail.gmail.com&gt;</t>
  </si>
  <si>
    <t>Sun, 24 Jan 2016 08:41:20 -0500</t>
  </si>
  <si>
    <t>Re: AfAm donors</t>
  </si>
  <si>
    <t>&lt;3927089982150100825@unknownmsgid&gt;</t>
  </si>
  <si>
    <t>Fri, 29 May 2015 21:53:37 +0000</t>
  </si>
  <si>
    <t>Molly McUsic &lt;mcusic@wyssfoundation.org&gt;</t>
  </si>
  <si>
    <t>RE: Antitrust, Rent Seeking and Inequality</t>
  </si>
  <si>
    <t>&lt;4A64AB58F5C89648B3FBDA2A961BD8B314DE3D7C@S11MAILD006N1.sh11.lan&gt;</t>
  </si>
  <si>
    <t>Wed, 18 Feb 2015 18:02:21 -0500</t>
  </si>
  <si>
    <t>&lt;CAE6FiQ8M+ewfaNge01QzxRKwf9uJU_tkC96zHVuqCrea6BBerw@mail.gmail.com&gt;</t>
  </si>
  <si>
    <t>Mon, 25 Feb 2008 16:23:24 -0500</t>
  </si>
  <si>
    <t>Re: DA Conference and NYC meeting</t>
  </si>
  <si>
    <t>&lt;d8506cac0802251323k5e42c057x3efd21e9c6510e6e@mail.gmail.com&gt;</t>
  </si>
  <si>
    <t>Thu, 14 Aug 2014 19:47:32 +0000</t>
  </si>
  <si>
    <t>"ACT@thehousemajoritypac.com" &lt;democrats@thehousemajoritypac.com&gt;</t>
  </si>
  <si>
    <t>URGENT: Response Required!</t>
  </si>
  <si>
    <t>&lt;2c5b50f3ef10dfe71dd592059e5b4212@bounce.bluestatedigital.com&gt;</t>
  </si>
  <si>
    <t>Wed, 7 May 2008 13:36:17 -0400</t>
  </si>
  <si>
    <t>"Susan McCue" &lt;Susan@messageinc.com&gt;</t>
  </si>
  <si>
    <t>"'Begala, Paul'" &lt;pbegala@hatcreekent.com&gt;, tom@zzranch.com, 
 john.podesta@gmail.com, davidbrockdc@gmail.com</t>
  </si>
  <si>
    <t>RE: Fwd: McCain in Ohio</t>
  </si>
  <si>
    <t>&lt;00b901c8b068$dbb022a0$931067e0$@com&gt;</t>
  </si>
  <si>
    <t>Wed, 20 May 2015 16:18:33 +0000</t>
  </si>
  <si>
    <t>General David Petraeus, June 2, 2015, 3 West 51st street, 3 West Club</t>
  </si>
  <si>
    <t>&lt;e8fcb7a905-john.podesta=gmail.com@mail.vresp.com&gt;</t>
  </si>
  <si>
    <t>Wed, 26 Mar 2008 15:54:56 -0700 (PDT)</t>
  </si>
  <si>
    <t>Re: seriously</t>
  </si>
  <si>
    <t>&lt;901235.26295.qm@web56807.mail.re3.yahoo.com&gt;</t>
  </si>
  <si>
    <t>Wed, 25 Nov 2015 12:27:38 +0000</t>
  </si>
  <si>
    <t>Re: DRAFT: Oped on Paris climate talks</t>
  </si>
  <si>
    <t>&lt;489B835B-8792-49F5-A565-B6773D1E472E@gmmb.com&gt;</t>
  </si>
  <si>
    <t>Sun, 20 Mar 2016 17:40:33 -0400</t>
  </si>
  <si>
    <t>Debbie Fine &lt;debsfine@gmail.com&gt;</t>
  </si>
  <si>
    <t>Re: Elias</t>
  </si>
  <si>
    <t>&lt;CAE6FiQ-ND1=ekqMd2z=VwJ9JFwxQJvnYbYq4VuCdJ40Lb3ChkA@mail.gmail.com&gt;</t>
  </si>
  <si>
    <t>Sun, 21 Feb 2016 19:15:29 +0000</t>
  </si>
  <si>
    <t>john.podesta@gmail.com, hstone@hillaryclinton.com, 
 jsullivan@hillaryclinton.com, mharris@hillaryclinton.com, 
 kschake@hillaryclinton.com, ha16@hillaryclinton.com, 
 slatham@hillaryclinton.com, ahornbrook@hillaryclinton.com, 
 sbay@hillaryclinton.com, jp66@hillaryclinton.com, 
 lvalmoro@hillaryclinton.com, mhalle@hillaryclinton.com, 
 ekriegel@hillaryclinton.com, jpalmieri@hillaryclinton.com, 
 mmarshall@hillaryclinton.com</t>
  </si>
  <si>
    <t>Invitation: Next Week Schedule @ Sun Feb 21, 2016 10pm - 11pm (john.podesta@gmail.com)</t>
  </si>
  <si>
    <t>&lt;e89a8f50316c155ad8052c4c8a05@google.com&gt;</t>
  </si>
  <si>
    <t>Sat, 19 Sep 2015 10:54:46 -0700</t>
  </si>
  <si>
    <t>&lt;0.0.6.CFE.1D0F303A273B8E0.0@omp.e.hotwire.com&gt;</t>
  </si>
  <si>
    <t>Fri, 10 Oct 2014 00:22:31 +0000</t>
  </si>
  <si>
    <t>DEADLOCKED</t>
  </si>
  <si>
    <t>&lt;5acf4b49e3b83e69716e1489dae922e1@bounce.bluestatedigital.com&gt;</t>
  </si>
  <si>
    <t>Wed, 8 Apr 2015 14:22:10 +0000</t>
  </si>
  <si>
    <t>&lt;3342BB12-808C-483D-AFA9-A6AE991D9069@clintonfoundation.org&gt;</t>
  </si>
  <si>
    <t>Tue, 4 Nov 2008 10:33:13 EST</t>
  </si>
  <si>
    <t>clu@barackobama.com, dmcdonough@barackobama.com</t>
  </si>
  <si>
    <t>Re: Foreign Calls</t>
  </si>
  <si>
    <t>&lt;c72.40d87299.3641c539@aol.com&gt;</t>
  </si>
  <si>
    <t>Wed, 18 Feb 2015 15:31:58 -0500</t>
  </si>
  <si>
    <t>Matthew Greer &lt;mjg256@georgetown.edu&gt;</t>
  </si>
  <si>
    <t>john.podesta@gmail.com, Richard_leon@dcd.uscourts.gov</t>
  </si>
  <si>
    <t>Congressional Investigations: Matt Greer paper topic</t>
  </si>
  <si>
    <t>&lt;3f02ad66655faa2b9aeae5b789153d43@mail.gmail.com&gt;</t>
  </si>
  <si>
    <t>Mon, 10 Aug 2015 19:37:58 +0000</t>
  </si>
  <si>
    <t>Re: Fw: Equitable Growth Press Clips August 10</t>
  </si>
  <si>
    <t>&lt;BLUPR08MB1748289AD200DD0B36F331ABBA700@BLUPR08MB1748.namprd08.prod.outlook.com&gt;</t>
  </si>
  <si>
    <t>Thu, 21 May 2015 11:56:12 -0400</t>
  </si>
  <si>
    <t>Re: Rigging of Foreign Exchange Market Makes Felons of Top Banks</t>
  </si>
  <si>
    <t>&lt;6196125775330917187@unknownmsgid&gt;</t>
  </si>
  <si>
    <t>Fri, 27 Feb 2015 08:48:48 -0500</t>
  </si>
  <si>
    <t>Re: Foundation mtg</t>
  </si>
  <si>
    <t>&lt;CAE6FiQ8fFuJ8fCP2Ygah0AKZv2+PgkfYjiYRkqSemzwgE6REAw@mail.gmail.com&gt;</t>
  </si>
  <si>
    <t>Fri, 11 Sep 2015 02:20:41 +0000</t>
  </si>
  <si>
    <t>Biopolitical Views &amp; News:  Confronting Biotech Utopias / Pinker's Problems</t>
  </si>
  <si>
    <t>&lt;9C/1B-15709-97A32F55@genius-network.com&gt;</t>
  </si>
  <si>
    <t>Thu, 8 Oct 2015 16:02:51 +0000</t>
  </si>
  <si>
    <t>&lt;25b85319ed833b816410d639bd335b7960a.20151008160228@mail76.atl31.mcdlv.net&gt;</t>
  </si>
  <si>
    <t>Thu, 18 Jun 2009 23:59:10 +0000</t>
  </si>
  <si>
    <t>tmatzzie@gmail.com</t>
  </si>
  <si>
    <t>ablickstein@nsnetwork.org, "big campaign" &lt;bigcampaign@googlegroups.com&gt;</t>
  </si>
  <si>
    <t>[big campaign] Re: Berman-Pence resolution on Iran -- on House
 floortomorrow</t>
  </si>
  <si>
    <t>&lt;400518701-1245369560-cardhu_decombobulator_blackberry.rim.net-571333154-@bxe1036.bisx.prod.on.blackberry&gt;</t>
  </si>
  <si>
    <t>Wed, 28 Oct 2015 11:05:17 -0400</t>
  </si>
  <si>
    <t>Georgetown University Alumni Association &lt;alumniclubs@georgetown.edu&gt;</t>
  </si>
  <si>
    <t>John Podesta &lt;podesta@georgetown.edu&gt;</t>
  </si>
  <si>
    <t>Join us for "The Graces &amp; Challenges of Being a Parent"</t>
  </si>
  <si>
    <t>&lt;HPC-SAM749.GTW.48126.561285@mailer2&gt;</t>
  </si>
  <si>
    <t>Mon, 4 Aug 2008 09:07:10 -0400</t>
  </si>
  <si>
    <t>"Vachon, Michael" &lt;Michael.Vachon@soros.com&gt;</t>
  </si>
  <si>
    <t>RE: FFA</t>
  </si>
  <si>
    <t>&lt;C8FA3B481ABC224FB1790510F35ED4C402800F29@NYC-SOR-EXCH-06.SorosFunds.com&gt;</t>
  </si>
  <si>
    <t>Mon, 25 Jan 2016 10:04:29 -0800</t>
  </si>
  <si>
    <t>General McCasland</t>
  </si>
  <si>
    <t>&lt;E8428167-CF1B-4CC3-95D2-977A277CC5CB@me.com&gt;</t>
  </si>
  <si>
    <t>Fri, 10 Jul 2015 09:21:48 -0700</t>
  </si>
  <si>
    <t>&lt;1C68876D-C1D5-490D-9096-EC706F617131@berkeley.edu&gt;</t>
  </si>
  <si>
    <t>Tue, 28 Apr 2015 17:13:57 -0400</t>
  </si>
  <si>
    <t>Re: Fw: checking in</t>
  </si>
  <si>
    <t>&lt;CAH2oiqJVuWkZzXDTxCes-H8dOc7d8LV6kUsZwZ8cQujUym3t9A@mail.gmail.com&gt;</t>
  </si>
  <si>
    <t>Thu, 20 Aug 2015 03:57:34 -0400</t>
  </si>
  <si>
    <t>Re: Joel Klein</t>
  </si>
  <si>
    <t>&lt;CAE6FiQ-Ev-BQV7mkEvX+A8KFfAGVTxcqzSEsxURkqXRPGByg2Q@mail.gmail.com&gt;</t>
  </si>
  <si>
    <t>Thu, 24 Apr 2014 16:56:40 +0000</t>
  </si>
  <si>
    <t>FW: Better Markets</t>
  </si>
  <si>
    <t>&lt;3B00EFA99369C540BE90A0C751EF8F8A538468@sf-exch01.sandlerfamily.org&gt;</t>
  </si>
  <si>
    <t>Sun, 13 Jul 2008 08:59:39 -0400</t>
  </si>
  <si>
    <t>mpbonner@bonnergrp.com, john.podesta@gmail.com</t>
  </si>
  <si>
    <t>Advancing Wisconsin-Confidential</t>
  </si>
  <si>
    <t>&lt;0C02F4B1261CD944A437ED3117C864C9532DD3@NEA-HQ-EVS2.NEA.LOC&gt;</t>
  </si>
  <si>
    <t>Fri, 16 May 2008 12:24:30 -0400</t>
  </si>
  <si>
    <t>[big campaign] Media Monitoring Report - Morning 05/16/08</t>
  </si>
  <si>
    <t>&lt;4569b3c70805160924g19af42a1v87e6a15f7518ca7@mail.gmail.com&gt;</t>
  </si>
  <si>
    <t>Fri, 14 Aug 2015 07:41:35 -0400</t>
  </si>
  <si>
    <t>Re: NYTimes: Is Hillary Clinton Really in Danger of Losing the Primary?</t>
  </si>
  <si>
    <t>&lt;-2811687164385656961@unknownmsgid&gt;</t>
  </si>
  <si>
    <t>Fri, 22 Aug 2014 10:15:29 -0500</t>
  </si>
  <si>
    <t>The Nature Conservancy &lt;member@nature.org&gt;</t>
  </si>
  <si>
    <t xml:space="preserve">Join Us for a Fall Bird Walk </t>
  </si>
  <si>
    <t>&lt;312235170.1408720757253.JavaMail.www@app229&gt;</t>
  </si>
  <si>
    <t>Mon, 8 Oct 2012 16:50:06 -0400</t>
  </si>
  <si>
    <t>David Axelrod &lt;info@barackobama.com&gt;</t>
  </si>
  <si>
    <t>John, I'll be blunt</t>
  </si>
  <si>
    <t>&lt;5eaccda62db83b7d50617014b83f523d@ofa0.bounce.bluestatedigital.com&gt;</t>
  </si>
  <si>
    <t>Fri, 11 Jul 2008 17:51:15 -0400</t>
  </si>
  <si>
    <t>[big campaign] LCV Applauds Obama Energy Speech</t>
  </si>
  <si>
    <t>&lt;C49D4E13.9A20%david_sandretti@lcv.org&gt;</t>
  </si>
  <si>
    <t>Thu, 9 Apr 2015 14:47:19 -0400</t>
  </si>
  <si>
    <t>Fwd: FW: Jorge in the Ralston Flash</t>
  </si>
  <si>
    <t>&lt;CAJNDScH=7t1DPcVcXEwHrjnuz3DfFBr+pd+fbZT6PmLq4AtvsA@mail.gmail.com&gt;</t>
  </si>
  <si>
    <t>Thu, 13 Mar 2014 16:31:01 +0000</t>
  </si>
  <si>
    <t>Echols for Assembly &lt;info@echolsforassembly.com&gt;</t>
  </si>
  <si>
    <t>You can put me over the top</t>
  </si>
  <si>
    <t>&lt;5321dd45b370c_40f4ac1ffc62438@worker1.mail&gt;</t>
  </si>
  <si>
    <t>Thu, 10 Jan 2008 14:01:11 -0500</t>
  </si>
  <si>
    <t>"Begala, Paul" &lt;pbegala@hatcreekent.com&gt;, "Susan McCue" &lt;susan@one.org&gt;, 
 "John Podesta" &lt;john.podesta@gmail.com&gt;, 
 "Stan Greenberg" &lt;sgreenberg@gqrr.com&gt;, 
 "Tara McGuinness" &lt;tara.mcguinness@gmail.com&gt;, 
 "Anna Greenberg" &lt;agreenberg@gqrr.com&gt;</t>
  </si>
  <si>
    <t>briefing for media firms on Huckabee, Romney, Giuliani</t>
  </si>
  <si>
    <t>&lt;87906ab90801101101i26f266eej92839628c2370c6b@mail.gmail.com&gt;</t>
  </si>
  <si>
    <t>Sat, 8 Aug 2015 18:47:58 -0400</t>
  </si>
  <si>
    <t>When you have a minute</t>
  </si>
  <si>
    <t>&lt;CAE6FiQ-kng7Occa1EJaSDVqSRo9kbuNy1WrdZJ0oGaWx5xCu3w@mail.gmail.com&gt;</t>
  </si>
  <si>
    <t>Thu, 5 Mar 2015 17:32:30 -0500</t>
  </si>
  <si>
    <t>Re: Can you call me</t>
  </si>
  <si>
    <t>&lt;9B7B43DD-A45F-47C4-B98C-82BA99EB7089@gmail.com&gt;</t>
  </si>
  <si>
    <t>Mon, 14 Dec 2015 23:04:42 +0800</t>
  </si>
  <si>
    <t>info@scmp.com</t>
  </si>
  <si>
    <t>UFOs are out there, and so is the booming conspiracy industry</t>
  </si>
  <si>
    <t>&lt;E1a8Ug6-0003Aq-Ib@scmp-prod-drupal4.scmp-prod.catalyst.net.nz&gt;</t>
  </si>
  <si>
    <t>Sun, 5 Oct 2008 15:57:34 +0000</t>
  </si>
  <si>
    <t>Delivered: Re: transition comms</t>
  </si>
  <si>
    <t>&lt;140393226-1223222252-cardhu_decombobulator_blackberry.rim.net-478257461-@bxe032.bisx.prod.on.blackberry&gt;</t>
  </si>
  <si>
    <t>Fri, 9 Oct 2015 14:00:40 +0000 (GMT)</t>
  </si>
  <si>
    <t>MedExpress Urgent Care &lt;email@medexpress.messages3.com&gt;</t>
  </si>
  <si>
    <t>Flu shots now available at MedExpress</t>
  </si>
  <si>
    <t>&lt;2142570159.63608141444399240545.JavaMail.app@rbg31.atlis1&gt;</t>
  </si>
  <si>
    <t>Mon, 29 Feb 2016 15:37:30 +0000</t>
  </si>
  <si>
    <t>Want to really stick it to Mark Kirk?</t>
  </si>
  <si>
    <t>&lt;e71de73351ba8da27808978bc234d538@bounce.bluestatedigital.com&gt;</t>
  </si>
  <si>
    <t>Tue, 13 Oct 2015 23:31:54 -0400</t>
  </si>
  <si>
    <t>Podesta John &lt;john.podesta@gmail.com&gt;</t>
  </si>
  <si>
    <t>Great night, congrats</t>
  </si>
  <si>
    <t>&lt;F9E1ADBE-4CA7-4903-87AC-3C7F14193566@corridorpartners.com&gt;</t>
  </si>
  <si>
    <t>Sun, 20 Mar 2016 23:09:02 +0200</t>
  </si>
  <si>
    <t>Charalambos Tsekeris &lt;tsekeris@gmail.com&gt;</t>
  </si>
  <si>
    <t>Official invitation for the conference "e-life 2016",</t>
  </si>
  <si>
    <t>&lt;CAP-Lzhn=tKbg0J4g=UOQKWfvuQYoSwC4NQHyTXK3V1mP50F0Pg@mail.gmail.com&gt;</t>
  </si>
  <si>
    <t>Tue, 1 Dec 2015 15:20:16 -0500</t>
  </si>
  <si>
    <t>Re: Me to CA</t>
  </si>
  <si>
    <t>&lt;CAE6FiQ8uXkVyvuAWYsS_VSz+jaFShodsQTfjOXx02Gdya5RctA@mail.gmail.com&gt;</t>
  </si>
  <si>
    <t>Wed, 25 Mar 2015 12:37:44 -0400</t>
  </si>
  <si>
    <t>Joel Benenson &lt;jbenenson@bsgco.com&gt;, John Podesta &lt;john.podesta@gmail.com&gt;, 
 "Margolis, Jim" &lt;Jim.Margolis@gmmb.com&gt;, Mandy Grunwald &lt;gruncom@aol.com&gt;, 
 John Anzalone &lt;john@algpolling.com&gt;</t>
  </si>
  <si>
    <t>Foundation Briefing</t>
  </si>
  <si>
    <t>&lt;D1385C98.41DC1%marissa.astor@icloud.com&gt;</t>
  </si>
  <si>
    <t>Tue, 10 Jun 2014 08:45:25 -0700</t>
  </si>
  <si>
    <t>Re: video of your dad walking with obama!</t>
  </si>
  <si>
    <t>&lt;CAAVDwMKdBBN=BXEcY8x+d0Wv2tuJ1paSqFAsFx3Zk_+gkeaGzg@mail.gmail.com&gt;</t>
  </si>
  <si>
    <t>Thu, 5 Nov 2009 11:29:20 -0500</t>
  </si>
  <si>
    <t>[big campaign] New TV Ad Blasts House GOP Alternative Health "Reform"
 Bill That Omits the Reform</t>
  </si>
  <si>
    <t>&lt;29FF7EFA288ACD488DD412939D4D1BABEE0582@aufc-server.AUFC.local&gt;</t>
  </si>
  <si>
    <t>Thu, 29 Jan 2015 23:12:52 +0000</t>
  </si>
  <si>
    <t>Gene Sperling | Julie Pace</t>
  </si>
  <si>
    <t>&lt;D0F0285C.BD263%nmerrill@hrcoffice.com&gt;</t>
  </si>
  <si>
    <t>Mon, 25 Jan 2016 15:01:37 -0500</t>
  </si>
  <si>
    <t>Re: TWEET: SCOTUS on FERC rule</t>
  </si>
  <si>
    <t>&lt;-3610993549274615723@unknownmsgid&gt;</t>
  </si>
  <si>
    <t>Tue, 11 Dec 2012 18:02:28 -0500</t>
  </si>
  <si>
    <t>James Salt &lt;jsalt@catholics-united.org&gt;</t>
  </si>
  <si>
    <t>Bigcampaign &lt;bigcampaign@googlegroups.com&gt;</t>
  </si>
  <si>
    <t>[big campaign] ADVISORY: Santa Claus Coming to Town for Fiscal Cliff Negotiations</t>
  </si>
  <si>
    <t>&lt;CAH-d7O=6gz-z1ZTRjeen7cim4Q1+m1tfEsAsLaT1vGU6nGGALA@mail.gmail.com&gt;</t>
  </si>
  <si>
    <t>Fri, 12 Jun 2015 10:58:16 -0400</t>
  </si>
  <si>
    <t>Marlon Marshall &lt;mmarshall@hillaryclinton.com&gt;, 
 Lona Valmoro &lt;lvalmoro@hillaryclinton.com&gt;</t>
  </si>
  <si>
    <t>RE: U.S. Conference of Mayors</t>
  </si>
  <si>
    <t>&lt;9ea5bc2f2bef271262fc375f690d7384@mail.gmail.com&gt;</t>
  </si>
  <si>
    <t>Fri, 12 Dec 2008 15:22:22 -0500</t>
  </si>
  <si>
    <t>FW: To John Podesta from Ted Turner</t>
  </si>
  <si>
    <t>&lt;2D9BF548D5515F438B3AA0B0BE7BF5F63033FD08DD@MBX-01.ptt.gov&gt;</t>
  </si>
  <si>
    <t>Fri, 20 Feb 2015 10:40:49 -0500</t>
  </si>
  <si>
    <t>MUST READ: Log Cabin Democrat opinion: Annette Dove: Hillary Clinton
 gets the job done</t>
  </si>
  <si>
    <t>&lt;CAGLPf4eTSpsD4oC1-1NZk4pXpCKvcp7hqXSz-M+U1Nhv7MKVLw@mail.gmail.com&gt;</t>
  </si>
  <si>
    <t>Sat, 20 Feb 2016 22:21:43 -0700</t>
  </si>
  <si>
    <t>KLS GMAIL &lt;kennethlsalazar@gmail.com&gt;</t>
  </si>
  <si>
    <t>John Podesta &lt;John.podesta@gmail.com&gt;, 
 Amanda Renteria &lt;arenteria@hillaryclinton.com&gt;, 
 Jim Lyons &lt;JLyons@lrrlaw.com&gt;</t>
  </si>
  <si>
    <t>Colorado</t>
  </si>
  <si>
    <t>&lt;E8521DC3-4A41-4C5E-91D7-D2A998EC6663@gmail.com&gt;</t>
  </si>
  <si>
    <t>Fri, 1 May 2015 14:05:58 -0400</t>
  </si>
  <si>
    <t>HRC Call @ 11:30</t>
  </si>
  <si>
    <t>&lt;CAEMn5Q=3YxXTEWiofMS637NzP-DsbuNnthAQfBkP-_AdRXvNog@mail.gmail.com&gt;</t>
  </si>
  <si>
    <t>Sun, 11 Jan 2015 11:51:07 +0100</t>
  </si>
  <si>
    <t>Frederic SAMAMA &lt;fsamama@gmail.com&gt;</t>
  </si>
  <si>
    <t>Wishes 2015</t>
  </si>
  <si>
    <t>&lt;CAMBRTopNs2ii3ZYV9irc=AjNcJzB8+ZnJkMK25yAYbXaaScc7Q@mail.gmail.com&gt;</t>
  </si>
  <si>
    <t>Fri, 17 Jan 2014 20:37:13 -0500</t>
  </si>
  <si>
    <t>Re: Betsy Myers</t>
  </si>
  <si>
    <t>&lt;CAE6FiQ_8pk8=YGhQY9UoMJD6K=VUvDGYcSN_EVzJMccPMhfC3w@mail.gmail.com&gt;</t>
  </si>
  <si>
    <t>Mon, 10 Nov 2008 02:32:23 +0000</t>
  </si>
  <si>
    <t>"Dan Pfeiffer" &lt;dpfeiffer@barackobama.com&gt;, 
 "Anita Dunn" &lt;adunn@barackobama.com&gt;, 
 "Jim Messina" &lt;jmessina@barackobama.com&gt;, 
 "Stephanie Cutter" &lt;scutter@barackobama.com&gt;</t>
  </si>
  <si>
    <t>Re: Usa today</t>
  </si>
  <si>
    <t>&lt;1233870102-1226284329-cardhu_decombobulator_blackberry.rim.net-1377589937-@bxe245.bisx.prod.on.blackberry&gt;</t>
  </si>
  <si>
    <t>Tue, 30 Dec 2014 21:11:47 +0000</t>
  </si>
  <si>
    <t>"Sandler, Susan" &lt;ses@sandlerfoundation.org&gt;</t>
  </si>
  <si>
    <t>One more thought about Anna</t>
  </si>
  <si>
    <t>&lt;D9781A61E443364380FBB0F150248B41010573A3@sf-exch01.sandlerfamily.org&gt;</t>
  </si>
  <si>
    <t>Sun, 28 Feb 2016 18:37:21 -0500</t>
  </si>
  <si>
    <t>Ben Krauss &lt;bakrauss@gmail.com&gt;</t>
  </si>
  <si>
    <t>Speech Drafts &lt;speechdrafts@hillaryclinton.com&gt;, 
 Lily Adams &lt;ladams@hillaryclinton.com&gt;, 
 Harrell Kirstein &lt;hkirstein@hillaryclinton.com&gt;, 
 Charlie Baker &lt;cbaker@hillaryclinton.com&gt;, 
 Ian Sams &lt;isams@hillaryclinton.com&gt;, 
 Vivek Viswanathan &lt;vviswanathan@hillaryclinton.com&gt;</t>
  </si>
  <si>
    <t>DRAFT: Insert for MA stump speech</t>
  </si>
  <si>
    <t>&lt;CABvAcWfq9E33zFRQJPgm1EFYvPg8j1JYuGAP=FFBBwu0Ru=F-w@mail.gmail.com&gt;</t>
  </si>
  <si>
    <t>Wed, 31 Aug 2011 12:02:45 -0400</t>
  </si>
  <si>
    <t>Jennifer Palmieri &lt;JPalmieri@americanprogress.org&gt;, 
 "'john.podesta@gmail.com'" &lt;john.podesta@gmail.com&gt;</t>
  </si>
  <si>
    <t>Re: Talked with Cutter -</t>
  </si>
  <si>
    <t>&lt;96AB68D2CFDF484BA95B23C51E9C8B0568DA043468@CAPMAILBOX.americanprogresscenter.org&gt;</t>
  </si>
  <si>
    <t>Sat, 13 Feb 2016 12:43:19 -0800</t>
  </si>
  <si>
    <t>RL Miller &lt;rlmiller.blueskies@gmail.com&gt;</t>
  </si>
  <si>
    <t>Re: Climate Hawks Vote presidential endorsement - quick question</t>
  </si>
  <si>
    <t>&lt;CAF5nJqFZYSbV3u2iDiQ2GJPKJpCYXngAQcYEcYbS9UfEQX54eg@mail.gmail.com&gt;</t>
  </si>
  <si>
    <t>Thu, 5 Nov 2015 06:44:02 -0800</t>
  </si>
  <si>
    <t>The Note - The Jeb Files</t>
  </si>
  <si>
    <t>&lt;980700647.10781639.1446734642578@n7umgw22.starwave.com&gt;</t>
  </si>
  <si>
    <t>Sat, 7 Mar 2015 18:26:23 -0500</t>
  </si>
  <si>
    <t>Forgot to ask</t>
  </si>
  <si>
    <t>&lt;49EDB710-30DB-42E8-98FE-524C82D333A6@gmail.com&gt;</t>
  </si>
  <si>
    <t>Sun, 22 Mar 2015 21:38:07 -0400</t>
  </si>
  <si>
    <t>Re: Getting together to discuss education policy and 2016</t>
  </si>
  <si>
    <t>&lt;1DC119DD-A17A-4716-A9A0-EBB40D711306@gmail.com&gt;</t>
  </si>
  <si>
    <t>Sat, 21 Nov 2015 00:07:37 +0000</t>
  </si>
  <si>
    <t>Team Backbone &lt;info@backbonecampaign.org&gt;</t>
  </si>
  <si>
    <t>Featured On Front Page News...</t>
  </si>
  <si>
    <t>&lt;564fb5c9ced8a_48170f55e438252@worker4.mail&gt;</t>
  </si>
  <si>
    <t>Fri, 5 Feb 2016 20:22:20 -0500</t>
  </si>
  <si>
    <t>Speech Drafts &lt;speechdrafts@hillaryclinton.com&gt;, 
 Mike Vlacich &lt;mvlacich@hillaryclinton.com&gt;, 
 Harrell Kirstein &lt;hkirstein@hillaryclinton.com&gt;</t>
  </si>
  <si>
    <t>Speech for Tonight</t>
  </si>
  <si>
    <t>&lt;CAAEwKfwDDa+VumG-jmEKgVG5vAMJz9TwEhbVCqc887M1cw_Ygg@mail.gmail.com&gt;</t>
  </si>
  <si>
    <t>Fri, 6 Mar 2015 18:01:50 +0000</t>
  </si>
  <si>
    <t>FW: Politics of Inequality project background</t>
  </si>
  <si>
    <t>&lt;D11F556E.806A1%hboushey@equitablegrowth.org&gt;</t>
  </si>
  <si>
    <t>Wed, 20 Jan 2016 12:07:44 -0500</t>
  </si>
  <si>
    <t>Fwd: Hi, John</t>
  </si>
  <si>
    <t>&lt;CAE6FiQ82z7ew1wW9fgx4kRpMVAqbuipfqg0iEqRJpH+kyqcKYQ@mail.gmail.com&gt;</t>
  </si>
  <si>
    <t>Wed, 3 Dec 2014 07:39:40 -0500</t>
  </si>
  <si>
    <t>"'Gary Jacobson' via trustees-user" &lt;trustees-user@knox.edu&gt;</t>
  </si>
  <si>
    <t>"&lt;blews@sbcglobal.net&gt;" &lt;blews@sbcglobal.net&gt;</t>
  </si>
  <si>
    <t>Re: Knox women's basketball event</t>
  </si>
  <si>
    <t>&lt;87245957-3167-47A4-82A7-515A27295B11@aol.com&gt;</t>
  </si>
  <si>
    <t>Tue, 18 Dec 2012 10:56:39 -0600 (CST)</t>
  </si>
  <si>
    <t>"Mike Palamuso, League of Conservation Voters" &lt;feedback@lcv.org&gt;</t>
  </si>
  <si>
    <t>An early gift from President Obama</t>
  </si>
  <si>
    <t>&lt;30129084.1355863170034.JavaMail.www@app309&gt;</t>
  </si>
  <si>
    <t>Sun, 30 Nov 2008 15:41:10 -0500</t>
  </si>
  <si>
    <t>pls call Gerry Shea</t>
  </si>
  <si>
    <t>&lt;2D9BF548D5515F438B3AA0B0BE7BF5F6303192EA14@MBX-01.ptt.gov&gt;</t>
  </si>
  <si>
    <t>Sat, 31 Oct 2015 15:36:48 +0000</t>
  </si>
  <si>
    <t>Fwd: Hillary Clinton Emails Show Insiders Embracing Flattery - The
 Wall Street Journal.</t>
  </si>
  <si>
    <t>&lt;916E3998-A2EE-4519-8AF7-5AB9F69296BF@sandlerfoundation.org&gt;</t>
  </si>
  <si>
    <t>Thu, 12 Mar 2015 10:14:57 -0400</t>
  </si>
  <si>
    <t>Hartina Flournoy &lt;tflournoy11@gmail.com&gt;</t>
  </si>
  <si>
    <t>Huma Abedin &lt;huma@hrcoffice.com&gt;, John Podesta &lt;john.podesta@gmail.com&gt;, 
 Robert Mook &lt;robbymook@gmail.com&gt;</t>
  </si>
  <si>
    <t>Morgan Stanley</t>
  </si>
  <si>
    <t>&lt;674EC98B-0FD4-43DE-A141-D093EFDE0389@gmail.com&gt;</t>
  </si>
  <si>
    <t>Fri, 26 Feb 2016 15:49:08 -0500</t>
  </si>
  <si>
    <t>&lt;3998918477611654352@unknownmsgid&gt;</t>
  </si>
  <si>
    <t>Wed, 21 Oct 2015 13:22:55 -0400</t>
  </si>
  <si>
    <t>Retweet HRC on Biden?</t>
  </si>
  <si>
    <t>&lt;CAEMn5Qm5C_z0fL6ttsiiSeeGkwuqm1f9V8fUMX3zm8YetbNsfg@mail.gmail.com&gt;</t>
  </si>
  <si>
    <t>Tue, 3 Mar 2015 20:54:27 +0000</t>
  </si>
  <si>
    <t>Joel Benenson &lt;jbenenson@bsgco.com&gt;, Mandy Grunwald &lt;gruncom@aol.com&gt;</t>
  </si>
  <si>
    <t>Re: HRC joke on emails at Emily's List</t>
  </si>
  <si>
    <t>&lt;D11B8933.6E851%dschwerin@hrcoffice.com&gt;</t>
  </si>
  <si>
    <t>Mon, 10 Nov 2008 18:16:57 -0800 (PST)</t>
  </si>
  <si>
    <t>&lt;001636283694532fa7045b6079b3@googlemail.com&gt;</t>
  </si>
  <si>
    <t>Thu, 3 Jul 2008 14:27:52 -0400</t>
  </si>
  <si>
    <t>[big campaign] ADVISORY: Sen. Baucus, Rep. Pete Stark Lead Press Conf
 Call on Medicare, Monday, July 7th @ 1:30PM</t>
  </si>
  <si>
    <t>&lt;29FF7EFA288ACD488DD412939D4D1BAB8B5BA9@aufc-server.AUFC.local&gt;</t>
  </si>
  <si>
    <t>Sat, 18 Apr 2015 15:23:33 -0400</t>
  </si>
  <si>
    <t>Re: ABC This Week</t>
  </si>
  <si>
    <t>&lt;-1991184271505076972@unknownmsgid&gt;</t>
  </si>
  <si>
    <t>Mon, 22 Mar 2010 12:41:18 -0400 (EDT)</t>
  </si>
  <si>
    <t>Last night's vote</t>
  </si>
  <si>
    <t>&lt;702247193.-814133459@democracy.dsccdb.www.democratsenators.org&gt;</t>
  </si>
  <si>
    <t>Sat, 25 Oct 2014 22:27:46 +0000</t>
  </si>
  <si>
    <t>Amitabh Desai &lt;ami@presidentclinton.com&gt;</t>
  </si>
  <si>
    <t>Re: Collection on Florence Progressive Governance Conference</t>
  </si>
  <si>
    <t>&lt;82271372-2DCC-40E2-9CEE-55EB927012AC@presidentclinton.com&gt;</t>
  </si>
  <si>
    <t>Fri, 12 Jun 2015 19:29:58 +0000</t>
  </si>
  <si>
    <t>Liz Blanchard &lt;lblanchard@saban.com&gt;</t>
  </si>
  <si>
    <t>RE: Haim Saban</t>
  </si>
  <si>
    <t>&lt;09e8e2879604497ca2958247bffa51f1@scg-mbx1.scg.corp&gt;</t>
  </si>
  <si>
    <t>Tue, 21 Jul 2015 09:24:05 -0400</t>
  </si>
  <si>
    <t>July 21 Morning Network News Roundup</t>
  </si>
  <si>
    <t>&lt;CAGTda=D4L6UCcJkJaxj2N0iCa+wG0OsT42xvC0ezjzTxxzj1Tg@mail.gmail.com&gt;</t>
  </si>
  <si>
    <t>Thu, 26 Feb 2015 19:39:17 +0000</t>
  </si>
  <si>
    <t>RE: My talk with WJC</t>
  </si>
  <si>
    <t>&lt;8093F70AB22FC54C887FFDAD8E1E93F2E0031E@CESC-EXCH01.clinton.local&gt;</t>
  </si>
  <si>
    <t>Tue, 1 Mar 2016 22:00:57 +0000</t>
  </si>
  <si>
    <t>Tony James &lt;BXUpdate@blackstone.com&gt;</t>
  </si>
  <si>
    <t>Retirement Savings Plan White Paper</t>
  </si>
  <si>
    <t>&lt;73A54E597DDA094B912475F8DBE025A6BA8FB9@CSBXEXMBP04.Blackstone.com&gt;</t>
  </si>
  <si>
    <t>Thu, 17 Sep 2009 14:47:39 GMT</t>
  </si>
  <si>
    <t>"Robert Redford" &lt;feedback@lcv.org&gt;</t>
  </si>
  <si>
    <t>Just 3 days left</t>
  </si>
  <si>
    <t>&lt;20090917144739.22450.7743.qmail@omail4.sac.getactive.com&gt;</t>
  </si>
  <si>
    <t>Mon, 8 Feb 2016 18:48:27 +0000</t>
  </si>
  <si>
    <t>Jake Sullivan &lt;jsullivan@hillaryclinton.com&gt;, 
 Jake Sullivan &lt;jsullivan@hillaryclinton.com&gt;, 
 "John Podesta (john.podesta@gmail.com)" &lt;john.podesta@gmail.com&gt;, 
 "Jennifer Palmieri (jpalmieri@hillaryclinton.com)" &lt;jpalmieri@hillaryclinton.com&gt;, 
 "ha16@hillaryclinton.com" &lt;ha16@hillaryclinton.com&gt;, 
 "Robert Barnett (RBarnett@wc.com)" &lt;RBarnett@wc.com&gt;, 
 "Sara Solow (ssolow@hillaryclinton.com)" &lt;ssolow@hillaryclinton.com&gt;, 
 "Kristina Costa (kcosta@hillaryclinton.com)" &lt;kcosta@hillaryclinton.com&gt;, 
 "Tony Carrk (tcarrk@hillaryclinton.com)" &lt;tcarrk@hillaryclinton.com&gt;, 
 Mandy Grunwald &lt;gruncom@aol.com&gt;, Joel Benenson &lt;jbenenson@bsgco.com&gt;, 
 "Margolis, Jim" &lt;Jim.Margolis@gmmb.com&gt;</t>
  </si>
  <si>
    <t>Mock for Wednesday</t>
  </si>
  <si>
    <t>&lt;83ad9f8d708141a5b263e9327dd43f52@REV02MAIL01.revolution.ad&gt;</t>
  </si>
  <si>
    <t>Thu, 17 Dec 2015 11:11:54 -0500</t>
  </si>
  <si>
    <t>Fwd: REMINDER: White House Call TODAY at 1:30 PM ET</t>
  </si>
  <si>
    <t>&lt;CAE6FiQ_5fmHQ4OzVR_sXdKbKzam-xmYHQTOWZkZsmOjRhtXTjw@mail.gmail.com&gt;</t>
  </si>
  <si>
    <t>Sat, 8 Aug 2015 16:28:23 -0500</t>
  </si>
  <si>
    <t>Elizabeth &lt;elizabethocooley@yahoo.com&gt;</t>
  </si>
  <si>
    <t>john.podesta@gmail.com, John Podesta &lt;jpodesta@americanprogress.org&gt;</t>
  </si>
  <si>
    <t>I'm a Texan</t>
  </si>
  <si>
    <t>&lt;A6DBBCF9-0E1C-4192-87C2-50D3D72CE8CB@yahoo.com&gt;</t>
  </si>
  <si>
    <t>Thu, 11 Feb 2016 23:22:25 -0500</t>
  </si>
  <si>
    <t>&lt;CC9005EC-9B34-4551-986F-EC209C6DCEEE@yahoo.com&gt;</t>
  </si>
  <si>
    <t>Wed, 03 Feb 2016 03:45:56 +0000</t>
  </si>
  <si>
    <t>john.podesta@gmail.com, hstone@hillaryclinton.com, ha16@hillaryclinton.com, 
 sbay@hillaryclinton.com, mmarshall@hillaryclinton.com, 
 bfallon@hillaryclinton.com</t>
  </si>
  <si>
    <t>Invitation: Super Tuesday Meeting @ Wed Feb 3, 2016 12:30pm - 1:30pm (john.podesta@gmail.com)</t>
  </si>
  <si>
    <t>&lt;001a1141c5009a1d87052ad57449@google.com&gt;</t>
  </si>
  <si>
    <t>Sun, 4 Jan 2009 20:37:12 -0500</t>
  </si>
  <si>
    <t>[big campaign] Details on Ann Coulter's new book (comes out
 Tuesday)...</t>
  </si>
  <si>
    <t>&lt;A9E1E468A2B3374F8BB081CF2B013AA24A58860BD4@onion.mmfa.internal&gt;</t>
  </si>
  <si>
    <t>Wed, 10 Dec 2014 16:45:29 +0000</t>
  </si>
  <si>
    <t xml:space="preserve">David Cole </t>
  </si>
  <si>
    <t>&lt;22DCDDC580FA32408250778495277BB272A9A25D@LAW-MBX01.law.georgetown.edu&gt;</t>
  </si>
  <si>
    <t>Fri, 24 Oct 2008 10:38:20 +0000</t>
  </si>
  <si>
    <t>Delivered: Re: from this morning's Washington Post</t>
  </si>
  <si>
    <t>&lt;1911793228-1224844721-cardhu_decombobulator_blackberry.rim.net-144657565-@bxe032.bisx.prod.on.blackberry&gt;</t>
  </si>
  <si>
    <t>Wed, 8 Jul 2015 14:25:37 -0400</t>
  </si>
  <si>
    <t>H &lt;hdr29@hrcoffice.com&gt;, Jake Sullivan &lt;jsullivan@hillaryclinton.com&gt;, 
 John Podesta &lt;john.podesta@gmail.com&gt;, 
 Huma Abedin &lt;ha16@hillaryclinton.com&gt;</t>
  </si>
  <si>
    <t>NYT story on costs of policy proposals</t>
  </si>
  <si>
    <t>&lt;44c42dab2cc835ffeb4f52a290d364ce@mail.gmail.com&gt;</t>
  </si>
  <si>
    <t>Thu, 21 Jan 2016 10:44:30 -0500</t>
  </si>
  <si>
    <t>Re: Status Update: Bernie Climate Hits</t>
  </si>
  <si>
    <t>&lt;CAEMn5QkDa-h8S3j9n_AqNtYqCkLJjO4f8+5hqGWYoQeWTGUgdg@mail.gmail.com&gt;</t>
  </si>
  <si>
    <t>Wed, 21 Oct 2015 18:07:41 -0400</t>
  </si>
  <si>
    <t>Re: DRAFT: JJ Dinner</t>
  </si>
  <si>
    <t>&lt;CAFjSERBCtFikOQ3tHLTFxzipCPiN_wwZmswX0kHcV8k7CNKrmw@mail.gmail.com&gt;</t>
  </si>
  <si>
    <t>Fri, 28 Aug 2015 14:24:16 -0400</t>
  </si>
  <si>
    <t>Edward Meier &lt;emeier@hillaryclinton.com&gt;</t>
  </si>
  <si>
    <t>Re: Jake Sullivan - Follow up from 8.0</t>
  </si>
  <si>
    <t>&lt;CA+fgGzKto6NBX8zEAjkPfA=f80W0eSxpJcELRYxqcErJTcwThw@mail.gmail.com&gt;</t>
  </si>
  <si>
    <t>Sun, 6 Dec 2015 17:21:09 -0500</t>
  </si>
  <si>
    <t>Tara McGuinness &lt;tara.mcguinness@gmail.com&gt;</t>
  </si>
  <si>
    <t>Re: Check out the running gear!</t>
  </si>
  <si>
    <t>&lt;CAE6FiQ_Pg4WUN3pi90Je8U66gba3t6J-ZTSzOrMh9GcFN+aTSA@mail.gmail.com&gt;</t>
  </si>
  <si>
    <t>Sat, 13 Feb 2016 17:26:24 -0500</t>
  </si>
  <si>
    <t>Re: Scalia</t>
  </si>
  <si>
    <t>&lt;CAEMn5Q=fUrfzMaFGHtwL6ebf_p0wuZEJw3ZCgAra19dDrqyzBQ@mail.gmail.com&gt;</t>
  </si>
  <si>
    <t>Thu, 6 Nov 2008 23:42:43 +0000</t>
  </si>
  <si>
    <t>"Gitenstein, Mark H." &lt;MGitenstein@mayerbrown.com&gt;</t>
  </si>
  <si>
    <t>Re: Follow ups from yesterday</t>
  </si>
  <si>
    <t>&lt;49860058-1226014950-cardhu_decombobulator_blackberry.rim.net-579959513-@bxe245.bisx.prod.on.blackberry&gt;</t>
  </si>
  <si>
    <t>Tue, 24 Nov 2015 12:38:53 +0000</t>
  </si>
  <si>
    <t>Re: don't you think it's time...</t>
  </si>
  <si>
    <t>&lt;E3E28A89-A1FC-40B9-8FE3-6A42EC4665F9@nbcuni.com&gt;</t>
  </si>
  <si>
    <t>Tue, 2 Sep 2008 19:36:41 -0500</t>
  </si>
  <si>
    <t>"Chris Lu" &lt;clu@barackobama.com&gt;, 
 "Adam Hitchcock" &lt;ahitchcock@barackobama.com&gt;, john.podesta@gmail.com, 
 william.m.daley@jpmchase.com, cedley@gmail.com, 
 "Valerie Jarrett" &lt;vjarrett@barackobama.com&gt;, fpena@vestarden.com, 
 fromanm@citi.com, don.gips@level3.com, 
 "Pete Rouse" &lt;prouse@barackobama.com&gt;, 
 "Melody Barnes" &lt;mbarnes@barackobama.com&gt;, jg@rock-creek-ventures.com, 
 cbutts.obama08@gmail.com, burke1262@cox.net, 
 cbrowner@thealbrightgroupllc.com, sonalshah@google.com, ricesusane@aol.com, 
 todd.stern@wilmerhale.com, "Jim Steinberg" &lt;djsberg@gmail.com&gt;, 
 joshua.steiner@quadranglegroup.com, elgieh@yahoo.com, alexkoff@aol.com, 
 ldh@stanford.edu, james.rubin@bcpartners.com, cvarney@hhlaw.com, 
 "Lisa Brown" &lt;lisabrown3660@gmail.com&gt;, 
 "John Leibovitz" &lt;leibovitz@gmail.com&gt;, noveck@gmail.com, 
 gaylesmithgayle@gmail.com, tcuellar@stanford.edu, sewallconroy@comcast.net</t>
  </si>
  <si>
    <t>follow-up documents</t>
  </si>
  <si>
    <t>&lt;1B00035490093D4A9609987376E3B8331CA45D3A@manny.obama.local&gt;</t>
  </si>
  <si>
    <t>Fri, 14 Aug 2015 16:07:37 +0000</t>
  </si>
  <si>
    <t>john.podesta@gmail.com, kschake@hillaryclinton.com, 
 jpalmieri@hillaryclinton.com, tgoff@hillaryclinton.com, 
 sbay@hillaryclinton.com, ha16@hillaryclinton.com, 
 ahornbrook@hillaryclinton.com, mmarshall@hillaryclinton.com</t>
  </si>
  <si>
    <t>Invitation: September Planning @ Mon Aug 17, 2015 9pm - 10pm (john.podesta@gmail.com)</t>
  </si>
  <si>
    <t>&lt;001a114fc7d888f154051d47a62a@google.com&gt;</t>
  </si>
  <si>
    <t>Fri, 14 Dec 2012 14:14:04 -0500</t>
  </si>
  <si>
    <t>January 3rd Thank you Breakfast with Congresswoman-elect Cheri Bustos</t>
  </si>
  <si>
    <t>&lt;939545570beb4db5af3934829171919b@frostgroup.net&gt;</t>
  </si>
  <si>
    <t>Wed, 19 Dec 2007 17:36:31 -0500</t>
  </si>
  <si>
    <t>"Begala, Paul" &lt;pbegala@hatcreekent.com&gt;</t>
  </si>
  <si>
    <t>tom@zzranch.com, "Tara McGuinness" &lt;tara.mcguinness@gmail.com&gt;</t>
  </si>
  <si>
    <t>RE: WSJ: Interest Groups Gain In Election Cash Quest</t>
  </si>
  <si>
    <t>&lt;DD3F85C93FEB8A489C0283BD1379358A03C0258E@ms18.mse9.exchange.ms&gt;</t>
  </si>
  <si>
    <t>Wed, 21 Nov 2012 07:23:25 -0500</t>
  </si>
  <si>
    <t>Happy Thanksgiving! Enjoy 20% off In-store</t>
  </si>
  <si>
    <t>&lt;5345-763-38JCJ5-1NJ3O-C90DR-GPJX0C-KR9QPS-H-M2-20121121-4cc5ee9034861f59a@e-dialog.com&gt;</t>
  </si>
  <si>
    <t>Mon, 8 Jun 2015 02:48:58 +0000</t>
  </si>
  <si>
    <t>Update on Ford India</t>
  </si>
  <si>
    <t>&lt;72C5FEE740C9034E815045E6800518AB4F9D1BFC@FFCULEXCH01&gt;</t>
  </si>
  <si>
    <t>Sun, 26 Jul 2015 14:14:40 -0400</t>
  </si>
  <si>
    <t>Earl Blumenauer &lt;eb@earlblumenauer.com&gt;</t>
  </si>
  <si>
    <t>spending mid day</t>
  </si>
  <si>
    <t>&lt;FCCF09B6-FA43-492C-B8DC-9D897F6907E9@earlblumenauer.com&gt;</t>
  </si>
  <si>
    <t>Tue, 2 Feb 2016 15:56:00 -0500</t>
  </si>
  <si>
    <t>Steve Elmendorf &lt;elmendorf@teamsubjectmatter.com&gt;</t>
  </si>
  <si>
    <t>Re: congrats</t>
  </si>
  <si>
    <t>&lt;CAE6FiQ-4U-XTERVguKza8RyJsEWD0TR3wk8JY5AQkNrhjt4hsg@mail.gmail.com&gt;</t>
  </si>
  <si>
    <t>Tue, 28 Apr 2015 18:51:13 -0400</t>
  </si>
  <si>
    <t>Re: Scarborough says Algeria donated to Clinton Foundation when it
 wanted off 'terror list' | PunditFact</t>
  </si>
  <si>
    <t>&lt;-4722603494781942472@unknownmsgid&gt;</t>
  </si>
  <si>
    <t>Mon, 22 Jun 2015 18:30:41 -0400</t>
  </si>
  <si>
    <t>Re: Michele Flournoy to Jeff Bialos Event in McLean?</t>
  </si>
  <si>
    <t>&lt;CAEMn5Qn0H25-dY_9dUMfuryBurk7Vw9RekWDarVMam+JnSHOFQ@mail.gmail.com&gt;</t>
  </si>
  <si>
    <t>Thu, 19 Feb 2015 20:47:42 +0000</t>
  </si>
  <si>
    <t>"George, Suzy" &lt;Suzanne_A_George@nsc.eop.gov&gt;</t>
  </si>
  <si>
    <t>Pullman</t>
  </si>
  <si>
    <t>&lt;D4FE4813C3F91447804B7E45E84E32323959B8@smeopm03&gt;</t>
  </si>
  <si>
    <t>Wed, 13 May 2015 10:32:00 -0400</t>
  </si>
  <si>
    <t xml:space="preserve">POTUS transcript </t>
  </si>
  <si>
    <t>&lt;7D1D4976-22F9-4BEC-B4AE-A8FB33BF9143@gmail.com&gt;</t>
  </si>
  <si>
    <t>Sun, 30 Aug 2015 10:19:03 -0400</t>
  </si>
  <si>
    <t>If you are thinking of attacking Bernie</t>
  </si>
  <si>
    <t>&lt;CAJiTYQZ8N_9Q6pbyiZEdRrg6v1atYgS0T+wPNJZOS4mPUCSwEg@mail.gmail.com&gt;</t>
  </si>
  <si>
    <t>Fri, 30 Jan 2015 15:13:00 -0500</t>
  </si>
  <si>
    <t>1.30.15 CTR Weekend TPs</t>
  </si>
  <si>
    <t>&lt;CAGLPf4fKgtuA1wTXhdAhx6h94Onj_FvG2EmYHBBKyhBL+JU+kQ@mail.gmail.com&gt;</t>
  </si>
  <si>
    <t>Wed, 9 Mar 2016 02:56:31 +0000</t>
  </si>
  <si>
    <t>"hshaiken@berkeley.edu" &lt;hshaiken@berkeley.edu&gt;, 
 Beatriz Manz &lt;bmanz@berkeley.edu&gt;, Michael Wald &lt;mwald@law.stanford.edu&gt;, 
 Johanna Wald &lt;wald94117@yahoo.com&gt;, John Podesta &lt;john.podesta@gmail.com&gt;, 
 Mary Podesta &lt;podesta.mary@gmail.com&gt;</t>
  </si>
  <si>
    <t>Fwd: Why We Need the Dead - The Los Angeles Review of Books</t>
  </si>
  <si>
    <t>&lt;D936FA26-7AD5-4115-B86B-BB7EF1DFB55B@sandlerfoundation.org&gt;</t>
  </si>
  <si>
    <t>Fri, 21 May 2010 18:46:13 -0400 (EDT)</t>
  </si>
  <si>
    <t>Joe appearing on NBC's Meet the Press and CBS's Face The Nation
 (this Sunday, 5/23)</t>
  </si>
  <si>
    <t>&lt;477566417.-1408873744@wfc.wfcDB.mail.democracyinaction.com&gt;</t>
  </si>
  <si>
    <t>Thu, 23 Apr 2015 15:19:58 -0400</t>
  </si>
  <si>
    <t>John Podesta &lt;john.podesta@gmail.com&gt;, Robby Mook &lt;re47@hillaryclinton.com&gt;, 
 Jennifer Palmieri &lt;jpalmieri@hillaryclinton.com&gt;</t>
  </si>
  <si>
    <t>Boehner</t>
  </si>
  <si>
    <t>&lt;CAOLO1-kG33YjJ1P+NOpBz7d4os-=GTJZC80uWi0bBVUpCBxZwg@mail.gmail.com&gt;</t>
  </si>
  <si>
    <t>Thu, 27 Aug 2015 12:13:39 -0400</t>
  </si>
  <si>
    <t>Re: HRC was picture perfect yesterday</t>
  </si>
  <si>
    <t>&lt;CAE6FiQ8GjXF3i7KGdQNv7hFkRGsTcPX=pJk1KJQ6MECcG7K6qQ@mail.gmail.com&gt;</t>
  </si>
  <si>
    <t>Mon, 31 Jan 2011 19:10:52 -0500</t>
  </si>
  <si>
    <t>"'bigcampaign@googlegroups.com'" &lt;bigcampaign@googlegroups.com&gt;, 
 "virtualwar-room@googlegroups.com" &lt;virtualwar-room@googlegroups.com&gt;</t>
  </si>
  <si>
    <t>[big campaign] The Tea Party Judge who overturned health reform today</t>
  </si>
  <si>
    <t>&lt;A28459BA2B4D5D49BED0238513058A7F012AEB9D255B@CAPMAILBOX.americanprogresscenter.org&gt;</t>
  </si>
  <si>
    <t>Wed, 13 Jan 2016 01:24:51 +0000</t>
  </si>
  <si>
    <t>Bonnie Rubin &lt;brubin@hillaryclinton.com&gt;, 
 Huma Abedin &lt;ha16@hillaryclinton.com&gt;, 
 John Podesta &lt;john.podesta@gmail.com&gt;, 
 =?us-ascii?Q?John=0D=0A_Podesta?= &lt;jp66@hillaryclinton.com&gt;, 
 Robby Mook &lt;re47@hillaryclinton.com&gt;, 
 "Elan Kriegel" &lt;ekriegel@hillaryclinton.com&gt;, 
 Jake Sullivan &lt;jsullivan@hillaryclinton.com&gt;, 
 Jennifer Palmieri &lt;jpalmieri@hillaryclinton.com&gt;, 
 Brian Fallon &lt;bfallon@hillaryclinton.com&gt;, 
 Christina Reynolds &lt;creynolds@hillaryclinton.com&gt;, 
 Kristina Schake &lt;kschake@hillaryclinton.com&gt;, 
 Joel Benenson &lt;jbenenson@bsgco.com&gt;, 
 =?us-ascii?Q?Jim=0D=0A_Margolis?= &lt;Jim.Margolis@gmmb.com&gt;, 
 Mandy Grunwald &lt;gruncom@aol.com&gt;</t>
  </si>
  <si>
    <t>Re: 8:30pm ET Call with HRC</t>
  </si>
  <si>
    <t>&lt;D2BB035D.68535%john@algpolling.com&gt;</t>
  </si>
  <si>
    <t>Mon, 9 Aug 2010 12:50:18 -0400</t>
  </si>
  <si>
    <t>&lt;KAnderson@nea.org&gt;</t>
  </si>
  <si>
    <t>[big campaign] Fw: Press Release - NEA applauds Speaker Pelosi for 
	taking historic step</t>
  </si>
  <si>
    <t>&lt;4C4A2E6B7BA7AE41899DE9963C1C8BC60483665E@NEA-HQ-EVS2.NEA.LOC&gt;</t>
  </si>
  <si>
    <t>Thu, 1 Oct 2015 20:23:23 -0400</t>
  </si>
  <si>
    <t>When do you get to union sta?</t>
  </si>
  <si>
    <t>&lt;5703B707-42AA-4F23-8AE7-64283E30D2CC@gmail.com&gt;</t>
  </si>
  <si>
    <t>Tue, 22 Sep 2015 15:52:46 -0400</t>
  </si>
  <si>
    <t>Re: For review/approval: BlogHer Post</t>
  </si>
  <si>
    <t>&lt;CAOLO1-=dRPFydOK9FLGrFWqDiRbQ1iNYLVZaXdAwTc288-VpDQ@mail.gmail.com&gt;</t>
  </si>
  <si>
    <t>Wed, 24 Feb 2016 00:02:16 +0000</t>
  </si>
  <si>
    <t>Celebrate the 25th Anniversary of Black Georgetown Remembered</t>
  </si>
  <si>
    <t>&lt;711144136.821902741456272136594.JavaMail.app@rbg31.atlis1&gt;</t>
  </si>
  <si>
    <t>Wed, 22 Apr 2015 20:02:14 -0400</t>
  </si>
  <si>
    <t>de Blasio 1:00 Friday</t>
  </si>
  <si>
    <t>&lt;CAEMn5QnjBRpYF5sM1XTLwBEBdZ_G7VT5ABMjDffxtjbcRNzqJA@mail.gmail.com&gt;</t>
  </si>
  <si>
    <t>Fri, 25 Sep 2015 10:50:28 -0400</t>
  </si>
  <si>
    <t>Amanda Renteria &lt;arenteria@hillaryclinton.com&gt;, 
 Adrienne Elrod &lt;aelrod@hillaryclinton.com&gt;</t>
  </si>
  <si>
    <t>Headed over to see Feinstein.</t>
  </si>
  <si>
    <t>&lt;CAE6FiQ9BAWJdRKMVHZ=2gFuvmSCKou80uZ54yu02i06zsAuyDQ@mail.gmail.com&gt;</t>
  </si>
  <si>
    <t>Wed, 10 Feb 2016 04:55:20 +0000</t>
  </si>
  <si>
    <t>&lt;c81203f475123a9e28e9c42cd4c5c72a395.20160210045450@mail5.suw11.mcdlv.net&gt;</t>
  </si>
  <si>
    <t>Tue, 5 Jan 2016 20:05:28 -0500</t>
  </si>
  <si>
    <t>*Friends and Allies: Talking Points on Autism Rollout and Pre-Election*</t>
  </si>
  <si>
    <t>&lt;CA+Wv=-4LhQg1SqFDKYtH_CJ6NtvC1omTDG6=yCO+czGg-8hbcw@mail.gmail.com&gt;</t>
  </si>
  <si>
    <t>Sun, 8 Mar 2015 19:35:34 +0000</t>
  </si>
  <si>
    <t>Re: Press and Surrogate Plan</t>
  </si>
  <si>
    <t>&lt;C9C4DEAE-ABC6-492C-BF3B-5F6C979C7146@hrcoffice.com&gt;</t>
  </si>
  <si>
    <t>Mon, 4 Jan 2016 02:10:33 +0000</t>
  </si>
  <si>
    <t>"gsf1280@gmail.com" &lt;gsf1280@gmail.com&gt;</t>
  </si>
  <si>
    <t>"Lisa Changadveja" &lt;lchangadveja@hillaryclinton.com&gt;, 
 "Dennis Cheng" &lt;dcheng@hillaryclinton.com&gt;</t>
  </si>
  <si>
    <t>Re: AAPI meeting in LA on Jan. 7, 2016</t>
  </si>
  <si>
    <t>&lt;1040436145-1451873436-cardhu_decombobulator_blackberry.rim.net-1165415002-@b14.c1.bise3.blackberry&gt;</t>
  </si>
  <si>
    <t>Sat, 24 Oct 2015 13:55:19 -0400</t>
  </si>
  <si>
    <t>Re: Key Fob Access</t>
  </si>
  <si>
    <t>&lt;CAE6FiQ-zZU5L7HYtyj8i16=jiyT+8BE=SF0fsK8-EgEVLw7_Kw@mail.gmail.com&gt;</t>
  </si>
  <si>
    <t>Fri, 18 Sep 2015 16:24:48 -0400</t>
  </si>
  <si>
    <t>Robby Mook &lt;re47@hillaryclinton.com&gt;, John Podesta &lt;john.podesta@gmail.com&gt;, 
 Marlon Marshall &lt;mmarshall@hillaryclinton.com&gt;, 
 Amanda Renteria &lt;arenteria@hillaryclinton.com&gt;, 
 Sara Latham &lt;slatham@hillaryclinton.com&gt;, 
 Heather Stone &lt;hstone@hillaryclinton.com&gt;, 
 Maya Harris &lt;mharris@hillaryclinton.com&gt;, 
 Huma Abedin &lt;ha16@hillaryclinton.com&gt;</t>
  </si>
  <si>
    <t>MO Statement well received</t>
  </si>
  <si>
    <t>&lt;CA+Z3wa2vE_3xE2PjLg5x0UkmgxVXJMao7Xz41r9apRU5yGsTBA@mail.gmail.com&gt;</t>
  </si>
  <si>
    <t>Fri, 3 Jan 2014 15:11:46 -0500</t>
  </si>
  <si>
    <t>Sorry to miss your goodbye party</t>
  </si>
  <si>
    <t>&lt;63D4E10D-C373-4770-AC78-84127E9E41D2@gmail.com&gt;</t>
  </si>
  <si>
    <t>Tue, 8 Sep 2015 20:42:10 -0400</t>
  </si>
  <si>
    <t>Re: Energy infrastructure fact sheet &amp; KXL oped</t>
  </si>
  <si>
    <t>&lt;2185800180099956510@unknownmsgid&gt;</t>
  </si>
  <si>
    <t>Thu, 23 Jul 2015 21:01:53 -0400</t>
  </si>
  <si>
    <t>Karen Skelton &lt;karen@skeltonstrategies.com&gt;</t>
  </si>
  <si>
    <t>Re: Another Shriver Report Emmy Nomination</t>
  </si>
  <si>
    <t>&lt;CAE6FiQ-Dq-_=gyNf=ADkzfLq+CABiS0ADqtFVwdVQEFMFj=jog@mail.gmail.com&gt;</t>
  </si>
  <si>
    <t>Wed, 13 Aug 2014 17:32:11 +0000</t>
  </si>
  <si>
    <t>I was one of last advisors to leave Northern Iraq</t>
  </si>
  <si>
    <t>&lt;ac03f282057a51e333466da7144cc715@bounce.bluestatedigital.com&gt;</t>
  </si>
  <si>
    <t>Wed, 29 Apr 2015 14:30:09 -0400</t>
  </si>
  <si>
    <t>Midday Roundup</t>
  </si>
  <si>
    <t>&lt;CAEMn5Q=8aSo0JYL6bBOJ3=RS_2p0frNu+PtbHuOWyKq2D+GJnQ@mail.gmail.com&gt;</t>
  </si>
  <si>
    <t>Thu, 6 Nov 2008 16:07:25 -0600</t>
  </si>
  <si>
    <t>"Stephanie Cutter" &lt;scutter@barackobama.com&gt;</t>
  </si>
  <si>
    <t>"Dan Pfeiffer" &lt;dpfeiffer@barackobama.com&gt;, 
 "David Axelrod (AKPD Media)" &lt;axelrodfam@aol.com&gt;, 
 "John Podesta" &lt;john.podesta@gmail.com&gt;, 
 "Anita Dunn" &lt;adunn@barackobama.com&gt;, sarahelizabethfeinberg@gmail.com, 
 "Robert Gibbs" &lt;rgibbs@barackobama.com&gt;</t>
  </si>
  <si>
    <t>RE: request for comment from USA Today</t>
  </si>
  <si>
    <t>&lt;1B00035490093D4A9609987376E3B8332DE8038E@manny.obama.local&gt;</t>
  </si>
  <si>
    <t>Wed, 24 Jun 2015 17:39:29 +0100</t>
  </si>
  <si>
    <t>Re: Starting</t>
  </si>
  <si>
    <t>&lt;9B4E6601-0EE5-4B08-94A6-D3F9F8E0F92C@me.com&gt;</t>
  </si>
  <si>
    <t>Mon, 24 Aug 2015 21:55:33 -0700</t>
  </si>
  <si>
    <t>"Jesse Ferguson" &lt;jferguson@hillaryclinton.com&gt;</t>
  </si>
  <si>
    <t>Thanks for your email.... Re: Fwd: FYI</t>
  </si>
  <si>
    <t>&lt;CAJkCx1_ojKWyzna2qOfuMfZxP_qCWe1B_H1+nSeRXDH1_Y0-AA@mail.gmail.com&gt;</t>
  </si>
  <si>
    <t>Fri, 26 Jun 2009 11:36:27 -0400</t>
  </si>
  <si>
    <t>"Matt Burgess" &lt;MBurgess@emilyslist.org&gt;</t>
  </si>
  <si>
    <t>[big campaign] VIDEO: EMILY's List Endorses Alex Sink in Florida and
 Diane Denish in New Mexico</t>
  </si>
  <si>
    <t>&lt;542E6453773DF8479AE9184E87C6C66D04387D25@HERMES&gt;</t>
  </si>
  <si>
    <t>Sun, 06 Sep 2015 17:58:08 +0000</t>
  </si>
  <si>
    <t>john.podesta@gmail.com, oshur@hillaryclinton.com, 
 mmarshall@hillaryclinton.com, Jeremy Bird &lt;jbird@270strategies.com&gt;, 
 re47@hillaryclinton.com</t>
  </si>
  <si>
    <t>Invitation: Retreat Check-In @ Sun Sep 6, 2015 3:30pm - 5:30pm (john.podesta@gmail.com)</t>
  </si>
  <si>
    <t>&lt;089e0153761024f093051f17e0fc@google.com&gt;</t>
  </si>
  <si>
    <t>Fri, 24 Jul 2015 20:42:31 +0000</t>
  </si>
  <si>
    <t>Updates from CEA</t>
  </si>
  <si>
    <t>&lt;EB7D7B3D6E8BA74EA8246F9F47948FE61F7EA98A@smeopm04&gt;</t>
  </si>
  <si>
    <t>Mon, 5 Oct 2015 15:29:31 +0000</t>
  </si>
  <si>
    <t>"=?utf-8?Q?_=F0=9F=95=90One_Minute_Survey_(via_TurnoutPAC.org)?="
	&lt;admin@turnoutpac.org&gt;</t>
  </si>
  <si>
    <t>john we need your response</t>
  </si>
  <si>
    <t>&lt;61af7738223084059ce27c2708f39220@bounce.bluestatedigital.com&gt;</t>
  </si>
  <si>
    <t>Fri, 27 Mar 2015 19:02:35 -0400</t>
  </si>
  <si>
    <t>Re: Convention CEO</t>
  </si>
  <si>
    <t>&lt;CAB5o6bbjrjVUU+yj4wZMddXjbBaOrmo-d4Dgi6K6Pk2JsJAUMQ@mail.gmail.com&gt;</t>
  </si>
  <si>
    <t>Tue, 18 Nov 2014 05:48:04 -0500</t>
  </si>
  <si>
    <t>Fwd: Dec 2nd in DC?</t>
  </si>
  <si>
    <t>&lt;CE4BD65E-A801-4D19-B414-8EA216104C29@gmail.com&gt;</t>
  </si>
  <si>
    <t>Fri, 17 Apr 2015 16:37:15 -0400</t>
  </si>
  <si>
    <t>John Podesta &lt;john.podesta@gmail.com&gt;, Robby Mook &lt;re47@hillaryclinton.com&gt;, 
 Dan Schwerin &lt;dschwerin@hillaryclinton.com&gt;, 
 Jake Sullivan &lt;jake.sullivan@gmail.com&gt;, 
 Kristina Schake &lt;kschake@hillaryclinton.com&gt;</t>
  </si>
  <si>
    <t>Follow up from press on trade</t>
  </si>
  <si>
    <t>&lt;4587142570886687313@unknownmsgid&gt;</t>
  </si>
  <si>
    <t>Mon, 27 Apr 2015 20:43:31 +0000</t>
  </si>
  <si>
    <t>John Podesta &lt;john.podesta@gmail.com&gt;, Eryn Sepp &lt;eryn.sepp@gmail.com&gt;</t>
  </si>
  <si>
    <t>Max Richtman</t>
  </si>
  <si>
    <t>&lt;BY2PR05MB776307FA4F9C1E1081CF68DD4E90@BY2PR05MB776.namprd05.prod.outlook.com&gt;</t>
  </si>
  <si>
    <t>Fri, 31 Oct 2008 07:55:39 -0700</t>
  </si>
  <si>
    <t>"Chris Lu" &lt;clu@barackobama.com&gt;, 
 "Adam Hitchcock" &lt;ahitchcock@barackobama.com&gt;, john.podesta@gmail.com, 
 william.m.daley@jpmchase.com, "Valerie Jarrett" &lt;vjarrett@barackobama.com&gt;, 
 fpena@vestarden.com, fromanm@citi.com, don.gips@level3.com, 
 "Pete Rouse" &lt;prouse@barackobama.com&gt;, 
 "Melody Barnes" &lt;mbarnes@barackobama.com&gt;, 
 "Bob Bauer (Perkins Coie)" &lt;rbauer@perkinscoie.com&gt;, 
 jg@rock-creek-ventures.com, cbutts.obama08@gmail.com, burke1262@cox.net, 
 cbrowner@thealbrightgroupllc.com, sonalshah@google.com, ricesusane@aol.com, 
 todd.stern@wilmerhale.com, mgitenstein@mayerbrown.com, 
 laurasnichols@yahoo.com, 
 "Sarah Feinberg" &lt;sarahelizabethfeinberg@gmail.com&gt;, 
 "Phil Schiliro" &lt;pschiliro@barackobama.com&gt;, 
 jgendelman@americanprogress.org, fanny.l.sliwinski@chase.com, 
 "Jayne Thomisee" &lt;jthomisee@barackobama.com&gt;, rhamilton@vestarden.com, 
 guillens@citi.com, sherry.licari@level3.com, 
 afauvre@thealbrightgroupllc.com, "Katie Johnson" &lt;kjohnson@barackobama.com&gt;, 
 "Elizabeth Utrup" &lt;eutrup@barackobama.com&gt;, catforrester@google.com</t>
  </si>
  <si>
    <t>Re: Friday conference call</t>
  </si>
  <si>
    <t>&lt;ab48a30f0810310755p2777e05dj1b645801af7e1381@mail.gmail.com&gt;</t>
  </si>
  <si>
    <t>Wed, 22 Oct 2014 11:30:48 -0400</t>
  </si>
  <si>
    <t>Survival of the Most Dishonest</t>
  </si>
  <si>
    <t>&lt;2286093169.1253323129@org2.org2DB.reply.salsalabs.com&gt;</t>
  </si>
  <si>
    <t>Thu, 10 Dec 2015 20:35:40 +0000</t>
  </si>
  <si>
    <t>Re: jan 24</t>
  </si>
  <si>
    <t>&lt;08C8BF1A-7435-4CB6-87E0-15CDC15A02FD@podesta.com&gt;</t>
  </si>
  <si>
    <t>Thu, 13 Nov 2008 20:05:19 -0500</t>
  </si>
  <si>
    <t>"cosjbb" &lt;cosjbb@who.eop.gov&gt;</t>
  </si>
  <si>
    <t>"John Podesta" &lt;John.Podesta@ptt.gov&gt;, rahm@friendsofrahmemanuel.com</t>
  </si>
  <si>
    <t>autos</t>
  </si>
  <si>
    <t>&lt;1818082B2094E94C93BB1B41FDE455C701000026@SMEOP11EVS.eopds.eop.gov&gt;</t>
  </si>
  <si>
    <t>Wed, 29 Jul 2015 07:24:57 -0600</t>
  </si>
  <si>
    <t>"Fidelity Investments" &lt;Fidelity.Investments@mail.fidelity.com&gt;</t>
  </si>
  <si>
    <t>Help Us Serve You Better</t>
  </si>
  <si>
    <t>&lt;977031b6-37e9-4a11-a40f-206fa44af417@xtnvmta4116.xt.local&gt;</t>
  </si>
  <si>
    <t>Mon, 1 Feb 2016 15:30:36 -0600</t>
  </si>
  <si>
    <t>Re: Some notes in advance of our 1pm CT tick tock call</t>
  </si>
  <si>
    <t>&lt;CANu9wN6iyO2OXT2JtMEh3EtRM6dBiJRjiqQHsRntTEe8NNuDGw@mail.gmail.com&gt;</t>
  </si>
  <si>
    <t>Wed, 16 Sep 2015 23:23:58 -0400</t>
  </si>
  <si>
    <t>Re: One more on climate change?</t>
  </si>
  <si>
    <t>&lt;5531324942631652701@unknownmsgid&gt;</t>
  </si>
  <si>
    <t>Thu, 21 Jan 2016 19:02:42 -0500</t>
  </si>
  <si>
    <t>Re: TWEET: Sanders spox says Clinton should be ashamed of association
 with Brock</t>
  </si>
  <si>
    <t>&lt;CAE6FiQ9bhs8y+wJxFM1zSUxgbhBhL8p1GT5fa03yWabvpVGW9w@mail.gmail.com&gt;</t>
  </si>
  <si>
    <t>Sat, 19 Dec 2015 09:06:10 -0500</t>
  </si>
  <si>
    <t>*Friends and Allies Post-Debate Top Talkers Call 12.19.15*</t>
  </si>
  <si>
    <t>&lt;CA+Wv=-7r2TmgOHkv=oJ4eb3yz=SOBmr1mWff9t69z48rCE=exA@mail.gmail.com&gt;</t>
  </si>
  <si>
    <t>Wed, 10 Dec 2008 22:50:57 -0500</t>
  </si>
  <si>
    <t>Debby Goldberg &lt;DGoldberg@americanprogress.org&gt;, 
 Peter Ogden &lt;pogden@americanprogress.org&gt;, 
 Jennifer Palmieri &lt;JPalmieri@americanprogress.org&gt;, 
 "'john.podesta@gmail.com'" &lt;john.podesta@gmail.com&gt;, 
 John Podesta &lt;jpodesta@americanprogress.org&gt;</t>
  </si>
  <si>
    <t>DA Recommendation to Partners</t>
  </si>
  <si>
    <t>&lt;96AB68D2CFDF484BA95B23C51E9C8B053F5377CEEA@CAPMAILBOX.americanprogresscenter.org&gt;</t>
  </si>
  <si>
    <t>Wed, 6 Aug 2008 16:39:16 -0400</t>
  </si>
  <si>
    <t>[big campaign] Obama/drilling info</t>
  </si>
  <si>
    <t>&lt;OF6047CE79.DCD771D9-ON8525749D.007141FA-8525749D.0071042A@sierraclub.org&gt;</t>
  </si>
  <si>
    <t>Wed, 15 Oct 2014 03:08:23 +0000</t>
  </si>
  <si>
    <t>Nettie Haines &lt;info@kirkpatrickforarizona.com&gt;</t>
  </si>
  <si>
    <t>A-M-A-Z-I-N-G!!!</t>
  </si>
  <si>
    <t>&lt;68212d136cef5d6cbdedca8710012fc0@bounce.bluestatedigital.com&gt;</t>
  </si>
  <si>
    <t>Mon, 16 Apr 2012 14:31:44 -0400</t>
  </si>
  <si>
    <t>FW: Haiti</t>
  </si>
  <si>
    <t>&lt;D00800C9D48A754DA64285EA077375750132AD06E9@CLINTON07.utopiasystems.net&gt;</t>
  </si>
  <si>
    <t>Thu, 9 Apr 2015 00:29:57 -0400</t>
  </si>
  <si>
    <t>Re: Soul crushing!!!</t>
  </si>
  <si>
    <t>&lt;99E99548-E775-4A4B-8AAC-F3580D1BEA0D@gmail.com&gt;</t>
  </si>
  <si>
    <t>Tue, 5 Aug 2014 16:50:17 +0000</t>
  </si>
  <si>
    <t>Peter Brown &lt;brownp4@law.georgetown.edu&gt;</t>
  </si>
  <si>
    <t>McDonough Hall Classroom Door Refinishing Project</t>
  </si>
  <si>
    <t>&lt;3205DDEC5E335F4BA63E3C607EFE864F24A4E13B@LAW-MBX01.law.georgetown.edu&gt;</t>
  </si>
  <si>
    <t>Sun, 3 Jan 2016 16:33:55 -0500</t>
  </si>
  <si>
    <t>"brian.m.mckeon@gmail.com" &lt;brian.m.mckeon@gmail.com&gt;</t>
  </si>
  <si>
    <t>Re: Happy New Year</t>
  </si>
  <si>
    <t>&lt;CAE6FiQ9CQupk_PZbHdThrhVwjRg-WTcSPDSvjm-Ak8+Omj+agg@mail.gmail.com&gt;</t>
  </si>
  <si>
    <t>Thu, 19 Nov 2015 12:33:35 -0800</t>
  </si>
  <si>
    <t>Exclusive access: Save up to 25% on award travel to Europe</t>
  </si>
  <si>
    <t>&lt;0.0.16.24A.1D12308C1764174.0@omp.news.united.com&gt;</t>
  </si>
  <si>
    <t>"Margolis, Jim" &lt;Jim.Margolis@gmmb.com&gt;, 
 Ron Klain &lt;Ron.Klain@revolution.com&gt;, John Podesta &lt;john.podesta@gmail.com&gt;</t>
  </si>
  <si>
    <t>next saturday debate.. the first question</t>
  </si>
  <si>
    <t>&lt;665184E6-EF1D-4636-B803-16B3F19FA2FA@gmail.com&gt;</t>
  </si>
  <si>
    <t>Fri, 18 Sep 2015 16:07:51 -0700</t>
  </si>
  <si>
    <t>Follow up number one</t>
  </si>
  <si>
    <t>&lt;F171F7A2-BBD3-47E2-B2A4-54BDC700BB2D@gmail.com&gt;</t>
  </si>
  <si>
    <t>Wed, 9 Dec 2015 17:17:08 -0500</t>
  </si>
  <si>
    <t>Sen Feinstein looking for you</t>
  </si>
  <si>
    <t>&lt;-8729396270488215976@unknownmsgid&gt;</t>
  </si>
  <si>
    <t>Mon, 20 Jul 2015 17:05:38 +0000 (UTC)</t>
  </si>
  <si>
    <t>Gerry Sigal &lt;messages-noreply@linkedin.com&gt;</t>
  </si>
  <si>
    <t>Gerry Sigal's invitation is waiting for your response</t>
  </si>
  <si>
    <t>&lt;1369902460.615083.1437411938229.JavaMail.app@ela4-app7257.prod&gt;</t>
  </si>
  <si>
    <t>Sat, 24 Oct 2015 17:25:17 -0400</t>
  </si>
  <si>
    <t>Re: DRAFT: JJ @ 4pm CT</t>
  </si>
  <si>
    <t>&lt;CAOpGB0KzAtB__3dAS5WRkiGjqqzfWsLszXg2tG=7n=mQCbxzug@mail.gmail.com&gt;</t>
  </si>
  <si>
    <t>Sat, 14 Feb 2015 01:50:22 +0000</t>
  </si>
  <si>
    <t>"Podesta, John" &lt;John_D_Podesta@who.eop.gov&gt;</t>
  </si>
  <si>
    <t>FW: Hi Ho Silver, Away!</t>
  </si>
  <si>
    <t>&lt;C5303CF47707FC429A24D83940BDD73901218B0E@smeopm04&gt;</t>
  </si>
  <si>
    <t>Sat, 2 May 2015 00:08:33 -0400</t>
  </si>
  <si>
    <t>Gee</t>
  </si>
  <si>
    <t>&lt;7710639775291548755@unknownmsgid&gt;</t>
  </si>
  <si>
    <t>Fri, 3 Oct 2008 01:28:48 -0400</t>
  </si>
  <si>
    <t>What they won't say</t>
  </si>
  <si>
    <t>&lt;d4805b7a47cbf0977d1f6c538ef37ba6@localhost.localdomain&gt;</t>
  </si>
  <si>
    <t>Wed, 6 May 2015 07:37:17 -0400</t>
  </si>
  <si>
    <t>&lt;-6819504245063588049@unknownmsgid&gt;</t>
  </si>
  <si>
    <t>Sat, 10 Jan 2015 18:30:22 -0500</t>
  </si>
  <si>
    <t>Re: Change at the Foundation</t>
  </si>
  <si>
    <t>&lt;1A4D8E7F-1F5D-4CCE-B570-9010A0B25276@gmail.com&gt;</t>
  </si>
  <si>
    <t>Wed, 9 Sep 2015 17:05:32 -0400</t>
  </si>
  <si>
    <t>Re: JP Dowd called</t>
  </si>
  <si>
    <t>&lt;CAEMn5Qn6bBBgkJbRRHWKAn30nKJg63mmaYgkEP5ixq2AEJD_Bw@mail.gmail.com&gt;</t>
  </si>
  <si>
    <t>Wed, 18 Mar 2015 00:49:27 -0400</t>
  </si>
  <si>
    <t>&lt;202FCCEC-8B16-4D38-B85C-C583B9EF8980@gmail.com&gt;</t>
  </si>
  <si>
    <t>Tue, 10 Nov 2015 11:49:46 -0500</t>
  </si>
  <si>
    <t>Maura Keefe &lt;mkeefe@hillaryclinton.com&gt;</t>
  </si>
  <si>
    <t>Amanda Renteria &lt;arenteria@hillaryclinton.com&gt;, 
 Robby Mook &lt;re47@hillaryclinton.com&gt;, 
 Marlon Marshall &lt;mmarshall@hillaryclinton.com&gt;, 
 John Podesta &lt;john.podesta@gmail.com&gt;</t>
  </si>
  <si>
    <t>Castro's COS brought up immigration issue</t>
  </si>
  <si>
    <t>&lt;4103539855630152178@unknownmsgid&gt;</t>
  </si>
  <si>
    <t>Fri, 14 Aug 2015 07:52:24 -0400</t>
  </si>
  <si>
    <t>Re: President Clinton's bday</t>
  </si>
  <si>
    <t>&lt;6925266712660989722@unknownmsgid&gt;</t>
  </si>
  <si>
    <t>Wed, 9 Mar 2016 10:21:30 -0600</t>
  </si>
  <si>
    <t>ABA Section of International Law &lt;intlaw@americanbar.org&gt;</t>
  </si>
  <si>
    <t>Ambassador Mari Carmen Aponte to speak at Spring Meeting</t>
  </si>
  <si>
    <t>&lt;28097-30816127.1457540606259.JavaMail.SYSTEM@chg-mcm-prod&gt;</t>
  </si>
  <si>
    <t>Sat, 6 Dec 2014 09:58:39 -0500</t>
  </si>
  <si>
    <t>Claudio Bisogniero &lt;claudio.bisogniero@esteri.it&gt;</t>
  </si>
  <si>
    <t>John.podesta@gmail.com, JPodesta@who.eop.gov</t>
  </si>
  <si>
    <t>FM Gentiloni</t>
  </si>
  <si>
    <t>&lt;00d301d01165$27f103a0$77d30ae0$@esteri.it&gt;</t>
  </si>
  <si>
    <t>Sun, 17 Aug 2014 04:08:46 +0000</t>
  </si>
  <si>
    <t>Mary Podesta &lt;podesta.mary@gmail.com&gt;, John Podesta &lt;john.podesta@gmail.com&gt;, 
 Megan Champagne Rouse &lt;megan.rouse@yahoo.com&gt;, 
 "Gabe Podesta" &lt;gpodesta@gmail.com&gt;, Mae Podesta &lt;mpodesta@gmail.com&gt;</t>
  </si>
  <si>
    <t>Tahoe</t>
  </si>
  <si>
    <t>&lt;D7B1368F-AFAA-48CC-B04E-7168BDB34DDB@podestagroup.com&gt;</t>
  </si>
  <si>
    <t>Sat, 18 Apr 2015 14:09:33 -0700</t>
  </si>
  <si>
    <t>&lt;CANu9wN62cnFJoJj6j_avoS9FWLAptztM7VRNQ9ioq+7G4gb4WA@mail.gmail.com&gt;</t>
  </si>
  <si>
    <t>Sat, 17 Oct 2015 11:32:53 -0400</t>
  </si>
  <si>
    <t>Speech Book &lt;speechbook@hillaryclinton.com&gt;, 
 Speech Drafts &lt;speechdrafts@hillaryclinton.com&gt;</t>
  </si>
  <si>
    <t>UPDATED: Alabama remarks</t>
  </si>
  <si>
    <t>&lt;CA+C_h80cbQW93Gud8ZD25nX-yf4Q7-n7DNVtAJfkH862fiYikQ@mail.gmail.com&gt;</t>
  </si>
  <si>
    <t>Tue, 16 Dec 2008 19:24:50 -0500</t>
  </si>
  <si>
    <t>FW: Flights out of Chicago tonight ?!</t>
  </si>
  <si>
    <t>&lt;2D9BF548D5515F438B3AA0B0BE7BF5F630346B432D@MBX-01.ptt.gov&gt;</t>
  </si>
  <si>
    <t>Mon, 9 Mar 2015 10:19:12 -0400</t>
  </si>
  <si>
    <t>Vijay Das &lt;vijdas@gmail.com&gt;</t>
  </si>
  <si>
    <t>Re: Pleasure Meeting You</t>
  </si>
  <si>
    <t>&lt;CACy0myojBzy_Hz7TmNQS4K1UKFtE8vET4R6n1txrL=EYT6HXAA@mail.gmail.com&gt;</t>
  </si>
  <si>
    <t>Tue, 7 Apr 2015 17:21:46 -0400</t>
  </si>
  <si>
    <t>Re: WCEG and other meetings</t>
  </si>
  <si>
    <t>&lt;611161D7-28E8-4FE2-97FA-DC334A46CFC4@gmail.com&gt;</t>
  </si>
  <si>
    <t>Fri, 22 May 2015 15:44:06 -0400</t>
  </si>
  <si>
    <t>Heather Samuelson &lt;hsamuelson@cdmillsgroup.com&gt;, 
 Cheryl Mills &lt;cheryl.mills@gmail.com&gt;, 
 Huma Abedin &lt;ha16@hillaryclinton.com&gt;, 
 John Podesta &lt;john.podesta@gmail.com&gt;, 
 Jennifer Palmieri &lt;jpalmieri@hillaryclinton.com&gt;, 
 HRCRR &lt;hrcrr@hillaryclinton.com&gt;, 
 Kristina Schake &lt;kschake@hillaryclinton.com&gt;</t>
  </si>
  <si>
    <t>Draft surrogate TPs on emails</t>
  </si>
  <si>
    <t>&lt;CANqZgL81Sup7Af5qtaG8J6d=YhLEfMLttRdC5J20CiWKHpxjLA@mail.gmail.com&gt;</t>
  </si>
  <si>
    <t>Wed, 8 Jul 2015 09:41:38 -0400</t>
  </si>
  <si>
    <t>H4A State News Clips 7.8.15</t>
  </si>
  <si>
    <t>&lt;6561932a7d1b6464e11b95c5937a5118@mail.gmail.com&gt;</t>
  </si>
  <si>
    <t>Sun, 05 Apr 2015 16:48:38 -0400</t>
  </si>
  <si>
    <t>Dennis Cheng &lt;d.cheng@me.com&gt;</t>
  </si>
  <si>
    <t>Re: [RESCHEDULE] Priorities and Super PACs Discussion</t>
  </si>
  <si>
    <t>&lt;02FBF116-E470-416E-88A6-C597909DA5AD@icloud.com&gt;</t>
  </si>
  <si>
    <t>Thu, 18 Dec 2014 20:19:59 +0000</t>
  </si>
  <si>
    <t>march 1</t>
  </si>
  <si>
    <t>&lt;BY2PR05MB7769BBC0016C800C63A82A5D46A0@BY2PR05MB776.namprd05.prod.outlook.com&gt;</t>
  </si>
  <si>
    <t>Thu, 1 May 2014 18:28:29 +0000</t>
  </si>
  <si>
    <t>"'cheryl.mills@gmail.com'" &lt;cheryl.mills@gmail.com&gt;</t>
  </si>
  <si>
    <t>Re: FW: NYT/Nader Letter</t>
  </si>
  <si>
    <t>&lt;25FD17942867384A8E90BD86C550FB7821CB7F@CESC-EXCH01.clinton.local&gt;</t>
  </si>
  <si>
    <t>Mon, 11 Aug 2014 04:19:10 -0000</t>
  </si>
  <si>
    <t>"Walter T. Gwenigale" &lt;wtgwenigale@mohsw.gov.lr&gt;</t>
  </si>
  <si>
    <t>Re: Working the FDA problem</t>
  </si>
  <si>
    <t>&lt;aefa72a29f8c3793aa87ce3daa15a437.squirrel@maxwell.domns.com&gt;</t>
  </si>
  <si>
    <t>Mon, 18 Jan 2016 23:44:25 +0000</t>
  </si>
  <si>
    <t>&lt;f268b2f26e0ca5824aff057e5875ab38019.20160118234352@mail196.atl101.mcdlv.net&gt;</t>
  </si>
  <si>
    <t>Wed, 28 Jan 2015 13:00:11 -0500</t>
  </si>
  <si>
    <t>Tarun Das &lt;tarundas1939@gmail.com&gt;</t>
  </si>
  <si>
    <t>Re: USA and India: CEO Forum</t>
  </si>
  <si>
    <t>&lt;CAE6FiQ9U-LoF9-PCEHCQWROu+VvcxE6tWKk9GPF4X8XiPBOK1A@mail.gmail.com&gt;</t>
  </si>
  <si>
    <t>Mon, 22 Feb 2016 21:15:08 +0000</t>
  </si>
  <si>
    <t>Energy Future Coalition: Agenda for Tuesday, Feb. 23</t>
  </si>
  <si>
    <t>&lt;BY2PR08MB0310896011D16D6F7B14CD9B3A30@BY2PR08MB031.namprd08.prod.outlook.com&gt;</t>
  </si>
  <si>
    <t>Sun, 29 Mar 2015 19:22:32 -0400</t>
  </si>
  <si>
    <t>Fwd: NY Times</t>
  </si>
  <si>
    <t>&lt;CAE6FiQ9hq4nYDAL3kjYsisKERAWzijKcNm-CchKGvA4PXpPq=g@mail.gmail.com&gt;</t>
  </si>
  <si>
    <t>Sat, 7 Mar 2015 16:26:03 -0500</t>
  </si>
  <si>
    <t>Fwd: DRAFT STATEMENT</t>
  </si>
  <si>
    <t>&lt;85C75F37-B9DB-49F6-ACDA-0F54FCFFC15A@gmail.com&gt;</t>
  </si>
  <si>
    <t>Tue, 22 Dec 2015 22:26:30 -0500</t>
  </si>
  <si>
    <t>&lt;CAE6FiQ-rrMRZ-G=GDGfoC-GQrVjvjVh=Gxt72ksXR1i5vSZKhw@mail.gmail.com&gt;</t>
  </si>
  <si>
    <t>Mon, 13 Oct 2014 20:16:56 -0500</t>
  </si>
  <si>
    <t>Wendy &lt;wabrams1@gmail.com&gt;</t>
  </si>
  <si>
    <t>Centrist politics</t>
  </si>
  <si>
    <t>&lt;79C3C6E5-AAA2-4F6E-8522-093842C59871@gmail.com&gt;</t>
  </si>
  <si>
    <t>Wed, 29 Apr 2015 01:52:12 -0400</t>
  </si>
  <si>
    <t>peterfisher@specificventures.com</t>
  </si>
  <si>
    <t>Thanks and Tomorrow</t>
  </si>
  <si>
    <t>&lt;CAE6FiQ86GNQ5U2nSLsuv1VitXrKTbbQyJi=eduR7nE7=pqtWDg@mail.gmail.com&gt;</t>
  </si>
  <si>
    <t>Mon, 1 Dec 2014 16:47:50 -0500</t>
  </si>
  <si>
    <t>TPs: HILLARY AND THE MIDDLE CLASS</t>
  </si>
  <si>
    <t>&lt;CAGLPf4d6VuTHseftYRyvM2a54HurVn+Y5msuMwG8pfJkn0Q_kw@mail.gmail.com&gt;</t>
  </si>
  <si>
    <t>Thu, 23 Oct 2008 23:13:23 -0400</t>
  </si>
  <si>
    <t>"Gottesman, Blake L." &lt;Blake_L._Gottesman@who.eop.gov&gt;</t>
  </si>
  <si>
    <t>"John Podesta" &lt;john.podesta@gmail.com&gt;, "Chris Lu" &lt;clu@barackobama.com&gt;, 
 "Melody Barnes" &lt;mbarnes@barackobama.com&gt;</t>
  </si>
  <si>
    <t>RE: Proposed Regulations Affecting 2009 Inaugural Festivities</t>
  </si>
  <si>
    <t>&lt;2B3239316B760C47AA8FED72A3DFA77B3DB130@SMEOP12EVS.eopds.eop.gov&gt;</t>
  </si>
  <si>
    <t>Tue, 12 Oct 2010 10:49:38 -0400 (EDT)</t>
  </si>
  <si>
    <t>Vice President Joe Biden &lt;info@joesestak.com&gt;</t>
  </si>
  <si>
    <t>Bring it on Home for Pennsylvania</t>
  </si>
  <si>
    <t>&lt;608330626.476937937@wfc.wfcDB.mail.democracyinaction.com&gt;</t>
  </si>
  <si>
    <t>Sun, 6 Sep 2015 13:53:37 -0400</t>
  </si>
  <si>
    <t>Re: Carol Larson from Packard</t>
  </si>
  <si>
    <t>&lt;CAJiTYQa9g0VUd4vBZgsAW13Vxk1g-GkoFRhAMX6cDS-o=skrdQ@mail.gmail.com&gt;</t>
  </si>
  <si>
    <t>Tue, 23 Sep 2014 23:10:29 +0000</t>
  </si>
  <si>
    <t>RE: RE:</t>
  </si>
  <si>
    <t>&lt;C5303CF47707FC429A24D83940BDD739010C29D7@smeopm04&gt;</t>
  </si>
  <si>
    <t>Mon, 8 Jun 2015 12:51:55 -0400</t>
  </si>
  <si>
    <t>Fwd: CLIP | Bloomberg Politics: Hillary Clinton Expresses Support for
 Higher Minimum Wage</t>
  </si>
  <si>
    <t>&lt;CANqZgL_opB6gZ5FV=82c69MwQc=tCY0PZbOQqZXY9o5cNha_Tw@mail.gmail.com&gt;</t>
  </si>
  <si>
    <t>Tue, 4 Nov 2014 14:34:42 +0000</t>
  </si>
  <si>
    <t>Josh Fryday &lt;jfryday@nextgenclimate.org&gt;</t>
  </si>
  <si>
    <t>Fwd: [Talking Points] NGC Election Day Top Lines</t>
  </si>
  <si>
    <t>&lt;168AEC4A-9A97-4711-9AEB-59144939AB1F@nextgenclimate.org&gt;</t>
  </si>
  <si>
    <t>Tue, 17 Feb 2015 19:38:55 -0500</t>
  </si>
  <si>
    <t>Juan Pieczanski &lt;juan.pieczanski@gmail.com&gt;</t>
  </si>
  <si>
    <t>Re: Hello Mr. Podesta, I knew your son Gabe when we were young...</t>
  </si>
  <si>
    <t>&lt;CAG4eZzw-ze6JuPasBZBeYNG8SptMkzqf7NWTNccQmqveL2SjcQ@mail.gmail.com&gt;</t>
  </si>
  <si>
    <t>Mon, 24 Feb 2014 22:59:57 +0000</t>
  </si>
  <si>
    <t>Jim Steyer &lt;jim@commonsense.org&gt;</t>
  </si>
  <si>
    <t>Good to see you</t>
  </si>
  <si>
    <t>&lt;718D8198FEF8B147846AF30E88CB2B7B61BC7434@MBX023-W1-CA-4.exch023.domain.local&gt;</t>
  </si>
  <si>
    <t>Fri, 31 Oct 2014 21:02:27 -0400</t>
  </si>
  <si>
    <t>Kal Penn &lt;campaign@mikehonda.com&gt;</t>
  </si>
  <si>
    <t>A Voice We Need</t>
  </si>
  <si>
    <t>&lt;7e0b30372eab4cea9ea2f10ed0d70483@mikehonda.com&gt;</t>
  </si>
  <si>
    <t>Fri, 09 Oct 2015 17:24:14 +0000</t>
  </si>
  <si>
    <t>Canceled Event: Private Prisons Call @ Fri Oct 9, 2015 2pm - 2:30pm (john.podesta@gmail.com)</t>
  </si>
  <si>
    <t>&lt;94eb2c07b510ae4b040521af3f73@google.com&gt;</t>
  </si>
  <si>
    <t>Wed, 4 Nov 2015 17:03:06 +0000</t>
  </si>
  <si>
    <t>&lt;342ce4f59cceb065ee97f787bb6c672c685.20151104170154@mail56.wdc03.rsgsv.net&gt;</t>
  </si>
  <si>
    <t>Mon, 7 Apr 2014 13:38:20 +0430</t>
  </si>
  <si>
    <t>"john.podesta@gmail.com" &lt;john.podesta@gmail.com&gt;, 
 Mary Podesta &lt;podesta.mary@gmail.com&gt;, Mae Podesta &lt;mpodesta@gmail.com&gt;, 
 Megan Rouse &lt;meganrouse@gmail.com&gt;</t>
  </si>
  <si>
    <t>Good News from the USAF</t>
  </si>
  <si>
    <t>&lt;CAP-MWF50K7LuVWyWqhYEnYLwZzBXaCA-72c29JdR5ST3wnKEHA@mail.gmail.com&gt;</t>
  </si>
  <si>
    <t>Thu, 15 Oct 2015 14:58:54 -0400</t>
  </si>
  <si>
    <t>Robert Russo &lt;rrusso@hillaryclinton.com&gt;</t>
  </si>
  <si>
    <t>RE: Sister Souljah moment</t>
  </si>
  <si>
    <t>&lt;e6bbe946a6221c18d4bcbaa4a8cb6394@mail.gmail.com&gt;</t>
  </si>
  <si>
    <t>Sat, 21 Jan 2012 12:34:20 -0500</t>
  </si>
  <si>
    <t>Any comments/changes on the job description?</t>
  </si>
  <si>
    <t>&lt;CAE6FiQ9W7UoNbt9ox7gCXiCV_xBxnc1b5=u7OONfn9er-ZAEFQ@mail.gmail.com&gt;</t>
  </si>
  <si>
    <t>Tue, 4 Aug 2015 15:16:35 +0000</t>
  </si>
  <si>
    <t>Craig Lelansky &lt;cdl3@law.georgetown.edu&gt;</t>
  </si>
  <si>
    <t>recent overdue notices from law library</t>
  </si>
  <si>
    <t>&lt;DCB5241686AA034498E9993A7BC71C635E70B729@LAW-MBX01.law.georgetown.edu&gt;</t>
  </si>
  <si>
    <t>Sun, 24 Jan 2016 02:57:35 +0000</t>
  </si>
  <si>
    <t>sbay@hillaryclinton.com</t>
  </si>
  <si>
    <t>john.podesta@gmail.com, jpalmieri@hillaryclinton.com, 
 jsullivan@hillaryclinton.com, jim.margolis@gmmb.com, 
 creynolds@hillaryclinton.com, hstone@hillaryclinton.com, 
 tcarrk@hillaryclinton.com, 
 "oraisner@hillaryclinton.com" &lt;commsadmin@hillaryclinton.com&gt;, 
 john@algpolling.com, mona@algpolling.com, ekriegel@hillaryclinton.com, 
 mmarshall@hillaryclinton.com, dschwerin@hillaryclinton.com, 
 bfallon@hillaryclinton.com, slatham@hillaryclinton.com, 
 mfisher@hillaryclinton.com, nmerrill@hillaryclinton.com, gruncom@aol.com, 
 jbenenson@bsgco.com, tgoff@hillaryclinton.com, mharris@hillaryclinton.com, 
 scurrie@bsgco.com, ha16@hillaryclinton.com, 
 caitlin@grunwald-communications.com, oshur@hillaryclinton.com, 
 ahornbrook@hillaryclinton.com, awoolheater@hillaryclinton.com, 
 kofferdahl@hillaryclinton.com, erenda@hillaryclinton.com, 
 kschake@hillaryclinton.com, re47@hillaryclinton.com, 
 ellen.esterhay@gmmb.com, esamsel@hillaryclinton.com</t>
  </si>
  <si>
    <t>Invitation: Check In Call  @ Sun Jan 24, 2016 12pm - 12:30pm (john.podesta@gmail.com)</t>
  </si>
  <si>
    <t>&lt;001a11478774459ed6052a0b9dd4@google.com&gt;</t>
  </si>
  <si>
    <t>Tue, 4 Nov 2008 18:50:11 -0600</t>
  </si>
  <si>
    <t>"Dan Pfeiffer" &lt;dpfeiffer@barackobama.com&gt;, laurasnichols@yahoo.com, 
 "Stephanie Cutter" &lt;scutter@barackobama.com&gt;, 
 "Anita Dunn" &lt;adunn@barackobama.com&gt;, "Pete Rouse" &lt;prouse@barackobama.com&gt;, 
 jpodesta@gmail.com, "Jim Messina" &lt;jmessina@barackobama.com&gt;</t>
  </si>
  <si>
    <t>Re: Press Releases tomorrow</t>
  </si>
  <si>
    <t>&lt;1B00035490093D4A9609987376E3B83326F78369@manny.obama.local&gt;</t>
  </si>
  <si>
    <t>Fri, 21 Aug 2015 23:29:17 -0400</t>
  </si>
  <si>
    <t>Re: Script</t>
  </si>
  <si>
    <t>&lt;-3101600018185369292@unknownmsgid&gt;</t>
  </si>
  <si>
    <t>Mon, 17 Mar 2014 06:05:40 -0400</t>
  </si>
  <si>
    <t>Thank you!</t>
  </si>
  <si>
    <t>&lt;CAOK2ngMcB29s7BDn6WxBBaVgY7jsO4Qfu7N36hiFkpvdB7+npg@mail.gmail.com&gt;</t>
  </si>
  <si>
    <t>Tue, 29 Jul 2014 07:58:23 -0400</t>
  </si>
  <si>
    <t>Correct The Record Tuesday July 29, 2014 Morning Roundup</t>
  </si>
  <si>
    <t>&lt;CAGLPf4drgr6K3qnCbXD47dZEfy1nKETUbMo+LidFw_kCTUFn-A@mail.gmail.com&gt;</t>
  </si>
  <si>
    <t>Fri, 12 Dec 2014 04:23:01 -0600</t>
  </si>
  <si>
    <t>"US Airways - Dividend Miles" &lt;dividendmiles@myusairways.com&gt;</t>
  </si>
  <si>
    <t>Don't lose your Dividend Miles</t>
  </si>
  <si>
    <t>&lt;1418379781.eb40.USAZ.5151779.2058743120MSOSI1.33OSIMS@myusairways.com&gt;</t>
  </si>
  <si>
    <t>Thu, 15 Nov 2012 12:18:24 -0600 (CST)</t>
  </si>
  <si>
    <t>Gene Karpinski &lt;feedback@lcv.org&gt;</t>
  </si>
  <si>
    <t>11 out of 12!</t>
  </si>
  <si>
    <t>&lt;4025050.1353005068157.JavaMail.www@app319&gt;</t>
  </si>
  <si>
    <t>Mon, 28 Nov 2011 14:26:31 -0500</t>
  </si>
  <si>
    <t>Ira Magaziner &lt;ira@sjsadvisors.com&gt;</t>
  </si>
  <si>
    <t>FW: Streisand</t>
  </si>
  <si>
    <t>&lt;59C18C972261B848B3787F2596DFECCC0F86056E9F@CLINTON07.utopiasystems.net&gt;</t>
  </si>
  <si>
    <t>Fri, 19 Feb 2016 18:02:05 +0000</t>
  </si>
  <si>
    <t>john.podesta@gmail.com, gruncom@aol.com, re47@hillaryclinton.com, 
 david@dixondavismedia.com, john@algpolling.com, ellen.esterhay@gmmb.com, 
 jpalmieri@hillaryclinton.com, jim.margolis@gmmb.com, 
 caitlin@grunwald-communications.com, ekriegel@hillaryclinton.com, 
 jbenenson@bsgco.com, rich@dixondavismedia.com, mona@algpolling.com, 
 oshur@hillaryclinton.com, David Binder &lt;david@db-research.com&gt;, 
 mmarshall@hillaryclinton.com, nnayak@hillaryclinton.com, scurrie@bsgco.com</t>
  </si>
  <si>
    <t>Updated Invitation: Data Check-In @ Fri Feb 19, 2016 4:30pm - 5pm (john.podesta@gmail.com)</t>
  </si>
  <si>
    <t>&lt;001a113f8b3ce433f8052c23470a@google.com&gt;</t>
  </si>
  <si>
    <t>Sat, 8 Aug 2015 10:31:59 -0400</t>
  </si>
  <si>
    <t>Re: Gwen Ifil?</t>
  </si>
  <si>
    <t>&lt;-3803919495788650823@unknownmsgid&gt;</t>
  </si>
  <si>
    <t>Thu, 7 Aug 2008 17:42:54 -0400</t>
  </si>
  <si>
    <t>"drew courtney" &lt;drew.courtney@gmail.com&gt;</t>
  </si>
  <si>
    <t>[big campaign] McCain Brags about His Support of George Bush Judges</t>
  </si>
  <si>
    <t>&lt;8cc108560808071442p43e9396bndd5ffd4feef01ee2@mail.gmail.com&gt;</t>
  </si>
  <si>
    <t>Fri, 4 Nov 2011 11:41:42 -0400</t>
  </si>
  <si>
    <t>Re: Monday</t>
  </si>
  <si>
    <t>&lt;4A690BA92801374689B1D958B8163E77027203E104@CLINTON07.utopiasystems.net&gt;</t>
  </si>
  <si>
    <t>Mon, 17 Aug 2015 04:23:54 -0600</t>
  </si>
  <si>
    <t>Daily Skimm: Back at it</t>
  </si>
  <si>
    <t>&lt;59d1b2c6-4189-48b6-bbd7-929e670614ae@xtgap4s7mta4360.xt.local&gt;</t>
  </si>
  <si>
    <t>Wed, 27 Jan 2016 16:34:36 -0500</t>
  </si>
  <si>
    <t>Mike Frosolone &lt;house@iowademocrats.org&gt;</t>
  </si>
  <si>
    <t>Iowa's top priority</t>
  </si>
  <si>
    <t>&lt;b2d3ba152e194c73baa556442e9743c8@iowademocrats.org&gt;</t>
  </si>
  <si>
    <t>Sun, 31 Jan 2016 12:01:15 -0600</t>
  </si>
  <si>
    <t>&lt;CAEXD=V1_TMn4jTDmrrANKz818pZdLrX-aXq6xVCcBmNRoGtNAg@mail.gmail.com&gt;</t>
  </si>
  <si>
    <t>Tue, 19 May 2015 23:11:44 -0400</t>
  </si>
  <si>
    <t>Re: your maneuverings</t>
  </si>
  <si>
    <t>&lt;CAJiTYQYp-ObhZ0M9b_JEPi+cTjTNj6Q6fvO1p4CBAtGn3dVqeg@mail.gmail.com&gt;</t>
  </si>
  <si>
    <t>Thu, 4 Dec 2008 13:24:50 -0500</t>
  </si>
  <si>
    <t>FW: CORRECTION on BRIAN DAILEY</t>
  </si>
  <si>
    <t>&lt;2D9BF548D5515F438B3AA0B0BE7BF5F63033542034@MBX-01.ptt.gov&gt;</t>
  </si>
  <si>
    <t>Fri, 11 Sep 2015 17:49:42 -0400</t>
  </si>
  <si>
    <t>Bill De Blasio &lt;deblasio@att.blackberry.net&gt;</t>
  </si>
  <si>
    <t>Can I call you in the am instead. Not a place I can talk.</t>
  </si>
  <si>
    <t>&lt;CAE6FiQ-RM6oie5_Rz33H8_zmCgX90ERB4Cpg8kRynvONCu0DoQ@mail.gmail.com&gt;</t>
  </si>
  <si>
    <t>Sun, 2 Nov 2014 17:29:43 +0000</t>
  </si>
  <si>
    <t>Re: Immigration</t>
  </si>
  <si>
    <t>&lt;D07BD3B8.526C4%dschwerin@hrcoffice.com&gt;</t>
  </si>
  <si>
    <t>Mon, 7 Apr 2014 22:31:30 -0400</t>
  </si>
  <si>
    <t>Mustafa Haque &lt;mustafahaque@gmail.com&gt;</t>
  </si>
  <si>
    <t>Re: Cherry Blossom Entry code</t>
  </si>
  <si>
    <t>&lt;CANpTFdXc6SabS8fuPiqvYeeqKdZkOrNZkU=HbHGbxxg78AawBw@mail.gmail.com&gt;</t>
  </si>
  <si>
    <t>Thu, 16 Jul 2015 07:56:16 -0400</t>
  </si>
  <si>
    <t>Re: Invitation: Planning Re-group @ Wed Jul 15, 2015 4pm - 4:30pm (ha16@hillaryclinton.com)</t>
  </si>
  <si>
    <t>&lt;CAOpGB0+U1vJ2Zs-XyGFz0HtdS3Xwd2RpJdZpLXR8mGigEsDQQA@mail.gmail.com&gt;</t>
  </si>
  <si>
    <t>Fri, 3 Apr 2015 16:28:35 -0400</t>
  </si>
  <si>
    <t>Gabe Podesta &lt;gpodesta@gmail.com&gt;, Megan Rouse &lt;meganrouse@gmail.com&gt;</t>
  </si>
  <si>
    <t>Fwd: Fw: Fwd: Departure Photos for Personal Use</t>
  </si>
  <si>
    <t>&lt;CAA4XnVBLAnFZqr5D40cyP0z1T+FbGekg9mOkGuErJNcsCCxUWg@mail.gmail.com&gt;</t>
  </si>
  <si>
    <t>Wed, 16 Sep 2015 16:55:42 -0400</t>
  </si>
  <si>
    <t>Speech Drafts &lt;speechdrafts@hillaryclinton.com&gt;, 
 Sara Solow &lt;ssolow@hillaryclinton.com&gt;, 
 Vivek Viswanathan &lt;vviswanathan@hillaryclinton.com&gt;, 
 Mike Vlacich &lt;mvlacich@hillaryclinton.com&gt;, 
 Harrell Kirstein &lt;hkirstein@hillaryclinton.com&gt;, 
 Speech Book &lt;speechbook@hillaryclinton.com&gt;</t>
  </si>
  <si>
    <t>Re: DRAFT: Talking points for Laconia community forum tomorrow</t>
  </si>
  <si>
    <t>&lt;CAFcwtWA_-_eZLCaqPHDC+rjoRFLmg0i9icW5YS2hO1d00GWkPw@mail.gmail.com&gt;</t>
  </si>
  <si>
    <t>Fri, 19 Sep 2014 09:08:59 -0400</t>
  </si>
  <si>
    <t>Correct The Record Friday September 19, 2014 Morning Roundup</t>
  </si>
  <si>
    <t>&lt;CAGLPf4f927YozfdsgXMQ0ZDWvS9gBonPCSeLd5ZbNCvUFEXiNA@mail.gmail.com&gt;</t>
  </si>
  <si>
    <t>Sun, 9 Nov 2008 20:12:13 -0600</t>
  </si>
  <si>
    <t>"Dan Pfeiffer" &lt;dpfeiffer@barackobama.com&gt;</t>
  </si>
  <si>
    <t>john.podesta@gmail.com, "Anita Dunn" &lt;adunn@barackobama.com&gt;, 
 "Jim Messina" &lt;jmessina@barackobama.com&gt;, 
 "Stephanie Cutter" &lt;scutter@barackobama.com&gt;</t>
  </si>
  <si>
    <t>Usa today</t>
  </si>
  <si>
    <t>&lt;1B00035490093D4A9609987376E3B8332C7838BF@manny.obama.local&gt;</t>
  </si>
  <si>
    <t>Wed, 3 Jun 2015 10:34:12 -0400</t>
  </si>
  <si>
    <t>Re: King v Burwell</t>
  </si>
  <si>
    <t>&lt;CAJiTYQYQZP43TVqAKfLmavNZpyE+VoG4VyF52FFhHuY2+XHZbQ@mail.gmail.com&gt;</t>
  </si>
  <si>
    <t>Wed, 25 Nov 2015 15:47:54 -0000</t>
  </si>
  <si>
    <t>Take 20% off your online order!</t>
  </si>
  <si>
    <t>&lt;b8armd7b57hq1qaujhyp3qd9bc3kt4.14748554742.5149@mta920.e.footlocker.com&gt;</t>
  </si>
  <si>
    <t>Sat, 7 Mar 2015 02:11:52 +0000</t>
  </si>
  <si>
    <t>Re: Idea on q and a/statement</t>
  </si>
  <si>
    <t>&lt;D11FC422.F1460%nmerrill@hrcoffice.com&gt;</t>
  </si>
  <si>
    <t>Sun, 21 Dec 2014 17:30:30 +0000</t>
  </si>
  <si>
    <t>John Catsimatidis Radio Roundtable
	&lt;John_Catsimatidis_Radio_Roundtab@mail.vresp.com&gt;</t>
  </si>
  <si>
    <t>Has been a big week for Governor Cuomo, I have him on the radio now, tune on 970 AM Radio</t>
  </si>
  <si>
    <t>&lt;40003c94ae-podesta=law.georgetown.edu@mail.vresp.com&gt;</t>
  </si>
  <si>
    <t>Fri, 22 May 2015 16:52:43 -0400</t>
  </si>
  <si>
    <t>Re: Draft surrogate TPs on emails</t>
  </si>
  <si>
    <t>&lt;CAMGPAatioP4QZr6ho4NPgaxCLsNinw=7vBZXF74JLNUR99wZWA@mail.gmail.com&gt;</t>
  </si>
  <si>
    <t>Fri, 2 Oct 2015 16:48:27 +0000</t>
  </si>
  <si>
    <t>"'D.Walker@fordfoundation.org'" &lt;D.Walker@fordfoundation.org&gt;, 
 "mcusic@wyssfoundation.org" &lt;mcusic@wyssfoundation.org&gt;</t>
  </si>
  <si>
    <t>Introduction</t>
  </si>
  <si>
    <t>&lt;3B00EFA99369C540BE90A0C751EF8F8A13D150D8@sf-exch01.sandlerfamily.org&gt;</t>
  </si>
  <si>
    <t>Wed, 8 Jul 2015 09:18:50 -0400</t>
  </si>
  <si>
    <t>July 8 Morning Network News Roundup</t>
  </si>
  <si>
    <t>&lt;CAGTda=D0=GsFMYGGoRBUO88vTymON6QMULfNnN2DpQw6wdeXqA@mail.gmail.com&gt;</t>
  </si>
  <si>
    <t>Tue, 21 Apr 2015 02:24:57 -0400</t>
  </si>
  <si>
    <t>Re: All flights to RVA cancelled</t>
  </si>
  <si>
    <t>&lt;-289428560247744426@unknownmsgid&gt;</t>
  </si>
  <si>
    <t>Fri, 13 Nov 2015 15:45:45 -0500</t>
  </si>
  <si>
    <t>Payroll Services &lt;benefitsoffice@georgetown.edu&gt;</t>
  </si>
  <si>
    <t>"Payroll.Services [Organization]" &lt;payrollservices@georgetown.edu&gt;</t>
  </si>
  <si>
    <t>Early Payroll Deadlines for the Thanksgiving Holiday</t>
  </si>
  <si>
    <t>&lt;CACp86q+ZKa2L2m0_g-7__5Bq5Fzx2_tMfX=Xpd6kqDCH1GqYNQ@mail.gmail.com&gt;</t>
  </si>
  <si>
    <t>Thu, 15 Dec 2011 09:55:59 -0500</t>
  </si>
  <si>
    <t>&lt;786762D781A7FF4FAC9060892B40448822B4BD13A3@CLNTINET08.clinton.local&gt;</t>
  </si>
  <si>
    <t>Thu, 20 Mar 2014 11:43:59 -0400</t>
  </si>
  <si>
    <t>Andy stern &lt;sternals@aol.com&gt;</t>
  </si>
  <si>
    <t>Fwd: Bloomberg View re exchanging Gross for 3 Cubans</t>
  </si>
  <si>
    <t>&lt;8DF7B30C-D659-4E8A-BA6A-9E8F8DB29356@aol.com&gt;</t>
  </si>
  <si>
    <t>Tue, 16 Sep 2014 20:52:18 +0000</t>
  </si>
  <si>
    <t>O'Neill Institute Colloquium: The Future of Philanthropy - Sept 17
 from 1:20-3:20pm</t>
  </si>
  <si>
    <t>&lt;43AA882B9390F2428F6563C1C95B58C31851C2C5@LAW-MBX02.law.georgetown.edu&gt;</t>
  </si>
  <si>
    <t>Thu, 9 Oct 2014 10:36:45 -0700</t>
  </si>
  <si>
    <t>Mom &lt;podesta.mary@gmail.com&gt;</t>
  </si>
  <si>
    <t>Fwd: RE: Operation Welcome Home</t>
  </si>
  <si>
    <t>&lt;CAAVDwML1Ca1s3MmL8yrrb5HZ=P1=O+RL2MGiA6SZUNoW0vXLmw@mail.gmail.com&gt;</t>
  </si>
  <si>
    <t>Sun, 28 Sep 2008 18:23:23 GMT</t>
  </si>
  <si>
    <t>RE: Stop the Dirty Dozen</t>
  </si>
  <si>
    <t>&lt;20080928182323.3415.2864.qmail@omail1.sac.getactive.com&gt;</t>
  </si>
  <si>
    <t>Fri, 21 Mar 2014 13:17:56 -0400</t>
  </si>
  <si>
    <t>Phil Beshara &lt;philbeshara@gmail.com&gt;</t>
  </si>
  <si>
    <t>Re: Peter Kadzik</t>
  </si>
  <si>
    <t>&lt;CAM23oj5hJYcj5eLQara8ryA2-i00zXV=3CYqqmZT-q9e+dL+Cw@mail.gmail.com&gt;</t>
  </si>
  <si>
    <t>Mon, 22 Feb 2016 00:04:44 +0000</t>
  </si>
  <si>
    <t>Bill, Hillary, Bernie, and Occupy Wall Street</t>
  </si>
  <si>
    <t>&lt;CY1PR17MB02045271C6559E4D5F251B77DFA30@CY1PR17MB0204.namprd17.prod.outlook.com&gt;</t>
  </si>
  <si>
    <t>Tue, 12 May 2009 13:46:55 -0400</t>
  </si>
  <si>
    <t>Chris Harris &lt;CHarris@mediamattersaction.org&gt;</t>
  </si>
  <si>
    <t>[big campaign] RELEASE: Media Matters Action Network Launches Project
 to Correct Conservative Misinformation Spread By Politicians, Think Tanks and
 Advocacy Groups.</t>
  </si>
  <si>
    <t>&lt;5A2159C7E35A074BA38A698DB4F3633B11F8E913@onion.mmfa.internal&gt;</t>
  </si>
  <si>
    <t>Tue, 12 Aug 2014 21:08:05 +0000</t>
  </si>
  <si>
    <t>Stop The Tea Party &lt;democrats@thehousemajoritypac.com&gt;</t>
  </si>
  <si>
    <t>(John Podesta) need y'all on this one</t>
  </si>
  <si>
    <t>&lt;8d31814da9dbebb1b1f1ad1feddea287@bounce.bluestatedigital.com&gt;</t>
  </si>
  <si>
    <t>Mon, 11 Jan 2016 14:19:03 -0500</t>
  </si>
  <si>
    <t>Re: FOR APPROVAL: New Gun Quote for Dan Merica</t>
  </si>
  <si>
    <t>&lt;CAEMn5QkcUSpZmT4b-vE-=PKFfh3y9Q-4UQMtuEhsps7Y3i0wkQ@mail.gmail.com&gt;</t>
  </si>
  <si>
    <t>Sat, 17 Jan 2015 18:53:41 -0500</t>
  </si>
  <si>
    <t>Re: Outline of finance structure</t>
  </si>
  <si>
    <t>&lt;2718E13C-043C-4E57-AB70-4A6A2A5BA48C@me.com&gt;</t>
  </si>
  <si>
    <t>Sat, 15 May 2010 12:59:04 -0400 (EDT)</t>
  </si>
  <si>
    <t>Dead Heat ... Let's Win This!</t>
  </si>
  <si>
    <t>&lt;472289518.698288484@wfc.wfcDB.mail.democracyinaction.com&gt;</t>
  </si>
  <si>
    <t>Wed, 30 Dec 2015 14:15:10 +0000 (GMT)</t>
  </si>
  <si>
    <t>"Carolyn Dwyer, LeahyforVermont.com" &lt;info@leahyforvermont.com&gt;</t>
  </si>
  <si>
    <t>Leaders like Leahy</t>
  </si>
  <si>
    <t>&lt;812116279.689087241451484910286.JavaMail.app@rbg23.atlis1&gt;</t>
  </si>
  <si>
    <t>Tue, 27 Oct 2015 16:30:00 -0500</t>
  </si>
  <si>
    <t>"ABA Section of Real Property, Trust and Estate Law"
	&lt;rpte@americanbar.org&gt;</t>
  </si>
  <si>
    <t>Creditor's Rights in Decedent's Estates Including Non Probate Transfers | November 17</t>
  </si>
  <si>
    <t>&lt;13679-10163799.1445981497196.JavaMail.SYSTEM@chg-mcm-prod&gt;</t>
  </si>
  <si>
    <t>Tue, 10 Nov 2015 19:10:50 +0000</t>
  </si>
  <si>
    <t>A Lecture by U.S. Supreme Court Justice Antonin Scalia 11/16</t>
  </si>
  <si>
    <t>&lt;5CFB44D64A78CA459D19BE4B86C9F9E85F241E50@LAW-MBX01.law.georgetown.edu&gt;</t>
  </si>
  <si>
    <t>Tue, 17 Feb 2015 19:18:14 -0500</t>
  </si>
  <si>
    <t>Column: Is Hillary Clinton a liberal Reagan? | TheHill---John, consider my narrative, Brent</t>
  </si>
  <si>
    <t>&lt;SNT404-EAS29140B4ADFCC1E6B77D1045DF2C0@phx.gbl&gt;</t>
  </si>
  <si>
    <t>Tue, 19 Aug 2008 17:36:42 -0400</t>
  </si>
  <si>
    <t>"Ramona Oliver" &lt;roliver@emilyslist.org&gt;</t>
  </si>
  <si>
    <t>[big campaign] Live Webcast Briefing Tomorrow - EMILY's List Women's
 Monitor 2008 Study</t>
  </si>
  <si>
    <t>&lt;542E6453773DF8479AE9184E87C6C66D03373651@HERMES&gt;</t>
  </si>
  <si>
    <t>Tue, 26 May 2015 10:19:36 -0700</t>
  </si>
  <si>
    <t>Re: June 22nd - Ed Reformer Conversation</t>
  </si>
  <si>
    <t>&lt;-2363924618013067828@unknownmsgid&gt;</t>
  </si>
  <si>
    <t>Sun, 12 Oct 2014 10:23:43 +0300</t>
  </si>
  <si>
    <t>Drugs and Terror Monster Conjugated Aggravation in the Middle East</t>
  </si>
  <si>
    <t>&lt;D6A66314657641FFB8B7DD1E63B618D0@rodeh&gt;</t>
  </si>
  <si>
    <t>Wed, 13 May 2015 15:59:54 -0400</t>
  </si>
  <si>
    <t>Re: Short Fuse: Travel Options</t>
  </si>
  <si>
    <t>&lt;CAKM1B-9_Si_nm1WKUP9mEPZAegNWythQ=JpXeQYpMeYLb2xg5w@mail.gmail.com&gt;</t>
  </si>
  <si>
    <t>Fri, 16 Oct 2015 01:40:45 -0400 (EDT)</t>
  </si>
  <si>
    <t>Start change by beginning this survey</t>
  </si>
  <si>
    <t>&lt;1681766307.1697615.1444974045466@ctjbossms01.surveysampling.com&gt;</t>
  </si>
  <si>
    <t>Thu, 31 Dec 2009 10:10:10 -0500 (EST)</t>
  </si>
  <si>
    <t>So close</t>
  </si>
  <si>
    <t>&lt;630023429.981869152@democracy.dsccdb.www.democratsenators.org&gt;</t>
  </si>
  <si>
    <t>Mon, 26 Oct 2015 16:08:36 -0400</t>
  </si>
  <si>
    <t>Speech Drafts &lt;speechdrafts@hillaryclinton.com&gt;</t>
  </si>
  <si>
    <t>DRAFT: TPs for 1199 SEIU</t>
  </si>
  <si>
    <t>&lt;83304350bb46f818383c6fa03a9062ac@mail.gmail.com&gt;</t>
  </si>
  <si>
    <t>Mon, 12 Jan 2015 08:00:00 -0600</t>
  </si>
  <si>
    <t>REGISTER NOW - FOIA 101: Understanding the Freedom of Information Act CLE Webinar 1/29!</t>
  </si>
  <si>
    <t>&lt;10706-12764905.1421071261328.JavaMail.SYSTEM@chg-mcm-prod&gt;</t>
  </si>
  <si>
    <t>Tue, 3 Feb 2015 21:57:31 -0500</t>
  </si>
  <si>
    <t>Fwd: HRC economists</t>
  </si>
  <si>
    <t>&lt;89EC43E7-E36E-42C3-A7B8-115EF22CAE41@gmail.com&gt;</t>
  </si>
  <si>
    <t>Tue, 21 Jul 2015 02:36:25 +0000</t>
  </si>
  <si>
    <t>Jennifer Palmieri &lt;jpalmieri@hillaryclinton.com&gt;, 
 Jake Sullivan &lt;jsullivan@hillaryclinton.com&gt;</t>
  </si>
  <si>
    <t>RE: Bush's speech</t>
  </si>
  <si>
    <t>&lt;1A484C9C32B526468802B7C2E6FD1BCEB3A80421@mbx031-w1-co-6.exch031.domain.local&gt;</t>
  </si>
  <si>
    <t>Wed, 9 Jul 2014 18:22:17 +0000</t>
  </si>
  <si>
    <t>Sean Patrick Maloney &lt;info@seanmaloney.com&gt;</t>
  </si>
  <si>
    <t>Google Alert:</t>
  </si>
  <si>
    <t>&lt;04ed13a08311d60514a266aed38e575d@bounce.bluestatedigital.com&gt;</t>
  </si>
  <si>
    <t>Sat, 18 Apr 2015 11:56:43 -0400</t>
  </si>
  <si>
    <t>Fwd: Amtrak: eTicket and Receipt for Your 04/18/2015 Trip - JOHN PODESTA</t>
  </si>
  <si>
    <t>&lt;5A5EB03D-9938-4545-A28A-A5538449BC79@gmail.com&gt;</t>
  </si>
  <si>
    <t>Wed, 19 Aug 2015 08:31:38 -0700</t>
  </si>
  <si>
    <t>"Chelsea Clinton" &lt;news@action.clintonfoundation.org&gt;</t>
  </si>
  <si>
    <t>Sign my father's birthday card</t>
  </si>
  <si>
    <t>&lt;0.1.77.C6B.1D0DA9423D5E418.0@omp.action.clintonfoundation.org&gt;</t>
  </si>
  <si>
    <t>Thu, 21 Nov 2013 07:10:10 -0500</t>
  </si>
  <si>
    <t>john.podesta@gmail.com, jpodesta@americanprogress.org</t>
  </si>
  <si>
    <t>iBooks documents</t>
  </si>
  <si>
    <t>&lt;55C86FA2-9D69-4122-8C73-98C4F24B2D9B@gmail.com&gt;</t>
  </si>
  <si>
    <t>Mon, 16 Mar 2015 14:25:00 -0400</t>
  </si>
  <si>
    <t>Angela Kelley &lt;angela.kelley@ppfa.org&gt;</t>
  </si>
  <si>
    <t>Email to Jake</t>
  </si>
  <si>
    <t>&lt;-2774941095037039069@unknownmsgid&gt;</t>
  </si>
  <si>
    <t>Mon, 20 Jul 2015 20:35:30 +0000</t>
  </si>
  <si>
    <t>"Samama Frederic (AMUNDI)" &lt;frederic.samama@amundi.com&gt;</t>
  </si>
  <si>
    <t>Climate Change &amp; Insitutional Investors/Visit to Washington</t>
  </si>
  <si>
    <t>&lt;1E41D576FC4C4D4FA0E0628BD8E29D9B160FD872@SMBX001.ad-its.credit-agricole.fr&gt;</t>
  </si>
  <si>
    <t>Mon, 20 Oct 2014 11:46:48 +0300</t>
  </si>
  <si>
    <t>&lt;8603C1A2171E4A858EFD62E383C23078@rodeh&gt;</t>
  </si>
  <si>
    <t>Wed, 25 Feb 2015 22:56:04 +0000</t>
  </si>
  <si>
    <t>Craig Minassian &lt;cminassian@clintonfoundation.org&gt;</t>
  </si>
  <si>
    <t>Re: WaPo - Draft Quote</t>
  </si>
  <si>
    <t>&lt;EEFD0185-C52C-48D4-A188-DD9DD7C5A4E4@clintonfoundation.org&gt;</t>
  </si>
  <si>
    <t>Thu, 3 Sep 2015 15:57:04 -0400</t>
  </si>
  <si>
    <t>Christopher Ruddy &lt;ruddy@newsmax.com&gt;</t>
  </si>
  <si>
    <t>Dick &amp; Liz Cheney on Newsmax TV</t>
  </si>
  <si>
    <t>&lt;03F2B2E7E9E53A4C92FA553760E44E21026C367E3CAA@HNVEX01.corporate.newsmax.com&gt;</t>
  </si>
  <si>
    <t>Tue, 21 Apr 2015 18:02:19 +0000</t>
  </si>
  <si>
    <t>"paul.schaeffer@alphahut.net" &lt;paul.schaeffer@alphahut.net&gt;</t>
  </si>
  <si>
    <t xml:space="preserve">Re: hillary </t>
  </si>
  <si>
    <t>&lt;D508E4A7-5BA7-4BE8-AD92-B773C0ADA01F@podesta.com&gt;</t>
  </si>
  <si>
    <t>Tue, 12 Aug 2014 19:59:11 -0000</t>
  </si>
  <si>
    <t>One Topic. Extensive Coverage. Download TBooks every month with Times Premier</t>
  </si>
  <si>
    <t>&lt;b65w3g8bfev00jauy2v9yby8272e4y.17426907.7108@mta980.e.newyorktimesinfo.com&gt;</t>
  </si>
  <si>
    <t>Fri, 7 Sep 2012 09:46:12 -0400</t>
  </si>
  <si>
    <t>"Marlon Marshall, BarackObama.com" &lt;info@barackobama.com&gt;</t>
  </si>
  <si>
    <t>Fired up, John? Volunteer this Saturday</t>
  </si>
  <si>
    <t>&lt;3ee0cb260237124629f1a4bd3b3f8c3e@ofa0.bounce.bluestatedigital.com&gt;</t>
  </si>
  <si>
    <t>Sun, 12 Apr 2015 20:51:27 -0400</t>
  </si>
  <si>
    <t>Re: Question!</t>
  </si>
  <si>
    <t>&lt;1D8E6ACA-A624-4FD5-8314-DE0FCF4750F4@gmail.com&gt;</t>
  </si>
  <si>
    <t>Tue, 17 Dec 2013 14:41:01 -0500</t>
  </si>
  <si>
    <t>"Jake.Siewert@gs.com" &lt;Jake.Siewert@gs.com&gt;</t>
  </si>
  <si>
    <t>"'john.podesta@gmail.com'" &lt;john.podesta@gmail.com&gt;, 
 "'jpodesta@americanprogress.org'" &lt;jpodesta@americanprogress.org&gt;, 
 "'jennifer.m.palmieri@gmail.com'" &lt;jennifer.m.palmieri@gmail.com&gt;</t>
  </si>
  <si>
    <t>Fw: trying to speak re podesta/2nd clinton term</t>
  </si>
  <si>
    <t>&lt;1131C871A6F7EE408D18CD062851C532DEF55A1923@GSCMAMP23EX.firmwide.corp.gs.com&gt;</t>
  </si>
  <si>
    <t>Sat, 8 Aug 2015 12:59:23 -0400</t>
  </si>
  <si>
    <t>Re: Open Letter</t>
  </si>
  <si>
    <t>&lt;CAAEwKfywxkCBjucg7m+91t3Nu29NXvPUfS2HtqosVaa==oc91w@mail.gmail.com&gt;</t>
  </si>
  <si>
    <t>Tue, 2 Sep 2008 16:43:30 -0400</t>
  </si>
  <si>
    <t>[big campaign] Media Advisory: Pro-Life Leaders Say Republicans
 Embrace Failed Abortion Policies</t>
  </si>
  <si>
    <t>&lt;48bda577.5605be0a.6d35.ffffdd46SMTPIN_ADDED@mx.google.com&gt;</t>
  </si>
  <si>
    <t>Fri, 12 Sep 2014 10:10:40 -0400</t>
  </si>
  <si>
    <t>[epa-ej] Call for Ideas - 2015 National Brownfields Conference</t>
  </si>
  <si>
    <t>&lt;LYRIS-526356-1505393-2014.09.12-10.10.47--podesta#law.georgetown.edu@lists.epa.gov&gt;</t>
  </si>
  <si>
    <t>Sat, 4 Oct 2014 18:26:00 +0000</t>
  </si>
  <si>
    <t>Ditch the Tea Party &lt;democrats@thehousemajoritypac.com&gt;</t>
  </si>
  <si>
    <t>WE'RE SO SORRY!!</t>
  </si>
  <si>
    <t>&lt;d78081ffc9c977fd230c0c092f2745cb@bounce.bluestatedigital.com&gt;</t>
  </si>
  <si>
    <t>Thu, 26 Mar 2015 17:49:37 +0000</t>
  </si>
  <si>
    <t>Re: Call Help UN</t>
  </si>
  <si>
    <t>&lt;62C7A7CB-4379-462D-B587-E9DA6D478874@clintonfoundation.org&gt;</t>
  </si>
  <si>
    <t>Thu, 17 Sep 2015 16:51:21 -0400</t>
  </si>
  <si>
    <t>Fwd: Re: For Politico Magazine: Can Carly Fiorina Stump You?</t>
  </si>
  <si>
    <t>&lt;CAE6FiQ-WgRP28_N6JpfhR=HG+cYyBhKaG0UBrOrasOTh9=Da_g@mail.gmail.com&gt;</t>
  </si>
  <si>
    <t>Wed, 5 Nov 2008 16:43:56 -0500</t>
  </si>
  <si>
    <t>"Maria Echaveste" &lt;mechaveste@nvgllc.com&gt;</t>
  </si>
  <si>
    <t>folowing up on this am call</t>
  </si>
  <si>
    <t>&lt;F1B48AF334C8FA4A82DB7ED7B22E939405D4305A@ms06.mse1.mailstreet.com&gt;</t>
  </si>
  <si>
    <t>Sat, 06 Oct 2012 06:58:02 -0400</t>
  </si>
  <si>
    <t>It's Denali Season! Bundle Up with
 the Latest Styles for Fall</t>
  </si>
  <si>
    <t>&lt;30992-795-KYC9CP-5UNEE-YA0ZY-4D5O3P-MF5TZV-H-M2-20121006-06437de0983008a8f@e-dialog.com&gt;</t>
  </si>
  <si>
    <t>Thu, 8 Oct 2009 22:53:16 -0400</t>
  </si>
  <si>
    <t>Sonal Shah &lt;sonalshah68@gmail.com&gt;</t>
  </si>
  <si>
    <t>USAID???</t>
  </si>
  <si>
    <t>&lt;34ad1cac0910081953s666dd481pf3507593a75e6378@mail.gmail.com&gt;</t>
  </si>
  <si>
    <t>Thu, 30 Jul 2015 22:36:03 +0000</t>
  </si>
  <si>
    <t>&lt;17ec3f6404c824ee81312e73bf1e2659d1e.20150730223530@mail180.atl101.mcdlv.net&gt;</t>
  </si>
  <si>
    <t>Thu, 29 Oct 2015 16:16:26 -0400</t>
  </si>
  <si>
    <t>Re: CREDO: Secretary Clinton must oppose Social Security benefit cuts</t>
  </si>
  <si>
    <t>&lt;SNT404-EAS1889B04F812E63CEC767DFBDF200@phx.gbl&gt;</t>
  </si>
  <si>
    <t>Sat, 20 Jun 2015 13:04:09 -0400</t>
  </si>
  <si>
    <t>dschwerin@hillaryclinton.com, arenteria@hillaryclinton.com</t>
  </si>
  <si>
    <t>Re: HRC @ U.S. Conference of Mayors</t>
  </si>
  <si>
    <t>&lt;14e11ed6bd3-4391-af4b@webprd-m78.mail.aol.com&gt;</t>
  </si>
  <si>
    <t>Tue, 12 May 2015 08:13:45 -0700 (PDT)</t>
  </si>
  <si>
    <t>"mfisher (Google Docs)" &lt;d+MTAxMDk2MDg1MjczNDA1MjQ2MzA3-MTEzNzE0MzY0NTY0MjM5MjgyOTcz@docs.google.com&gt;</t>
  </si>
  <si>
    <t>Landing Roundup 5/12 - Jen said she will email instead</t>
  </si>
  <si>
    <t>&lt;DCEZilRItTE4KRaGYJVVzQ@notifications.google.com&gt;</t>
  </si>
  <si>
    <t>Mon, 29 Sep 2014 00:37:19 +0000</t>
  </si>
  <si>
    <t>BREAKING NEWS &lt;info@schneiderforcongress.com&gt;</t>
  </si>
  <si>
    <t>&lt;af7c29bdefc58e87d7f4228ffde91fb0@bounce.bluestatedigital.com&gt;</t>
  </si>
  <si>
    <t>Mon, 4 Jan 2016 12:50:50 -0500</t>
  </si>
  <si>
    <t>Emmy Ruiz &lt;eruiz@hillaryclinton.com&gt;, Tim Hogan &lt;thogan@hillaryclinton.com&gt;, 
 Speech Drafts &lt;speechdrafts@hillaryclinton.com&gt;</t>
  </si>
  <si>
    <t>UPDATED DRAFT: Remarks at Nevada Democratic Party Dinner</t>
  </si>
  <si>
    <t>&lt;CAAEwKfwNU4Hp_ow3V+UTVpwNh+8UsDgHoCiU2JxMRZbjj6DKCA@mail.gmail.com&gt;</t>
  </si>
  <si>
    <t>Wed, 22 Apr 2015 21:49:37 -0400</t>
  </si>
  <si>
    <t>Re: Capitol Hill Classic wants you to run again....</t>
  </si>
  <si>
    <t>&lt;CAE6FiQ-1-3ygjGTUtE27CRVAeiTHzpPBjF+jO9jVOEKFbnq5rA@mail.gmail.com&gt;</t>
  </si>
  <si>
    <t>Mon, 22 Jun 2015 19:00:28 +0000</t>
  </si>
  <si>
    <t>RE: Arkansas flag and Robert E Lee day</t>
  </si>
  <si>
    <t>&lt;9ABFFFA47B84FA478A1BA79FA876B3C410BB8939@CESC-EXCH01.clinton.local&gt;</t>
  </si>
  <si>
    <t>Thu, 03 Dec 2015 22:56:12 -0600 (CST)</t>
  </si>
  <si>
    <t>tomperez1@verizon.net</t>
  </si>
  <si>
    <t>Re: Stories we discussed</t>
  </si>
  <si>
    <t xml:space="preserve"> &lt;32236174.2951793.1449204972309.JavaMail.root@vznit170190.mailsrvcs.net&gt;</t>
  </si>
  <si>
    <t>Mon, 3 Jun 2013 20:27:12 +0000</t>
  </si>
  <si>
    <t>Cheri Bustos &lt;admin@cheribustos.com&gt;</t>
  </si>
  <si>
    <t>Great news</t>
  </si>
  <si>
    <t>&lt;0fab07df54ca6df0a4566876feb290d5@bounce.bluestatedigital.com&gt;</t>
  </si>
  <si>
    <t>Mon, 7 Sep 2015 14:52:21 -0400</t>
  </si>
  <si>
    <t>Kristina Schake &lt;kschake@hillaryclinton.com&gt;, 
 John Podesta &lt;john.podesta@gmail.com&gt;, 
 Jennifer Palmieri &lt;jpalmieri@hillaryclinton.com&gt;</t>
  </si>
  <si>
    <t>RE: REVISED TIMING: Energy infrastructure fact sheet &amp; KXL oped</t>
  </si>
  <si>
    <t>&lt;d9a8641bd33dc1fd9245abd375e3bc49@mail.gmail.com&gt;</t>
  </si>
  <si>
    <t>Wed, 11 Jun 2014 05:03:33 -0400</t>
  </si>
  <si>
    <t>Re: Fwd: Dinner with Minister Gwenigale - June 25</t>
  </si>
  <si>
    <t>&lt;CAE6FiQ9o3kKgQyHocv0BdSWTH5EW8gO2FvwKu0vdiWoHVQN0Cg@mail.gmail.com&gt;</t>
  </si>
  <si>
    <t>Sat, 30 Aug 2014 15:36:31 -0400</t>
  </si>
  <si>
    <t>Ann Roach &lt;aroach@nrdc.org&gt;</t>
  </si>
  <si>
    <t>Re: Home address?</t>
  </si>
  <si>
    <t>&lt;CAE6FiQ-MksoDm8Minvr-Me4Ai2kt+ovGYBoLgwqHnZEVKho2cw@mail.gmail.com&gt;</t>
  </si>
  <si>
    <t>Wed, 2 Apr 2014 10:56:24 -0400</t>
  </si>
  <si>
    <t>John Podesta &lt;john.podesta@gmail.com&gt;, David Plouffe &lt;daplouffe@icloud.com&gt;</t>
  </si>
  <si>
    <t>Fwd: twitter</t>
  </si>
  <si>
    <t>&lt;B725EEEB-E17A-4745-9B69-4B4EE33F629F@gmail.com&gt;</t>
  </si>
  <si>
    <t>Wed, 12 Sep 2012 09:03:34 -0400 (EDT)</t>
  </si>
  <si>
    <t>Jennifer Peters - Clean Water Action &lt;activist@cleanwater.org&gt;</t>
  </si>
  <si>
    <t>Tell the Senate: Protect Our Water</t>
  </si>
  <si>
    <t>&lt;2309758331.-1347285734@org.orgDB.mail.democracyinaction.org&gt;</t>
  </si>
  <si>
    <t>Sat, 7 Mar 2015 22:09:11 +0000</t>
  </si>
  <si>
    <t>Jennifer Palmier I &lt;jennifer.m.palmieri@gmail.com&gt;, 
 Joel Benenson &lt;jbenenson@bsgco.com&gt;, Mandy Grunwald &lt;gruncom@aol.com&gt;, 
 "robbymook2015@gmail.com" &lt;robbymook2015@gmail.com&gt;, 
 "hsamuelson@cdmillsgroup.com" &lt;hsamuelson@cdmillsgroup.com&gt;, 
 Jim Margolis &lt;Jim.Margolis@gmmb.com&gt;, 
 "kristinakschake@gmail.com" &lt;kristinakschake@gmail.com&gt;, 
 Nick Merrill &lt;nmerrill@hrcoffice.com&gt;, 
 =?utf-8?Q?Huma=0D=0A_Abedin?= &lt;huma@hrcoffice.com&gt;, 
 "john.podesta@gmail.com" &lt;john.podesta@gmail.com&gt;, 
 John Anzalone &lt;john@algpolling.com&gt;, 
 "cheryl.mills@gmail.com" &lt;cheryl.mills@gmail.com&gt;</t>
  </si>
  <si>
    <t>Statement</t>
  </si>
  <si>
    <t>&lt;CE425A17-7DB8-4BB8-AA17-CAC26A355BBC@hrcoffice.com&gt;</t>
  </si>
  <si>
    <t>Thu, 9 Apr 2015 22:20:56 +0000</t>
  </si>
  <si>
    <t>Mandy Grunwald &lt;gruncom@aol.com&gt;, Joel Benenson &lt;jbenenson@bsgco.com&gt;</t>
  </si>
  <si>
    <t xml:space="preserve">Re: Rough first crack </t>
  </si>
  <si>
    <t>&lt;D14C735C.2334B%john@algpolling.com&gt;</t>
  </si>
  <si>
    <t>Thu, 16 Oct 2008 15:27:53 -0500</t>
  </si>
  <si>
    <t>RE: FW: From Bloomberg</t>
  </si>
  <si>
    <t>&lt;1B00035490093D4A9609987376E3B8332B5821E7@manny.obama.local&gt;</t>
  </si>
  <si>
    <t>Fri, 16 Dec 2011 21:21:18 -0500</t>
  </si>
  <si>
    <t>John Podesta &lt;john.podesta@gmail.com&gt;, Doug Band &lt;doug@presidentclinton.com&gt;, 
 "Justin G. Cooper" &lt;justin@presidentclinton.com&gt;, 
 Terry McAuliffe &lt;terry@tdmca.com&gt;</t>
  </si>
  <si>
    <t>&lt;CALk44aCUZBLNxGchOT=B7Kgvs2-F5iXG-B94UQ5OaeUGguTsBA@mail.gmail.com&gt;</t>
  </si>
  <si>
    <t>Wed, 17 Dec 2008 16:14:52 -0500</t>
  </si>
  <si>
    <t>"John Podesta" &lt;john.podesta@gmail.com&gt;, 
 "Jennifer Palmieri" &lt;JPalmieri@americanprogress.org&gt;, 
 "eric burns" &lt;ericeburns@gmail.com&gt;, davidbrockdc@gmail.com, 
 "Susan Mccue" &lt;Susan.McCue@one.org&gt;</t>
  </si>
  <si>
    <t>Next Steps - New Project, budgets attached</t>
  </si>
  <si>
    <t>&lt;1eb2be430812171314o6860c1acof838589af13de8a4@mail.gmail.com&gt;</t>
  </si>
  <si>
    <t>Fri, 28 Aug 2015 14:01:47 +0000</t>
  </si>
  <si>
    <t>Accepted: Updated Invitation: Call on Post-2015; (718) 839-6957 // NO
 PIN  @ Fri Aug 28, 2015 1pm - 1:30pm (john.podesta@gmail.com)</t>
  </si>
  <si>
    <t>&lt;BY2PR05MB032C4CF6BC95F52B3AE69B0C26E0@BY2PR05MB032.namprd05.prod.outlook.com&gt;</t>
  </si>
  <si>
    <t>Thu, 31 Jul 2008 21:06:07 -0400</t>
  </si>
  <si>
    <t>rmckay@mckayfund.org, CUribe@nea.org, fes33@aol.com, mpbonner@bonnergrp.com, 
 john.podesta@gmail.com, GSpeed@americavotes.org, 
 AEkindjian@americavotes.org, amy.dacey@seiu.org, rob@cbstrat.com</t>
  </si>
  <si>
    <t>FW: Great news:  $1 million for Advancing Wisconsin</t>
  </si>
  <si>
    <t>&lt;0C02F4B1261CD944A437ED3117C864C953315F@NEA-HQ-EVS2.NEA.LOC&gt;</t>
  </si>
  <si>
    <t>Sun, 14 Feb 2016 23:09:04 -0500</t>
  </si>
  <si>
    <t>"podesta.mary@gmail.com" &lt;podesta.mary@gmail.com&gt;</t>
  </si>
  <si>
    <t>Re: Made it home</t>
  </si>
  <si>
    <t>&lt;CAE6FiQ9HOX8GNa1DiE1RTK5E2Qaw3_ot++=sViy5J+Tgnd38Ug@mail.gmail.com&gt;</t>
  </si>
  <si>
    <t>Thu, 7 Jul 2011 09:04:02 -0400</t>
  </si>
  <si>
    <t>Hanaa Rifaey &lt;hanaa@tainews.org&gt;</t>
  </si>
  <si>
    <t>&lt;CAFz91jD+4snRbe5E4sLyHa55J62SoZoF-h9cxGt3sF52rpn3qA@mail.gmail.com&gt;</t>
  </si>
  <si>
    <t>Sun, 5 Apr 2015 13:02:50 -0400</t>
  </si>
  <si>
    <t>marissa.astor@icloud.com, Jim.Margolis@gmmb.com, jbenenson@bsgco.com, 
 huma@hrcoffice.com, teddy.goff@gmail.com, orencshur@gmail.com, 
 jennifer.m.palmieri@gmail.com, kristinakschake@gmail.com, 
 john.podesta@gmail.com, robbymook2015@gmail.com, dschwerin@hrcoffice.com, 
 jake.sullivan@gmail.com, john@algpolling.com, brianefallon@gmail.com, 
 David@db-research.com, katie.w.dowd@gmail.com</t>
  </si>
  <si>
    <t>REVISED LAUNCH TALKING POINTS FOR HRC --attached</t>
  </si>
  <si>
    <t>&lt;14c8a88e709-6067-2da48@webprd-m97.mail.aol.com&gt;</t>
  </si>
  <si>
    <t>Thu, 11 Jun 2015 07:38:31 -0400</t>
  </si>
  <si>
    <t>&lt;CANqZgL_0HosXE0axQNBuQkP1LNUSZGhxAG6iHw2xfiO7j_da7Q@mail.gmail.com&gt;</t>
  </si>
  <si>
    <t>Mon, 9 Feb 2015 21:37:01 -0500</t>
  </si>
  <si>
    <t>"gross914@gmail.com" &lt;gross914@gmail.com&gt;</t>
  </si>
  <si>
    <t>Re: jane gross</t>
  </si>
  <si>
    <t>&lt;DC0CBED4-43A2-469F-A541-340CA38A14EF@gmail.com&gt;</t>
  </si>
  <si>
    <t>Thu, 3 Dec 2015 18:59:33 -0500</t>
  </si>
  <si>
    <t>Fwd: Hillary Clinton Calls for Expanding Women-Owned Businesses in Manchester</t>
  </si>
  <si>
    <t>&lt;CANu9wN5948SM5g3wA=j_4-cX9Wj2F4rQUkDO-==WYCyxmWhA=Q@mail.gmail.com&gt;</t>
  </si>
  <si>
    <t>Thu, 17 Dec 2015 14:33:43 -0500</t>
  </si>
  <si>
    <t>John Podesta &lt;john.podesta@gmail.com&gt;, 
 Lindsay Roitman &lt;lroitman@hillaryclinton.com&gt;, 
 Charlie Baker &lt;cbaker@hillaryclinton.com&gt;</t>
  </si>
  <si>
    <t>RE: Herb Sandler</t>
  </si>
  <si>
    <t>&lt;cf548c730d6bcb2c44dacf58273ea38a@mail.gmail.com&gt;</t>
  </si>
  <si>
    <t>Mon, 18 Aug 2014 09:00:00 -0500</t>
  </si>
  <si>
    <t>ABA Publishing &lt;publishing@americanbar.org&gt;</t>
  </si>
  <si>
    <t>ABA New Book Release-- The Photography Law Handbook</t>
  </si>
  <si>
    <t>&lt;20186-26132752.1408370478953.JavaMail.SYSTEM@chg-mcm-prod&gt;</t>
  </si>
  <si>
    <t>Fri, 17 Apr 2015 23:08:39 +0000</t>
  </si>
  <si>
    <t>Katherine Meyer &lt;KMeyer@MeyerGlitz.com&gt;</t>
  </si>
  <si>
    <t>Re: Recommendation for Secretary Clinton's Campaign!</t>
  </si>
  <si>
    <t>&lt;A062B95D-7BA1-4916-A5CF-C8F4CA2CA893@MeyerGlitz.com&gt;</t>
  </si>
  <si>
    <t>Fri, 18 Jul 2014 12:20:40 +0000</t>
  </si>
  <si>
    <t>Upgrade to a new iPad and get credit for your current one.</t>
  </si>
  <si>
    <t>&lt;112273398.633481761.1405686040385.JavaMail.cboxp@nwk-cboxp-lapp01.apple.com&gt;</t>
  </si>
  <si>
    <t>Wed, 1 Apr 2015 00:45:44 +0000</t>
  </si>
  <si>
    <t>Daniel Lashof &lt;dlashof@nextgenamerica.org&gt;</t>
  </si>
  <si>
    <t>Lauren Terrazas &lt;lterrazas@nextgenamerica.org&gt;</t>
  </si>
  <si>
    <t>Together We Can and other news from Dan Lashof, NextGen Climate
 America</t>
  </si>
  <si>
    <t>&lt;D1408DC6.173D2%dlashof@nextgenamerica.org&gt;</t>
  </si>
  <si>
    <t>Tue, 12 Aug 2014 12:10:45 +0000</t>
  </si>
  <si>
    <t>Softball Results</t>
  </si>
  <si>
    <t>&lt;8EC4C2E26B85914A8D36A27F6D3A9C702498B043@LAW-MBX01.law.georgetown.edu&gt;</t>
  </si>
  <si>
    <t>Wed, 25 Nov 2009 12:43:35 -0000</t>
  </si>
  <si>
    <t>Plan Ahead &amp; Find Great Recipes for your Thanksgiving Leftovers!</t>
  </si>
  <si>
    <t>&lt;buz6gavbdw9vawaxh2regatugwck6c.2011616918.4240@mta125.a.chtah.com&gt;</t>
  </si>
  <si>
    <t>Wed, 6 Jan 2016 18:26:34 -0600</t>
  </si>
  <si>
    <t>Re: Draft AGENDA Jan. 12th Union Presidents Mtg.</t>
  </si>
  <si>
    <t>&lt;20676386652240992@unknownmsgid&gt;</t>
  </si>
  <si>
    <t>Sun, 3 Jan 2016 22:09:44 -0500</t>
  </si>
  <si>
    <t>Re: Weds 4:30 pm</t>
  </si>
  <si>
    <t>&lt;CAE6FiQ9KSkE6BLJJot6cOvoHTRo=rK13tx6Ghf_bp7neMMYYTQ@mail.gmail.com&gt;</t>
  </si>
  <si>
    <t>Fri, 17 Jul 2015 14:41:51 -0400</t>
  </si>
  <si>
    <t>"Elias, Marc (Perkins Coie)" &lt;MElias@perkinscoie.com&gt;, 
 Robby Mook &lt;re47@hillaryclinton.com&gt;, 
 Jennifer Palmieri &lt;jpalmieri@hillaryclinton.com&gt;</t>
  </si>
  <si>
    <t>RE: Jeb research from candidate</t>
  </si>
  <si>
    <t>&lt;47a6399d6bad50a3a26818efb42f1f65@mail.gmail.com&gt;</t>
  </si>
  <si>
    <t>Mon, 12 May 2014 21:18:48 -0400</t>
  </si>
  <si>
    <t>Re: Federal Reserve Board Appointment</t>
  </si>
  <si>
    <t>&lt;9F5759BF-3027-46FA-BA35-4818FB7DDF3B@gmail.com&gt;</t>
  </si>
  <si>
    <t>Fri, 17 Feb 2012 15:47:10 -0500</t>
  </si>
  <si>
    <t>Laura Graham &lt;lgraham@clintonfoundation.org&gt;, 
 Hannah Richert - PC &lt;hannah@presidentclinton.com&gt;</t>
  </si>
  <si>
    <t>for WJC: CAP report: Meeting the Infrastructure Imperative</t>
  </si>
  <si>
    <t>&lt;D00800C9D48A754DA64285EA07737575012A4C2180@CLINTON07.utopiasystems.net&gt;</t>
  </si>
  <si>
    <t>Mon, 21 Dec 2015 16:27:57 +0000 (UTC)</t>
  </si>
  <si>
    <t>LinkedIn &lt;invitations@linkedin.com&gt;</t>
  </si>
  <si>
    <t>Atarry, Joseph, and 1 other person wants to join your network</t>
  </si>
  <si>
    <t>&lt;18675106.3278552.1450715277394.JavaMail.app@ltx1-app8388.prod.linkedin.com&gt;</t>
  </si>
  <si>
    <t>Sun, 08 Nov 2015 09:02:45 -0500</t>
  </si>
  <si>
    <t>"PayPal" &lt;paypal@e.paypal.com&gt;</t>
  </si>
  <si>
    <t>$15 is yours for the asking...and shopping.</t>
  </si>
  <si>
    <t>&lt;29644-770-7ZAD4T0-DWSP9I-OJWD71-J9FCZ08-3APH7K-H-M2-20151108-dc2024844ff43@e-dialog.com&gt;</t>
  </si>
  <si>
    <t>Wed, 17 Sep 2014 15:18:59 +0000</t>
  </si>
  <si>
    <t>"Rep. Jan Schakowsky" &lt;info@schneiderforcongress.com&gt;</t>
  </si>
  <si>
    <t>help</t>
  </si>
  <si>
    <t>&lt;8b7ab4916c5d3ddb4ca513db4fe333e1@bounce.bluestatedigital.com&gt;</t>
  </si>
  <si>
    <t>Fri, 29 May 2015 10:33:19 -0400</t>
  </si>
  <si>
    <t>Dinner on Monday</t>
  </si>
  <si>
    <t>&lt;412C5AC6-EC72-4CBE-90AD-BA99DC02151A@comcast.net&gt;</t>
  </si>
  <si>
    <t>Sun, 22 Nov 2015 21:34:07 -0000</t>
  </si>
  <si>
    <t>Releasing tomorrow: adidas ZX Flux, Wall 2, and more!</t>
  </si>
  <si>
    <t>&lt;b8acswhb57hq1qaujepqbqd9bc3k8m.14748554742.5938@mta820.e.footlocker.com&gt;</t>
  </si>
  <si>
    <t>Thu, 5 Mar 2015 13:11:49 -0500</t>
  </si>
  <si>
    <t>Re: hi</t>
  </si>
  <si>
    <t>&lt;CAE6FiQ9XU8DeuwMTsYhXSZJAxWQW=HAkd3qb4R4HjU9hHOhttg@mail.gmail.com&gt;</t>
  </si>
  <si>
    <t>Mon, 7 Dec 2015 21:11:33 +0000</t>
  </si>
  <si>
    <t>"Ami Copeland, Business Forward" &lt;info@businessfwd.org&gt;</t>
  </si>
  <si>
    <t>TPP update</t>
  </si>
  <si>
    <t>&lt;0049e93d89ca7c7dcde02f77ba46da3d@bounce.bluestatedigital.com&gt;</t>
  </si>
  <si>
    <t>Fri, 13 Mar 2015 10:21:31 -0400</t>
  </si>
  <si>
    <t>Re: HRC and gridiron</t>
  </si>
  <si>
    <t>&lt;292B2C68-139E-4163-A6B9-1F5F0395049B@gmail.com&gt;</t>
  </si>
  <si>
    <t>Mon, 31 Aug 2015 08:04:24 -0400</t>
  </si>
  <si>
    <t>Our Opinion: Wellmark is the black hole in privatizing Medicaid</t>
  </si>
  <si>
    <t>&lt;6dc10cbb80da433bb47c8d3e8fef147b@iowadailydemocrat.com&gt;</t>
  </si>
  <si>
    <t>Wed, 13 Aug 2008 05:47:30 -0400</t>
  </si>
  <si>
    <t>&lt;8dd172e0808130247w2c5c174kde68a1614cbe97d2@mail.gmail.com&gt;</t>
  </si>
  <si>
    <t>Wed, 7 Oct 2015 17:51:12 -0400</t>
  </si>
  <si>
    <t>checking back</t>
  </si>
  <si>
    <t>&lt;DA07C608-3B4F-4DBB-87DB-9BCACB2C790C@corridorpartners.com&gt;</t>
  </si>
  <si>
    <t>Fri, 15 Jan 2016 16:40:26 -0500</t>
  </si>
  <si>
    <t>Re: FOR APPROVAL: Debate Emails from YOU</t>
  </si>
  <si>
    <t>&lt;CAEMn5QmmWck-e74xYY0zMv86TL6gJj1LzxRm=drmGQvkpqjUQA@mail.gmail.com&gt;</t>
  </si>
  <si>
    <t>Mon, 31 Oct 2011 14:06:25 -0400</t>
  </si>
  <si>
    <t>"Reynoso, Jennifer" &lt;jreynoso@stblaw.com&gt;, 
 Victoria Bjorklund &lt;vbjorklund@stblaw.com&gt;</t>
  </si>
  <si>
    <t>Special Advisor</t>
  </si>
  <si>
    <t>&lt;CALk44aB99-Pq_Oz8eUz2GFrhWcFMuRF6=zEA2w6agwRSthr4sQ@mail.gmail.com&gt;</t>
  </si>
  <si>
    <t>Tue, 28 Jul 2015 18:35:38 +0000</t>
  </si>
  <si>
    <t>Rabin anniversary</t>
  </si>
  <si>
    <t>&lt;D21329A6885FF54D9E511161BDBD090311E753A4@CESC-EXCH01.clinton.local&gt;</t>
  </si>
  <si>
    <t>Thu, 27 Feb 2014 21:27:27 -0500</t>
  </si>
  <si>
    <t>Re: Tweet from John Cassidy (@TNYJohnCassidy)</t>
  </si>
  <si>
    <t>&lt;7A42A014-30C4-4B85-B604-952EB3C1FB5A@gmail.com&gt;</t>
  </si>
  <si>
    <t>Tue, 27 Oct 2015 10:02:03 -0400</t>
  </si>
  <si>
    <t>FOR APPROVAL: Invite emails to Policy Working Group VIPs</t>
  </si>
  <si>
    <t>&lt;CAEMn5Qkjr+-xCw1FP=6YKwqdjJHjhmHs_0qqcsUC4A0HLWKgtQ@mail.gmail.com&gt;</t>
  </si>
  <si>
    <t>Thu, 3 Mar 2011 13:32:40 -0600 (CST)</t>
  </si>
  <si>
    <t>"Alan Franklin, ProgressNow Colorado" &lt;info@progressnowcolorado.org&gt;</t>
  </si>
  <si>
    <t>Spread the word: cutting and cutting won't create new jobs</t>
  </si>
  <si>
    <t>&lt;8236572.1299180914585.JavaMail.www@app339&gt;</t>
  </si>
  <si>
    <t>Sat, 9 Jul 2011 13:13:48 -0400</t>
  </si>
  <si>
    <t>A milestone</t>
  </si>
  <si>
    <t>&lt;9fd92993c68117df72d91da94739c6b4@bounce.bluestatedigital.com&gt;</t>
  </si>
  <si>
    <t>Fri, 21 Aug 2015 21:27:04 +0000</t>
  </si>
  <si>
    <t>"John.podesta@gmail.com" &lt;John.podesta@gmail.com&gt;</t>
  </si>
  <si>
    <t>Phone call on post-2015?</t>
  </si>
  <si>
    <t>&lt;BY2PR05MB032FE8AECCA0C9A9CE9F06CC2650@BY2PR05MB032.namprd05.prod.outlook.com&gt;</t>
  </si>
  <si>
    <t>Wed, 7 May 2008 13:35:18 -0400</t>
  </si>
  <si>
    <t>"'Begala, Paul'" &lt;pbegala@hatcreekent.com&gt;, 
 tmcguinness@progressivemediausa.org, tom@zzranch.com, 
 john.podesta@gmail.com, davidbrockdc@gmail.com</t>
  </si>
  <si>
    <t>RE: McCain in Ohio</t>
  </si>
  <si>
    <t>&lt;00b401c8b068$b8701660$29504320$@com&gt;</t>
  </si>
  <si>
    <t>Tue, 1 Sep 2015 10:31:47 -0400</t>
  </si>
  <si>
    <t>Sharon Burke &lt;burkese@comcast.net&gt;</t>
  </si>
  <si>
    <t>under consideration for new job</t>
  </si>
  <si>
    <t>&lt;28DA897D-03CB-44C1-B805-8C2C00834239@comcast.net&gt;</t>
  </si>
  <si>
    <t>Sat, 20 Jun 2015 12:43:38 -0400</t>
  </si>
  <si>
    <t>Re: You're Invited! Inaugural Meeting of Michigan Women for Hillary</t>
  </si>
  <si>
    <t>&lt;CALk44aC=+a=9a2f4i3hD2=9jASqXrZRTgMV6upRHpVTsj3WYJA@mail.gmail.com&gt;</t>
  </si>
  <si>
    <t>Wed, 10 Jun 2015 14:50:22 -0700</t>
  </si>
  <si>
    <t>Can't' remember</t>
  </si>
  <si>
    <t>&lt;CANeeMAhm2E+24nEq5B-JjyGcKZkULsjWSWB4h40KyHwR0jKrjQ@mail.gmail.com&gt;</t>
  </si>
  <si>
    <t>Fri, 18 Mar 2016 23:06:26 +0000</t>
  </si>
  <si>
    <t>unmistakable message</t>
  </si>
  <si>
    <t>&lt;a0b8bc6e497e09efc6fb855cae2937d6@bounce.bluestatedigital.com&gt;</t>
  </si>
  <si>
    <t>Mon, 21 Sep 2015 19:39:23 +0000</t>
  </si>
  <si>
    <t>Don't let them ban abortion</t>
  </si>
  <si>
    <t>&lt;2280e9-1c6-56005ceb@list.prochoiceamerica.org&gt;</t>
  </si>
  <si>
    <t>Fri, 11 Apr 2014 02:33:08 -0400</t>
  </si>
  <si>
    <t>Jeff Goodell &lt;jeffgoodell@gmail.com&gt;</t>
  </si>
  <si>
    <t>Re: Rolling Stone</t>
  </si>
  <si>
    <t>&lt;74235670-CB5C-418B-954E-86D321BDC75B@gmail.com&gt;</t>
  </si>
  <si>
    <t>Wed, 6 May 2015 16:37:58 +0000</t>
  </si>
  <si>
    <t>Re: WJC</t>
  </si>
  <si>
    <t>&lt;65F50813-7D17-42B6-87AC-C5516F81B0E6@presidentclinton.com&gt;</t>
  </si>
  <si>
    <t>Sat, 12 Mar 2016 14:29:42 -0800</t>
  </si>
  <si>
    <t>Keith Molter &lt;kbmord@yahoo.com&gt;</t>
  </si>
  <si>
    <t>Re: AIDS</t>
  </si>
  <si>
    <t>&lt;2F4BDACA-9F8F-44FC-BBFF-0BAABFD35798@yahoo.com&gt;</t>
  </si>
  <si>
    <t>Thu, 6 Nov 2014 08:05:50 -0500</t>
  </si>
  <si>
    <t>Brooke Lierman &lt;brookeelierman@gmail.com&gt;</t>
  </si>
  <si>
    <t>Re: [Amprog Alumni] Brooke Lierman</t>
  </si>
  <si>
    <t>&lt;99CC9E7E-CAC7-467D-B0A4-F7D3AE174F56@gmail.com&gt;</t>
  </si>
  <si>
    <t>Mon, 4 May 2015 22:33:45 -0400</t>
  </si>
  <si>
    <t>Re: No midday roundup</t>
  </si>
  <si>
    <t>&lt;-4641471591185043011@unknownmsgid&gt;</t>
  </si>
  <si>
    <t>Thu, 20 Aug 2015 18:07:58 +0000</t>
  </si>
  <si>
    <t>Revised version of "Horizontal Shareholding" forthcoming in Harvard
 Law Review</t>
  </si>
  <si>
    <t>&lt;9C636255052C744AA57E6A3396485E500119B23F5B@HLSANDMBX02.hlsmail.priv&gt;</t>
  </si>
  <si>
    <t>Tue, 26 Jan 2016 15:18:48 -0500</t>
  </si>
  <si>
    <t>&lt;CAE6FiQ_4NkPC-D6p-QYQeVjshH-pU=4oVJ1XPyHUX9x5a0fVnw@mail.gmail.com&gt;</t>
  </si>
  <si>
    <t>Wed, 24 Apr 2013 17:33:52 -0400</t>
  </si>
  <si>
    <t>Hannah Richert - PC &lt;hannah@presidentclinton.com&gt;, 
 Bari Lurie &lt;blurie@clintonfoundation.org&gt;, 
 Huma Abedin Contact &lt;huma@clintonemail.com&gt;</t>
  </si>
  <si>
    <t>&lt;651EDFB72078454697DF67586425910E17E344930A@CLINTON07.utopiasystems.net&gt;</t>
  </si>
  <si>
    <t>Sun, 20 Nov 2011 15:44:38 -0500</t>
  </si>
  <si>
    <t>Re: Proposed Final for Infrastructure Memo</t>
  </si>
  <si>
    <t>&lt;CAE6FiQ_LLHRAMP6sH7Fxq0AMrY6XzZs7k+a-f5u02v3vCjW9Ng@mail.gmail.com&gt;</t>
  </si>
  <si>
    <t>Thu, 29 Jul 2010 01:48:27 -0000</t>
  </si>
  <si>
    <t>Fresh Foster Farms Whole Chicken and more On Sale this Week!</t>
  </si>
  <si>
    <t>&lt;bxahvcdbdw9vawau8fgg8atugwckjs.2011616918.9552@mta414.a.chtah.com&gt;</t>
  </si>
  <si>
    <t>Sun, 8 Nov 2015 10:51:44 -0500</t>
  </si>
  <si>
    <t>Re: On the train</t>
  </si>
  <si>
    <t>&lt;20F62B32-E53E-46D5-B30D-88C3518D2626@gmail.com&gt;</t>
  </si>
  <si>
    <t>20 Feb 2016 21:58:42 +0000</t>
  </si>
  <si>
    <t>9737690034@vtext.com</t>
  </si>
  <si>
    <t>Keep it going john.</t>
  </si>
  <si>
    <t>&lt;10866309.18175.1456005523016.JavaMail.vmaprod@cocsvmaapp09&gt;</t>
  </si>
  <si>
    <t>Tue, 17 Feb 2015 22:24:17 -0500</t>
  </si>
  <si>
    <t>What time are you here tomorrow?</t>
  </si>
  <si>
    <t>&lt;E573E0F5-440B-4490-AA63-01C6B9A06DBC@gmail.com&gt;</t>
  </si>
  <si>
    <t>Wed, 13 Jan 2016 17:29:35 +0000</t>
  </si>
  <si>
    <t>&lt;7103af3351935621d42f3b80a952c590b54.20160113172925@mail188.suw12.mcsv.net&gt;</t>
  </si>
  <si>
    <t>Fri, 5 Jun 2015 12:22:31 -0400</t>
  </si>
  <si>
    <t>TWEETS 6/5</t>
  </si>
  <si>
    <t>&lt;CAEMn5QkJU3p9eBB0UFtR6ZGN3p8qc+qoaWR0=CC5zTZPGKeoTA@mail.gmail.com&gt;</t>
  </si>
  <si>
    <t>Mon, 27 Apr 2015 16:01:17 +0000</t>
  </si>
  <si>
    <t>"Meckler, Laura" &lt;Laura.Meckler@wsj.com&gt;</t>
  </si>
  <si>
    <t>thanks again</t>
  </si>
  <si>
    <t>&lt;3A491E629ECF134589069C060C43D3856E58FF3D@SKPCMXSMB3.win.dowjones.net&gt;</t>
  </si>
  <si>
    <t>Sun, 19 Apr 2015 12:56:18 -0700</t>
  </si>
  <si>
    <t>Podesta John &lt;podesta@law.georgetown.edu&gt;</t>
  </si>
  <si>
    <t>&lt;21F77B46-4B37-42E7-8EFB-DE746346377E@gmail.com&gt;</t>
  </si>
  <si>
    <t>Thu, 4 Sep 2008 00:17:08 -0400</t>
  </si>
  <si>
    <t>[big campaign] Re: RNC Go-ers Boo and Boo</t>
  </si>
  <si>
    <t>&lt;4948a2ba0809032117p1bbe8238x11cfb30bc13c76bc@mail.gmail.com&gt;</t>
  </si>
  <si>
    <t>Tue, 30 Jun 2015 20:03:27 -0400</t>
  </si>
  <si>
    <t>Re: Tweet on Puerto Rico</t>
  </si>
  <si>
    <t>&lt;CAE6FiQ_wP18pdXshmgpyhjfqLsgd4YWiA61tE30tDZ6desTS3w@mail.gmail.com&gt;</t>
  </si>
  <si>
    <t>Thu, 15 Oct 2015 18:57:04 -0500</t>
  </si>
  <si>
    <t>Michael Halle &lt;mhalle@hillaryclinton.com&gt;</t>
  </si>
  <si>
    <t>Heather Stone &lt;hstone@hillaryclinton.com&gt;</t>
  </si>
  <si>
    <t>Re: [Update] JJ Countdown</t>
  </si>
  <si>
    <t>&lt;CA+sTfJoLPO5umLyEJWQzUn=Nnud9OiR10aRtMRz=8K7E4s=ZXA@mail.gmail.com&gt;</t>
  </si>
  <si>
    <t>Wed, 2 Sep 2015 10:15:53 -0700</t>
  </si>
  <si>
    <t>subject of the call....</t>
  </si>
  <si>
    <t>&lt;AB199CA8-7950-4051-A631-4B678ED0C0BB@gmail.com&gt;</t>
  </si>
  <si>
    <t>Tue, 3 Jun 2014 02:13:21 +0000</t>
  </si>
  <si>
    <t>Tamara Fucile &lt;tfucile@americanprogress.org&gt;</t>
  </si>
  <si>
    <t>Re: Tell me you beat Portman...</t>
  </si>
  <si>
    <t>&lt;a9171682a8ba486abff3f49aa7fe8699@BN1PR05MB235.namprd05.prod.outlook.com&gt;</t>
  </si>
  <si>
    <t>Wed, 16 Dec 2015 12:19:05 -0500</t>
  </si>
  <si>
    <t>**ICYMI: Top Dems on Homeland Security Committe Endorse Clinton's
 Security Plan**</t>
  </si>
  <si>
    <t>&lt;CANu9wN7k+nTK7y-etKDS59+Szea-sqd2H06Ou+Fp+c2dGcRjCA@mail.gmail.com&gt;</t>
  </si>
  <si>
    <t>Tue, 4 Dec 2007 13:56:55 -0500</t>
  </si>
  <si>
    <t>"Begala, Paul" &lt;pbegala@hatcreekent.com&gt;, 
 "Stan Greenberg" &lt;sgreenberg@gqrr.com&gt;, 
 "John Podesta" &lt;john.podesta@gmail.com&gt;, "Susan McCue" &lt;susan@one.org&gt;</t>
  </si>
  <si>
    <t>Agenda for weekly meeting</t>
  </si>
  <si>
    <t>&lt;87906ab90712041056u6353820al5dda6c608653a868@mail.gmail.com&gt;</t>
  </si>
  <si>
    <t>Wed, 13 Oct 2010 09:43:16 -0400 (EDT)</t>
  </si>
  <si>
    <t>VoteVets.org Launches Election Ads</t>
  </si>
  <si>
    <t>&lt;273253840.-1801018556@org2.org2DB.mail.democracyinaction.org&gt;</t>
  </si>
  <si>
    <t>Wed, 3 Feb 2016 23:27:20 +0000</t>
  </si>
  <si>
    <t>Column: What Hillary needs to hear | TheHill</t>
  </si>
  <si>
    <t>&lt;CY1PR17MB0204B75B39EEB65A55E0550CDFD00@CY1PR17MB0204.namprd17.prod.outlook.com&gt;</t>
  </si>
  <si>
    <t>Mon, 13 Apr 2015 23:03:35 -0400</t>
  </si>
  <si>
    <t>Robby Mook &lt;re47@hillaryclinton.com&gt;, Eryn Sepp &lt;eryn.sepp@gmail.com&gt;</t>
  </si>
  <si>
    <t>Re: Jessica Schumer</t>
  </si>
  <si>
    <t>&lt;CAE6FiQ-A=Gf8RK8O8XYZ5=vOLJxkusDKPW9-afuGRAa6-AYTWg@mail.gmail.com&gt;</t>
  </si>
  <si>
    <t>Wed, 1 Apr 2015 07:06:28 +0000</t>
  </si>
  <si>
    <t>Fwd: great to see you</t>
  </si>
  <si>
    <t>&lt;665A11C4-9CFD-428D-BDE8-01CDE566D2DF@podesta.com&gt;</t>
  </si>
  <si>
    <t>Tue, 3 Feb 2015 21:46:58 -0500</t>
  </si>
  <si>
    <t>Re: Launch Concept Call</t>
  </si>
  <si>
    <t>&lt;9D42837E-6162-482A-9DF9-ABD93AA50048@gmail.com&gt;</t>
  </si>
  <si>
    <t>Thu, 16 Feb 2012 20:09:01 -0500</t>
  </si>
  <si>
    <t>Re: Tom Steyer</t>
  </si>
  <si>
    <t>&lt;CAE6FiQ-77SKTdbDDbo=Rgq04ZL+V2YtuMjHeY70TtUcNOjMN=w@mail.gmail.com&gt;</t>
  </si>
  <si>
    <t>Mon, 10 Mar 2014 01:26:15 +0000</t>
  </si>
  <si>
    <t>Carmel Martin &lt;cmartin@americanprogress.org&gt;</t>
  </si>
  <si>
    <t>Re: random personal question</t>
  </si>
  <si>
    <t>&lt;CF428CA8.1F70D%cmartin@americanprogress.org&gt;</t>
  </si>
  <si>
    <t>Wed, 6 Jan 2016 19:07:57 -0800</t>
  </si>
  <si>
    <t>Gayle Smith &lt;gaylesmithgayle@gmail.com&gt;</t>
  </si>
  <si>
    <t>Re: How are you</t>
  </si>
  <si>
    <t>&lt;CA+86xt1ZOY_J8kuAdc=v_gLOvfDhni7Thc5HdVCOa35bEJ_O4Q@mail.gmail.com&gt;</t>
  </si>
  <si>
    <t>Sat, 31 Oct 2015 14:01:54 +0000</t>
  </si>
  <si>
    <t>"(Membership) Democratic Majority Maker" &lt;democrats@hmpac.com&gt;</t>
  </si>
  <si>
    <t>Re: NOTICE: John Podesta</t>
  </si>
  <si>
    <t>&lt;1d56ff75f21f8c696519ffa629b4a678@bounce.bluestatedigital.com&gt;</t>
  </si>
  <si>
    <t>Tue, 18 Aug 2015 02:11:45 +0000</t>
  </si>
  <si>
    <t>America Ascnedant</t>
  </si>
  <si>
    <t>&lt;D1F80C94.173EC0%sgreenberg@gqrr.com&gt;</t>
  </si>
  <si>
    <t>Mon, 1 Jun 2015 10:37:33 -0400</t>
  </si>
  <si>
    <t>Re: Gara LaMarche recommended I reach you on this</t>
  </si>
  <si>
    <t>&lt;CAEMn5Qm87o7DdY7hbyawubZSkGE5RmvX-mGtrtR4Xx==Gcm0LQ@mail.gmail.com&gt;</t>
  </si>
  <si>
    <t>Sat, 7 Nov 2015 13:36:08 -0500</t>
  </si>
  <si>
    <t>Aditi Nangia &lt;anangia@hillaryclinton.com&gt;</t>
  </si>
  <si>
    <t>Re: UPDATE TRANSPORTATION -- debate prep on Sunday November 8th</t>
  </si>
  <si>
    <t>&lt;CAE6FiQ86xhV09qtGCCKnJvHPtiEG-PvtczeWos+NNDmszexr1g@mail.gmail.com&gt;</t>
  </si>
  <si>
    <t>Tue, 15 Jun 2010 23:45:39 -0400</t>
  </si>
  <si>
    <t>John, will you stand with the President?</t>
  </si>
  <si>
    <t>&lt;2494e82e1b7a98db3208afa5208b4951@bounce.bluestatedigital.com&gt;</t>
  </si>
  <si>
    <t>Sun, 28 Feb 2016 11:36:47 -0600</t>
  </si>
  <si>
    <t>Collier Smith &lt;scolliera@aol.com&gt;</t>
  </si>
  <si>
    <t>Nashville?</t>
  </si>
  <si>
    <t>&lt;634B36CF-5DE0-4D26-941E-45F718064D90@aol.com&gt;</t>
  </si>
  <si>
    <t>Thu, 5 Aug 2010 10:50:08 -0400</t>
  </si>
  <si>
    <t>[big campaign] LCVAF Launches Ad Campaign on Roy Blunt's Million 
	Dollar Energy Ties</t>
  </si>
  <si>
    <t>&lt;05D9343B523E1446ADF2228B188E78EA22F184C353@lcvexchange.lcv.local&gt;</t>
  </si>
  <si>
    <t>Mon, 10 Mar 2014 17:07:21 -0400</t>
  </si>
  <si>
    <t>"Leiter, David" &lt;DJLeiter@mlstrategies.com&gt;</t>
  </si>
  <si>
    <t>Sally Yozell</t>
  </si>
  <si>
    <t>&lt;D50B41AD9DF53D47B18863F723E65484034961D5451D@MINTZMBXV3.MINTZ.COM&gt;</t>
  </si>
  <si>
    <t>Mon, 19 Oct 2015 17:07:21 -0400</t>
  </si>
  <si>
    <t>Re: DRAFT: Talking Points for NRDC call</t>
  </si>
  <si>
    <t>&lt;CAE_=YH89qAkSnXYVPc=a0DmjFe6vA1jQr_H4h8G2qSwWm2YRzg@mail.gmail.com&gt;</t>
  </si>
  <si>
    <t>Fri, 26 Feb 2016 21:09:38 +0000</t>
  </si>
  <si>
    <t>&lt;0A7E72A1-B0FA-4E1E-8502-94BA4371343F@bsgco.com&gt;</t>
  </si>
  <si>
    <t>Wed, 5 Nov 2008 15:55:54 -0500</t>
  </si>
  <si>
    <t>"Snyder, Kate" &lt;KSnyder@americavotes.org&gt;</t>
  </si>
  <si>
    <t>[big campaign] America Votes Coalition's Grassroots Field Campaigns
 Fuel Historic Progressive Gains in 2008</t>
  </si>
  <si>
    <t>&lt;CD2036066CA16D43BB2E40A16459297F040E1A67@exchsvr.americavotes.org&gt;</t>
  </si>
  <si>
    <t>Tue, 13 Oct 2015 12:50:04 -0700</t>
  </si>
  <si>
    <t>Nathan Fletcher &lt;nathan@nathanfletcher.com&gt;</t>
  </si>
  <si>
    <t>debate</t>
  </si>
  <si>
    <t>&lt;9B5C5738-ACEC-44E6-88CB-B727DAEF5948@nathanfletcher.com&gt;</t>
  </si>
  <si>
    <t>Sun, 3 Jan 2016 15:57:46 -0500</t>
  </si>
  <si>
    <t>Travis Lumpkin &lt;travislumpkin@gmail.com&gt;</t>
  </si>
  <si>
    <t>&lt;48A61650-9D5A-4F96-B3FF-C30CE80105FD@gmail.com&gt;</t>
  </si>
  <si>
    <t>Mon, 25 Jan 2016 14:35:33 -0500</t>
  </si>
  <si>
    <t>TWEET: SCOTUS on FERC rule</t>
  </si>
  <si>
    <t>&lt;CAEMn5QkacqJ1OCRQNFBXCxMyBLV9D6XTO5SE5zxiiCunPHK_tw@mail.gmail.com&gt;</t>
  </si>
  <si>
    <t>Wed, 4 Mar 2015 23:29:54 -0500</t>
  </si>
  <si>
    <t>Melody Barnes &lt;melody@melodybarnes.net&gt;, Eryn Sepp &lt;eryn.sepp@gmail.com&gt;</t>
  </si>
  <si>
    <t>Re: Hilary Pennington's mom</t>
  </si>
  <si>
    <t>&lt;CAE6FiQ9cRt1m1As3PEEcPt6uk3oXn=A-W-Vp+jbgAXKhwLzbhw@mail.gmail.com&gt;</t>
  </si>
  <si>
    <t>Fri, 5 Jun 2015 12:07:21 -0400</t>
  </si>
  <si>
    <t>Katie Dowd &lt;kdowd@hillaryclinton.com&gt;</t>
  </si>
  <si>
    <t>Re: Observation</t>
  </si>
  <si>
    <t>&lt;CAFwS4E+Uz_5F-aPNAHwYMz+mPs8J9Rz9jiRvxQM_BwDRNZJYTQ@mail.gmail.com&gt;</t>
  </si>
  <si>
    <t>Sun, 7 Jun 2015 06:43:43 -0400</t>
  </si>
  <si>
    <t>NY Times story</t>
  </si>
  <si>
    <t>&lt;SNT404-EAS148A4AE8676E5A8EA03F64DFB00@phx.gbl&gt;</t>
  </si>
  <si>
    <t>Sat, 24 Oct 2015 15:11:40 -0400</t>
  </si>
  <si>
    <t>Heads up about a big missed opportunity for HRC in NH that you all really
 want to fix for the next time</t>
  </si>
  <si>
    <t>&lt;OF8E52EDDF.492E1153-ON85257EE8.00678774-85257EE8.006970A9@notes.na.collabserv.com&gt;</t>
  </si>
  <si>
    <t>Thu, 14 Aug 2014 15:54:01 +0000</t>
  </si>
  <si>
    <t>&lt;2edff64cc672b07ed70b737dd1dc97f90bf.20140814155316@mail169.atl21.rsgsv.net&gt;</t>
  </si>
  <si>
    <t>Sat, 11 Sep 2010 17:05:09 -0400</t>
  </si>
  <si>
    <t>"Raj Goyle " &lt;info@goyleforcongress.com&gt;</t>
  </si>
  <si>
    <t>In Solemn Remembrance</t>
  </si>
  <si>
    <t>&lt;8ef84a07dc2d4273a2cacb967d1ab8ba@goyleforcongress.com&gt;</t>
  </si>
  <si>
    <t>Thu, 3 Dec 2015 21:16:27 -0500</t>
  </si>
  <si>
    <t>Re: Guerra</t>
  </si>
  <si>
    <t>&lt;87647C9B-D284-4471-AAA3-8EFD751E0BC8@yahoo.com&gt;</t>
  </si>
  <si>
    <t>Tue, 23 Dec 2008 11:53:00 -0500</t>
  </si>
  <si>
    <t>Happy holidays</t>
  </si>
  <si>
    <t>&lt;122f60f89bcea75051c9e08c9ae53ad2@localhost.localdomain&gt;</t>
  </si>
  <si>
    <t>Wed, 15 Jul 2015 21:14:05 -0400</t>
  </si>
  <si>
    <t>Worried</t>
  </si>
  <si>
    <t>&lt;CAE6FiQ-CzXU7QOXr=SHCeTAFGnM71XiQ3jAMyazhta=BTBT8Dw@mail.gmail.com&gt;</t>
  </si>
  <si>
    <t>Thu, 18 Dec 2008 10:25:59 -0500</t>
  </si>
  <si>
    <t>[big campaign] REMINDER: Campaign to Pass Obama Plan Announced TODAY,
 10:30 a.m., EST</t>
  </si>
  <si>
    <t>&lt;29FF7EFA288ACD488DD412939D4D1BABAD81BC@aufc-server.AUFC.local&gt;</t>
  </si>
  <si>
    <t>Mon, 16 Mar 2015 19:16:42 +0000 (GMT)</t>
  </si>
  <si>
    <t>MElias@perkinscoie.com, rlenhard@cov.com, d.cheng@me.com, 
 Charlie.Baker@deweysquare.com, john.podesta@gmail.com, 
 justinedwardbrennan79@gmail.com, JBerkon@perkinscoie.com</t>
  </si>
  <si>
    <t>Event invitation: Fundraising Discussion</t>
  </si>
  <si>
    <t>&lt;D4D6E92A-9F44-4451-8A8B-D454D6A0FEEF@icloud.com&gt;</t>
  </si>
  <si>
    <t>Tue, 21 Apr 2015 19:30:55 -0400</t>
  </si>
  <si>
    <t>Hillary Clinton to campaign in South Carolina in May</t>
  </si>
  <si>
    <t>&lt;CAPrY+5+xJVbSxNghJMR9sWkF0DgTe1XM11xntx0dP4wNWJ+-uA@mail.gmail.com&gt;</t>
  </si>
  <si>
    <t>Wed, 13 May 2015 15:41:17 -0400</t>
  </si>
  <si>
    <t>&lt;CAEMn5QmKBDBn30nU-MFRPq8v4s9OfB9PFgLufW_E=AoiVJn5OQ@mail.gmail.com&gt;</t>
  </si>
  <si>
    <t>Wed, 4 Jan 2012 15:18:17 -0500</t>
  </si>
  <si>
    <t>President/coo search.</t>
  </si>
  <si>
    <t>&lt;CAE6FiQ-ddK_fOtaQ5SxcA8TxkVU3yfNZv=fHv5S9HBrgLjptqg@mail.gmail.com&gt;</t>
  </si>
  <si>
    <t>Wed, 21 Jan 2015 20:31:41 -0500</t>
  </si>
  <si>
    <t>"Maya Schenwar, Truthout" &lt;messenger@truthout.org&gt;</t>
  </si>
  <si>
    <t>Break Out of Prison!</t>
  </si>
  <si>
    <t>&lt;2389054783.904462354@org2.org2DB.reply.salsalabs.com&gt;</t>
  </si>
  <si>
    <t>Wed, 02 Sep 2015 23:51:17 -0500</t>
  </si>
  <si>
    <t>Hot off the press from Shepard Fairey!</t>
  </si>
  <si>
    <t>&lt;2FEF7A2F-BFCF-4F76-9844-0F6B7D8CA4D7@me.com&gt;</t>
  </si>
  <si>
    <t>Fri, 14 Feb 2014 08:33:04 -0500</t>
  </si>
  <si>
    <t>Heather Kliegman &lt;hkliegman@podesta.com&gt;</t>
  </si>
  <si>
    <t>"podesta.mary@gmail.com" &lt;podesta.mary@gmail.com&gt;, 
 John Podesta &lt;john.podesta@gmail.com&gt;, 
 "crchieco@gmail.com" &lt;crchieco@gmail.com&gt;</t>
  </si>
  <si>
    <t>Dinner Tonight - Casa Luca 7p</t>
  </si>
  <si>
    <t>&lt;C6C90688A6F02D4D96CBB9A668FBF01659F2527541@XMAIL.podesta.com&gt;</t>
  </si>
  <si>
    <t>Tue, 5 Feb 2008 08:46:48 -0500</t>
  </si>
  <si>
    <t>&lt;8dd172e0802050546o18c013faw88a2d45b6b959824@mail.gmail.com&gt;</t>
  </si>
  <si>
    <t>Mon, 23 Nov 2015 12:44:13 -0500</t>
  </si>
  <si>
    <t>Amb. Lauredo Question re: US Delegation to Argentina</t>
  </si>
  <si>
    <t>&lt;CAEMn5QmApyQ5ie8zLSRPq13Fx=2UZPHx+=Gzn4QkPigfrDmkfQ@mail.gmail.com&gt;</t>
  </si>
  <si>
    <t>Sun, 24 May 2015 16:32:20 -0400</t>
  </si>
  <si>
    <t>Re: Earned media discussion/calendar review</t>
  </si>
  <si>
    <t>&lt;502673033521583882@unknownmsgid&gt;</t>
  </si>
  <si>
    <t>Sun, 20 Sep 2015 09:09:26 -0400</t>
  </si>
  <si>
    <t>Register to earn your $15 reward</t>
  </si>
  <si>
    <t>&lt;8752-113-UL10GEN-FKQN1N-GK0PRL-KSNV7C6-X6HSI6-H-M2-20150920-0bff04eaf9b22@e-dialog.com&gt;</t>
  </si>
  <si>
    <t>Mon, 3 Aug 2015 22:31:44 -0400</t>
  </si>
  <si>
    <t>Re: DRAFT: Talking points for tomorrow evening in Colorado</t>
  </si>
  <si>
    <t>&lt;7172200924043261463@unknownmsgid&gt;</t>
  </si>
  <si>
    <t>Fri, 20 Nov 2015 16:48:12 +0000</t>
  </si>
  <si>
    <t>John Podesta &lt;john.podesta@gmail.com&gt;, Mae Podesta &lt;mpodesta@gmail.com&gt;</t>
  </si>
  <si>
    <t>RE: Huys Condominium Holiday Party</t>
  </si>
  <si>
    <t>&lt;BY1PR0501MB15250A1A730A2C3164A45662B51A0@BY1PR0501MB1525.namprd05.prod.outlook.com&gt;</t>
  </si>
  <si>
    <t>Fri, 27 Nov 2015 20:47:16 +0000</t>
  </si>
  <si>
    <t>Official End Citizens United Shop &lt;admin@endcitizensunited.org&gt;</t>
  </si>
  <si>
    <t>Exclusive Discount for John Podesta</t>
  </si>
  <si>
    <t>&lt;b06c29bf77dff0d00d02dfdda48109a3@bounce.bluestatedigital.com&gt;</t>
  </si>
  <si>
    <t>Tue, 8 Sep 2015 17:36:18 +0000</t>
  </si>
  <si>
    <t>Lisa Heinzerling &lt;heinzerl@law.georgetown.edu&gt;</t>
  </si>
  <si>
    <t>Faculty Workshop for Tuesday, September 15</t>
  </si>
  <si>
    <t>&lt;D21494CD.D38E%heinzerl@law.georgetown.edu&gt;</t>
  </si>
  <si>
    <t>Tue, 2 Sep 2008 20:17:30 -0400</t>
  </si>
  <si>
    <t>[big campaign] Bush to say "McCain is an independent man who thinks
 for himself" MSNBC reports</t>
  </si>
  <si>
    <t>&lt;4948a2ba0809021717u4a31b9fue52e070740634946@mail.gmail.com&gt;</t>
  </si>
  <si>
    <t>Sun, 16 Nov 2008 20:51:10 +0000</t>
  </si>
  <si>
    <t>Delivered: Re: Contact Information</t>
  </si>
  <si>
    <t>&lt;1310789438-1226868651-cardhu_decombobulator_blackberry.rim.net-531673174-@bxe245.bisx.prod.on.blackberry&gt;</t>
  </si>
  <si>
    <t>Mon, 31 Aug 2015 17:51:57 +0000 (UTC)</t>
  </si>
  <si>
    <t>Tina Stoll &lt;messages-noreply@linkedin.com&gt;</t>
  </si>
  <si>
    <t>Tina Stoll's invitation is waiting for your response</t>
  </si>
  <si>
    <t>&lt;1949585615.4645040.1441043517909.JavaMail.app@lva1-app3309.prod&gt;</t>
  </si>
  <si>
    <t>Thu, 10 Mar 2016 16:15:58 +0000</t>
  </si>
  <si>
    <t>Bruce Babbitt &lt;bruce.babbitt@raintreeventures.com&gt;, 
 Howard Stevenson &lt;hstevenson@hbs.edu&gt;, John Leshy &lt;leshyj@uchastings.edu&gt;, 
 Robert Bland &lt;Bobbland@aol.com&gt;, John Podesta &lt;john.podesta@gmail.com&gt;</t>
  </si>
  <si>
    <t>Slight change in board meeting</t>
  </si>
  <si>
    <t>&lt;270FBBD6-432A-4EBF-874F-C96796ED8692@wyssfoundation.org&gt;</t>
  </si>
  <si>
    <t>Thu, 17 Jan 2013 03:48:41 -0500</t>
  </si>
  <si>
    <t>"A.J. Goodman" &lt;ajg@ajgoodman.com&gt;</t>
  </si>
  <si>
    <t>Al Franken kick-off brunch this Sunday, Willard hotel--Elizabeth Warren, Kenny Loggins, great band!</t>
  </si>
  <si>
    <t>&lt;00ed01cdf48f$73f18080$5bd48180$@ajgoodman.com&gt;</t>
  </si>
  <si>
    <t>Mon, 1 Sep 2014 16:07:22 -0000</t>
  </si>
  <si>
    <t>September Subscriber Spotlight: Get Opinions From All Over with Op-Talk</t>
  </si>
  <si>
    <t>&lt;b9fthhbbfev00jauzf59aby8272e4g.17426907.5768@mta882.e.newyorktimesinfo.com&gt;</t>
  </si>
  <si>
    <t>Wed, 17 Jun 2015 17:17:52 -0400</t>
  </si>
  <si>
    <t>Re: Trade Update Today</t>
  </si>
  <si>
    <t>&lt;CA+=gYAn5Qvx1t9wtm5Q3THWkAuqaoXz85r5drD65+QmJ9eR75Q@mail.gmail.com&gt;</t>
  </si>
  <si>
    <t>Thu, 21 May 2015 19:24:56 +0000</t>
  </si>
  <si>
    <t>Glenn Thrush &lt;gthrush@politico.com&gt;</t>
  </si>
  <si>
    <t>Re: do u have two minutes?</t>
  </si>
  <si>
    <t>&lt;7CC4A423-6E11-4383-9581-C17BF6130676@politico.com&gt;</t>
  </si>
  <si>
    <t>Mon, 15 Feb 2016 15:00:00 -0600</t>
  </si>
  <si>
    <t>ABA Law Practice Division &lt;lp@americanbar.org&gt;</t>
  </si>
  <si>
    <t>Last Chance CLE: Guide to Budget-Friendly Legal Tech, 2/17</t>
  </si>
  <si>
    <t>&lt;88813-5985535.1455570159296.JavaMail.SYSTEM@chg-mcm-prod&gt;</t>
  </si>
  <si>
    <t>Sun, 9 Nov 2008 01:46:44 -0000</t>
  </si>
  <si>
    <t>This Month: Thanksgiving Inspirations, Coupons &amp; More</t>
  </si>
  <si>
    <t>&lt;bvyt4aubdw9vawaxtwvr9atugwckmh.2011616918.4821@mta412.a.chtah.com&gt;</t>
  </si>
  <si>
    <t>Mon, 4 May 2015 22:26:41 -0400</t>
  </si>
  <si>
    <t>Re: Renzi passed his electoral bill today</t>
  </si>
  <si>
    <t>&lt;CAE6FiQ8AFUxW+R2gg2YxUcjLphNZKXkUU2SEKPRwqDgvVg6=Sw@mail.gmail.com&gt;</t>
  </si>
  <si>
    <t>Wed, 22 Apr 2015 16:19:12 -0400</t>
  </si>
  <si>
    <t>Re: Tweet by Frank Thorp V on Twitter</t>
  </si>
  <si>
    <t>&lt;-7828998014601381088@unknownmsgid&gt;</t>
  </si>
  <si>
    <t>Thu, 2 Oct 2008 18:45:27 -0400</t>
  </si>
  <si>
    <t>&lt;D8A72943A4200045A620F28CED197D3703DF417C98@MBX01.netplexity.local&gt;</t>
  </si>
  <si>
    <t>Tue, 16 Feb 2016 01:48:53 -0500</t>
  </si>
  <si>
    <t>"Craig T. Smith" &lt;cts1996@gmail.com&gt;</t>
  </si>
  <si>
    <t>"'LaDavia Drane'" &lt;ldrane@hillaryclinton.com&gt;, 
 "'Megan Rooney'" &lt;mrooney@hillaryclinton.com&gt;</t>
  </si>
  <si>
    <t>RE: REVISED DRAFT: Breaking every barrier speech</t>
  </si>
  <si>
    <t>&lt;03a101d16886$1a5576d0$4f006470$@gmail.com&gt;</t>
  </si>
  <si>
    <t>Sat, 8 Nov 2008 20:45:26 -0600</t>
  </si>
  <si>
    <t>lnichols@americanprogress.org, john.podesta@gmail.com, sara.latham@ptt.gov</t>
  </si>
  <si>
    <t>Re: Change.gov</t>
  </si>
  <si>
    <t>&lt;1B00035490093D4A9609987376E3B83326F783AB@manny.obama.local&gt;</t>
  </si>
  <si>
    <t>Sun, 28 Sep 2014 23:34:12 +0000</t>
  </si>
  <si>
    <t>Ira Shapiro &lt;ira@shapiroglobal.com&gt;</t>
  </si>
  <si>
    <t xml:space="preserve">Attorney General </t>
  </si>
  <si>
    <t>&lt;5679330db61c4ee888ff7c69fb6cfdc4@BN1PR03MB040.namprd03.prod.outlook.com&gt;</t>
  </si>
  <si>
    <t>Thu, 4 Dec 2014 14:15:50 -0500</t>
  </si>
  <si>
    <t>Re: Decision Language</t>
  </si>
  <si>
    <t>&lt;6E477238-A1ED-4506-9373-F6C66409B9F9@gmail.com&gt;</t>
  </si>
  <si>
    <t>Sun, 3 Jan 2016 16:33:43 -0500</t>
  </si>
  <si>
    <t>"Glen S. Fukushima" &lt;gsf1280@gmail.com&gt;</t>
  </si>
  <si>
    <t>&lt;CAE6FiQ-RiMytfHZxPNKEFwkrLAJ_DSAekotpkQh9GGOffODx-g@mail.gmail.com&gt;</t>
  </si>
  <si>
    <t>Tue, 7 Oct 2008 13:46:42 -0500</t>
  </si>
  <si>
    <t>&lt;1B00035490093D4A9609987376E3B8332A2A243A@manny.obama.local&gt;</t>
  </si>
  <si>
    <t>Sun, 12 Apr 2015 01:51:18 +0000</t>
  </si>
  <si>
    <t>Re: sorry to bother...</t>
  </si>
  <si>
    <t>&lt;EA6098A9-A03E-4981-8DE6-33B03763EBFD@politico.com&gt;</t>
  </si>
  <si>
    <t>Fri, 19 Jun 2009 11:56:35 -0400</t>
  </si>
  <si>
    <t>Teresita Perez &lt;teresitadperez@gmail.com&gt;</t>
  </si>
  <si>
    <t>Re: law school</t>
  </si>
  <si>
    <t>&lt;d855d8c60906190856p161a36f5t12522ba71c4d30ce@mail.gmail.com&gt;</t>
  </si>
  <si>
    <t>Tue, 24 Dec 2013 16:39:56 -0700</t>
  </si>
  <si>
    <t>"Arvizu, Dan" &lt;Dan.Arvizu@nrel.gov&gt;</t>
  </si>
  <si>
    <t>RE: Kit Batten</t>
  </si>
  <si>
    <t>&lt;CAC2F9DC7B9B284A96A18CA324E259C327B3ACC70B@MAILBOX2.nrel.gov&gt;</t>
  </si>
  <si>
    <t>Mon, 17 Nov 2008 13:31:33 -0800</t>
  </si>
  <si>
    <t>FW: Advice re Transition Memos for Podesta</t>
  </si>
  <si>
    <t>&lt;8140EFEC4F075149906DDA0B6FFA184859ED94@WinExc01.sandlerfamily.org&gt;</t>
  </si>
  <si>
    <t>Thu, 20 Jun 2013 17:21:12 +0000</t>
  </si>
  <si>
    <t>&lt;f9cf395fd2490ae7d397ec69bc4a59f8ca0.20130620172057@mail52.wdc03.rsgsv.net&gt;</t>
  </si>
  <si>
    <t>Sun, 2 Nov 2008 20:00:11 +0000</t>
  </si>
  <si>
    <t>"Rahm Emanuel" &lt;rahm@friendsofrahmemanuel.com&gt;</t>
  </si>
  <si>
    <t>Delivered: Re: Diana Farrell</t>
  </si>
  <si>
    <t>&lt;1672263612-1225656020-cardhu_decombobulator_blackberry.rim.net-1474018021-@bxe003.bisx.prod.on.blackberry&gt;</t>
  </si>
  <si>
    <t>Wed, 2 Mar 2016 11:57:30 -0500</t>
  </si>
  <si>
    <t>RE: Ads</t>
  </si>
  <si>
    <t>&lt;3d0d3e429387de43a15898afaea9f4b8@mail.gmail.com&gt;</t>
  </si>
  <si>
    <t>Tue, 5 May 2015 19:30:40 -0400</t>
  </si>
  <si>
    <t>WH staff</t>
  </si>
  <si>
    <t>&lt;9126794200173055251@unknownmsgid&gt;</t>
  </si>
  <si>
    <t>Sun, 13 Mar 2016 23:39:12 -0400</t>
  </si>
  <si>
    <t>John Podesta: Congratulations! A special
 offer from PayPal Credit.</t>
  </si>
  <si>
    <t>&lt;28554-762-A5MEKG2-QNZZW1-QFSBXF-ON17WZV-L3SUU2-H-M2-20160313-fcc7568dbc609@e-dialog.com&gt;</t>
  </si>
  <si>
    <t>Thu, 2 Jul 2015 18:35:39 +0000</t>
  </si>
  <si>
    <t>"john.podesta@gmail.com" &lt;john.podesta@gmail.com&gt;, 
 "podesta.mary@gmail.com" &lt;podesta.mary@gmail.com&gt;</t>
  </si>
  <si>
    <t>CAP</t>
  </si>
  <si>
    <t>&lt;016B05A78BE9174791F808ED26B95C32130EA1ED@TBPNMKN0202.ngad.local&gt;</t>
  </si>
  <si>
    <t>Wed, 22 Apr 2015 20:03:28 -0400</t>
  </si>
  <si>
    <t>Re: Benghazi Statement Tweets</t>
  </si>
  <si>
    <t>&lt;CAE6FiQ-3sCT2YBSbcocNaWqHUYSkzd2VMkc+posG6SLV61G1QQ@mail.gmail.com&gt;</t>
  </si>
  <si>
    <t>Wed, 8 Oct 2008 16:37:49 -0400</t>
  </si>
  <si>
    <t>Transition update from me</t>
  </si>
  <si>
    <t>&lt;214142600810081337l6413cb40r53dc849c910477d9@mail.gmail.com&gt;</t>
  </si>
  <si>
    <t>Tue, 1 Mar 2016 13:50:56 -0600</t>
  </si>
  <si>
    <t>Re: MN &amp; FL | 3.1.2016</t>
  </si>
  <si>
    <t>&lt;-1302711224739303632@unknownmsgid&gt;</t>
  </si>
  <si>
    <t>Fri, 10 Oct 2008 17:47:39 -0400</t>
  </si>
  <si>
    <t>Who is Barack Obama?</t>
  </si>
  <si>
    <t>&lt;028802f85d9f6c7215517b74639d5d37@localhost.localdomain&gt;</t>
  </si>
  <si>
    <t>Fri, 29 Jan 2016 15:03:38 -0500</t>
  </si>
  <si>
    <t>harleechandler3@aol.com</t>
  </si>
  <si>
    <t>&lt;CAE6FiQ_eqJAf57cGLK9sj8OOvazaRBMjTkSW1ewntzUm-4ngtw@mail.gmail.com&gt;</t>
  </si>
  <si>
    <t>Tue, 12 Aug 2014 10:56:00 +0300</t>
  </si>
  <si>
    <t>Jessica S &lt;secristj@gmail.com&gt;, 
 "john.podesta@gmail.com" &lt;john.podesta@gmail.com&gt;, 
 Megan Rouse &lt;meganrouse@gmail.com&gt;, Mae Podesta &lt;mpodesta@gmail.com&gt;</t>
  </si>
  <si>
    <t>The Turduckens</t>
  </si>
  <si>
    <t>&lt;CAP-MWF6ihma=m6NtMNFdr0DZNxUEcNQ_G17SVMAuQy-eqdZQhw@mail.gmail.com&gt;</t>
  </si>
  <si>
    <t>Wed, 15 Jul 2015 21:09:12 -0400</t>
  </si>
  <si>
    <t>RE: Liebovitch</t>
  </si>
  <si>
    <t>&lt;e78e7cc98391edf5edeaaed3816554b1@mail.gmail.com&gt;</t>
  </si>
  <si>
    <t>Fri, 15 Aug 2014 14:39:57 -0400</t>
  </si>
  <si>
    <t>"Josh Shapiro " &lt;info@joshshapiro.org&gt;</t>
  </si>
  <si>
    <t>ALS Ice Bucket Challenge</t>
  </si>
  <si>
    <t>&lt;44bc76cbd7694d629b606fbf52bd3058@joshshapiro.org&gt;</t>
  </si>
  <si>
    <t>Thu, 15 Oct 2015 14:25:49 -0400</t>
  </si>
  <si>
    <t>John Podesta &lt;john.podesta@gmail.com&gt;, 
 Christina Reynolds &lt;creynolds@hillaryclinton.com&gt;, 
 Teddy Goff &lt;tgoff@hillaryclinton.com&gt;, 
 Jennifer Palmieri &lt;jpalmieri@hillaryclinton.com&gt;</t>
  </si>
  <si>
    <t>RE: Did you see this? (Rubio fundraising off fake Bill Clinton quote)</t>
  </si>
  <si>
    <t>&lt;0165308566ed6e89efadd8555880eb65@mail.gmail.com&gt;</t>
  </si>
  <si>
    <t>Wed, 16 Mar 2016 02:38:41 +0000</t>
  </si>
  <si>
    <t>Re: 3/15</t>
  </si>
  <si>
    <t>&lt;1C920FAC-2DBA-4DA9-BB50-507F47CD3CE8@bernsteinshur.com&gt;</t>
  </si>
  <si>
    <t>Sat, 22 Nov 2008 15:20:26 -0500</t>
  </si>
  <si>
    <t>Jack Lew</t>
  </si>
  <si>
    <t>&lt;2D9BF548D5515F438B3AA0B0BE7BF5F62FE980015C@MBX-01.ptt.gov&gt;</t>
  </si>
  <si>
    <t>Sat, 17 Jan 2009 12:13:24 -0500</t>
  </si>
  <si>
    <t>The future of this movement</t>
  </si>
  <si>
    <t>&lt;9c9e764548bd39dc4db752c26321a084@localhost.localdomain&gt;</t>
  </si>
  <si>
    <t>Fri, 1 Aug 2014 19:48:33 +0000</t>
  </si>
  <si>
    <t>&lt;2d4b96d783f7cc4d230b2d9907ca0cab50c.20140801194822@mail60.atl71.mcdlv.net&gt;</t>
  </si>
  <si>
    <t>Wed, 27 May 2015 14:24:45 -0400</t>
  </si>
  <si>
    <t>Re: Iowa RFS/Rural energy op-ed</t>
  </si>
  <si>
    <t>&lt;CAE6FiQ83SZ6dCtHmL7gFFb4q-jzRNCo+dtKWX9YWsaAAJ3oAjg@mail.gmail.com&gt;</t>
  </si>
  <si>
    <t>Mon, 20 Oct 2008 09:43:00 -0400</t>
  </si>
  <si>
    <t>"Varney, Christine A." &lt;cvarney@hhlaw.com&gt;</t>
  </si>
  <si>
    <t>"Froman, Michael B " &lt;fromanm@citi.com&gt;, john.podesta@gmail.com, 
 "Stern, Todd" &lt;Todd.Stern@wilmerhale.com&gt;</t>
  </si>
  <si>
    <t>Going into independent agencies</t>
  </si>
  <si>
    <t>&lt;3099A01118DF744597F8EABF6E746C9E0233F19D@dcexmb02.HH.LOCAL&gt;</t>
  </si>
  <si>
    <t>Fri, 19 Sep 2014 16:15:08 +0000</t>
  </si>
  <si>
    <t>&lt;f9cf395fd2490ae7d397ec69bc4a59f8ca0.20140919161450@mail57.wdc03.rsgsv.net&gt;</t>
  </si>
  <si>
    <t>Tue, 26 May 2015 09:22:07 -0400</t>
  </si>
  <si>
    <t>Robby Mook &lt;re47@hillaryclinton.com&gt;, 
 Kristina Schake &lt;kschake@hillaryclinton.com&gt;, 
 Jennifer Palmieri &lt;jpalmieri@hillaryclinton.com&gt;, 
 Tony Carrk &lt;tcarrk@hillaryclinton.com&gt;, 
 John Podesta &lt;john.podesta@gmail.com&gt;, Oren Shur &lt;oshur@hillaryclinton.com&gt;, 
 Brian Fallon &lt;bfallon@hillaryclinton.com&gt;</t>
  </si>
  <si>
    <t>FW: Sanders criticism</t>
  </si>
  <si>
    <t>&lt;773b0e3fd257a7051a85f7fe035697b3@mail.gmail.com&gt;</t>
  </si>
  <si>
    <t>Thu, 14 May 2015 16:12:39 -0400</t>
  </si>
  <si>
    <t>Marlon Marshall &lt;mmarshall@hillaryclinton.com&gt;, 
 John Podesta &lt;john.podesta@gmail.com&gt;</t>
  </si>
  <si>
    <t>RE: Colorado</t>
  </si>
  <si>
    <t>&lt;359aed02149479885857a24f26bfe2b6@mail.gmail.com&gt;</t>
  </si>
  <si>
    <t>Sat, 19 Dec 2015 22:31:49 -0500</t>
  </si>
  <si>
    <t>Re: Pick-ups tonight at HPN</t>
  </si>
  <si>
    <t>&lt;CANS5NrgoXvNfD36BgEd5GTtOhjfS3cGXzvaWpp4VFA4HgDuKJQ@mail.gmail.com&gt;</t>
  </si>
  <si>
    <t>Sun, 2 Aug 2015 14:26:14 -0400</t>
  </si>
  <si>
    <t>Alex Hornbrook &lt;ahornbrook@hillaryclinton.com&gt;, 
 Amanda Renteria &lt;arenteria@hillaryclinton.com&gt;, 
 Beth Jones &lt;bjones@hillaryclinton.com&gt;, 
 Brian Fallon &lt;bfallon@hillaryclinton.com&gt;, 
 Charles Baker &lt;cbaker@hillaryclinton.com&gt;, 
 Christina Reynolds &lt;creynolds@hillaryclinton.com&gt;, 
 Dennis Cheng &lt;dcheng@hillaryclinton.com&gt;, 
 Elan Kriegel &lt;ekriegel@hillaryclinton.com&gt;, 
 Huma Abedin &lt;ha16@hillaryclinton.com&gt;, 
 Jake Sullivan &lt;jsullivan@hillaryclinton.com&gt;, 
 Jennifer Palmieri &lt;jpalmieri@hillaryclinton.com&gt;, 
 John Podesta &lt;john.podesta@gmail.com&gt;, 
 Karen Finney &lt;kfinney@hillaryclinton.com&gt;, 
 Katie Dowd &lt;kdowd@hillaryclinton.com&gt;, 
 Kristina Schake &lt;kschake@hillaryclinton.com&gt;, 
 "Leslie Bull (Perkins Coie)" &lt;lbull@perkinscoie.com&gt;, 
 Lona Valmoro &lt;lvalmoro@hillaryclinton.com&gt;, 
 Marc Elias &lt;melias@hillaryclinton.com&gt;, 
 Maya Harris &lt;mharris@hillaryclinton.com&gt;, 
 Oren Shur &lt;oshur@hillaryclinton.com&gt;, Robby Mook &lt;re47@hillaryclinton.com&gt;, 
 Sawsan Bay &lt;sbay@hillaryclinton.com&gt;, 
 Stephanie Hannon &lt;shannon@hillaryclinton.com&gt;, 
 Teddy Goff &lt;tgoff@hillaryclinton.com&gt;, 
 Tony Carrk &lt;tcarrk@hillaryclinton.com&gt;, 
 Tracey Lewis &lt;tlewis@hillaryclinton.com&gt;, 
 marlon marshall &lt;mmarshall@hillaryclinton.com&gt;</t>
  </si>
  <si>
    <t>Monday Senior Staff Meeting: 9:30 AM</t>
  </si>
  <si>
    <t>&lt;CAG7k_MqqX+TEUdZx5aTHE5MUDikWUoY_yuQfONrSTKpKBSsdMQ@mail.gmail.com&gt;</t>
  </si>
  <si>
    <t>Fri, 14 Nov 2008 13:28:10 +0000</t>
  </si>
  <si>
    <t>gordonrobert@yahoo.com</t>
  </si>
  <si>
    <t>&lt;1695040152-1226669287-cardhu_decombobulator_blackberry.rim.net-1272215224-@bxe345.bisx.prod.on.blackberry&gt;</t>
  </si>
  <si>
    <t>Tue, 21 Apr 2015 14:19:04 -0400</t>
  </si>
  <si>
    <t>Re: May 11/Mala Gaonkar</t>
  </si>
  <si>
    <t>&lt;-8266970787126603986@unknownmsgid&gt;</t>
  </si>
  <si>
    <t>Tue, 17 Jun 2014 01:32:54 +0000</t>
  </si>
  <si>
    <t>Fwd: NYTimes: The True Cost of Hidden Money</t>
  </si>
  <si>
    <t>&lt;3201C95A-66DF-4D83-B3FD-0DA7959FDE37@sandlerfoundation.org&gt;</t>
  </si>
  <si>
    <t>Wed, 7 Jan 2015 07:21:03 -0500</t>
  </si>
  <si>
    <t>pfly0846@gmail.com</t>
  </si>
  <si>
    <t>&lt;CAE6FiQ8Zmyqqb1NU2V46mUuNTb5i1kD3Gv7=q9+r9B1mvj4xBw@mail.gmail.com&gt;</t>
  </si>
  <si>
    <t>Fri, 6 Nov 2015 12:31:32 -0500</t>
  </si>
  <si>
    <t>Speech Drafts &lt;speechdrafts@hillaryclinton.com&gt;, 
 Clay Middleton &lt;cmiddleton@hillaryclinton.com&gt;, 
 Brynne Craig &lt;bcraig@hillaryclinton.com&gt;, 
 Mike Schmidt &lt;mschmidt@hillaryclinton.com&gt;, 
 Stephanie Formas &lt;sformas@hillaryclinton.com&gt;, 
 LaDavia Drane &lt;ldrane@hillaryclinton.com&gt;</t>
  </si>
  <si>
    <t>DRAFT: Brief Topper for Orangeburg Town Hall</t>
  </si>
  <si>
    <t>&lt;CAAEwKfyKkDbgRrUoUqKJ3ykUfhQ0_hYBkT8Kn2MCPCKh+4yEgg@mail.gmail.com&gt;</t>
  </si>
  <si>
    <t>Wed, 5 Aug 2015 16:35:39 -0400</t>
  </si>
  <si>
    <t>For anyone who had difficulty dialing in, please try again. It should
 be working now.</t>
  </si>
  <si>
    <t>&lt;CANu9wN6mts7J0b540ea-J8yVYdB=pv68-qn9TXu24b9DUPgf=Q@mail.gmail.com&gt;</t>
  </si>
  <si>
    <t>Thu, 25 Jun 2015 12:29:04 +0000</t>
  </si>
  <si>
    <t>&lt;A888E62AAB7CCD4DB73595DED62138B5762753FD@LAW-MBX02.law.georgetown.edu&gt;</t>
  </si>
  <si>
    <t>Wed, 4 Feb 2015 03:24:16 +0000</t>
  </si>
  <si>
    <t>&lt;Laura_Nichols@mpaa.org&gt;</t>
  </si>
  <si>
    <t>Re: time to chat?</t>
  </si>
  <si>
    <t>&lt;6837129B-74C7-4233-B5A8-CAF2D54F0C5C@mpaa.org&gt;</t>
  </si>
  <si>
    <t>Thu, 31 Dec 2015 18:59:59 +0000</t>
  </si>
  <si>
    <t>&lt;18dcdf62f10116f8d486c41ed97cf65df6e.20151231185935@mail190.atl171.mcdlv.net&gt;</t>
  </si>
  <si>
    <t>Thu, 20 Nov 2014 14:03:00 +0000</t>
  </si>
  <si>
    <t>&lt;D0935D2E.54BD3%dschwerin@hrcoffice.com&gt;</t>
  </si>
  <si>
    <t>Tue, 29 Nov 2011 10:24:14 -0500</t>
  </si>
  <si>
    <t>"Hurlbut, Brandon" &lt;Brandon.Hurlbut@hq.doe.gov&gt;</t>
  </si>
  <si>
    <t>RE: Sec. Chu visit to Joule</t>
  </si>
  <si>
    <t>&lt;8A58F3536D408944902EE97795AAB0FB047404B014@ESCE-EVS-01.doe.local&gt;</t>
  </si>
  <si>
    <t>Tue, 18 Nov 2014 18:20:02 +0000</t>
  </si>
  <si>
    <t>Cheryl Mills &lt;cheryl.mills@gmail.com&gt;, Brynne Craig &lt;bcraig@hrcoffice.com&gt;, 
 "Jake.Sullivan@gmail.com" &lt;Jake.Sullivan@gmail.com&gt;, 
 Dan Schwerin &lt;dschwerin@hrcoffice.com&gt;, 
 Ethan Gelber &lt;egelber@hrcoffice.com&gt;, Philippe Reines &lt;pir@hrcoffice.com&gt;, 
 Nick Merrill &lt;nmerrill@hrcoffice.com&gt;</t>
  </si>
  <si>
    <t>RE: Meeting on Thursday at 10am in Chappaqua</t>
  </si>
  <si>
    <t>&lt;25FD17942867384A8E90BD86C550FB78F1CFFE@CESC-EXCH01.clinton.local&gt;</t>
  </si>
  <si>
    <t>Fri, 06 Mar 2015 17:00:00 -0500</t>
  </si>
  <si>
    <t>Robby Mook &lt;robbymook2015@gmail.com&gt;, John Podesta &lt;john.podesta@gmail.com&gt;, 
 Cheryl Mills &lt;cheryl.mills@gmail.com&gt;, 
 Jennifer Palmier &lt;jennifer.m.palmieri@gmail.com&gt;, 
 Kristina Schake &lt;kristinakschake@gmail.com&gt;, 
 Huma Abedin &lt;huma@hrcoffice.com&gt;, Philippe Reines &lt;pir@hrcoffice.com&gt;, 
 Nick Merrill &lt;nmerrill@hrcoffice.com&gt;, Eryn Sepp &lt;eryn.sepp@gmail.com&gt;, 
 Joanne Laszczych &lt;jlaszczych@cdmillsGroup.com&gt;, 
 Sawsan Bay &lt;sbay@hrcoffice.com&gt;, Cheryl Mills &lt;cmills@cdmillsGroup.com&gt;</t>
  </si>
  <si>
    <t>Update: Press Call</t>
  </si>
  <si>
    <t>&lt;D11F8DBC.39B36%marissa.astor@icloud.com&gt;</t>
  </si>
  <si>
    <t>Wed, 22 Apr 2015 22:24:24 -0400</t>
  </si>
  <si>
    <t>4/22 Nightly Candidate Report</t>
  </si>
  <si>
    <t>&lt;CAMhPeA9DRx_LjXiyyD93Qw=x-oVC0jGp05=7A+FWT98=cjMTGQ@mail.gmail.com&gt;</t>
  </si>
  <si>
    <t>Tue, 21 Oct 2008 17:07:20 -0400</t>
  </si>
  <si>
    <t>[big campaign] Iamproamerica.com Launched in Response to Divisive
 Palin, Bachmann "Anti-America/Pro-America" Rhetoric</t>
  </si>
  <si>
    <t>&lt;29FF7EFA288ACD488DD412939D4D1BABA400D9@aufc-server.AUFC.local&gt;</t>
  </si>
  <si>
    <t>Tue, 19 Jan 2016 17:21:29 +0000</t>
  </si>
  <si>
    <t>George Petasis &lt;George.Petasis@georgetown.edu&gt;</t>
  </si>
  <si>
    <t xml:space="preserve">Farewell to two IST employees </t>
  </si>
  <si>
    <t>&lt;D2C3C42F.D5C62%george.petasis@law.georgetown.edu&gt;</t>
  </si>
  <si>
    <t>Mon, 24 Sep 2007 13:35:40 -0400</t>
  </si>
  <si>
    <t>Re: Briefing Materials for 9/27 Mtg.</t>
  </si>
  <si>
    <t>&lt;2f5e59030709241035n50c34cd5vc2fda4e3f4bb005d@mail.gmail.com&gt;</t>
  </si>
  <si>
    <t>Thu, 17 Sep 2015 13:43:44 -0400</t>
  </si>
  <si>
    <t>Re: Call Requests for Tomorrow</t>
  </si>
  <si>
    <t>&lt;CANvypvCVhvJY=q9KxPxg-VkwKN0nVCwKRz30HCqLJVhzXGPa4Q@mail.gmail.com&gt;</t>
  </si>
  <si>
    <t>Fri, 24 Jul 2015 19:46:33 -0400 (EDT)</t>
  </si>
  <si>
    <t>Flag Poles to Public Opinion Polls - Is Congress (Finally) Getting
 the Message?</t>
  </si>
  <si>
    <t>&lt;1121752357598.1101987856365.1054729873.0.1331946JL.1002@scheduler.constantcontact.com&gt;</t>
  </si>
  <si>
    <t>Mon, 30 Nov 2015 23:28:33 +0000</t>
  </si>
  <si>
    <t>"[UPDATE] - End Citizens United" &lt;admin@endcitizensunited.org&gt;</t>
  </si>
  <si>
    <t>absolutely FLOODED</t>
  </si>
  <si>
    <t>&lt;d43f04efcc6f968cd46ae706ed0a4c29@bounce.bluestatedigital.com&gt;</t>
  </si>
  <si>
    <t>Mon, 30 Nov 2015 00:08:54 +0000</t>
  </si>
  <si>
    <t>Re: Trump - attacks on Hillary's stamina</t>
  </si>
  <si>
    <t>&lt;CAJiTYQZr17rNob4M-0g6Zb-VhHGZDYELj2Ft7aZGaZ+Vz8pr_A@mail.gmail.com&gt;</t>
  </si>
  <si>
    <t>Tue, 2 Feb 2016 20:11:05 +0000</t>
  </si>
  <si>
    <t>Tammy Murphy &lt;info@newway4nj.com&gt;</t>
  </si>
  <si>
    <t>John, my husband wants to work with you</t>
  </si>
  <si>
    <t>&lt;735920eb93641f60977820c6793ee859@bounce.bluestatedigital.com&gt;</t>
  </si>
  <si>
    <t>Tue, 19 Jan 2016 22:17:07 +0000</t>
  </si>
  <si>
    <t>"Adam J. Levitin" &lt;adam.levitin@law.georgetown.edu&gt;</t>
  </si>
  <si>
    <t>Spring Faculty Workshop schedule</t>
  </si>
  <si>
    <t>&lt;38AF820E-F0D4-4DC2-B902-9C833BCD62BF@law.georgetown.edu&gt;</t>
  </si>
  <si>
    <t>Mon, 10 Nov 2008 16:03:23 -0500</t>
  </si>
  <si>
    <t>Sonal Shah &lt;Sonal.Shah@ptt.gov&gt;</t>
  </si>
  <si>
    <t>Denis McDonough &lt;Denis.McDonough@ptt.gov&gt;, 
 Dan Pfeiffer &lt;Dan.Pfeiffer@ptt.gov&gt;, Chris Lu &lt;Chris.Lu@ptt.gov&gt;</t>
  </si>
  <si>
    <t xml:space="preserve">RE: India Saga </t>
  </si>
  <si>
    <t>&lt;2D9BF548D5515F438B3AA0B0BE7BF5F62F730C0232@MBX-01.ptt.gov&gt;</t>
  </si>
  <si>
    <t>Thu, 18 Dec 2014 12:27:26 -0800</t>
  </si>
  <si>
    <t>&lt;0.0.5D.E45.1D01B0109DF4D04.0@omp.e.hotwire.com&gt;</t>
  </si>
  <si>
    <t>Mon, 23 Nov 2015 06:37:04 -0600</t>
  </si>
  <si>
    <t>"American Bar Association - [Upcoming CLEs]" &lt;cle@americanbar.org&gt;</t>
  </si>
  <si>
    <t>Enhancing Your Online Presence</t>
  </si>
  <si>
    <t>&lt;99337-13897377.1448283387303.JavaMail.SYSTEM@chg-mcm-prod&gt;</t>
  </si>
  <si>
    <t>Wed, 27 May 2009 10:48:00 -0400</t>
  </si>
  <si>
    <t>[big campaign] FW: New TV Spot: "Justice" Introduces Americans to
 Judge Sonia Sotomayor</t>
  </si>
  <si>
    <t>&lt;29FF7EFA288ACD488DD412939D4D1BAB4A4CFF@aufc-server.AUFC.local&gt;</t>
  </si>
  <si>
    <t>Tue, 10 Mar 2015 02:49:07 -0400</t>
  </si>
  <si>
    <t>Jeannette Demesmin-Rodrigues &lt;jdemesmin-rodrigues@sandlerfoundation.org&gt;, 
 shyde@sandlerfoundation.org</t>
  </si>
  <si>
    <t>Los Angeles Docs to print for John</t>
  </si>
  <si>
    <t>&lt;CAKM1B-8uHURSuWX_n62emo+O-S==tCN4qOP+59E0JkHE=z6oBQ@mail.gmail.com&gt;</t>
  </si>
  <si>
    <t>Mon, 23 Nov 2015 14:22:54 +0000</t>
  </si>
  <si>
    <t>Media Advisory: New Video Spotlights Ohio's Assault on Reproductive Rights</t>
  </si>
  <si>
    <t>&lt;7f8ee-35e-5653213e@list.progressohio.org&gt;</t>
  </si>
  <si>
    <t>Tue, 16 Dec 2008 18:21:59 -0500</t>
  </si>
  <si>
    <t>FW: Invitation from John Podesta</t>
  </si>
  <si>
    <t>&lt;2D9BF548D5515F438B3AA0B0BE7BF5F630346B3FB0@MBX-01.ptt.gov&gt;</t>
  </si>
  <si>
    <t>Mon, 14 Sep 2015 17:02:47 -0400</t>
  </si>
  <si>
    <t>Sec Albright just returned your call - 202 759 5148</t>
  </si>
  <si>
    <t>&lt;CANvypvC8VaNtyrmgn0-NWFTq40bCPFxJgbFPEt4LR+pURrixRQ@mail.gmail.com&gt;</t>
  </si>
  <si>
    <t>Thu, 30 Jul 2015 10:36:09 -0400</t>
  </si>
  <si>
    <t>Re: DRAFT: National Urban League</t>
  </si>
  <si>
    <t>&lt;30821805756309951@unknownmsgid&gt;</t>
  </si>
  <si>
    <t>Sat, 19 Dec 2015 00:07:11 +0000</t>
  </si>
  <si>
    <t>john.podesta@gmail.com, tcarrk@hillaryclinton.com, 
 slatham@hillaryclinton.com, creynolds@hillaryclinton.com, 
 aphillips@hillaryclinton.com, bfallon@hillaryclinton.com, 
 jpalmieri@hillaryclinton.com</t>
  </si>
  <si>
    <t>Invitation: MTP Prep Call  @ Sun Dec 20, 2015 7:20am - 7:50am (john.podesta@gmail.com)</t>
  </si>
  <si>
    <t>&lt;089e013a253a9aa65d0527350966@google.com&gt;</t>
  </si>
  <si>
    <t>Sun, 13 Mar 2016 14:06:42 -0500</t>
  </si>
  <si>
    <t>"Bill Ivey GCS" &lt;bi@globalculturalstrategies.com&gt;</t>
  </si>
  <si>
    <t>From Bill Ivey</t>
  </si>
  <si>
    <t>&lt;000401d17d5b$7b428cf0$71c7a6d0$@globalculturalstrategies.com&gt;</t>
  </si>
  <si>
    <t>Tue, 30 Jun 2015 12:58:28 -0400</t>
  </si>
  <si>
    <t>Vicki &lt;ameliatvl@aol.com&gt;</t>
  </si>
  <si>
    <t>retweet or response possible?</t>
  </si>
  <si>
    <t>&lt;14e45682561-44e7-29f8e@webprd-a27.mail.aol.com&gt;</t>
  </si>
  <si>
    <t>Wed, 25 Mar 2015 17:16:08 -0400</t>
  </si>
  <si>
    <t>Re: Foundation Briefing</t>
  </si>
  <si>
    <t>&lt;D1389D97.41E22%marissa.astor@icloud.com&gt;</t>
  </si>
  <si>
    <t>Tue, 24 Nov 2015 06:45:40 -0800</t>
  </si>
  <si>
    <t>"Hotwire Exclusive" &lt;Hotwire@e.Hotwire.com&gt;</t>
  </si>
  <si>
    <t>&lt;0.0.2C.F3E.1D126C6C9C35C6A.0@omp.e.hotwire.com&gt;</t>
  </si>
  <si>
    <t>Wed, 2 Mar 2016 01:51:06 +0000</t>
  </si>
  <si>
    <t>You watching? It's up to us to stop Trump</t>
  </si>
  <si>
    <t>&lt;2fe868f3fd999bf1a8792eeff2d1aea4@bounce.bluestatedigital.com&gt;</t>
  </si>
  <si>
    <t>Wed, 12 Nov 2014 16:40:38 +0000</t>
  </si>
  <si>
    <t>'Ruth Greenspan Bell' &lt;ruthgreenspanbell@gmail.com&gt;</t>
  </si>
  <si>
    <t>greenhouse gas reductions and our built environment</t>
  </si>
  <si>
    <t>&lt;0D87044186622443A6CCF0EBA5056B9665F83DCA@WCEX1.wwics.org&gt;</t>
  </si>
  <si>
    <t>Sun, 29 Nov 2015 23:00:00 -0600</t>
  </si>
  <si>
    <t>ABA Section of Taxation Publications &lt;taxlserv@americanbar.org&gt;</t>
  </si>
  <si>
    <t>Cyber Week Daily Special | Save 40% on ABA Section of Taxation Publications Today!</t>
  </si>
  <si>
    <t>&lt;76899-11008867.1448859681631.JavaMail.SYSTEM@chg-mcm-prod&gt;</t>
  </si>
  <si>
    <t>Wed, 3 Sep 2014 14:14:10 -0400</t>
  </si>
  <si>
    <t>Carrie Glenn &lt;info@quinnforillinois.com&gt;</t>
  </si>
  <si>
    <t>Two bucks</t>
  </si>
  <si>
    <t>&lt;08977e47c79e427baaf7cd9103c4a8fe@quinnforillinois.com&gt;</t>
  </si>
  <si>
    <t>Fri, 4 Sep 2015 19:01:00 -0400</t>
  </si>
  <si>
    <t>Alex Hornbrook &lt;ahornbrook@hillaryclinton.com&gt;, 
 Amanda Renteria &lt;arenteria@hillaryclinton.com&gt;, 
 "Ann O'Leary" &lt;aoleary@hillaryclinton.com&gt;, 
 Beth Jones &lt;bjones@hillaryclinton.com&gt;, 
 Brian Fallon &lt;bfallon@hillaryclinton.com&gt;, 
 Charles Baker &lt;cbaker@hillaryclinton.com&gt;, 
 Christina Reynolds &lt;creynolds@hillaryclinton.com&gt;, 
 Dennis Cheng &lt;dcheng@hillaryclinton.com&gt;, 
 Elan Kriegel &lt;ekriegel@hillaryclinton.com&gt;, 
 Heather Stone &lt;hstone@hillaryclinton.com&gt;, 
 Huma Abedin &lt;ha16@hillaryclinton.com&gt;, 
 Jake Sullivan &lt;jsullivan@hillaryclinton.com&gt;, 
 Jenna Lowenstein &lt;jlowenstein@hillaryclinton.com&gt;, 
 Jennifer Palmieri &lt;jpalmieri@hillaryclinton.com&gt;, 
 John Podesta &lt;john.podesta@gmail.com&gt;, 
 Karen Finney &lt;kfinney@hillaryclinton.com&gt;, 
 Katie Dowd &lt;kdowd@hillaryclinton.com&gt;, 
 Kristina Schake &lt;kschake@hillaryclinton.com&gt;, 
 Lona Valmoro &lt;lvalmoro@hillaryclinton.com&gt;, 
 Marc Elias &lt;melias@hillaryclinton.com&gt;, 
 Maya Harris &lt;mharris@hillaryclinton.com&gt;, 
 Oren Shur &lt;oshur@hillaryclinton.com&gt;, Robby Mook &lt;re47@hillaryclinton.com&gt;, 
 Sara Latham &lt;slatham@hillaryclinton.com&gt;, 
 Stephanie Hannon &lt;shannon@hillaryclinton.com&gt;, 
 Teddy Goff &lt;tgoff@hillaryclinton.com&gt;, 
 Tony Carrk &lt;tcarrk@hillaryclinton.com&gt;, 
 Tracey Lewis &lt;tlewis@hillaryclinton.com&gt;, 
 marlon marshall &lt;mmarshall@hillaryclinton.com&gt;</t>
  </si>
  <si>
    <t>Re: 9/4 Senior Staff Action Items</t>
  </si>
  <si>
    <t>&lt;CAG7k_MqWKuUP4s3UyadB9g6cShkCo7_5CnyaRp91L7zK5jPryA@mail.gmail.com&gt;</t>
  </si>
  <si>
    <t>Thu, 15 May 2008 10:32:26 -0400</t>
  </si>
  <si>
    <t>tmcguinness@progressivemediausa.org, 
 "David Brock (davidbrock@gmail.com)" &lt;davidbrockdc@gmail.com&gt;, 
 tom@zzranch.com, "Susan McCue" &lt;Susan@messageinc.com&gt;, 
 "Susan McCue" &lt;susan@one.org&gt;, john.podesta@gmail.com</t>
  </si>
  <si>
    <t>RE: Recap</t>
  </si>
  <si>
    <t>&lt;DD3F85C93FEB8A489C0283BD1379358A04CAB223@ms18.mse9.exchange.ms&gt;</t>
  </si>
  <si>
    <t>Mon, 29 Feb 2016 23:31:28 +0000</t>
  </si>
  <si>
    <t>Michael Kives &lt;mkives@caa.com&gt;</t>
  </si>
  <si>
    <t>Huma Abedin &lt;ha16@hillaryclinton.com&gt;, John Podesta &lt;john.podesta@gmail.com&gt;</t>
  </si>
  <si>
    <t>FW: Disappointed</t>
  </si>
  <si>
    <t>&lt;SN1PR0601MB1631CC10094130B9E3FBDB14D9BA0@SN1PR0601MB1631.namprd06.prod.outlook.com&gt;</t>
  </si>
  <si>
    <t>Mon, 16 Nov 2015 21:00:32 -0500</t>
  </si>
  <si>
    <t>Peter Lowy Mtg. Brief</t>
  </si>
  <si>
    <t>&lt;CAEMn5Qmzxxr+iBA2w+nQPmAn_+-RstvYFGpyjrN8dUV0S_FGrw@mail.gmail.com&gt;</t>
  </si>
  <si>
    <t>Wed, 19 Nov 2008 22:52:41 +0000</t>
  </si>
  <si>
    <t>"Cheryl Mills" &lt;cheryl.mills@nyu.edu&gt;</t>
  </si>
  <si>
    <t>Re: Can they put</t>
  </si>
  <si>
    <t>&lt;386247227-1227135142-cardhu_decombobulator_blackberry.rim.net-34068372-@bxe245.bisx.prod.on.blackberry&gt;</t>
  </si>
  <si>
    <t>Mon, 21 Sep 2015 12:06:52 -0400</t>
  </si>
  <si>
    <t>Georgetown is Nov 2nd</t>
  </si>
  <si>
    <t>&lt;CAEMn5Qk_xt24wew8nR=G4yc_0PA+_0x-1vJ5LUaE96vGusAgtA@mail.gmail.com&gt;</t>
  </si>
  <si>
    <t>Thu, 18 Feb 2016 13:41:14 -0500</t>
  </si>
  <si>
    <t>RE: Fsoc</t>
  </si>
  <si>
    <t>&lt;35951404305e606e4f55000345c8bb15@mail.gmail.com&gt;</t>
  </si>
  <si>
    <t>Mon, 19 Apr 2010 09:13:24 -0400</t>
  </si>
  <si>
    <t>Last minute invite</t>
  </si>
  <si>
    <t>&lt;z2n8dd172e1004190613pbd2769c0ta2ee62a6b59da575@mail.gmail.com&gt;</t>
  </si>
  <si>
    <t>Sun, 22 Mar 2015 14:42:06 -0400</t>
  </si>
  <si>
    <t>Re: 630? 700?</t>
  </si>
  <si>
    <t>&lt;CAE6FiQ98HODxVpdkad33ReO_dKL1vptsOgh_y6HQ9K5f3o_NXw@mail.gmail.com&gt;</t>
  </si>
  <si>
    <t>Fri, 6 Mar 2015 16:50:34 -0500</t>
  </si>
  <si>
    <t>Jon Talisman &lt;talisman@capitoltax.com&gt;</t>
  </si>
  <si>
    <t>Potential campaign help</t>
  </si>
  <si>
    <t>&lt;2BA0081E-CCA5-42F4-BA87-AA22E0183FB3@capitoltax.com&gt;</t>
  </si>
  <si>
    <t>Wed, 2 Mar 2016 20:49:03 +0000</t>
  </si>
  <si>
    <t>"Doug Band" &lt;douglasjband@gmail.com&gt;</t>
  </si>
  <si>
    <t>"JOHN Podesta" &lt;john.podesta@gmail.com&gt;</t>
  </si>
  <si>
    <t>&lt;1120131431-1456951745-cardhu_decombobulator_blackberry.rim.net-1411362358-@b12.c1.bise6.blackberry&gt;</t>
  </si>
  <si>
    <t>Wed, 17 Jun 2015 22:27:24 -0400</t>
  </si>
  <si>
    <t>Re: Labor Outreach Nightly Update</t>
  </si>
  <si>
    <t>&lt;3321043174771181590@unknownmsgid&gt;</t>
  </si>
  <si>
    <t>Sat, 22 Dec 2007 09:05:53 -0500</t>
  </si>
  <si>
    <t>"Jessica Painter" &lt;jpainter@hillaryclinton.com&gt;</t>
  </si>
  <si>
    <t>"Communications" &lt;Communications@hillaryclinton.com&gt;</t>
  </si>
  <si>
    <t>SC News Clips 12-22</t>
  </si>
  <si>
    <t>&lt;C2B489C8DF6634438935D87FD2EF34F404BD1826@EVS1.hillaryclinton.local&gt;</t>
  </si>
  <si>
    <t>Thu, 1 Jan 2015 13:57:48 -0500</t>
  </si>
  <si>
    <t>WH badge</t>
  </si>
  <si>
    <t>&lt;CAE6FiQ8f9zbQpJBfH3iKHFO8Sa+SFh2WcdKD0vXqW43mspu5fA@mail.gmail.com&gt;</t>
  </si>
  <si>
    <t>Tue, 01 Sep 2015 11:06:25 -0700</t>
  </si>
  <si>
    <t>Christopher Belknap &lt;cbelknap@designearthsynergy.com&gt;</t>
  </si>
  <si>
    <t>John Podesta &lt;john.podesta@gmail.com&gt;, 
 john.podesta@johnpodestahillaryclinton.com</t>
  </si>
  <si>
    <t>Architect - Followup to our conversation at - The National Clean
 Energy Summit 8.0 in Las Vegas - RE: GrowGreen Power &amp; The United States -
 Sustainable Cities &amp; Infrastructure Planning Initiative for a United and
 Sustainable Clean Energy America by the Year 2050</t>
  </si>
  <si>
    <t>&lt;D2060D59.711E3%cbelknap@GrowGreenPower.com&gt;</t>
  </si>
  <si>
    <t>Wed, 9 Dec 2015 12:19:45 -0500</t>
  </si>
  <si>
    <t>&lt;CAE6FiQ-UzhHKbD0o0zoc29B7J9u_JcjxugD=mN8hFGksqFHFTw@mail.gmail.com&gt;</t>
  </si>
  <si>
    <t>Fri, 15 May 2015 10:42:59 -0400</t>
  </si>
  <si>
    <t>"Georgetown.Management.System [Organization]" &lt;gmsinfo@georgetown.edu&gt;</t>
  </si>
  <si>
    <t>DC Wage Theft Prevention Act Notification</t>
  </si>
  <si>
    <t>&lt;CAJKT3_MDD7zBW3FA-3RTJmQaiwmqdGD6Et578kMpWYt61q6UWg@mail.gmail.com&gt;</t>
  </si>
  <si>
    <t>Thu, 24 Dec 2015 14:38:43 +0000</t>
  </si>
  <si>
    <t>Team Strickland &lt;info@tedstrickland.com&gt;</t>
  </si>
  <si>
    <t>Happy Holidays</t>
  </si>
  <si>
    <t>&lt;326790992.153878051450967923857.JavaMail.app@rbg21.atlis1&gt;</t>
  </si>
  <si>
    <t>Thu, 7 Apr 2011 14:03:10 -0500 (CDT)</t>
  </si>
  <si>
    <t>Their vision, your nightmare</t>
  </si>
  <si>
    <t>&lt;12339684.1302203151358.JavaMail.www@app339&gt;</t>
  </si>
  <si>
    <t>Wed, 10 Jun 2015 16:13:30 -0400</t>
  </si>
  <si>
    <t>Fwd: Polls Regarding U.S.-Cuba Policy</t>
  </si>
  <si>
    <t>&lt;CAHR_4n+qN8mEWai3r-5O_j7NtoGPi_ynRV92pztOp0B8z6tNcA@mail.gmail.com&gt;</t>
  </si>
  <si>
    <t>Wed, 16 Dec 2015 21:39:35 +0000</t>
  </si>
  <si>
    <t>slatham@hillaryclinton.com</t>
  </si>
  <si>
    <t>Accepted: California Organizing Meetings Call @ Thu Dec 17, 2015
 9:30am - 10am (john.podesta@gmail.com)</t>
  </si>
  <si>
    <t>&lt;001a11c3d9de1378b905270abee5@google.com&gt;</t>
  </si>
  <si>
    <t>Sun, 20 Mar 2016 05:15:32 -0700</t>
  </si>
  <si>
    <t>"ACTIVE GearUp" &lt;gearup@gearup.leftlanesports.com&gt;</t>
  </si>
  <si>
    <t>Up to 80% off Footwear, Apparel &amp; Gear - Big Spring Clean</t>
  </si>
  <si>
    <t>&lt;0.0.0.17F.1D182A23359D660.644EAB@mta-em4.gearup.leftlanesports.com&gt;</t>
  </si>
  <si>
    <t>Sun, 19 Apr 2015 17:10:58 -0400</t>
  </si>
  <si>
    <t>Re: Michigan Campaign Office</t>
  </si>
  <si>
    <t>&lt;5526162396344231674@unknownmsgid&gt;</t>
  </si>
  <si>
    <t>Sun, 30 Aug 2015 14:02:13 -0400 (EDT)</t>
  </si>
  <si>
    <t>Getting close</t>
  </si>
  <si>
    <t>&lt;348823384.258303142@salsa4.salsa4DB.mail.salsalabs.com&gt;</t>
  </si>
  <si>
    <t>Sat, 7 Mar 2015 14:04:25 -0500</t>
  </si>
  <si>
    <t>&lt;CAB5o6baw99ZAkXmNUYxOGab-SFBR4C9CEuC8L3_XTqVLEtdeBg@mail.gmail.com&gt;</t>
  </si>
  <si>
    <t>Mon, 16 Mar 2015 12:52:02 +0000</t>
  </si>
  <si>
    <t>John Podesta &lt;john.podesta@gmail.com&gt;, 
 Kristina Schake &lt;kristinakschake@gmail.com&gt;</t>
  </si>
  <si>
    <t>Re: Trafficking//Loretta Lynch</t>
  </si>
  <si>
    <t>&lt;CY1PR0301MB06354249B7C1DF77CFA4A941DD020@CY1PR0301MB0635.namprd03.prod.outlook.com&gt;</t>
  </si>
  <si>
    <t>Thu, 10 Sep 2009 08:33:53 -0400</t>
  </si>
  <si>
    <t>"jpodesta@americanprogress.org" &lt;jpodesta@americanprogress.org&gt;, 
 "John.Podesta@gmail.com" &lt;John.Podesta@gmail.com&gt;</t>
  </si>
  <si>
    <t>Info</t>
  </si>
  <si>
    <t>&lt;D8A72943A4200045A620F28CED197D3703F0C73AE8@MBX01.netplexity.local&gt;</t>
  </si>
  <si>
    <t>Thu, 24 Sep 2015 16:25:01 -0400</t>
  </si>
  <si>
    <t>The White House Social Office RSVP &lt;SocialOfficeRSVP@who.eop.gov&gt;</t>
  </si>
  <si>
    <t>Re: White House State Dinner Invitation - September 25, 2015</t>
  </si>
  <si>
    <t>&lt;CAE6FiQ9vfbzTSJhZ1ZjnO_x+Ld2RysFG7mm_2GFE=y6_mMnuQQ@mail.gmail.com&gt;</t>
  </si>
  <si>
    <t>Thu, 14 May 2015 19:49:43 +0000</t>
  </si>
  <si>
    <t>Re: Colorado</t>
  </si>
  <si>
    <t>&lt;A9A2C845-CD99-40AF-A083-EC5A419B748A@perkinscoie.com&gt;</t>
  </si>
  <si>
    <t>Fri, 10 Apr 2015 14:10:03 -0400</t>
  </si>
  <si>
    <t>&lt;0E54A88B-B538-402A-A317-536CE1398451@gmail.com&gt;</t>
  </si>
  <si>
    <t>Fri, 26 Feb 2016 21:11:31 +0000</t>
  </si>
  <si>
    <t>Re: SC | 2.26.2016</t>
  </si>
  <si>
    <t>&lt;622D3B7D-981C-40E9-A514-B45A9E19E9E3@presidentclinton.com&gt;</t>
  </si>
  <si>
    <t>Tue, 4 Aug 2015 13:10:00 -0400</t>
  </si>
  <si>
    <t>Re: What time works?</t>
  </si>
  <si>
    <t>&lt;CAE6FiQ8v_5pGKGqNy+Dg0NicupymFOUqRvjmv71gWFXoBK+4PA@mail.gmail.com&gt;</t>
  </si>
  <si>
    <t>Fri, 13 Mar 2015 10:15:24 -0400</t>
  </si>
  <si>
    <t>&lt;CAJNDScEdVfLRwg4pCr3wmsvqhty2ui3bMZpHjv7-J+6=z8Evog@mail.gmail.com&gt;</t>
  </si>
  <si>
    <t>Thu, 5 Feb 2015 00:30:14 -0500</t>
  </si>
  <si>
    <t>John Johnson &lt;jj@jcjii.com&gt;</t>
  </si>
  <si>
    <t>Possible Help Finding Work?</t>
  </si>
  <si>
    <t>&lt;CAEBUiun6=41ifE8Ku8cS2mMUwAAZ2hxjUdfG09JkhG7WBXh6QQ@mail.gmail.com&gt;</t>
  </si>
  <si>
    <t>Tue, 13 Jan 2009 18:20:50 -0500</t>
  </si>
  <si>
    <t>"Daniel Leeds" &lt;DLeeds@FulcrumInvestments.com&gt;</t>
  </si>
  <si>
    <t>"John Podesta" &lt;John.Podesta@ptt.gov&gt;, john.podesta@gmail.com</t>
  </si>
  <si>
    <t xml:space="preserve">FW: Join us for an Inauguration Education Brunch </t>
  </si>
  <si>
    <t>&lt;9F6A2FB3C1C5D14BA95377AD282E74376B6DF0@FULCRUMHQ.FulcrumInvestments.local&gt;</t>
  </si>
  <si>
    <t>Tue, 2 Jun 2015 21:00:13 +0000</t>
  </si>
  <si>
    <t>"Jester, Daniel" &lt;Daniel.Jester@gmmb.com&gt;</t>
  </si>
  <si>
    <t>RE: O'Malley PAC - 'O'Say Can You See' requesting Iowa TV rates for
 June...</t>
  </si>
  <si>
    <t>&lt;2961AEE991D64B42BD2114B16DB176910DE2CF@S2376M11.CDSmail.pvt&gt;</t>
  </si>
  <si>
    <t>Sun, 9 Nov 2008 22:28:53 +0000</t>
  </si>
  <si>
    <t>&lt;607524620-1226269719-cardhu_decombobulator_blackberry.rim.net-1074097241-@bxe245.bisx.prod.on.blackberry&gt;</t>
  </si>
  <si>
    <t>Thu, 29 Nov 2007 11:18:59 -0500</t>
  </si>
  <si>
    <t>"Susan McCue" &lt;Susan.McCue@one.org&gt;</t>
  </si>
  <si>
    <t>Catch up later</t>
  </si>
  <si>
    <t>&lt;594ACDBD04BC5748B7018F5A8D411C0601676D7A@OneMailSvr.oneone.org&gt;</t>
  </si>
  <si>
    <t>Tue, 17 Mar 2015 14:39:22 -0400</t>
  </si>
  <si>
    <t>Fwd: JW FOIA | WJC Speeches</t>
  </si>
  <si>
    <t>&lt;444F1DB5-DA7B-4D74-A5C7-1E825089C376@gmail.com&gt;</t>
  </si>
  <si>
    <t>Sat, 20 Feb 2016 17:23:49 -0500</t>
  </si>
  <si>
    <t>Jennifer Palmieri &lt;jpalmieri@hillaryclinton.com&gt;, 
 Mandy Grunwald &lt;gruncom@aol.com&gt;, Huma Abedin &lt;ha16@hillaryclinton.com&gt;, 
 Jake Sullivan &lt;jsullivan@hillaryclinton.com&gt;, 
 John Podesta &lt;john.podesta@gmail.com&gt;, 
 Nick Merrill &lt;nmerrill@hillaryclinton.com&gt;, 
 Kristina Schake &lt;kschake@hillaryclinton.com&gt;, 
 Megan Rooney &lt;mrooney@hillaryclinton.com&gt;</t>
  </si>
  <si>
    <t>Need a zinger -- does this work?</t>
  </si>
  <si>
    <t>&lt;CAAEwKfzWGCLOS_zvag5iebs5TW1fKfyc9xhPMW9ac73uXusRJg@mail.gmail.com&gt;</t>
  </si>
  <si>
    <t>Wed, 17 Jun 2015 12:52:07 -0400</t>
  </si>
  <si>
    <t>Re: TWEETS 6/17</t>
  </si>
  <si>
    <t>&lt;CAE6FiQ97Thn4H4GqnEQ+KhoDM68JssQb9LB8xDeUaVYY0-buuw@mail.gmail.com&gt;</t>
  </si>
  <si>
    <t>Sun, 25 Oct 2015 20:50:03 -0400</t>
  </si>
  <si>
    <t>Re: Train Options for Tomorrow AM</t>
  </si>
  <si>
    <t>&lt;CAE6FiQ9sDnSo_d-A26C8nwcye44-4d3LCUg4w1J5eiCvHEWb0Q@mail.gmail.com&gt;</t>
  </si>
  <si>
    <t>Thu, 28 Mar 2013 12:31:44 -0500 (CDT)</t>
  </si>
  <si>
    <t>"Gene Karpinski, League of Conservation Voters" &lt;Josh_Hicks@lcv.org&gt;</t>
  </si>
  <si>
    <t>Environmental Majority Council Update</t>
  </si>
  <si>
    <t>&lt;3733401.1364491914148.JavaMail.www@app319&gt;</t>
  </si>
  <si>
    <t>Mon, 15 Sep 2014 22:37:03 +0300</t>
  </si>
  <si>
    <t>Fw: Drugs, Terro and theirCountemeasurs</t>
  </si>
  <si>
    <t>&lt;6E7132CBE7054379A878204337FB0AA8@rodeh&gt;</t>
  </si>
  <si>
    <t>Sat, 5 Mar 2016 11:07:58 -0500</t>
  </si>
  <si>
    <t>&lt;CAE6FiQ9SppmMD_bV9D9jXVVp_uHyO-3tSKfWh+hBhEymiGy24A@mail.gmail.com&gt;</t>
  </si>
  <si>
    <t>15 May 2008 06:27:04 -0400</t>
  </si>
  <si>
    <t>Hillary For President News Briefing for Thursday, May 15, 2008</t>
  </si>
  <si>
    <t>&lt;200805150627179.SM06340@bnnapp&gt;</t>
  </si>
  <si>
    <t>Thu, 24 Sep 2015 16:49:49 -0400</t>
  </si>
  <si>
    <t>Re: Reminder to call Cecile Richards</t>
  </si>
  <si>
    <t>&lt;CAE6FiQ_Rp5PtBSBqc1dn3ErZBoSVmMD4AYDGMF_6hJ4KAvEG3Q@mail.gmail.com&gt;</t>
  </si>
  <si>
    <t>Wed, 8 Apr 2015 22:25:56 -0400</t>
  </si>
  <si>
    <t>Re: Next step for HRC</t>
  </si>
  <si>
    <t>&lt;3D6F3820-EB11-4D9F-8888-99F0A8704080@gmail.com&gt;</t>
  </si>
  <si>
    <t>Wed, 19 Jun 2013 18:37:37 -0400 (EDT)</t>
  </si>
  <si>
    <t>Kevin Boyd &lt;kevin.boyd@dlcc.org&gt;</t>
  </si>
  <si>
    <t>Teachers = pigs?</t>
  </si>
  <si>
    <t>&lt;200465339.-1279265790@dlcc.dlccDB.wiredforchange.com&gt;</t>
  </si>
  <si>
    <t>Mon, 22 Jun 2015 18:29:45 -0400</t>
  </si>
  <si>
    <t>&lt;CAE6FiQ9-5eZq+boLU0TQRddJUV1_6X1GR2Uz+L_Od2Kh-vvHhg@mail.gmail.com&gt;</t>
  </si>
  <si>
    <t>Mon, 28 Dec 2015 18:44:10 -0500</t>
  </si>
  <si>
    <t>Mark Smith &lt;marksmithiowa@gmail.com&gt;</t>
  </si>
  <si>
    <t>here are my top 3</t>
  </si>
  <si>
    <t>&lt;129b2acf4fdd4f439a838ad606ea0c0b@gmail.com&gt;</t>
  </si>
  <si>
    <t>Tue, 5 Aug 2014 16:05:38 -0400</t>
  </si>
  <si>
    <t>[epa-ej] Announcing the National Disaster Resilience Competition</t>
  </si>
  <si>
    <t>&lt;LYRIS-526356-1497779-2014.08.05-16.05.44--podesta#law.georgetown.edu@lists.epa.gov&gt;</t>
  </si>
  <si>
    <t>Sun, 7 Jun 2015 18:38:00 -0400</t>
  </si>
  <si>
    <t>Jeff &lt;jeff.gerth@gmail.com&gt;</t>
  </si>
  <si>
    <t>Re: get together</t>
  </si>
  <si>
    <t>&lt;4151019C-A75F-4053-838F-C7A5FB9A780B@gmail.com&gt;</t>
  </si>
  <si>
    <t>Mon, 30 Sep 2013 23:45:46 +0000</t>
  </si>
  <si>
    <t>Terry McAuliffe &lt;info@terrymcauliffe.com&gt;</t>
  </si>
  <si>
    <t>&lt;56cd2f882a4e325391295037546ac804@bounce.bluestatedigital.com&gt;</t>
  </si>
  <si>
    <t>Wed, 9 Sep 2015 17:44:15 -0400</t>
  </si>
  <si>
    <t>&lt;CAD6XBDBi2YefS+V_97uF7ntn4bbXfctmuRYLuP9Bz3OjMe=rxQ@mail.gmail.com&gt;</t>
  </si>
  <si>
    <t>Sun, 20 Sep 2015 11:37:52 -0400</t>
  </si>
  <si>
    <t>Luke Albee &lt;lalbee@engagecuba.org&gt;</t>
  </si>
  <si>
    <t>Re: Cuba</t>
  </si>
  <si>
    <t>&lt;CAE6FiQ92jjKSBU2xZd0PgGvRNBFyRFeXOX8HfSxnRCdA+fsOHA@mail.gmail.com&gt;</t>
  </si>
  <si>
    <t>Wed, 6 Aug 2014 18:20:15 +0000</t>
  </si>
  <si>
    <t>"actions@thehousemajoritypac.com" &lt;democrats@thehousemajoritypac.com&gt;</t>
  </si>
  <si>
    <t>ACTION NEEDED: air our ad</t>
  </si>
  <si>
    <t>&lt;1064d9dabcfb3e7804860377816adff3@bounce.bluestatedigital.com&gt;</t>
  </si>
  <si>
    <t>Tue, 2 Jun 2015 15:33:14 +0000</t>
  </si>
  <si>
    <t>Re: HOW WONDERFUL Re: Hellow!</t>
  </si>
  <si>
    <t>&lt;D7530DEF-5B5D-44EE-9C5D-45C48BD19E35@podesta.com&gt;</t>
  </si>
  <si>
    <t>Wed, 07 Oct 2015 22:03:05 -0400</t>
  </si>
  <si>
    <t>Bill Deblasio &lt;bdeblasio.nyc@gmail.com&gt;</t>
  </si>
  <si>
    <t>Re: Thanks for the statement.</t>
  </si>
  <si>
    <t>&lt;20151008020305.5402708.95334.25@gmail.com&gt;</t>
  </si>
  <si>
    <t>Wed, 4 Feb 2015 18:38:03 -0500</t>
  </si>
  <si>
    <t>Fwd: Podesta</t>
  </si>
  <si>
    <t>&lt;CAP9Y5vQ5XfvU=q_wzSWXRFfBFj4wUokp-Tc4_rgJ+0xuSE8e2g@mail.gmail.com&gt;</t>
  </si>
  <si>
    <t>Sun, 19 Apr 2015 12:17:56 -0400</t>
  </si>
  <si>
    <t>John Podesta &lt;john.podesta@gmail.com&gt;, 
 Jennifer Palmieri &lt;jpalmieri@hillaryclinton.com&gt;, 
 Robby Mook &lt;re47@hillaryclinton.com&gt;, 
 Kristina Schake &lt;kschake@hillaryclinton.com&gt;, 
 Nick Merrill &lt;nmerrill@hillaryclinton.com&gt;, 
 Jake Sullivan &lt;Jake.sullivan@gmail.com&gt;, 
 Huma Abedin &lt;ha16@hillaryclinton.com&gt;, 
 Josh Schwerin &lt;jschwerin@hillaryclinton.com&gt;</t>
  </si>
  <si>
    <t>Trade Q&amp;A</t>
  </si>
  <si>
    <t>&lt;CAAEwKfzcMvc5Ptgm31MTDehu5DcC03fe1-HwsV_F36wyG+nvnQ@mail.gmail.com&gt;</t>
  </si>
  <si>
    <t>Fri, 29 May 2015 20:02:37 +0000</t>
  </si>
  <si>
    <t>RE: Message from President Clinton to Foundation Supporters</t>
  </si>
  <si>
    <t>&lt;9ABFFFA47B84FA478A1BA79FA876B3C410B4D3BF@CESC-EXCH01.clinton.local&gt;</t>
  </si>
  <si>
    <t>Wed, 2 Sep 2015 06:08:09 -0700</t>
  </si>
  <si>
    <t>Gear up for fall with Merchandise Awards</t>
  </si>
  <si>
    <t>&lt;0.0.1.4F1.1D0E5806A57BB90.0@omp.news.united.com&gt;</t>
  </si>
  <si>
    <t>Tue, 23 Apr 2013 10:56:02 -0500 (CDT)</t>
  </si>
  <si>
    <t>One Week</t>
  </si>
  <si>
    <t>&lt;18783210.1366741635756.JavaMail.www@app329&gt;</t>
  </si>
  <si>
    <t>Mon, 29 Jun 2015 11:21:37 -0400</t>
  </si>
  <si>
    <t>HRC Rapid &lt;HRCRapid@hillaryclinton.com&gt;, 
 Jennifer Palmieri &lt;jpalmieri@hillaryclinton.com&gt;, 
 Kristina Schake &lt;kschake@hillaryclinton.com&gt;, 
 Meredith Thatcher &lt;mthatcher@hillaryclinton.com&gt;, 
 Julie McClain &lt;jmcclain@hillaryclinton.com&gt;</t>
  </si>
  <si>
    <t>June 27 - 28 Weekend Cable News</t>
  </si>
  <si>
    <t>&lt;CAD0-Q+TBgP_M+8Br1UCysTeFadk+u2GNKHn=L5EFyu9-BneLqA@mail.gmail.com&gt;</t>
  </si>
  <si>
    <t>Mon, 24 Nov 2014 14:00:47 +0000</t>
  </si>
  <si>
    <t>Rima Sirota &lt;rs367@law.georgetown.edu&gt;</t>
  </si>
  <si>
    <t>Peter Byrne &lt;byrne@law.georgetown.edu&gt;</t>
  </si>
  <si>
    <t xml:space="preserve">Re: Lawyer referral  </t>
  </si>
  <si>
    <t>&lt;603C24BC-8F06-4547-BE09-A55FB002E80D@law.georgetown.edu&gt;</t>
  </si>
  <si>
    <t>Mon, 30 Nov 2015 20:32:30 +0000</t>
  </si>
  <si>
    <t>Law Faculty and Visitors &lt;LawFacultyandVisitors@law.georgetown.edu&gt;, 
 =?iso-8859-1?Q?Law=0D=0A_Center_Deans?= &lt;LawCenterDeans@law.georgetown.edu&gt;</t>
  </si>
  <si>
    <t>Night Owl Breakfast: December 8th</t>
  </si>
  <si>
    <t>&lt;8209FD6E6BDBB140BA9D26DA76834BF35EA3D32E@LAW-MBX01.law.georgetown.edu&gt;</t>
  </si>
  <si>
    <t>Wed, 12 Nov 2008 22:39:03 +0000</t>
  </si>
  <si>
    <t>Delivered: Re: Weird travel requests</t>
  </si>
  <si>
    <t>&lt;1352042523-1226529526-cardhu_decombobulator_blackberry.rim.net-1553617865-@bxe245.bisx.prod.on.blackberry&gt;</t>
  </si>
  <si>
    <t>Sun, 8 Nov 2015 18:55:49 -0500</t>
  </si>
  <si>
    <t>Speech Drafts &lt;speechdrafts@hillaryclinton.com&gt;, 
 Harrell Kirstein &lt;hkirstein@hillaryclinton.com&gt;, 
 Mike Vlacich &lt;mvlacich@hillaryclinton.com&gt;</t>
  </si>
  <si>
    <t>DRAFT: Remarks following filing candidacy</t>
  </si>
  <si>
    <t>&lt;CAAEwKfxMTkdsw-bfkrdFToOwS=-7uOzcpsHUy0Xy7Gr1xjD02Q@mail.gmail.com&gt;</t>
  </si>
  <si>
    <t>Mon, 6 Aug 2012 10:37:31 -0400</t>
  </si>
  <si>
    <t>[big campaign] FW: RELEASE: New TV Ads Make Example of 5 Republicans
 That Voted to Give Millionaires a $150,000 Tax Break While Raising Taxes on
 25 Million Working Families</t>
  </si>
  <si>
    <t>&lt;1A529BCE0231DB4EA853D1F7C76B6CF0634424BEC5@AUFC-S1.AUFC.local&gt;</t>
  </si>
  <si>
    <t>Fri, 27 Feb 2015 09:00:36 -0500 (EST)</t>
  </si>
  <si>
    <t>Vanguard Flagship Services &lt;vanguardinvestments@vanguard.com&gt;</t>
  </si>
  <si>
    <t>Your transaction and account change confirmations are ready</t>
  </si>
  <si>
    <t>&lt;13357.98.1425045636.543836344@pssva400.vanguard.com&gt;</t>
  </si>
  <si>
    <t>Mon, 23 Nov 2015 13:59:40 -0500</t>
  </si>
  <si>
    <t>Comms Admin &lt;commsadmin@hillaryclinton.com&gt;</t>
  </si>
  <si>
    <t>Kristina Schake &lt;kschake@hillaryclinton.com&gt;, 
 Jennifer Palmieri &lt;jpalmieri@hillaryclinton.com&gt;, 
 Nick Merrill &lt;nmerrill@hillaryclinton.com&gt;, 
 Brian Fallon &lt;bfallon@hillaryclinton.com&gt;, 
 John Podesta &lt;john.podesta@gmail.com&gt;, 
 Sara Latham &lt;slatham@hillaryclinton.com&gt;, 
 Dennis Cheng &lt;dcheng@hillaryclinton.com&gt;, 
 Christina Reynolds &lt;creynolds@hillaryclinton.com&gt;, 
 Robby Mook &lt;re47@hillaryclinton.com&gt;, Huma Abedin &lt;ha16@hillaryclinton.com&gt;, 
 Dan Schwerin &lt;dschwerin@hillaryclinton.com&gt;, 
 Teddy Goff &lt;tgoff@hillaryclinton.com&gt;, 
 Jake Sullivan &lt;jsullivan@hillaryclinton.com&gt;, 
 Maya Harris &lt;mharris@hillaryclinton.com&gt;, 
 Varun Anand &lt;vanand@hillaryclinton.com&gt;</t>
  </si>
  <si>
    <t>Transcript | 20151119 WJC Remarks at HFA Fundraiser in Canton, Ohio</t>
  </si>
  <si>
    <t>&lt;CAC-2OKmaf3eUOhEvsoSh7Z5stP9BUmjtkzBC6yWkE6XUhAVaaQ@mail.gmail.com&gt;</t>
  </si>
  <si>
    <t>Sun, 21 Dec 2014 20:23:20 -0500</t>
  </si>
  <si>
    <t>"Kelly Hayes, Truthout" &lt;messenger@truthout.org&gt;</t>
  </si>
  <si>
    <t>Do you believe in us?</t>
  </si>
  <si>
    <t>&lt;2358406443.1452264685@org2.org2DB.reply.salsalabs.com&gt;</t>
  </si>
  <si>
    <t>Sat, 23 Jan 2016 20:16:50 -0500</t>
  </si>
  <si>
    <t>Texas</t>
  </si>
  <si>
    <t>&lt;CAE6FiQ9pjJ9SYtP=aFowOTWMzLakzKLqHOcO3MonpFVO8rYqog@mail.gmail.com&gt;</t>
  </si>
  <si>
    <t>Sat, 28 Mar 2015 13:02:50 +0000</t>
  </si>
  <si>
    <t>FW: Message from CHT</t>
  </si>
  <si>
    <t>&lt;BY1PR0801MB0981C5E84E957BF1A2CB7164BAF70@BY1PR0801MB0981.namprd08.prod.outlook.com&gt;</t>
  </si>
  <si>
    <t>Tue, 29 Sep 2015 15:17:33 -0400</t>
  </si>
  <si>
    <t>TWEET: Bush's Energy Plan</t>
  </si>
  <si>
    <t>&lt;CAEMn5Qne8r6cZL33sZ+iFGvWLfrCxw7+5pSjDEejQ=8dF5T+rQ@mail.gmail.com&gt;</t>
  </si>
  <si>
    <t>Mon, 11 Jan 2016 19:04:36 +0000</t>
  </si>
  <si>
    <t>Fwd: You have a UPS package</t>
  </si>
  <si>
    <t>&lt;E9A1B944-EE79-44CD-A174-24D4097B8732@podesta.com&gt;</t>
  </si>
  <si>
    <t>Wed, 8 Jan 2014 22:15:35 -0500</t>
  </si>
  <si>
    <t>Re: happy birthday</t>
  </si>
  <si>
    <t>&lt;2D9B413A-C18B-483C-A13C-42CF5F70C111@gmail.com&gt;</t>
  </si>
  <si>
    <t>Tue, 6 Oct 2015 14:01:22 -0400</t>
  </si>
  <si>
    <t>John Podesta &lt;john.podesta@gmail.com&gt;, 
 Amanda Renteria &lt;arenteria@hillaryclinton.com&gt;, 
 Adrienne Elrod &lt;aelrod@hillaryclinton.com&gt;, 
 Jennifer Palmieri &lt;jpalmieri@hillaryclinton.com&gt;</t>
  </si>
  <si>
    <t>Senate Women call today, 4pm - AGENDA</t>
  </si>
  <si>
    <t>&lt;CANvypvDeYUPAA-B7CHxOsLO80Zzhzu9kYBTL0QXbYxx+YTP8Aw@mail.gmail.com&gt;</t>
  </si>
  <si>
    <t>Fri, 26 Feb 2016 13:56:27 -0500</t>
  </si>
  <si>
    <t>Fwd: Summary: Hillary Clinton event in Atlanta</t>
  </si>
  <si>
    <t>&lt;CANvypvCyBBHL65Aymg5i1uE0OtiqqJj9ohw7qpxuDn9u6RaRcw@mail.gmail.com&gt;</t>
  </si>
  <si>
    <t>Mon, 19 Oct 2015 14:40:03 -0400</t>
  </si>
  <si>
    <t>Saturday Bus Options (Bethesda--NYC)</t>
  </si>
  <si>
    <t>&lt;CAEMn5QkGsx7Bh5yw7SA5=cyTR6Z4OPtw1mWw3KNrJfKXOdNVew@mail.gmail.com&gt;</t>
  </si>
  <si>
    <t>Tue, 27 Oct 2015 19:02:06 -0400</t>
  </si>
  <si>
    <t>HFA Call Requests: 2</t>
  </si>
  <si>
    <t>&lt;CAEMn5Q=bYLTkVLsMVJ=sqWFrPwV-rnjnhUyt5X=X16PztontXw@mail.gmail.com&gt;</t>
  </si>
  <si>
    <t>Fri, 5 Sep 2014 03:29:02 +0000</t>
  </si>
  <si>
    <t>Senator Jim Rosapepe &lt;info@marylandersforrosapepe.com&gt;</t>
  </si>
  <si>
    <t>John &amp; Mary Podesta &lt;podesta@law.georgetown.edu&gt;</t>
  </si>
  <si>
    <t>Join me, October 3rd</t>
  </si>
  <si>
    <t>&lt;54092dfe8f7d2_56e677afec386a9@worker1.mail&gt;</t>
  </si>
  <si>
    <t>Thu, 17 Jan 2008 18:38:56 -0500</t>
  </si>
  <si>
    <t>Re: NDN and Simon Rosenberg</t>
  </si>
  <si>
    <t>&lt;8dd172e0801171538t12102e7el1ade45e355efb7a8@mail.gmail.com&gt;</t>
  </si>
  <si>
    <t>Mon, 20 Aug 2012 14:11:27 -0500 (CDT)</t>
  </si>
  <si>
    <t>"Gene Karpinski, LCV Action Fund President" &lt;Jenna_Ebert@lcv.org&gt;</t>
  </si>
  <si>
    <t>One of the most important races this year</t>
  </si>
  <si>
    <t>&lt;14689956.1345489912946.JavaMail.www@app339&gt;</t>
  </si>
  <si>
    <t>Thu, 13 Nov 2008 08:44:18 -0500</t>
  </si>
  <si>
    <t>'cosjbb' &lt;cosjbb@who.eop.gov&gt;, John Podesta &lt;John.Podesta@ptt.gov&gt;</t>
  </si>
  <si>
    <t>RE: call tomorrow</t>
  </si>
  <si>
    <t>&lt;2D9BF548D5515F438B3AA0B0BE7BF5F62FE97FFA97@MBX-01.ptt.gov&gt;</t>
  </si>
  <si>
    <t>Sat, 8 Feb 2014 09:47:27 -0500</t>
  </si>
  <si>
    <t>"Kristina L. Costa" &lt;kristinacosta@gmail.com&gt;</t>
  </si>
  <si>
    <t>Re: Got the call from personnel!</t>
  </si>
  <si>
    <t>&lt;6BDA5959-9583-478C-9B63-F869E80D8276@gmail.com&gt;</t>
  </si>
  <si>
    <t>Sun, 14 Feb 2016 12:25:28 -0500</t>
  </si>
  <si>
    <t>&lt;CAE6FiQ_bhv+tjQRfdgaNmphO3KMQ+PTmiqUjbegioxBemGy5Rw@mail.gmail.com&gt;</t>
  </si>
  <si>
    <t>Tue, 29 Sep 2015 18:11:26 -0400</t>
  </si>
  <si>
    <t>Re: NEA</t>
  </si>
  <si>
    <t>&lt;CAE6FiQ_iW2AZ7gojNQf3XYtdaNBwT0PDSBEd6=AMg3UjUfpRWw@mail.gmail.com&gt;</t>
  </si>
  <si>
    <t>Tue, 11 Nov 2008 16:55:55 -0500</t>
  </si>
  <si>
    <t>Susan Rice &lt;Susan.Rice@ptt.gov&gt;, Dan Tarullo &lt;Dan.Tarullo@ptt.gov&gt;, 
 Jim   Steinberg &lt;Jim.Steinberg@ptt.gov&gt;</t>
  </si>
  <si>
    <t>RE: Rep Leach</t>
  </si>
  <si>
    <t>&lt;2D9BF548D5515F438B3AA0B0BE7BF5F62F731DCB93@MBX-01.ptt.gov&gt;</t>
  </si>
  <si>
    <t>Mon, 18 Jan 2016 18:29:38 -0500</t>
  </si>
  <si>
    <t>Re: REVISED DRAFT: New riff for Iowa - Fighting for You</t>
  </si>
  <si>
    <t>&lt;CAAEwKfx9EMPwQDhxnV0KSTx6Qdq7AP9DTZ37km7_gt=CGt4=eQ@mail.gmail.com&gt;</t>
  </si>
  <si>
    <t>Thu, 1 Jan 2015 20:08:42 -0500</t>
  </si>
  <si>
    <t>Re: connecting</t>
  </si>
  <si>
    <t>&lt;CAE6FiQ_GFzPSkMOw4FNVcU6hth15iOvvd4QFbc4aywcy_LGDRw@mail.gmail.com&gt;</t>
  </si>
  <si>
    <t>Thu, 23 Oct 2014 15:35:33 +0000</t>
  </si>
  <si>
    <t>Michael Bennet &lt;info@bennetforcolorado.com&gt;</t>
  </si>
  <si>
    <t>Koch donors revealed</t>
  </si>
  <si>
    <t>&lt;d29c03089bcdfdd1fd30338535fbe6d7@bounce.bluestatedigital.com&gt;</t>
  </si>
  <si>
    <t>Mon, 13 Apr 2015 19:55:27 -0700</t>
  </si>
  <si>
    <t>24 hour report</t>
  </si>
  <si>
    <t>&lt;CAMhPeA-fYwJd=E+L-138J1DS4xYa6Njk_YgFR77Hd4oP7M_a2Q@mail.gmail.com&gt;</t>
  </si>
  <si>
    <t>Sat, 27 Feb 2016 22:31:51 +0000</t>
  </si>
  <si>
    <t>9084320090@vzwpix.com</t>
  </si>
  <si>
    <t>&lt;212323372311932779@-212323372311932780&gt;</t>
  </si>
  <si>
    <t>Wed, 16 Mar 2016 19:32:07 -0400</t>
  </si>
  <si>
    <t>Anson Kaye &lt;anson.kaye@gmmb.com&gt;, 
 Caitlin Merchant &lt;caitlin@grunwald-communications.com&gt;, 
 David Binder &lt;david@db-research.com&gt;, 
 David Dixon &lt;david@dixondavismedia.com&gt;, 
 Elan Kriegel &lt;ekriegel@hillaryclinton.com&gt;, 
 Ellen Esterhay &lt;ellen.esterhay@gmmb.com&gt;, 
 Jennifer Palmieri &lt;jpalmieri@hillaryclinton.com&gt;, 
 Jim Margolis &lt;jim.margolis@gmmb.com&gt;, Joel Benenson &lt;jbenenson@bsgco.com&gt;, 
 John Anzalone &lt;john@algpolling.com&gt;, John Podesta &lt;john.podesta@gmail.com&gt;, 
 John Rimel &lt;john.rimel@gmmb.com&gt;, Mandy Grunwald &lt;gruncom@aol.com&gt;, 
 Marlon Marshall &lt;mmarshall@hillaryclinton.com&gt;, 
 Max Weselcouch &lt;mweselcouch@hillaryclinton.com&gt;, 
 Mona Thinavongsa &lt;mona@algpolling.com&gt;, 
 Navin Nayak &lt;nnayak@hillaryclinton.com&gt;, 
 Oren Shur &lt;oshur@hillaryclinton.com&gt;, Rich Davis &lt;rich@dixondavismedia.com&gt;, 
 Shannon Currie &lt;scurrie@bsgco.com&gt;, Teddy Goff &lt;tgoff@hillaryclinton.com&gt;, 
 jandrews@jacompany.com, Robby Mook &lt;re47@hillaryclinton.com&gt;</t>
  </si>
  <si>
    <t>AZ Data Call</t>
  </si>
  <si>
    <t>&lt;CAG7k_Mo1HQvcCfe1WioyS=1YX7Gcnue-wTtbYY4UTaz2U34eyw@mail.gmail.com&gt;</t>
  </si>
  <si>
    <t>Wed, 29 Jul 2015 10:29:15 -0500</t>
  </si>
  <si>
    <t>Teleconference: Turkey's New Role in the Fight Against ISIS: Game
 Changer?</t>
  </si>
  <si>
    <t>&lt;1836476720.1085510194.1438183755274.JavaMail.root@sjmas01.marketo.org&gt;</t>
  </si>
  <si>
    <t>Wed, 9 Jun 2010 20:06:50 -0400</t>
  </si>
  <si>
    <t>"Carla Ohringer Engle" &lt;Cohringer@progressivestrategies.net&gt;</t>
  </si>
  <si>
    <t>carla@progressivestrategies.net</t>
  </si>
  <si>
    <t>2 Senior Level Jobs - Great Opportunities</t>
  </si>
  <si>
    <t>&lt;8D7491BB0FF9BF4C9C6E552B3732141D011CB776@pssvr.progressivestrategies.net&gt;</t>
  </si>
  <si>
    <t>Mon, 27 Jul 2015 10:35:00 -0400</t>
  </si>
  <si>
    <t>Re: Morning briefing calls.</t>
  </si>
  <si>
    <t>&lt;CAE6FiQ87tTbUDmX8A8FNQNXCJ9uw8Uk3K3LZK7LbV4+qLCZxSQ@mail.gmail.com&gt;</t>
  </si>
  <si>
    <t>Wed, 22 Jul 2015 15:08:02 -0400</t>
  </si>
  <si>
    <t>Bill Bishop &lt;bbishop@gmail.com&gt;</t>
  </si>
  <si>
    <t>Re: travelling Re: Thank you</t>
  </si>
  <si>
    <t>&lt;CAE6FiQ_k_16WA1Bmr4TOh+3JACnpA_KPGYJuD6pNWxnWX2U+ng@mail.gmail.com&gt;</t>
  </si>
  <si>
    <t>Mon, 16 Nov 2015 11:21:28 -0800</t>
  </si>
  <si>
    <t>Khanna announces Padilla endorsement for Silicon Valley House seat</t>
  </si>
  <si>
    <t>&lt;CAMnk8+HJo8DERfZ-BBhXQ8OCeA3S-VgUCFJAadv-MPfvtPWzqQ@mail.gmail.com&gt;</t>
  </si>
  <si>
    <t>2 Mar 2016 13:01:27 -0500</t>
  </si>
  <si>
    <t>"Center for American Progress " &lt;events@americanprogress.org&gt;</t>
  </si>
  <si>
    <t>Please Join Us for a Conversation with Canada PM Justin Trudeau</t>
  </si>
  <si>
    <t>&lt;27dbc083168e417ca22bb64ecd2fa674@785&gt;</t>
  </si>
  <si>
    <t>Sun, 12 Apr 2015 17:51:26 -0700</t>
  </si>
  <si>
    <t>Congrats</t>
  </si>
  <si>
    <t>&lt;CAP-MWF6sL1Zoidp7MgZhtRDc9z_6+dKkHvcVPe3Eu=sEByLjsA@mail.gmail.com&gt;</t>
  </si>
  <si>
    <t>Tue, 19 Feb 2008 10:47:47 -0500</t>
  </si>
  <si>
    <t>&lt;87906ab90802190747j281425f9lc4b27f42739af634@mail.gmail.com&gt;</t>
  </si>
  <si>
    <t>Fri, 13 Jan 2012 12:14:54 -0500</t>
  </si>
  <si>
    <t>Oscar Flores - PC &lt;oscar@presidentclinton.com&gt;</t>
  </si>
  <si>
    <t>WJC Infrastructure Paradigm</t>
  </si>
  <si>
    <t>&lt;CALk44aDh_EospZGU0HPqa_pgGNf=uSjaq5X17S=aGQsTob3W4Q@mail.gmail.com&gt;</t>
  </si>
  <si>
    <t>Thu, 3 Mar 2016 18:40:08 -0500</t>
  </si>
  <si>
    <t>Fwd: DRAFT: Detroit on Jobs</t>
  </si>
  <si>
    <t>&lt;CAFcwtWCu0LqJOPG+Y_09=1CgRwEFpoL1H_U-Tvw06jAA6AXs9w@mail.gmail.com&gt;</t>
  </si>
  <si>
    <t>Thu, 31 Dec 2015 12:25:20 -0500</t>
  </si>
  <si>
    <t>Happy Holidays from MMTC - Help Us Celebrate Another Year of
 Advocacy and Our New Office!</t>
  </si>
  <si>
    <t>&lt;1123336940409.1103872774846.9366.0.261224JL.1002@scheduler.constantcontact.com&gt;</t>
  </si>
  <si>
    <t>Sat, 14 Mar 2015 08:27:55 -0400</t>
  </si>
  <si>
    <t>On China</t>
  </si>
  <si>
    <t>&lt;F7F23DCF-78C0-4A1A-9C94-693547361C48@gmail.com&gt;</t>
  </si>
  <si>
    <t>Sat, 1 Aug 2009 22:09:35 -0400</t>
  </si>
  <si>
    <t>Fw:</t>
  </si>
  <si>
    <t>&lt;786762D781A7FF4FAC9060892B4044880349307DC7@CLNTINET08.clinton.local&gt;</t>
  </si>
  <si>
    <t>06 Apr 2014 03:21:41 -0400</t>
  </si>
  <si>
    <t>&lt;b24ec9$gidj7@esgeop11.eop.gov&gt;</t>
  </si>
  <si>
    <t>Mon, 8 Feb 2016 11:01:52 -0800</t>
  </si>
  <si>
    <t>Brad Sherman &lt;mail@bradsherman.com&gt;</t>
  </si>
  <si>
    <t xml:space="preserve">Pelosi Dinner - Hancock Park, Thurs. Feb. 18  </t>
  </si>
  <si>
    <t>&lt;0E.AF.14517.177E8B65@dc4mta01&gt;</t>
  </si>
  <si>
    <t>Fri, 3 Jul 2015 13:15:20 -0400</t>
  </si>
  <si>
    <t>Re: Hi</t>
  </si>
  <si>
    <t>&lt;CAK-vX=UKqZDNrXTGznVSnfvcpFCERhBHvUfLC_XsnE+80pW0aA@mail.gmail.com&gt;</t>
  </si>
  <si>
    <t>Mon, 2 Nov 2015 16:23:16 +0000</t>
  </si>
  <si>
    <t>Today: G'town Law Hosts Pope Francis' Environmental Encyclical</t>
  </si>
  <si>
    <t>&lt;5CFB44D64A78CA459D19BE4B86C9F9E85F241BE0@LAW-MBX01.law.georgetown.edu&gt;</t>
  </si>
  <si>
    <t>Fri, 28 Aug 2015 18:05:30 -0400</t>
  </si>
  <si>
    <t>Re: Thought for HRC</t>
  </si>
  <si>
    <t>&lt;CAE6FiQ9VPyGF4h0oYQvUBVsE=Cibfig5Tk-e8Lh3vdYrcHqDMg@mail.gmail.com&gt;</t>
  </si>
  <si>
    <t>Tue, 22 Feb 2011 13:09:43 -0500</t>
  </si>
  <si>
    <t>[big campaign] FW: Emergency 50-State Mobilization this Saturday</t>
  </si>
  <si>
    <t>&lt;C9896617.1BC66%ddonnelly@campaignmoney.org&gt;</t>
  </si>
  <si>
    <t>Tue, 26 Aug 2014 15:37:20 +0000</t>
  </si>
  <si>
    <t>"Toss Up"</t>
  </si>
  <si>
    <t>&lt;d74c8c74b674651c13571cd98622a2e0@bounce.bluestatedigital.com&gt;</t>
  </si>
  <si>
    <t>Sun, 24 Aug 2014 13:14:49 +0000</t>
  </si>
  <si>
    <t>Re: Princeton Study: U.S. No Longer An Actual Democracy</t>
  </si>
  <si>
    <t>&lt;78A86E0E-DFE6-4CA7-9C63-AC89C2C9878D@sandlerfoundation.org&gt;</t>
  </si>
  <si>
    <t>Fri, 24 Sep 2010 10:14:58 -0400 (EDT)</t>
  </si>
  <si>
    <t>[New TV Ad] "For Pennsylvania, Compare"/New Poll!</t>
  </si>
  <si>
    <t>&lt;585178655.521421714@wfc.wfcDB.mail.democracyinaction.com&gt;</t>
  </si>
  <si>
    <t>Fri, 30 Oct 2015 23:26:39 +0000</t>
  </si>
  <si>
    <t>john.podesta@gmail.com, creynolds@hillaryclinton.com, 
 mmarshall@hillaryclinton.com, jsullivan@hillaryclinton.com, 
 jpalmieri@hillaryclinton.com, cmiddleton@hillaryclinton.com, 
 aelrod@hillaryclinton.com, tcarrk@hillaryclinton.com, 
 hstone@hillaryclinton.com, bcraig@hillaryclinton.com, 
 kschake@hillaryclinton.com</t>
  </si>
  <si>
    <t>Invitation: SC Forum Discussion @ Sun Nov 1, 2015 11:30am - 12:30pm (john.podesta@gmail.com)</t>
  </si>
  <si>
    <t>&lt;001a1140f7586e1dcb05235ac2c2@google.com&gt;</t>
  </si>
  <si>
    <t>Wed, 3 Feb 2016 20:18:20 +0000</t>
  </si>
  <si>
    <t>"podesta.mary@gmail.com" &lt;podesta.mary@gmail.com&gt;, 
 "john.podesta@gmail.com" &lt;john.podesta@gmail.com&gt;</t>
  </si>
  <si>
    <t>birthday dinner redo?</t>
  </si>
  <si>
    <t>&lt;SN1PR0501MB1725E80AA02B6621A6F636DEA4D00@SN1PR0501MB1725.namprd05.prod.outlook.com&gt;</t>
  </si>
  <si>
    <t>Mon, 13 Oct 2008 13:18:29 -0400</t>
  </si>
  <si>
    <t>Last chance to double your impact</t>
  </si>
  <si>
    <t>&lt;551c4413df9d5e2b8f07871b3b242aab@localhost.localdomain&gt;</t>
  </si>
  <si>
    <t>Wed, 20 May 2015 11:05:33 -0400</t>
  </si>
  <si>
    <t>Fwd: Podesta - Invitation from Wayne and Catherine Reynolds</t>
  </si>
  <si>
    <t>&lt;CANeeMAiW4bv2aSTtYnAr_iv_YHfC4Lz2ar8_bRz9y8WQrWg3DQ@mail.gmail.com&gt;</t>
  </si>
  <si>
    <t>Fri, 28 Aug 2015 17:19:21 +0000</t>
  </si>
  <si>
    <t>"Paul K. Rourke" &lt;pkr@law.georgetown.edu&gt;</t>
  </si>
  <si>
    <t>Three Upcoming Events</t>
  </si>
  <si>
    <t>&lt;D2061056.10798%pkr@law.georgetown.edu&gt;</t>
  </si>
  <si>
    <t>Thu, 26 Mar 2015 11:33:24 -0400</t>
  </si>
  <si>
    <t>Samir Afridi &lt;afridis@un.org&gt;</t>
  </si>
  <si>
    <t>Laura Graham</t>
  </si>
  <si>
    <t>&lt;41918708-8FF2-4F48-901C-5A0BFDD51EC6@gmail.com&gt;</t>
  </si>
  <si>
    <t>Mon, 5 Oct 2015 19:00:43 +0000</t>
  </si>
  <si>
    <t>"Lawrence B. Solum" &lt;lbs32@law.georgetown.edu&gt;</t>
  </si>
  <si>
    <t>Michael Dorf in 30 Minutes at 3:30 pm in the Hotung Dining Room</t>
  </si>
  <si>
    <t>&lt;4E71ED9ACB73B44681D6C6A8A069111F73100E80@LAW-MBX02.law.georgetown.edu&gt;</t>
  </si>
  <si>
    <t>Sun, 30 Aug 2015 07:34:54 -0600</t>
  </si>
  <si>
    <t>Ken Salazar &lt;kennethlsalazar@gmail.com&gt;</t>
  </si>
  <si>
    <t>Re: Colorado-Pat Stryker, Al Yates, and Joe Zemlich</t>
  </si>
  <si>
    <t>&lt;92C75F14-D8D6-4410-B5A4-F1F919B6A069@gmail.com&gt;</t>
  </si>
  <si>
    <t>Thu, 1 Oct 2015 23:04:02 +0000</t>
  </si>
  <si>
    <t>Re: how are you feeling about where things stand?</t>
  </si>
  <si>
    <t>&lt;EC9356D1-6696-4939-940F-055A8030CAA3@nbcuni.com&gt;</t>
  </si>
  <si>
    <t>Fri, 15 Aug 2014 19:59:30 -0700</t>
  </si>
  <si>
    <t>Mom &lt;podesta.mary@gmail.com&gt;, Gabe &lt;gpodesta@gmail.com&gt;, 
 Mae Podesta &lt;mpodesta@gmail.com&gt;, John Podesta &lt;john.podesta@gmail.com&gt;</t>
  </si>
  <si>
    <t>Our travel plans</t>
  </si>
  <si>
    <t>&lt;CAAVDwMLH3DZJ+8fp9sQny6P8k04LJ1ocsnvsUiVEFMd+wAOuTA@mail.gmail.com&gt;</t>
  </si>
  <si>
    <t>Tue, 16 Jun 2015 00:00:26 +0000</t>
  </si>
  <si>
    <t>&lt;491781B8-4848-43F2-8FC5-2933CED2C255@kennethcole.com&gt;</t>
  </si>
  <si>
    <t>Tue, 2 Feb 2016 16:14:50 -0600</t>
  </si>
  <si>
    <t>Benjamin Downing &lt;bendowning@gmail.com&gt;</t>
  </si>
  <si>
    <t>&lt;CAE6FiQ_BPX=W6MsFWXb9GyHRnpQ8pV0pjGC48F2fbq104V1nSQ@mail.gmail.com&gt;</t>
  </si>
  <si>
    <t>Thu, 28 Aug 2008 15:20:51 -0400</t>
  </si>
  <si>
    <t>"Carol Browner" &lt;cbrowner@thealbrightgroupllc.com&gt;</t>
  </si>
  <si>
    <t>clu@barackobama.com, ahitchcock@barackobama.com, john.podesta@gmail.com, 
 william.m.daley@jpmchase.com, cedley@gmail.com, vjarrett@barackobama.com, 
 fpena@vestarden.com, fromanm@citi.com, don.gips@level3.com, 
 prouse@barackobama.com, mbarnes@barackobama.com, rbauer@perkinscoie.com, 
 jg@rock-creek-ventures.com, cbutts.obama08@gmail.com, burke1262@cox.net, 
 sonalshah@google.com, ricesusane@aol.com, todd.stern@wilmerhale.com</t>
  </si>
  <si>
    <t>Re: Sept. 2 meeting</t>
  </si>
  <si>
    <t>&lt;E66066FAFFFA6C4487FA9C3D3010AEFC02333CA6@tagmail.mkalbright.com&gt;</t>
  </si>
  <si>
    <t>Tue, 11 Aug 2015 15:01:04 -0400</t>
  </si>
  <si>
    <t>Re: Substance Abuse Forum remarks</t>
  </si>
  <si>
    <t>&lt;CAOpGB0JEBs1dwXR8gtw7i4Ek-QnSXt2_CU0eizUKrVgnpHBkmA@mail.gmail.com&gt;</t>
  </si>
  <si>
    <t>Mon, 7 Mar 2016 17:28:14 -0500</t>
  </si>
  <si>
    <t>Opal Vadhan &lt;ovadhan@hfaadvance.com&gt;</t>
  </si>
  <si>
    <t>Jennifer Palmieri &lt;jpalmieri@hillaryclinton.com&gt;, 
 Jake Sullivan &lt;jsullivan@hillaryclinton.com&gt;, 
 John Podesta &lt;jp66@hillaryclinton.com&gt;, 
 John Podesta &lt;john.podesta@gmail.com&gt;</t>
  </si>
  <si>
    <t>New Room Keys</t>
  </si>
  <si>
    <t>&lt;CAOfMRZ9hqj3Oh5tUQSGvKQSHbKbL8hZzbbGkCkWM0bgRsfiRww@mail.gmail.com&gt;</t>
  </si>
  <si>
    <t>Thu, 3 Apr 2014 08:47:24 -0400</t>
  </si>
  <si>
    <t>eschmidt@google.com</t>
  </si>
  <si>
    <t>&lt;CAE6FiQ8bmEZ0FCqu9hW6FwyneDCGN9Dvm_oBk2SJcOMMG6feTQ@mail.gmail.com&gt;</t>
  </si>
  <si>
    <t>Mon, 24 Sep 2007 12:23:14 -0400</t>
  </si>
  <si>
    <t>DNC Field Plan</t>
  </si>
  <si>
    <t>&lt;2f5e59030709240923w488491e3g92fcbc857ace0a1d@mail.gmail.com&gt;</t>
  </si>
  <si>
    <t>Sun, 24 Oct 2010 19:16:27 -0400 (EDT)</t>
  </si>
  <si>
    <t>Six Major, Leading PA Newspapers Endorse Joe!!</t>
  </si>
  <si>
    <t>&lt;632287137.-1888292612@wfc.wfcDB.mail.democracyinaction.com&gt;</t>
  </si>
  <si>
    <t>Tue, 2 Jun 2015 19:43:52 -0400</t>
  </si>
  <si>
    <t>Home</t>
  </si>
  <si>
    <t>&lt;OF216C4DBF.237013DF-ON85257E58.00825C35@MCKINSEY.COM&gt;</t>
  </si>
  <si>
    <t>Sun, 29 Jun 2014 12:10:15 -0400</t>
  </si>
  <si>
    <t>Jim Kennedy &lt;jkennedy2006@gmail.com&gt;</t>
  </si>
  <si>
    <t>Re: HRC</t>
  </si>
  <si>
    <t>&lt;CACvfPef=CG7izcG-6dAsbG9iW7ZqiExS_bNn8PwSiqa3XT=cww@mail.gmail.com&gt;</t>
  </si>
  <si>
    <t>Thu, 27 Feb 2014 14:32:18 +0000</t>
  </si>
  <si>
    <t>Privatizing Social Security?</t>
  </si>
  <si>
    <t>&lt;c5f16fa0775cdff130fa9286c7c8cf7b@bounce.bluestatedigital.com&gt;</t>
  </si>
  <si>
    <t>Wed, 3 Jun 2015 20:37:42 +0000</t>
  </si>
  <si>
    <t>Girardeau Spann &lt;spann@law.georgetown.edu&gt;</t>
  </si>
  <si>
    <t>FW: COMPUTER HACKING DANGER!!</t>
  </si>
  <si>
    <t>&lt;D194DDB3.680A%spann@law.georgetown.edu&gt;</t>
  </si>
  <si>
    <t>Fri, 4 Mar 2016 14:55:34 -0500</t>
  </si>
  <si>
    <t>Re: How are you? MIss you.</t>
  </si>
  <si>
    <t>&lt;CAE6FiQ-dn2j6oZWMOLo-9=+nALXV10uSSSoTkPa8k8P5PgNhaA@mail.gmail.com&gt;</t>
  </si>
  <si>
    <t>Tue, 23 Jun 2015 19:00:17 -0400</t>
  </si>
  <si>
    <t>Todd Stern &lt;SternTD@state.gov&gt;</t>
  </si>
  <si>
    <t>You around in the am? Do a call either at 9:00 or between 10:30-11:30?</t>
  </si>
  <si>
    <t>&lt;CAE6FiQ9iA=+UL=OOdH-ijTY-1_+0dvVzptazBwuUCRSYw9Q3zQ@mail.gmail.com&gt;</t>
  </si>
  <si>
    <t>Sun, 29 Jul 2012 11:03:43 -0400 (EDT)</t>
  </si>
  <si>
    <t>hard to believe</t>
  </si>
  <si>
    <t>&lt;1765052758.1747227178@democracy.dsccdb.www.democratsenators.org&gt;</t>
  </si>
  <si>
    <t>Mon, 16 Nov 2015 17:37:49 +0000</t>
  </si>
  <si>
    <t>&lt;f268b2f26e0ca5824aff057e5875ab38019.20151116173712@mail153.wdc02.mcdlv.net&gt;</t>
  </si>
  <si>
    <t>Tue, 6 Jan 2015 17:18:23 +0000</t>
  </si>
  <si>
    <t>"CheriBustos.com" &lt;admin@cheribustos.com&gt;</t>
  </si>
  <si>
    <t>John, stand with Cheri</t>
  </si>
  <si>
    <t>&lt;b32f6b5fcdcaace5cc999e715c3daf43@bounce.bluestatedigital.com&gt;</t>
  </si>
  <si>
    <t>Thu, 21 Jan 2016 17:32:21 -0800</t>
  </si>
  <si>
    <t>Fwd: Tweet by Bernie Sanders on Twitter</t>
  </si>
  <si>
    <t>&lt;CAAVDwMJsTttpgPpAT0eMObJicW07H5ioJ12e1cwY7cxx-+tidQ@mail.gmail.com&gt;</t>
  </si>
  <si>
    <t>Mon, 5 Oct 2009 17:18:08 -0400</t>
  </si>
  <si>
    <t>[big campaign] What is Meg Whitman Thinking?</t>
  </si>
  <si>
    <t>&lt;29FF7EFA288ACD488DD412939D4D1BABE59B10@aufc-server.AUFC.local&gt;</t>
  </si>
  <si>
    <t>Sun, 28 Feb 2016 16:00:40 -0500</t>
  </si>
  <si>
    <t>DIAL-In and Names for 3:00</t>
  </si>
  <si>
    <t>&lt;CAEMn5QnC=gL=S3Um3gKCcQDj0ziLz5d9F+s3KdVBzR++8sLWdQ@mail.gmail.com&gt;</t>
  </si>
  <si>
    <t>Wed, 30 Dec 2015 14:00:24 -0500</t>
  </si>
  <si>
    <t>Is the 5:00 messaging meeting still on?</t>
  </si>
  <si>
    <t>&lt;CAE6FiQ-SJ8NjkF0GensP=sy=WvnzjjC=nqgcs5QSMTy-_=pDSw@mail.gmail.com&gt;</t>
  </si>
  <si>
    <t>Sat, 6 Jun 2015 17:05:54 -0400</t>
  </si>
  <si>
    <t>Re: Hi John</t>
  </si>
  <si>
    <t>&lt;CAE6FiQ_vANLBK0ZGuN0Mrt6g=JntMOPfcMYEhZ4Gve2=B+s-Ag@mail.gmail.com&gt;</t>
  </si>
  <si>
    <t>Sat, 11 Apr 2015 13:19:31 -0400</t>
  </si>
  <si>
    <t>Laura Nichols &lt;lsn.nichols@gmail.com&gt;</t>
  </si>
  <si>
    <t xml:space="preserve">Good luck </t>
  </si>
  <si>
    <t>&lt;934C5760-80C4-4313-A203-0ADE0919D3C2@gmail.com&gt;</t>
  </si>
  <si>
    <t>Mon, 10 Aug 2015 10:43:48 -0400</t>
  </si>
  <si>
    <t>"'Mandy Grunwald' via Speech Drafts" &lt;speechdrafts@hillaryclinton.com&gt;</t>
  </si>
  <si>
    <t>Re: Contrast on College</t>
  </si>
  <si>
    <t>&lt;4280FCCA-4AA6-4FCD-894A-50ED7A700497@aol.com&gt;</t>
  </si>
  <si>
    <t>Sun, 12 Jul 2015 18:06:18 -0400</t>
  </si>
  <si>
    <t>Rob Stein &lt;rob@stclaircommons.com&gt;</t>
  </si>
  <si>
    <t>Re: Campaign LGBTQ Outreach Director</t>
  </si>
  <si>
    <t>&lt;CAE6FiQ-rTCJs4cqguyOMCpoPhTSyVAv+hFc5_OTkSW_4ZHcu7g@mail.gmail.com&gt;</t>
  </si>
  <si>
    <t>Mon, 27 Jul 2015 12:21:22 -0400</t>
  </si>
  <si>
    <t>Morning Round-up -- Monday 7/27</t>
  </si>
  <si>
    <t>&lt;CAKM1B-821p=NvAh8ie3F+JQNF_SGx9+AcW=1u1MMBkjZ0SnqcQ@mail.gmail.com&gt;</t>
  </si>
  <si>
    <t>Wed, 29 Oct 2008 19:52:52 +0000</t>
  </si>
  <si>
    <t>Re: Issue related to all day agency review working group meeting tomorrow</t>
  </si>
  <si>
    <t>&lt;737270144-1225309963-cardhu_decombobulator_blackberry.rim.net-81033604-@bxe245.bisx.prod.on.blackberry&gt;</t>
  </si>
  <si>
    <t>Wed, 5 Aug 2015 12:08:22 +0000</t>
  </si>
  <si>
    <t>"jennifer.m.palmieri@gmail.com" &lt;jennifer.m.palmieri@gmail.com&gt;, 
 "bfallon@hillaryclinton.com" &lt;bfallon@hillaryclinton.com&gt;, 
 "john.podesta@gmail.com" &lt;john.podesta@gmail.com&gt;, 
 Jesse Ferguson &lt;jferguson@hillaryclinton.com&gt;</t>
  </si>
  <si>
    <t xml:space="preserve">check it out </t>
  </si>
  <si>
    <t>&lt;78F060C1-9E4C-4133-9A5E-4F0B70A0CDC8@nbcuni.com&gt;</t>
  </si>
  <si>
    <t>Wed, 25 Feb 2015 21:59:49 +0000</t>
  </si>
  <si>
    <t>Bruce Lindsey &lt;blindsey@clintonfoundation.org&gt;, 
 Cheryl Mills Contact &lt;cheryl.mills@gmail.com&gt;, 
 "john.podesta@gmail.com" &lt;john.podesta@gmail.com&gt;, 
 Maura Pally &lt;mpally@clintonfoundation.org&gt;, 
 Tina Flournoy &lt;Tina@presidentclinton.com&gt;, 
 Bari Lurie contact &lt;bari@chelseaoffice.com&gt;</t>
  </si>
  <si>
    <t>RE: WaPo - Draft Quote</t>
  </si>
  <si>
    <t>&lt;BN1PR08MB0605EB5FA4AB1A5AADB18B4D6170@BN1PR08MB060.namprd08.prod.outlook.com&gt;</t>
  </si>
  <si>
    <t>Mon, 29 Feb 2016 11:27:52 -0500</t>
  </si>
  <si>
    <t>Re: FOR THE BOOK: Insert for VA stump speech</t>
  </si>
  <si>
    <t>&lt;CAEZb1wTjnLL_Jqt-nhgM4LC3QMOp0J=vnXfSg7-YMu+LPMgwDw@mail.gmail.com&gt;</t>
  </si>
  <si>
    <t>Tue, 27 May 2008 15:04:15 +0000</t>
  </si>
  <si>
    <t>"=?utf-8?B?RGF2aWQgQnJvY2s=?=" &lt;davidbrockdc@gmail.com&gt;</t>
  </si>
  <si>
    <t>Fw: Fwd: Media Study Group Candidates</t>
  </si>
  <si>
    <t>&lt;45573980-1211900568-cardhu_decombobulator_blackberry.rim.net-935506544-@bxe013.bisx.prod.on.blackberry&gt;</t>
  </si>
  <si>
    <t>Fri, 26 Sep 2014 15:02:48 +0000</t>
  </si>
  <si>
    <t>Nancy Pelosi &lt;democrats@thehousemajoritypac.com&gt;</t>
  </si>
  <si>
    <t>bad news for Democrats</t>
  </si>
  <si>
    <t>&lt;7e68f1f4a80211d36bb483c7da0a4157@bounce.bluestatedigital.com&gt;</t>
  </si>
  <si>
    <t>Mon, 23 Nov 2015 10:25:16 -0500</t>
  </si>
  <si>
    <t>TWEETS 11/23</t>
  </si>
  <si>
    <t>&lt;CAEMn5QkuzQwRVwRbuGKA7x9-5JHvrydB=RsRO2hfF8uMsmN+DQ@mail.gmail.com&gt;</t>
  </si>
  <si>
    <t>Fri, 28 Sep 2012 13:30:44 +0000</t>
  </si>
  <si>
    <t>FW: remember when?</t>
  </si>
  <si>
    <t>&lt;4b608a46bcd4ade5db45257e90fa0303@bounce.bluestatedigital.com&gt;</t>
  </si>
  <si>
    <t>Sat, 7 Feb 2015 20:07:21 +0000</t>
  </si>
  <si>
    <t>Fwd: Book Blurb</t>
  </si>
  <si>
    <t>&lt;5ADDB49F-5C27-4351-93E8-A466C4047A94@sandlerfoundation.org&gt;</t>
  </si>
  <si>
    <t>Sun, 15 Nov 2015 10:21:55 -0500</t>
  </si>
  <si>
    <t>Luzzatto@aol.com</t>
  </si>
  <si>
    <t>Sharing Peter Hart thoughts</t>
  </si>
  <si>
    <t>&lt;65cc1.756f5579.4379fd13@aol.com&gt;</t>
  </si>
  <si>
    <t>Thu, 12 Nov 2015 11:19:47 +0000 (UTC)</t>
  </si>
  <si>
    <t>annabel ofori &lt;hit-reply@linkedin.com&gt;</t>
  </si>
  <si>
    <t>hello</t>
  </si>
  <si>
    <t>&lt;1028128185.339753.1447327187346.JavaMail.app@lva1-app2166.prod.linkedin.com&gt;</t>
  </si>
  <si>
    <t>Tue, 16 Feb 2016 23:50:01 +0000</t>
  </si>
  <si>
    <t>aelrod@hillaryclinton.com, ahornbrook@hillaryclinton.com, 
 awoolheater@hillaryclinton.com, bfallon@hillaryclinton.com, 
 caitlin@grunwald-communications.com, creynolds@hillaryclinton.com, 
 oraisner@hillaryclinton.com, dschwerin@hillaryclinton.com, 
 "David@db-research.com" &lt;david@db-research.com&gt;, 
 ekriegel@hillaryclinton.com, ellen.esterhay@gmmb.com, 
 esamsel@hillaryclinton.com, hstone@hillaryclinton.com, 
 ha16@hillaryclinton.com, jsullivan@hillaryclinton.com, 
 jpalmieri@hillaryclinton.com, jim.margolis@gmmb.com, jbenenson@bsgco.com, 
 john@algpolling.com, john.podesta@gmail.com, kofferdahl@hillaryclinton.com, 
 kschake@hillaryclinton.com, gruncom@aol.com, mmarshall@hillaryclinton.com, 
 mharris@hillaryclinton.com, mfisher@hillaryclinton.com, mona@algpolling.com, 
 nmerrill@hillaryclinton.com, oshur@hillaryclinton.com, 
 re47@hillaryclinton.com, slatham@hillaryclinton.com, scurrie@bsgco.com, 
 tgoff@hillaryclinton.com, tcarrk@hillaryclinton.com, 
 erenda@hillaryclinton.com, sbay@hillaryclinton.com</t>
  </si>
  <si>
    <t>[Update] Nightly Recap Call</t>
  </si>
  <si>
    <t>&lt;001a11c3d4eeb49acd052bebcafd@google.com&gt;</t>
  </si>
  <si>
    <t>Tue, 9 Dec 2008 12:00:43 -0500</t>
  </si>
  <si>
    <t>Laura Nichols &lt;lnichols@americanprogress.org&gt;</t>
  </si>
  <si>
    <t>You didn't hear this from me</t>
  </si>
  <si>
    <t>&lt;A28459BA2B4D5D49BED0238513058A7F01251BE5ED30@CAPMAILBOX.americanprogresscenter.org&gt;</t>
  </si>
  <si>
    <t>Sat, 27 Sep 2014 13:15:38 -0400</t>
  </si>
  <si>
    <t>H &lt;hrod17@clintonemail.com&gt;</t>
  </si>
  <si>
    <t>Congrats!</t>
  </si>
  <si>
    <t>&lt;CAE6FiQ_Cd-EOExcAX4VP7+5tf3QvVHC5QJw9Y3urXfwyY8i2dw@mail.gmail.com&gt;</t>
  </si>
  <si>
    <t>Sat, 20 Feb 2016 20:37:14 -0500</t>
  </si>
  <si>
    <t>Re: Congrats; Bravo; Well done!</t>
  </si>
  <si>
    <t>&lt;CAE6FiQ8USeruCcMurPxNdP19w1VZstad8F1aWovK7iJgBbjGHA@mail.gmail.com&gt;</t>
  </si>
  <si>
    <t>Mon, 25 Aug 2008 12:18:33 -0400</t>
  </si>
  <si>
    <t>[big campaign] NATIONWIDE ENERGY IS WITH PROGRESSIVES</t>
  </si>
  <si>
    <t>&lt;e3b2d4590808250918p33483750uada8053bc08a33d2@mail.gmail.com&gt;</t>
  </si>
  <si>
    <t>Thu, 1 Oct 2015 16:00:05 -0400</t>
  </si>
  <si>
    <t>Re: NEA on Saturday</t>
  </si>
  <si>
    <t>&lt;CAE6FiQ_pDxcet5jojqC+jqrq02nJa0MVpoAEpGB1aP1o0-O7Wg@mail.gmail.com&gt;</t>
  </si>
  <si>
    <t>Fri, 2 Oct 2015 14:52:55 -0500</t>
  </si>
  <si>
    <t>Re: DRAFT: HRC op-ed on Wall Street Reform</t>
  </si>
  <si>
    <t>&lt;-3716788323398596309@unknownmsgid&gt;</t>
  </si>
  <si>
    <t>Wed, 22 Apr 2015 17:15:08 -0400</t>
  </si>
  <si>
    <t>John Podesta &lt;jp66@hillaryclinton.com&gt;, 
 John Podesta &lt;john.podesta@gmail.com&gt;</t>
  </si>
  <si>
    <t>draft statement</t>
  </si>
  <si>
    <t>&lt;CAH2oiqKR7be7XDnbxgOKyKAxb_q3BvJw-FZZfvVayM2di3e=tg@mail.gmail.com&gt;</t>
  </si>
  <si>
    <t>Mon, 9 Nov 2015 22:43:30 +0000</t>
  </si>
  <si>
    <t>James Davidson &lt;JDavidson@Polsinelli.com&gt;</t>
  </si>
  <si>
    <t>Re: I thought you might find this of interest in light of today's
 events</t>
  </si>
  <si>
    <t>&lt;D2668BAB.5C981%jdavidson@polsinelli.com&gt;</t>
  </si>
  <si>
    <t>Sat, 13 Jun 2015 17:48:28 -0400</t>
  </si>
  <si>
    <t>Re: trying to reach you</t>
  </si>
  <si>
    <t>&lt;CAE6FiQ9_-okEGnDeWXLRs=_Tta8QMbq9JWpozf7p_HXAxVURNw@mail.gmail.com&gt;</t>
  </si>
  <si>
    <t>Fri, 11 Mar 2016 00:35:16 +0000</t>
  </si>
  <si>
    <t>John Podesta &lt;john.podesta@gmail.com&gt;, Huma Abedin &lt;huma@hrcoffice.com&gt;, 
 "Jake (HRC) Sullivan" &lt;jsullivan@hillaryclinton.com&gt;, 
 Laura Hartigan &lt;lhartigan@saban.com&gt;, Alex De Ocampo &lt;adeocampo@saban.com&gt;</t>
  </si>
  <si>
    <t>FW: Univision</t>
  </si>
  <si>
    <t>&lt;79313d896dda46c9a49fd75e610db61f@scg-mbx2.scg.corp&gt;</t>
  </si>
  <si>
    <t>Wed, 4 Mar 2015 16:28:27 -0500</t>
  </si>
  <si>
    <t>Re: Ira</t>
  </si>
  <si>
    <t>&lt;CADr-x=oYMBGJcMBO+myPo+QUVmFz=a2kBu0+94Yo1YkEYz4koA@mail.gmail.com&gt;</t>
  </si>
  <si>
    <t>Thu, 22 Oct 2015 21:47:50 -0000</t>
  </si>
  <si>
    <t>Releasing tomorrow: adidas D. Lillard 1.0!</t>
  </si>
  <si>
    <t>&lt;b8hyv4db57hq1qaupx58hqd9bc3k2f.14748554742.4148@mta820.e.footlocker.com&gt;</t>
  </si>
  <si>
    <t>Thu, 6 Aug 2015 01:39:44 +0000</t>
  </si>
  <si>
    <t>Law Center Deans &lt;LawCenterDeans@law.georgetown.edu&gt;, 
 "Laura M. Cutway" &lt;lmc228@law.georgetown.edu&gt;, 
 Christopher Jewell &lt;cdjewell@law.georgetown.edu&gt;, 
 Pah Manasrangsi &lt;tm1150@law.georgetown.edu&gt;, 
 Lynn Clemmons &lt;lc878@law.georgetown.edu&gt;, 
 Monica Stearns &lt;smithstm@law.georgetown.edu&gt;, 
 Peter Brown &lt;brownp4@law.georgetown.edu&gt;, 
 Margaret Gerety &lt;meg239@law.georgetown.edu&gt;, 
 Sarah Kelly &lt;sarah.kelly@law.georgetown.edu&gt;, 
 "Allison J. King" &lt;ajk107@law.georgetown.edu&gt;, 
 "Kara E. Passmore" &lt;kep68@law.georgetown.edu&gt;, 
 Dominique Brown &lt;brownd2@law.georgetown.edu&gt;, 
 Mariko Cool &lt;coolm@law.georgetown.edu&gt;, 
 Law Faculty and Visitors &lt;LawFacultyandVisitors@law.georgetown.edu&gt;, 
 "Angie L. Villarreal" &lt;alv33@law.georgetown.edu&gt;, 
 Melvinia Towns &lt;townsm@law.georgetown.edu&gt;, 
 "Cora Osborne" &lt;osbornec@law.georgetown.edu&gt;, 
 "John Q. Pierce" &lt;piercej@georgetown.edu&gt;, 
 "Caroline W. Kariemu" &lt;cwk5@law.georgetown.edu&gt;, 
 Adeela Gaither &lt;ag557@law.georgetown.edu&gt;, 
 Cynthia A Eichele &lt;cae41@law.georgetown.edu&gt;, 
 Daniel L Lamagna &lt;dcl36@law.georgetown.edu&gt;, 
 Deborah Naylor &lt;naylord@law.georgetown.edu&gt;, 
 Dinah Maurelus &lt;dm1217@law.georgetown.edu&gt;, 
 "Jamiece E. Johnson" &lt;jej46@law.georgetown.edu&gt;, 
 Louis Fine &lt;fine@law.georgetown.edu&gt;, 
 "Lynda F. Sanders" &lt;lfs29@law.georgetown.edu&gt;, 
 "Maryam B. Fleet" &lt;mbf32@law.georgetown.edu&gt;, 
 Samuel Yu &lt;sy438@law.georgetown.edu&gt;, 
 Simone Woung &lt;woung@law.georgetown.edu&gt;, 
 Zainab Pashaei &lt;zp48@law.georgetown.edu&gt;</t>
  </si>
  <si>
    <t>Office of the Registrar Updates</t>
  </si>
  <si>
    <t>&lt;454ED38CD3F6A94DBFBE980A6A2708B05EC3F481@LAW-MBX01.law.georgetown.edu&gt;</t>
  </si>
  <si>
    <t>Fri, 30 Oct 2015 16:38:40 -0400</t>
  </si>
  <si>
    <t>"Miguel E. Rodriguez" &lt;migsrodriguez@gmail.com&gt;</t>
  </si>
  <si>
    <t>Cheryl Mills &lt;cheryl.mills@gmail.com&gt;, john.podesta@gmail.com, 
 Heather Samuelson &lt;Heather.Samuelson@gmail.com&gt;, 
 Phil Schiliro &lt;phils1865@gmail.com&gt;</t>
  </si>
  <si>
    <t>HMA Leaks Timeline</t>
  </si>
  <si>
    <t>&lt;CAAHhL6SUkCAQexfNuHfDQoTsev4i_tZGGSx-2MmtaTGgrgWGNA@mail.gmail.com&gt;</t>
  </si>
  <si>
    <t>Wed, 7 Oct 2015 22:43:14 +0000</t>
  </si>
  <si>
    <t>Speech: "Next Steps for Health Care Reform"</t>
  </si>
  <si>
    <t>&lt;EB7D7B3D6E8BA74EA8246F9F47948FE62540E5EA@smeopm02&gt;</t>
  </si>
  <si>
    <t>Wed, 1 Jul 2009 17:32:43 -0400</t>
  </si>
  <si>
    <t>[big campaign] Minnesotans From Across the State Welcome and
 Congratulate Their New U.S. Senator Al Franken</t>
  </si>
  <si>
    <t>&lt;29FF7EFA288ACD488DD412939D4D1BABD63ED5@aufc-server.AUFC.local&gt;</t>
  </si>
  <si>
    <t>Sun, 14 Feb 2016 00:00:14 +0000</t>
  </si>
  <si>
    <t>Scalia Supreme Court seat</t>
  </si>
  <si>
    <t>&lt;CY1PR17MB0204AA7F973B91AD33C0C378DFAB0@CY1PR17MB0204.namprd17.prod.outlook.com&gt;</t>
  </si>
  <si>
    <t>Thu, 15 Jan 2015 14:49:44 -0800</t>
  </si>
  <si>
    <t>Francisco DeVries &lt;cisco@renewfund.com&gt;</t>
  </si>
  <si>
    <t>DC visit</t>
  </si>
  <si>
    <t>&lt;424C33A5-B6C3-4F4F-AADB-C0B8C5F0BB8E@renewfund.com&gt;</t>
  </si>
  <si>
    <t>Tue, 9 Sep 2014 15:50:13 +0000</t>
  </si>
  <si>
    <t>Terry McAuliffe &lt;events@commongoodva.org&gt;</t>
  </si>
  <si>
    <t>Keeping my promise</t>
  </si>
  <si>
    <t>&lt;e5c67c0ab1206033362e16472e8f7421@bounce.bluestatedigital.com&gt;</t>
  </si>
  <si>
    <t>Mon, 3 Nov 2014 00:12:46 +0000</t>
  </si>
  <si>
    <t>A Special Invite</t>
  </si>
  <si>
    <t>&lt;99B4FC930BB90048A0FC737C31D51018349BF6D0@MBX05.cloud.aoc&gt;</t>
  </si>
  <si>
    <t>Wed, 21 Oct 2015 18:01:04 -0400 (EDT)</t>
  </si>
  <si>
    <t>College can't wait</t>
  </si>
  <si>
    <t>&lt;393578957.1214861388@salsa4.salsa4DB.mail.salsalabs.com&gt;</t>
  </si>
  <si>
    <t>Tue, 16 Jun 2015 11:26:18 -0400</t>
  </si>
  <si>
    <t>John Anzalone &lt;john@algpolling.com&gt;, Joel Benenson &lt;jbenenson@bsgco.com&gt;, 
 Mandy Grunwald &lt;gruncom@aol.com&gt;, "Margolis, Jim" &lt;Jim.Margolis@gmmb.com&gt;, 
 David Binder &lt;David@db-research.com&gt;, Robby Mook &lt;re47@hillaryclinton.com&gt;, 
 Elan Kriegel &lt;ekriegel@hillaryclinton.com&gt;, 
 Kristina Schake &lt;kschake@hillaryclinton.com&gt;, 
 Peter Brodnitz &lt;pbrodnitz@bsgco.com&gt;, John Podesta &lt;john.podesta@gmail.com&gt;, 
 Jennifer Palmieri &lt;jpalmieri@hillaryclinton.com&gt;, 
 Christina Reynolds &lt;creynolds@hillaryclinton.com&gt;</t>
  </si>
  <si>
    <t>FW: CLIP | NH1: Steinhauser: Shocking new poll in NH suggests Sanders
 giving Clinton real fight</t>
  </si>
  <si>
    <t>&lt;8be5b1fa28b1446c185f945c8ffba1c0@mail.gmail.com&gt;</t>
  </si>
  <si>
    <t>Wed, 27 Jan 2016 20:04:58 +0000</t>
  </si>
  <si>
    <t>Inviting you to a Book Event with David Gregory, Former Host of
 "Meet the Press"  - Thurs., Feb. 4 at 11 AM</t>
  </si>
  <si>
    <t>&lt;1123250651.152970281453925098204.JavaMail.app@rbg33.atlis1&gt;</t>
  </si>
  <si>
    <t>Fri, 26 Feb 2016 00:31:56 +0000</t>
  </si>
  <si>
    <t>ekriegel@hillaryclinton.com, esamsel@hillaryclinton.com, 
 creynolds@hillaryclinton.com, jim.margolis@gmmb.com, 
 caitlin@grunwald-communications.com, aelrod@hillaryclinton.com, 
 mharris@hillaryclinton.com, oraisner@hillaryclinton.com, 
 dschwerin@hillaryclinton.com, gruncom@aol.com, sbay@hillaryclinton.com, 
 nmerrill@hillaryclinton.com, mfisher@hillaryclinton.com, 
 tgoff@hillaryclinton.com, jbenenson@bsgco.com, jsullivan@hillaryclinton.com, 
 tcarrk@hillaryclinton.com, bfallon@hillaryclinton.com, john@algpolling.com, 
 john.podesta@gmail.com, jpalmieri@hillaryclinton.com, 
 kschake@hillaryclinton.com, ha16@hillaryclinton.com, 
 oshur@hillaryclinton.com, awoolheater@hillaryclinton.com, 
 slatham@hillaryclinton.com, ahornbrook@hillaryclinton.com, 
 hstone@hillaryclinton.com, "David@db-research.com" &lt;david@db-research.com&gt;, 
 erenda@hillaryclinton.com, mona@algpolling.com, scurrie@bsgco.com, 
 brubin@hillaryclinton.com, mmarshall@hillaryclinton.com, 
 re47@hillaryclinton.com, ellen.esterhay@gmmb.com, 
 kofferdahl@hillaryclinton.com</t>
  </si>
  <si>
    <t>&lt;001a11344dd82d5eaf052ca16df3@google.com&gt;</t>
  </si>
  <si>
    <t>Sat, 21 Mar 2015 21:04:02 +0000</t>
  </si>
  <si>
    <t>John Podesta &lt;john.podesta@gmail.com&gt;, 
 Anita Decker &lt;Anita_Breckenridge@who.eop.gov&gt;</t>
  </si>
  <si>
    <t>Re: Quick Q</t>
  </si>
  <si>
    <t>&lt;BL2PR03MB1167995C322073E552DEF4CDD0F0@BL2PR03MB116.namprd03.prod.outlook.com&gt;</t>
  </si>
  <si>
    <t>Thu, 23 Apr 2015 19:40:54 +0000</t>
  </si>
  <si>
    <t>"john.podesta@gmail.com" &lt;john.podesta@gmail.com&gt;, 
 "cciorciari@hrcoffice.com" &lt;cciorciari@hrcoffice.com&gt;, 
 Tony Carrk &lt;tcarrk@hillaryclinton.com&gt;, 
 Teddy Goff &lt;tgoff@hillaryclinton.com&gt;, 
 Jennifer Palmieri &lt;jpalmieri@hillaryclinton.com&gt;, 
 Oren Shur &lt;oshur@hillaryclinton.com&gt;, 
 Dan Schwerin &lt;dschwerin@hillaryclinton.com&gt;, 
 Brian Fallon &lt;bfallon@hillaryclinton.com&gt;, 
 "jake.sullivan@gmail.com" &lt;jake.sullivan@gmail.com&gt;, 
 "maya@mayalharris.com" &lt;maya@mayalharris.com&gt;, 
 Maria Rosa &lt;maria@precisionstrategies.com&gt;, 
 Kristina Schake &lt;kschake@hillaryclinton.com&gt;</t>
  </si>
  <si>
    <t>Invitation: Communications, Research &amp; Policy Standing Meeting @ Fri
 Apr 24, 2015 10am - 12pm (john.podesta@gmail.com)</t>
  </si>
  <si>
    <t>&lt;001a113815f438a615051469757d@google.com&gt;</t>
  </si>
  <si>
    <t>Sat, 6 Feb 2016 19:10:30 -0500</t>
  </si>
  <si>
    <t>Betsaida Alcantara &lt;balcantara@hillaryclinton.com&gt;</t>
  </si>
  <si>
    <t>Ashley Woolheater &lt;awoolheater@hillaryclinton.com&gt;, 
 Brian Fallon &lt;bfallon@hillaryclinton.com&gt;, 
 Caitlin Merchant &lt;caitlin@grunwald-communications.com&gt;, 
 Christina Reynolds &lt;creynolds@hillaryclinton.com&gt;, 
 Jake Sullivan &lt;jsullivan@hillaryclinton.com&gt;, 
 Jennifer Palmieri &lt;jpalmieri@hillaryclinton.com&gt;, 
 John Podesta &lt;john.podesta@gmail.com&gt;, 
 Kristina Schake &lt;kschake@hillaryclinton.com&gt;, 
 Mandy Grunwald &lt;gruncom@aol.com&gt;, Maya Harris &lt;mharris@hillaryclinton.com&gt;, 
 Milia Fisher &lt;mfisher@hillaryclinton.com&gt;, 
 Sara Latham &lt;slatham@hillaryclinton.com&gt;</t>
  </si>
  <si>
    <t>Sunday Shows Memo</t>
  </si>
  <si>
    <t>&lt;CAK3mCgF9rpLAmB-o=hVDns+fz=LUw4vRimHFGTJdvq_jZ-0eDA@mail.gmail.com&gt;</t>
  </si>
  <si>
    <t>Fri, 19 Jun 2015 12:45:12 -0400</t>
  </si>
  <si>
    <t>Ilya Aspis &lt;Ilya@presidentclinton.com&gt;</t>
  </si>
  <si>
    <t>Re: Two wise men</t>
  </si>
  <si>
    <t>&lt;CAE6FiQ_MOEdTO4WehdkFfO4eTK_xRPNerij96UjRn8hV2d21Xw@mail.gmail.com&gt;</t>
  </si>
  <si>
    <t>Tue, 5 May 2015 20:20:58 -0400</t>
  </si>
  <si>
    <t>Re: WMUR poll</t>
  </si>
  <si>
    <t>&lt;780183370988525404@unknownmsgid&gt;</t>
  </si>
  <si>
    <t>Fri, 06 Feb 2015 11:22:08 -0500</t>
  </si>
  <si>
    <t>Jennifer Palmieri &lt;jennifer.m.palmieri@gmail.com&gt;, 
 "Roberts, Abigail" &lt;Abigail.Roberts@gmmb.com&gt;</t>
  </si>
  <si>
    <t>&lt;D0FA5391.32444%marissa.astor@icloud.com&gt;</t>
  </si>
  <si>
    <t>Fri, 19 Feb 2016 06:47:18 +0000</t>
  </si>
  <si>
    <t>Please Support Us at the Following HRC Events</t>
  </si>
  <si>
    <t>&lt;99B4FC930BB90048A0FC737C31D51018011D529B8E@MBX06.cloud.aoc&gt;</t>
  </si>
  <si>
    <t>Mon, 21 Nov 2011 15:54:59 -0500</t>
  </si>
  <si>
    <t>Stephanie Streett &lt;sstreett@clintonfoundation.org&gt;</t>
  </si>
  <si>
    <t>FW: DLC Follow up</t>
  </si>
  <si>
    <t>&lt;4303C10AE8D22245B3B873ECDF3AEAD60432DCB638@CLINTON07.utopiasystems.net&gt;</t>
  </si>
  <si>
    <t>Thu, 10 Jun 2010 12:51:11 -0400 (EDT)</t>
  </si>
  <si>
    <t>Time Machine</t>
  </si>
  <si>
    <t>&lt;496864593.-1904070414@wfc.wfcDB.mail.democracyinaction.com&gt;</t>
  </si>
  <si>
    <t>Tue, 8 Jul 2014 16:31:31 +0000</t>
  </si>
  <si>
    <t>Frederick Mayer &lt;frederick.mayer@duke.edu&gt;</t>
  </si>
  <si>
    <t>"Luzzatto@aol.com" &lt;Luzzatto@aol.com&gt;, 
 "jlchurchill@gmail.com" &lt;jlchurchill@gmail.com&gt;, 
 "jeanne.mcculloch@mac.com" &lt;jeanne.mcculloch@mac.com&gt;, 
 "mailkathyb@aol.com" &lt;mailkathyb@aol.com&gt;, 
 "ckittredge@ssw.edu" &lt;ckittredge@ssw.edu&gt;, 
 "dchurchill@dchurchill.com" &lt;dchurchill@dchurchill.com&gt;, 
 "fkittredge@bristolgroup.com" &lt;fkittredge@bristolgroup.com&gt;, 
 "cromequeen@mac.com" &lt;cromequeen@mac.com&gt;, 
 "amyandrobwalker@gmail.com" &lt;amyandrobwalker@gmail.com&gt;, 
 "lrubiner@gmail.com" &lt;lrubiner@gmail.com&gt;, 
 "chrisspanos@gmail.com" &lt;chrisspanos@gmail.com&gt;, 
 "jhaber@cascadestrategy.com" &lt;jhaber@cascadestrategy.com&gt;, 
 "bonlevin@gmail.com" &lt;bonlevin@gmail.com&gt;, 
 "ebrown@sonomacf.org" &lt;ebrown@sonomacf.org&gt;, 
 "alexluzzatto@gmail.com" &lt;alexluzzatto@gmail.com&gt;, 
 "benluzzatto@gmail.com" &lt;benluzzatto@gmail.com&gt;, 
 "dugger@nytimes.com" &lt;dugger@nytimes.com&gt;, 
 "andy@downstreamedia.com" &lt;andy@downstreamedia.com&gt;, 
 "ira@shapiroglobal.com" &lt;ira@shapiroglobal.com&gt;, 
 "minshapiro@me.com" &lt;minshapiro@me.com&gt;, 
 "mike.house@hoganlovells.com" &lt;mike.house@hoganlovells.com&gt;, 
 "glantz.gina@gmail.com" &lt;glantz.gina@gmail.com&gt;, 
 "GRigby@aflac.com" &lt;GRigby@aflac.com&gt;, 
 "freinhardt@hbs.edu" &lt;freinhardt@hbs.edu&gt;, 
 "justin@telemediapolicy.com" &lt;justin@telemediapolicy.com&gt;, 
 "hriechel@yahoo.com" &lt;hriechel@yahoo.com&gt;, 
 "elizabeth@turnergoss.com" &lt;elizabeth@turnergoss.com&gt;, 
 "johngomperts@gmail.com" &lt;johngomperts@gmail.com&gt;, 
 "drewlittman@gmail.com" &lt;drewlittman@gmail.com&gt;, 
 "KleinK@wharton.upenn.edu" &lt;KleinK@wharton.upenn.edu&gt;, 
 "rimasirota@gmail.com" &lt;rimasirota@gmail.com&gt;, 
 "tom.rosenstiel@gmail.com" &lt;tom.rosenstiel@gmail.com&gt;, 
 "James_Reid@rockefeller.senate.gov" &lt;James_Reid@rockefeller.senate.gov&gt;, 
 "berg3nag1@aol.com" &lt;berg3nag1@aol.com&gt;, 
 "john.freshman@bbklaw.com" &lt;john.freshman@bbklaw.com&gt;, 
 "maryeccles23@gmail.com" &lt;maryeccles23@gmail.com&gt;, 
 "bonvill@MIT.edu" &lt;bonvill@MIT.edu&gt;, 
 "prm1800@sbcglobal.net" &lt;prm1800@sbcglobal.net&gt;, 
 "tpodesta@podesta.com" &lt;tpodesta@podesta.com&gt;, 
 "lukealbee@gmail.com" &lt;lukealbee@gmail.com&gt;, 
 "BDonovan@npr.org" &lt;BDonovan@npr.org&gt;, 
 "marcusr@washpost.com" &lt;marcusr@washpost.com&gt;, 
 "jonleibowitz@comcast.net" &lt;jonleibowitz@comcast.net&gt;, 
 "john.podesta@gmail.com" &lt;john.podesta@gmail.com&gt;, 
 "podesta.mary@gmail.com" &lt;podesta.mary@gmail.com&gt;, 
 "schwerin@gmail.com" &lt;schwerin@gmail.com&gt;, 
 "lvalmoro@yahoo.com" &lt;lvalmoro@yahoo.com&gt;, 
 "Reinhard.Wieck@telekom.com" &lt;Reinhard.Wieck@telekom.com&gt;, 
 "atpincus@aol.com" &lt;atpincus@aol.com&gt;, 
 "hardingdebo@gmail.com" &lt;hardingdebo@gmail.com&gt;, 
 "lsavage55@verizon.net" &lt;lsavage55@verizon.net&gt;, 
 "SChessen@pewtrusts.org" &lt;SChessen@pewtrusts.org&gt;, 
 "pagegardner@gmail.com" &lt;pagegardner@gmail.com&gt;, 
 "ronrosenblith@hotmail.com" &lt;ronrosenblith@hotmail.com&gt;, 
 "bcheney@mortgagebankers.org" &lt;bcheney@mortgagebankers.org&gt;</t>
  </si>
  <si>
    <t>RE: N Magazine Profile - July 2014 with all the photos</t>
  </si>
  <si>
    <t>&lt;1404837091914.21414@duke.edu&gt;</t>
  </si>
  <si>
    <t>Thu, 24 Sep 2015 21:08:26 -0400</t>
  </si>
  <si>
    <t>Peter Colavito &lt;peter.colavito@seiu.org&gt;</t>
  </si>
  <si>
    <t>Possible to talk briefly tomorrow?</t>
  </si>
  <si>
    <t>&lt;4042520501195520697@unknownmsgid&gt;</t>
  </si>
  <si>
    <t>Fri, 31 Jul 2015 00:34:51 +0000</t>
  </si>
  <si>
    <t>john.podesta@gmail.com, Oren Shur &lt;oshur@hillaryclinton.com&gt;, 
 John Podesta &lt;jp66@hillaryclinton.com&gt;, 
 Marlon Marshall &lt;mmarshall@hillaryclinton.com&gt;, gruncom@aol.com, 
 Brian Fallon &lt;bfallon@hillaryclinton.com&gt;, jim.margolis@gmmb.com, 
 Teddy Goff &lt;tgoff@hillaryclinton.com&gt;, 
 Dan Schwerin &lt;dschwerin@hillaryclinton.com&gt;, mona@algpolling.com, 
 ellen.esterhay@gmmb.com, ha16@hillaryclinton.com, 
 Maya Harris &lt;mharris@hillaryclinton.com&gt;, 
 Jennifer Palmieri &lt;jpalmieri@hillaryclinton.com&gt;, 
 Amanda Renteria &lt;arenteria@hillaryclinton.com&gt;, scurrie@bsgco.com, 
 jbenenson@bsgco.com, john@algpolling.com, 
 Christina Reynolds &lt;creynolds@hillaryclinton.com&gt;, 
 Kristina Schake &lt;kschake@hillaryclinton.com&gt;, 
 David Binder &lt;david@db-research.com&gt;, 
 Karen Finney &lt;kfinney@hillaryclinton.com&gt;, 
 Tony Carrk &lt;tcarrk@hillaryclinton.com&gt;, 
 Jake Sullivan &lt;jsullivan@hillaryclinton.com&gt;, 
 caitlin@grunwald-communications.com, Robby Mook &lt;re47@hillaryclinton.com&gt;</t>
  </si>
  <si>
    <t>Updated Invitation: Strategic Discussion @ Fri Jul 31, 2015 8am -
 8:30am (john.podesta@gmail.com)</t>
  </si>
  <si>
    <t>&lt;047d7b86e650ee107e051c20fcb0@google.com&gt;</t>
  </si>
  <si>
    <t>Sat, 29 Aug 2015 22:48:40 -0400</t>
  </si>
  <si>
    <t>Re: Meeting request with Hillary Clinton</t>
  </si>
  <si>
    <t>&lt;CAOLO1-kM--ni7aJFC2VXOpd85BGEi-9hmxEOpCT60x5CGoR1ww@mail.gmail.com&gt;</t>
  </si>
  <si>
    <t>Mon, 7 Dec 2015 12:50:36 -0500</t>
  </si>
  <si>
    <t>Re: 2 pm Weds</t>
  </si>
  <si>
    <t>&lt;ECD06B4D-2828-4C20-88C1-714EF8B2E290@mercedesberk.com&gt;</t>
  </si>
  <si>
    <t>Mon, 23 Jun 2008 18:12:55 -0400</t>
  </si>
  <si>
    <t>[big campaign] Impossible: Finding An Expert Who Says McCain's Energy
 Plan Provides Short-Term Relief</t>
  </si>
  <si>
    <t>&lt;2fc65eff0806231512w55f3d43dk1df6fd661c3b47cd@mail.gmail.com&gt;</t>
  </si>
  <si>
    <t>Wed, 22 May 2013 00:17:38 +0000</t>
  </si>
  <si>
    <t>"Mary Hodge, EricGarcetti.com" &lt;info@ericgarcetti.com&gt;</t>
  </si>
  <si>
    <t>This dog wants you to vote today</t>
  </si>
  <si>
    <t>&lt;519c0ea2d58e0_103c7f7e34826b5@worker4.nbuild.3dna.managedmachine.com.mail&gt;</t>
  </si>
  <si>
    <t>Mon, 27 Apr 2015 15:57:53 -0400</t>
  </si>
  <si>
    <t>Tried you back</t>
  </si>
  <si>
    <t>&lt;-2432593738714782165@unknownmsgid&gt;</t>
  </si>
  <si>
    <t>Sat, 3 Nov 2012 00:44:59 -0400</t>
  </si>
  <si>
    <t>Forward this: Republicans for Obama</t>
  </si>
  <si>
    <t>&lt;c986d0068ab3517dd24b825ed39d8d06@ofa0.bounce.bluestatedigital.com&gt;</t>
  </si>
  <si>
    <t>Wed, 29 Apr 2015 13:08:28 -0400</t>
  </si>
  <si>
    <t>Rcl &lt;rcleone@earthlink.net&gt;</t>
  </si>
  <si>
    <t>Re: Recommendation to Appoint Donald Sussman to the Board</t>
  </si>
  <si>
    <t>&lt;C9B84362-048B-4716-9DD9-796E3618B894@earthlink.net&gt;</t>
  </si>
  <si>
    <t>Fri, 01 Aug 2014 11:27:59 -0400</t>
  </si>
  <si>
    <t>Summer Savings on Bikes</t>
  </si>
  <si>
    <t>&lt;7315-360-E5BKBS-GKO81L-FT75P-SCGNKD-9IVC7C-H-M2-20140801-03b8e1851339cacf@e-dialog.com&gt;</t>
  </si>
  <si>
    <t>Mon, 22 Feb 2016 19:04:24 +0000</t>
  </si>
  <si>
    <t>Reception for Kathleen Matthews -- Tuesday, March 22nd</t>
  </si>
  <si>
    <t>&lt;C4798CF509F8164CA88F23D8ABB691011423570C@mbx025-e1-nj-4.exch025.domain.local&gt;</t>
  </si>
  <si>
    <t>Mon, 25 Jan 2016 23:17:12 +0000</t>
  </si>
  <si>
    <t>Contributors | TheHill</t>
  </si>
  <si>
    <t>&lt;E9D34793-EDB5-4A6B-8CC4-2B2FA9F9DAF4@lannyjdavis.com&gt;</t>
  </si>
  <si>
    <t>Tue, 1 Sep 2015 15:30:20 +0000</t>
  </si>
  <si>
    <t>Dorinda Young &lt;youngd@law.georgetown.edu&gt;</t>
  </si>
  <si>
    <t>Bereavement Group</t>
  </si>
  <si>
    <t>&lt;623A750082FC1844A7289EC8D2895B9E69CD1D27@LAW-MBX01.law.georgetown.edu&gt;</t>
  </si>
  <si>
    <t>Wed, 24 Jun 2015 12:44:11 -0400</t>
  </si>
  <si>
    <t>Daniella Leger &lt;dleger@americanprogress.org&gt;</t>
  </si>
  <si>
    <t>Re: china column</t>
  </si>
  <si>
    <t>&lt;CAE6FiQ-D25gZ9LY1Qk9KmWKkh6_CkCRbLj5GgF1mFb1QPo8-3Q@mail.gmail.com&gt;</t>
  </si>
  <si>
    <t>Thu, 2 Jan 2014 15:19:24 +0000</t>
  </si>
  <si>
    <t>WSJ</t>
  </si>
  <si>
    <t>&lt;31359ed9eebc4397b4b09463c2efd479@CO1PR01MB063.prod.exchangelabs.com&gt;</t>
  </si>
  <si>
    <t>Mon, 9 Dec 2013 15:37:05 +0000</t>
  </si>
  <si>
    <t>&lt;MPAA_Events@mpaa.org&gt;</t>
  </si>
  <si>
    <t>REMINDER - INVITATION: MPAA Holiday Dinner and a Movie - SAVING MR.
 BANKS</t>
  </si>
  <si>
    <t>&lt;55CD4BD616853A499001CEBDFEFE99D22ACD3CD1@phxmbsrv01.mpaa.org&gt;</t>
  </si>
  <si>
    <t>Fri, 18 Nov 2011 00:03:31 +0000</t>
  </si>
  <si>
    <t>Next Wednesday</t>
  </si>
  <si>
    <t>&lt;1697133985-1321574612-cardhu_decombobulator_blackberry.rim.net-956410384-@b11.c6.bise6.blackberry&gt;</t>
  </si>
  <si>
    <t>Tue, 5 May 2015 21:54:55 -0400</t>
  </si>
  <si>
    <t>Re: Eychaner Briefing Memo</t>
  </si>
  <si>
    <t>&lt;CAEMn5QkMPgVS4kvq1opZp9eftT7WqqLQj8JF6puD11sF+BNB3Q@mail.gmail.com&gt;</t>
  </si>
  <si>
    <t>Thu, 16 Oct 2014 19:28:45 +0000</t>
  </si>
  <si>
    <t>unfortunately:</t>
  </si>
  <si>
    <t>&lt;97d1c6d457200bff2415286d8515c7dc@bounce.bluestatedigital.com&gt;</t>
  </si>
  <si>
    <t>Sun, 8 Feb 2015 15:27:09 -0500</t>
  </si>
  <si>
    <t>"Emily Verdugo, Chair of ADP Hispanic Caucus" &lt;info@azdem.org&gt;</t>
  </si>
  <si>
    <t>You see the Republic?</t>
  </si>
  <si>
    <t>&lt;DE5A8076-AFD0-11E4-819A-6469BEC63586@arizonafightsback.bounces.plusthree.com&gt;</t>
  </si>
  <si>
    <t>Thu, 17 Sep 2015 20:44:16 -0400</t>
  </si>
  <si>
    <t>Andy Spahn &lt;spahn@gonringspahn.com&gt;</t>
  </si>
  <si>
    <t>&lt;CAE6FiQ-HJydoHDj4waEDJnJ4gyUwSOcTs-GAL6GQMRXAG9ij6Q@mail.gmail.com&gt;</t>
  </si>
  <si>
    <t>Tue, 2 Jun 2015 18:52:38 -0400</t>
  </si>
  <si>
    <t>HRC Rapid &lt;HRCRapid@hillaryclinton.com&gt;, 
 Jennifer Palmieri &lt;jpalmieri@hillaryclinton.com&gt;, 
 Kristina Schake &lt;kschake@hillaryclinton.com&gt;, 
 Julie McClain &lt;jmcclain@hillaryclinton.com&gt;, 
 Meredith Thatcher &lt;mthatcher@hillaryclinton.com&gt;</t>
  </si>
  <si>
    <t>Re: Daily Media Report 6.2.15</t>
  </si>
  <si>
    <t>&lt;CAGTda=DyQAPSRvyJ66s1W1f3UkoxiYObXEOEu1nqdVPBpZEnEw@mail.gmail.com&gt;</t>
  </si>
  <si>
    <t>Sun, 14 Jun 2015 19:48:14 +0000</t>
  </si>
  <si>
    <t>&lt;50B148FD-EAD8-4846-A5A6-C6E1426CC420@bsgco.com&gt;</t>
  </si>
  <si>
    <t>Wed, 17 Jun 2015 14:24:43 -0400</t>
  </si>
  <si>
    <t>John Podesta &lt;john.podesta@gmail.com&gt;, 
 Jennifer Palmieri &lt;jpalmieri@hillaryclinton.com&gt;, 
 Christina Reynolds &lt;creynolds@hillaryclinton.com&gt;, 
 Kristina Schake &lt;kschake@hillaryclinton.com&gt;, 
 Matt Paul &lt;mpaul@hillaryclinton.com&gt;, Robby Mook &lt;re47@hillaryclinton.com&gt;, 
 Marlon Marshall &lt;mmarshall@hillaryclinton.com&gt;, 
 Jake Sullivan &lt;jsullivan@hillaryclinton.com&gt;</t>
  </si>
  <si>
    <t>Fwd: Tweet by Dan Merica on Twitter</t>
  </si>
  <si>
    <t>&lt;CANqZgL8XrL237Qp2RMs2MxcizTgabPSA99zHrtBAVAva=D519Q@mail.gmail.com&gt;</t>
  </si>
  <si>
    <t>Sun, 31 Aug 2014 08:04:39 -0700</t>
  </si>
  <si>
    <t>Hear what people have to say about Verizon Smart Rewards.</t>
  </si>
  <si>
    <t>&lt;0.0.B.7D.1CFC52CE2F7FB52.0@omp.moxiemail.moxieinteractive.com&gt;</t>
  </si>
  <si>
    <t>Sun, 26 Apr 2015 11:53:55 -0400</t>
  </si>
  <si>
    <t>Re: Help nailing down the roundtables</t>
  </si>
  <si>
    <t>&lt;CAE6FiQ_M02z8vz=Y20t--a3xsqrixxXYT=DT+fS37UJVaYgfSA@mail.gmail.com&gt;</t>
  </si>
  <si>
    <t>Fri, 3 Jul 2015 23:40:29 -0400</t>
  </si>
  <si>
    <t>Xochitl Hinojosa &lt;xhinojosa@hillaryclinton.com&gt;</t>
  </si>
  <si>
    <t>&lt;2990884837400256884@unknownmsgid&gt;</t>
  </si>
  <si>
    <t>Wed, 28 Oct 2015 15:33:23 +0000</t>
  </si>
  <si>
    <t>"Your Signature Missing (via EndCitizensUnited.org)"
	&lt;admin@endcitizensunited.org&gt;</t>
  </si>
  <si>
    <t>Obamacare Decimated</t>
  </si>
  <si>
    <t>&lt;7a8833250fe3e6066612229e0bd5229c@bounce.bluestatedigital.com&gt;</t>
  </si>
  <si>
    <t>Fri, 19 Sep 2014 22:09:28 -0400</t>
  </si>
  <si>
    <t>John_D_Podesta@who.eop.gov</t>
  </si>
  <si>
    <t>Fwd: Oct 18 wedding</t>
  </si>
  <si>
    <t>&lt;16316F1E-07A7-4A24-BE05-2FBA86BE7D75@gmail.com&gt;</t>
  </si>
  <si>
    <t>Sat, 27 Feb 2016 22:20:36 -0500</t>
  </si>
  <si>
    <t>Re: Woohoo</t>
  </si>
  <si>
    <t>&lt;2623068935593178555@unknownmsgid&gt;</t>
  </si>
  <si>
    <t>Sat, 2 Jan 2016 20:18:57 +0000</t>
  </si>
  <si>
    <t>Jane Garvey &lt;J.Garvey@meridiam.com&gt;</t>
  </si>
  <si>
    <t>&lt;977048E8-AB0A-4060-BF76-39D799917073@meridiam.com&gt;</t>
  </si>
  <si>
    <t>Fri, 12 Jun 2015 15:26:15 -0400</t>
  </si>
  <si>
    <t>Mary Podesta &lt;podesta.mary@gmail.com&gt;, 
 "mae_podesta@mckinsey.com" &lt;mae_podesta@mckinsey.com&gt;</t>
  </si>
  <si>
    <t>&lt;CAE6FiQ84MdzROb845Ae9ohoUM6bDcNgWZv11TshX++u5DWq0Nw@mail.gmail.com&gt;</t>
  </si>
  <si>
    <t>Fri, 5 Feb 2016 14:36:42 -0500</t>
  </si>
  <si>
    <t>Re: Campus kickoff tomorrow ?</t>
  </si>
  <si>
    <t>&lt;CAEMn5Qkf-k8f02vr8ACrn2PXmgNVjppHKLgaonsSfn7hwnVXfw@mail.gmail.com&gt;</t>
  </si>
  <si>
    <t>Thu, 16 Jul 2015 19:53:32 +0000</t>
  </si>
  <si>
    <t>Michalski</t>
  </si>
  <si>
    <t>&lt;j96n8ns65fnxvsg0w2nthc2x.1437076268049@email.android.com&gt;</t>
  </si>
  <si>
    <t>Sun, 24 Feb 2013 06:51:20 -0500</t>
  </si>
  <si>
    <t>Connect with Us Today!</t>
  </si>
  <si>
    <t>&lt;10888-774-LIVSVU-7B1R0-T0NT2-7EXV1L-RT35NS-H-M2-20130224-2501c99b97f505004@e-dialog.com&gt;</t>
  </si>
  <si>
    <t>Tue, 3 Nov 2015 18:58:22 -0500</t>
  </si>
  <si>
    <t>Re: Confidential:Catholics</t>
  </si>
  <si>
    <t>&lt;CAEMn5QkfT-ZXq0UEhdMCOvZ22mLVFNTjwUP+tCA8KxwvKnRF+w@mail.gmail.com&gt;</t>
  </si>
  <si>
    <t>Sun, 11 Jan 2009 18:43:59 -0500</t>
  </si>
  <si>
    <t>"'adunn@squiermedia.com'" &lt;'adunn@squiermedia.com'&gt;, 
 Alyssa Mastromonaco &lt;Alyssa.Mastromonaco@ptt.gov&gt;, 
 Amanda Anderson &lt;Amanda.Anderson@ptt.gov&gt;, 
 "Anita B. Dunn" &lt;Anita.Dunn@ptt.gov&gt;, 
 "'axelrodfam@aol.com'" &lt;'axelrodfam@aol.com'&gt;, 
 Dan Pfeiffer &lt;Dan.Pfeiffer@ptt.gov&gt;, Ellen Moran &lt;Ellen.Moran@ptt.gov&gt;, 
 Eric Lesser &lt;Eric.Lesser@ptt.gov&gt;, Jayne Thomisee &lt;Jayne.Thomisee@ptt.gov&gt;, 
 "'Jen.waller@mail.house.gov'" &lt;Jen.waller@mail.house.gov&gt;, 
 Jim Messina &lt;Jim.Messina@ptt.gov&gt;, 
 "'john.podesta@gmail.com'" &lt;'john.podesta@gmail.com'&gt;, 
 "'jpodesta@americanprogress.org'" &lt;'jpodesta@americanprogress.org'&gt;, 
 Kristin   Sheehy &lt;Kristin.Sheehy@ptt.gov&gt;, 
 "'ksheehy@barackobama.com'" &lt;'ksheehy@barackobama.com'&gt;, 
 Lauren Paige &lt;Lauren.Paige@ptt.gov&gt;, 
 =?utf-8?Q?Marissa=0D=0A_C._Hopkins?= &lt;Marissa.Hopkins@ptt.gov&gt;, 
 Pete Rouse &lt;Pete.Rouse@ptt.gov&gt;, Phil   Schiliro &lt;Phil.Schiliro@ptt.gov&gt;, 
 "'prouse@barackobama.com'" &lt;'prouse@barackobama.com'&gt;, 
 Rahm Emanuel &lt;Rahm.Emanuel@ptt.gov&gt;, Reggie Love &lt;Reggie.Love@ptt.gov&gt;, 
 Robert Gibbs &lt;Robert.Gibbs@ptt.gov&gt;, Sara Latham &lt;Sara.Latham@ptt.gov&gt;, 
 Sarah Feinberg &lt;Sarah.Feinberg@ptt.gov&gt;, 
 Stephanie   Cutter &lt;Stephanie.Cutter@ptt.gov&gt;, 
 "'swarfield@squiermedia.com'" &lt;'swarfield@squiermedia.com'&gt;, 
 Valerie Jarrett &lt;Valerie.Jarrett@ptt.gov&gt;, 
 "'vjarrett@habitat.com'" &lt;'vjarrett@habitat.com'&gt;</t>
  </si>
  <si>
    <t>Agenda for call at 730 pm Eastern tonight</t>
  </si>
  <si>
    <t>&lt;C3A7CC906A84E040A2FE3C55E46B273A5452FFF152@MBX-01.ptt.gov&gt;</t>
  </si>
  <si>
    <t>Mon, 7 Dec 2015 19:11:41 -0500</t>
  </si>
  <si>
    <t>Ron Klain &lt;ron.klain@revolution.com&gt;, 
 Jake Sullivan &lt;jsullivan@hillaryclinton.com&gt;, 
 Jake Sullivan &lt;jake.sullivan@gmail.com&gt;, 
 Karen Dunn &lt;karen.l.dunn@gmail.com&gt;, Karen Dunn &lt;KDunn@bsfllp.com&gt;, 
 John Podesta &lt;john.podesta@gmail.com&gt;, Mandy Grunwald &lt;gruncom@aol.com&gt;, 
 jbenenson@bsgco.com, Jim.Margolis@gmmb.com, 
 Robert Barnett &lt;RBarnett@wc.com&gt;, Sara Solow &lt;ssolow@hillaryclinton.com&gt;, 
 Tony Carrk &lt;tcarrk@hillaryclinton.com&gt;, ha16@hillaryclinton.com</t>
  </si>
  <si>
    <t>RE: Proposed Agenda for Tomorrow</t>
  </si>
  <si>
    <t>&lt;6fa521ee3ea21c843b7ab2616638cc6d@mail.gmail.com&gt;</t>
  </si>
  <si>
    <t>Sun, 17 Jan 2016 12:31:03 -0500 (EST)</t>
  </si>
  <si>
    <t>Still time to earn  60 Award Miles</t>
  </si>
  <si>
    <t>&lt;689263874.7054459.1453051863814@ctjbossms02.surveysampling.com&gt;</t>
  </si>
  <si>
    <t>Sat, 6 Dec 2014 05:34:40 -0500</t>
  </si>
  <si>
    <t>Re: fyi, looking</t>
  </si>
  <si>
    <t>&lt;DF27E0FE-3413-4C78-B85A-1F610E09F53B@gmail.com&gt;</t>
  </si>
  <si>
    <t>Fri, 11 Dec 2015 14:13:59 -0500</t>
  </si>
  <si>
    <t>Re: Cherry Blossom 10 Miler?</t>
  </si>
  <si>
    <t>&lt;859C1563-2D07-4EFB-930E-27436A601F8A@gmail.com&gt;</t>
  </si>
  <si>
    <t>Tue, 15 Sep 2015 08:48:04 -0400</t>
  </si>
  <si>
    <t>Fwd: CLIP| WaPo: Poll: Sharp erosion in Clinton support among
 Democratic women</t>
  </si>
  <si>
    <t>&lt;CANvypvAcHvhvC8aRdBhynegv=CQ3HXf7c6NLGNQApWN_x0a4ZA@mail.gmail.com&gt;</t>
  </si>
  <si>
    <t>Sat, 22 Mar 2014 21:02:32 -0400</t>
  </si>
  <si>
    <t>&lt;2BA05152-2A13-4BCF-B44A-51497AB0AE32@gmail.com&gt;</t>
  </si>
  <si>
    <t>Fri, 17 Jan 2014 05:57:52 -0500</t>
  </si>
  <si>
    <t>Re: Risky Business 2 pager</t>
  </si>
  <si>
    <t>&lt;A5555596-6F56-4D81-B28A-D1C7FA42D741@gmail.com&gt;</t>
  </si>
  <si>
    <t>Wed, 4 Feb 2015 18:56:22 +0000</t>
  </si>
  <si>
    <t>Facilities Management &lt;facilitiesmgmt@law.georgetown.edu&gt;</t>
  </si>
  <si>
    <t>All Faculty and Staff &lt;AllFacultyandStaff@law.georgetown.edu&gt;, 
 =?windows-1252?Q?All=0D=0A_Students?= &lt;allstudents@law.georgetown.edu&gt;</t>
  </si>
  <si>
    <t>&lt;041FCE3558628844B2C8F552872894F224A00A79@LAW-MBX01.law.georgetown.edu&gt;</t>
  </si>
  <si>
    <t>Tue, 2 Feb 2016 02:48:41 +0000</t>
  </si>
  <si>
    <t>We gonna win?</t>
  </si>
  <si>
    <t>&lt;CFE82E13-CA54-4004-9956-C867162373A0@podesta.com&gt;</t>
  </si>
  <si>
    <t>Wed, 12 Mar 2014 22:23:23 -0400</t>
  </si>
  <si>
    <t>David Plouffe &lt;daplouffe@icloud.com&gt;</t>
  </si>
  <si>
    <t>Re: 31 March in NYC</t>
  </si>
  <si>
    <t>&lt;560CA532-8419-455C-B7E2-7BA6C9CFF7EC@icloud.com&gt;</t>
  </si>
  <si>
    <t>Sun, 21 Feb 2016 00:31:22 -0600</t>
  </si>
  <si>
    <t>Re: Great. Here we go. She</t>
  </si>
  <si>
    <t>&lt;1815407992447838519@unknownmsgid&gt;</t>
  </si>
  <si>
    <t>Fri, 7 Aug 2015 17:10:12 -0400</t>
  </si>
  <si>
    <t>Re: Email statement</t>
  </si>
  <si>
    <t>&lt;CAAEwKfw3MXqvgarQCdf9Nhxq6Sdpb00HJFKhRH88csrLY2Jkog@mail.gmail.com&gt;</t>
  </si>
  <si>
    <t>Fri, 8 Jan 2016 17:07:24 -0500</t>
  </si>
  <si>
    <t>#BBSJ16 FCC Breakfast: Former Sen. Gordon Smith Joins Commissioners
 - Register Now!</t>
  </si>
  <si>
    <t>&lt;1123419108743.1103872774846.9366.0.251705JL.1002@scheduler.constantcontact.com&gt;</t>
  </si>
  <si>
    <t>Tue, 12 Mar 2013 09:54:53 -0400</t>
  </si>
  <si>
    <t>[big campaign] Iowa: TODAY: Local, National Leaders to Discuss ALEC's
 Influence in the Iowa Legislature</t>
  </si>
  <si>
    <t>&lt;CA+1ChEWKsv163U9J4vF4_oPmOxW1=xVmREx-y2PehmbvFw1sEg@mail.gmail.com&gt;</t>
  </si>
  <si>
    <t>Wed, 19 Nov 2008 16:58:59 -0500</t>
  </si>
  <si>
    <t>FW: Meeting request from Bill Gates</t>
  </si>
  <si>
    <t>&lt;2D9BF548D5515F438B3AA0B0BE7BF5F62FE97FFF08@MBX-01.ptt.gov&gt;</t>
  </si>
  <si>
    <t>Sun, 20 Mar 2016 17:55:56 -0400</t>
  </si>
  <si>
    <t>Re: Time to catch up?</t>
  </si>
  <si>
    <t>&lt;CAE6FiQ8fWLQt0gTuX5D1ro0Y_3HBzE5oYRk+N9gVMdH=KZH-Cg@mail.gmail.com&gt;</t>
  </si>
  <si>
    <t>Mon, 28 Dec 2015 12:14:49 -0500</t>
  </si>
  <si>
    <t>Re: REVISED FOR TOMORROW: NH town hall w/Alzheimer's insert</t>
  </si>
  <si>
    <t>&lt;6141367879808331356@unknownmsgid&gt;</t>
  </si>
  <si>
    <t>Tue, 18 Mar 2014 14:41:35 -0700</t>
  </si>
  <si>
    <t>Re: race results</t>
  </si>
  <si>
    <t>&lt;CAAVDwM+K1B9GGNGKyHNf09ixqCSYpxoGCf9EaM2y5uTKReSH8Q@mail.gmail.com&gt;</t>
  </si>
  <si>
    <t>Mon, 13 Apr 2015 17:13:38 -0400</t>
  </si>
  <si>
    <t>jpalmieri@hillaryclinton.com, tbrody@hillaryclinton.com</t>
  </si>
  <si>
    <t>Re: Rubio to ding HRC</t>
  </si>
  <si>
    <t>&lt;14cb4a16422-672f-1b2b6@webprd-m23.mail.aol.com&gt;</t>
  </si>
  <si>
    <t>Sat, 9 Feb 2008 22:51:27 +0000</t>
  </si>
  <si>
    <t>"Beth Eagle" &lt;eagle@bonnergrp.com&gt;, 
 "'john.podesta@gmail.com'" &lt;john.podesta@gmail.com&gt;</t>
  </si>
  <si>
    <t>Re: Mitch Kapor</t>
  </si>
  <si>
    <t>&lt;284496738-1202597525-cardhu_decombobulator_blackberry.rim.net-868958506-@bxe032.bisx.prod.on.blackberry&gt;</t>
  </si>
  <si>
    <t>Mon, 14 Jul 2008 14:02:59 -0400</t>
  </si>
  <si>
    <t>[big campaign] McCain's Hispanic Education Problem: Spending Cuts
 Would Ravage U.S. Schools</t>
  </si>
  <si>
    <t>&lt;80A0C6FBCD6E494E8933D1D1A52D267A0E6126AC@epistula.americanprogresscenter.org&gt;</t>
  </si>
  <si>
    <t>Thu, 18 Sep 2008 12:21:11 -0400</t>
  </si>
  <si>
    <t>&lt;0DA00BFE3116BB4DB975587B3511F4E00557C258@EXNJMB57.nam.nsroot.net&gt;</t>
  </si>
  <si>
    <t>Sun, 12 Apr 2015 21:28:22 -0400</t>
  </si>
  <si>
    <t>Fwd: DRAFT: Hillary's in and so are the reviews</t>
  </si>
  <si>
    <t>&lt;CAEj1YxrSnOCbHo4aRUEgrzACqgwob0Jix1UW7hc9tHVtd7Z2Cw@mail.gmail.com&gt;</t>
  </si>
  <si>
    <t>Thu, 20 Dec 2012 16:20:15 -0500</t>
  </si>
  <si>
    <t>KAnderson@nea.org</t>
  </si>
  <si>
    <t>&lt;CANZ2gV4CwmGekRqwoL6V81SrF6zYOLMZBRWjoZwMHnUcRQ9_Lg@mail.gmail.com&gt;</t>
  </si>
  <si>
    <t>Thu, 11 Dec 2014 15:39:17 +0100</t>
  </si>
  <si>
    <t>Ana Palacio &lt;ana.palacio@palacioyasociados.com&gt;</t>
  </si>
  <si>
    <t>Article "Global Energy Realism"/Project Syndicate</t>
  </si>
  <si>
    <t>&lt;94338EF44C73BE40863755BEA02E329A26993473@mbx01&gt;</t>
  </si>
  <si>
    <t>Mon, 9 Jan 2012 13:33:32 -0500</t>
  </si>
  <si>
    <t>Marc Dunkelman &lt;mdunkelman@clintonfoundation.org&gt;</t>
  </si>
  <si>
    <t>Re: PBS film on WJC</t>
  </si>
  <si>
    <t>&lt;CAE6FiQ84vuPDkvybcJJ-DmqUVsxpX7pzuDgVEMDs_kqbs2RBzQ@mail.gmail.com&gt;</t>
  </si>
  <si>
    <t>Fri, 10 Oct 2008 18:51:10 +0000</t>
  </si>
  <si>
    <t>Delivered: Steve phillips</t>
  </si>
  <si>
    <t>&lt;703512299-1223664674-cardhu_decombobulator_blackberry.rim.net-1414125625-@bxe032.bisx.prod.on.blackberry&gt;</t>
  </si>
  <si>
    <t>Sun, 16 Nov 2008 15:17:03 -0500</t>
  </si>
  <si>
    <t>Heather Higginbottom &lt;Heather.Higginbottom@ptt.gov&gt;, 
 "'rahm@friendsofrahmemanuel.com'" &lt;rahm@friendsofrahmemanuel.com&gt;</t>
  </si>
  <si>
    <t>&lt;2D9BF548D5515F438B3AA0B0BE7BF5F62FE97FFCA9@MBX-01.ptt.gov&gt;</t>
  </si>
  <si>
    <t>Tue, 07 Apr 2015 15:19:00 -0400</t>
  </si>
  <si>
    <t>"Margolis, Jim" &lt;Jim.Margolis@gmmb.com&gt;, Joel Benenson &lt;jbenenson@bsgco.com&gt;, 
 David Binder &lt;David@db-research.com&gt;, John Anzalone &lt;john@algpolling.com&gt;, 
 Mandy Grunwald &lt;gruncom@aol.com&gt;, Oren Shur &lt;orencshur@gmail.com&gt;, 
 John Podesta &lt;john.podesta@gmail.com&gt;, 
 Kristina Schake &lt;kristinakschake@gmail.com&gt;, 
 Jennifer Palmieri &lt;jennifer.m.palmieri@gmail.com&gt;, 
 Teddy Goff &lt;teddy.goff@gmail.com&gt;, Brian Fallon &lt;brianefallon@gmail.com&gt;, 
 Tony Carrk &lt;tony.carrk@gmail.com&gt;, Robby Mook &lt;robbymook2015@gmail.com&gt;, 
 Jake Sullivan &lt;jake.sullivan@gmail.com&gt;, 
 Charlie Baker &lt;Charlie.Baker@deweysquare.com&gt;</t>
  </si>
  <si>
    <t>Update: Strategy Call</t>
  </si>
  <si>
    <t>&lt;D149A63C.46382%marissa.astor@icloud.com&gt;</t>
  </si>
  <si>
    <t>Sat, 21 Mar 2015 21:33:22 +0000</t>
  </si>
  <si>
    <t>Re: Talking to CM tomorrow at 4</t>
  </si>
  <si>
    <t>&lt;D1335BDC.1014A6%melias@perkinscoie.com&gt;</t>
  </si>
  <si>
    <t>Fri, 25 Apr 2014 07:29:22 -0700</t>
  </si>
  <si>
    <t>David Dreyer &lt;ddreyer@tsd.biz&gt;</t>
  </si>
  <si>
    <t>"John D. Podesta (john.podesta@gmail.com)" &lt;john.podesta@gmail.com&gt;</t>
  </si>
  <si>
    <t>Note from D2 - Browner-related</t>
  </si>
  <si>
    <t>&lt;18A44DF0E0A6D648BF16A32368A5C04105FBC34F0D@EXVMBX020-10.exch020.serverdata.net&gt;</t>
  </si>
  <si>
    <t>Wed, 17 Dec 2008 11:13:06 -0500</t>
  </si>
  <si>
    <t>Betty Currie &lt;Betty.Currie@ptt.gov&gt;, 
 "'john.podesta@gmail.com'" &lt;john.podesta@gmail.com&gt;</t>
  </si>
  <si>
    <t>pls add to call list</t>
  </si>
  <si>
    <t>&lt;2D9BF548D5515F438B3AA0B0BE7BF5F6303473A710@MBX-01.ptt.gov&gt;</t>
  </si>
  <si>
    <t>Wed, 12 Aug 2015 20:59:02 +0000</t>
  </si>
  <si>
    <t>&lt;016B05A78BE9174791F808ED26B95C3213101B0C@TBPNMKN0202.ngad.local&gt;</t>
  </si>
  <si>
    <t>Mon, 16 Mar 2015 23:26:17 +0000</t>
  </si>
  <si>
    <t>Jennifer Palmieri &lt;jennifer.m.palmieri@gmail.com&gt;, 
 "Margolis, Jim" &lt;Jim.Margolis@gmmb.com&gt;</t>
  </si>
  <si>
    <t>Re: Reid Remarks Calling On Senate GOP To Drop Abortion Language On
 Human Trafficking Legislation, Live Up To Commitment And Vote On Loretta
 Lynch Nomination</t>
  </si>
  <si>
    <t>&lt;D12CDE3E.100B52%nmerrill@hrcoffice.com&gt;</t>
  </si>
  <si>
    <t>Mon, 4 Jan 2016 22:08:21 -0500</t>
  </si>
  <si>
    <t>Fwd: Update on Reid Hoffman</t>
  </si>
  <si>
    <t>&lt;1172567238575525166@unknownmsgid&gt;</t>
  </si>
  <si>
    <t>Sun, 28 Feb 2016 10:17:45 -0500</t>
  </si>
  <si>
    <t>Bob Glovsky &lt;rglovsky@thecolonygroup.com&gt;</t>
  </si>
  <si>
    <t>Re: Congratulations</t>
  </si>
  <si>
    <t>&lt;CAE6FiQ8x2mC5V=nox1r=57FqUkOM8M_JOM5SG9qpNN_=x5BQpg@mail.gmail.com&gt;</t>
  </si>
  <si>
    <t>Wed, 30 Mar 2011 11:16:29 -0400</t>
  </si>
  <si>
    <t>Tara McGuinness &lt;tmcguinness@americanprogress.org&gt;, 
 "'bigcampaign@googlegroups.com'" &lt;bigcampaign@googlegroups.com&gt;</t>
  </si>
  <si>
    <t>[big campaign] RE: CAP/LCV/Sierra Club paper: Cleaner Cars, Less
 Foreign Oil</t>
  </si>
  <si>
    <t>&lt;A28459BA2B4D5D49BED0238513058A7F012AF0FCA6B9@CAPMAILBOX.americanprogresscenter.org&gt;</t>
  </si>
  <si>
    <t>Sun, 14 Feb 2016 09:05:34 -0500</t>
  </si>
  <si>
    <t>Washington Monthly Editors &lt;editors@washingtonmonthly.com&gt;</t>
  </si>
  <si>
    <t>WEEKLY WRAP-UP: The next SCOTUS confirmation is now the fight of
 the year</t>
  </si>
  <si>
    <t>&lt;1123795654445.1102433536755.3497.0.470903JL.1002@scheduler.constantcontact.com&gt;</t>
  </si>
  <si>
    <t>Wed, 29 Apr 2015 14:23:35 -0400</t>
  </si>
  <si>
    <t>huma@hrcoffice.com, arenteria@hillaryclinton.com, rrusso@hrcoffice.com, 
 AnnMOLeary@gmail.com</t>
  </si>
  <si>
    <t>FYI on Harris Wofford</t>
  </si>
  <si>
    <t>&lt;14d066b75a0-7836-26bc@webprd-m49.mail.aol.com&gt;</t>
  </si>
  <si>
    <t>Tue, 30 Dec 2014 15:48:22 +0000</t>
  </si>
  <si>
    <t>URGENT &lt;democrats@hmpac.com&gt;</t>
  </si>
  <si>
    <t>war with Mexico?!</t>
  </si>
  <si>
    <t>&lt;a2055ce27894eae66119137d0ed9dc30@bounce.bluestatedigital.com&gt;</t>
  </si>
  <si>
    <t>Fri, 27 Mar 2015 21:09:56 -0400</t>
  </si>
  <si>
    <t>Fwd: Top Latino Donors Warn Clinton: Do Better With Latinos Than Dems
 Did In Florida, Colorado</t>
  </si>
  <si>
    <t>&lt;CALk44aA8ZyTmZNwZTwkchhVCSpz97ydqpxcozPNbOytuoQEktA@mail.gmail.com&gt;</t>
  </si>
  <si>
    <t>Mon, 12 Jan 2015 07:26:20 +0530</t>
  </si>
  <si>
    <t>Fwd: Mint 12/1/15</t>
  </si>
  <si>
    <t>&lt;CAPLGapd5uHcg-u1RSS1nb0EUDOKkL937rrt6VEad_vbqX_+pmw@mail.gmail.com&gt;</t>
  </si>
  <si>
    <t>Mon, 16 Aug 2010 21:37:44 -0600</t>
  </si>
  <si>
    <t>Paul Harstad &lt;PaulH@HarstadResearch.com&gt;</t>
  </si>
  <si>
    <t>John Podesta &lt;johnpodesta@gmail.com&gt;</t>
  </si>
  <si>
    <t>Harstad Research Congratulates Michael Bennet &amp; Virg Bernero on Statewide Primary Wins</t>
  </si>
  <si>
    <t>&lt;1743580631.20100816213744@HarstadResearch.com&gt;</t>
  </si>
  <si>
    <t>Fri, 5 Jun 2015 16:06:52 -0400</t>
  </si>
  <si>
    <t>The Hill: Obama and Clinton embody American exceptionalism | double header for the home team, Brent</t>
  </si>
  <si>
    <t>&lt;SNT404-EAS633AF55BDE76863D848CBBDFB20@phx.gbl&gt;</t>
  </si>
  <si>
    <t>Sun, 02 Dec 2007 21:23:08 -0500</t>
  </si>
  <si>
    <t>Paul Begala &lt;pbegala@hatcreekent.com&gt;, Tom Matzzie &lt;tom@zzranch.com&gt;, 
 John Podesta &lt;john.podesta@gmail.com&gt;, Susan McCue &lt;susan@one.org&gt;</t>
  </si>
  <si>
    <t>Re: Huckabee leads in Iowa-- new DMR poll</t>
  </si>
  <si>
    <t>&lt;C378D2BC.9E90%sgreenberg@gqrr.com&gt;</t>
  </si>
  <si>
    <t>Thu, 24 Jan 2008 11:53:45 -0500</t>
  </si>
  <si>
    <t>susan &lt;Susan@messageinc.com&gt;, "Begala, Paul" &lt;pbegala@hatcreekent.com&gt;, 
 "John Podesta" &lt;john.podesta@gmail.com&gt;, 
 "Stan Greenberg" &lt;sgreenberg@gqrr.com&gt;, 
 "Anna Greenberg" &lt;agreenberg@gqrr.com&gt;, ic2008 &lt;ic2008@gqrr.com&gt;, 
 "Zach Schwartz" &lt;zschwartz@shangrila.us&gt;, 
 "Tara McGuinness" &lt;tara.mcguinness@gmail.com&gt;, david_brock@mediamatters.org</t>
  </si>
  <si>
    <t>Scripts: 100 pages of 'em</t>
  </si>
  <si>
    <t>&lt;87906ab90801240853g5d99a3b7t1f7e251d57fad3bb@mail.gmail.com&gt;</t>
  </si>
  <si>
    <t>Mon, 16 Feb 2015 11:13:29 -0500</t>
  </si>
  <si>
    <t>&lt;3BDAD175-25C8-4C2B-8BA9-28B5473C4BD8@gmail.com&gt;</t>
  </si>
  <si>
    <t>Thu, 23 Apr 2015 14:31:32 -0400</t>
  </si>
  <si>
    <t>Huttner</t>
  </si>
  <si>
    <t>&lt;372a0a705d740b08964aea6713362598@mail.gmail.com&gt;</t>
  </si>
  <si>
    <t>Tue, 24 Mar 2015 10:08:14 -0400</t>
  </si>
  <si>
    <t>"Gretchen Rubin" &lt;gretchen@gretchenrubin.com&gt;</t>
  </si>
  <si>
    <t>RE: Gretchen</t>
  </si>
  <si>
    <t>&lt;041701d0663b$f84b9170$e8e2b450$@gretchenrubin.com&gt;</t>
  </si>
  <si>
    <t>Mon, 27 Apr 2015 20:12:10 +0000</t>
  </si>
  <si>
    <t>"Dacey, Amy" &lt;DaceyA@dnc.org&gt;</t>
  </si>
  <si>
    <t>Was so great to see you... even briefly</t>
  </si>
  <si>
    <t>&lt;D1641057.7D6C%daceya@dnc.org&gt;</t>
  </si>
  <si>
    <t>Tue, 17 Jun 2008 19:40:30 -0400</t>
  </si>
  <si>
    <t>"Laura Nichols" &lt;lnichols@americanprogress.org&gt;</t>
  </si>
  <si>
    <t>"John Podesta" &lt;jpodesta@americanprogress.org&gt;, john.podesta@gmail.com</t>
  </si>
  <si>
    <t>Waaa?</t>
  </si>
  <si>
    <t>&lt;80A0C6FBCD6E494E8933D1D1A52D267A0DB4A7FD@epistula.americanprogresscenter.org&gt;</t>
  </si>
  <si>
    <t>Thu, 11 Dec 2008 12:00:24 +0800 (CST)</t>
  </si>
  <si>
    <t>&lt;1228968024.59239.johnson_lo@mail2000.com.tw&gt;</t>
  </si>
  <si>
    <t>Thu, 28 Jan 2016 21:59:15 -0500</t>
  </si>
  <si>
    <t>Sarah Bard &lt;sbard@hillaryclinton.com&gt;</t>
  </si>
  <si>
    <t>Re: HRC's Anti-BDS Letter / Impact on Campus</t>
  </si>
  <si>
    <t>&lt;3071158929444598809@unknownmsgid&gt;</t>
  </si>
  <si>
    <t>Thu, 23 Jul 2015 06:08:16 +0000</t>
  </si>
  <si>
    <t>John Podesta &lt;john.podesta@gmail.com&gt;, 
 "Sandler, Susan" &lt;ses@sandlerfoundation.org&gt;, 
 "Daetz, Steve" &lt;sdaetz@sandlerfoundation.org&gt;</t>
  </si>
  <si>
    <t>Richard Leone, 75, Dies; Port Authority Chairman and Force in N.J.
 Politics - The New York Times</t>
  </si>
  <si>
    <t>&lt;DC5F45B9-5608-4C3C-AFD3-41607522B557@sandlerfoundation.org&gt;</t>
  </si>
  <si>
    <t>Wed, 4 Nov 2015 18:52:13 -0500</t>
  </si>
  <si>
    <t>Re: Conference Call with HRC on Thursday November 5th</t>
  </si>
  <si>
    <t>&lt;CAMCPnYmtgEdhpjwKYk-nkbuZmf0jYdbpmXBqxXPRd8onJNsV9g@mail.gmail.com&gt;</t>
  </si>
  <si>
    <t>Mon, 13 Apr 2015 17:11:10 -0400</t>
  </si>
  <si>
    <t>Abbreviated TPs</t>
  </si>
  <si>
    <t>&lt;CADZo9g099-QgCjZyzC1_o4DOF28LJyFVwXRdJLanQcF9i4JuVQ@mail.gmail.com&gt;</t>
  </si>
  <si>
    <t>Thu, 19 Nov 2015 09:58:45 -0500</t>
  </si>
  <si>
    <t>Fwd: Remarks for CFR</t>
  </si>
  <si>
    <t>&lt;8717178507506114982@unknownmsgid&gt;</t>
  </si>
  <si>
    <t>Wed, 29 Jul 2015 15:33:42 +0000</t>
  </si>
  <si>
    <t>Re: Strategic Framework Memo</t>
  </si>
  <si>
    <t>&lt;FF667C9E-9AB8-4475-8853-D9167454427C@hrcoffice.com&gt;</t>
  </si>
  <si>
    <t>Tue, 13 May 2008 11:16:41 -0400</t>
  </si>
  <si>
    <t>[big campaign] Wonk Room: McCain tax plan is $3B windfall for energy
 and utility companies</t>
  </si>
  <si>
    <t>&lt;80A0C6FBCD6E494E8933D1D1A52D267A0CF5AF46@epistula.americanprogresscenter.org&gt;</t>
  </si>
  <si>
    <t>Sun, 22 Nov 2015 08:10:09 -0500</t>
  </si>
  <si>
    <t>Minyon Moore &lt;Minyon.Moore@deweysquare.com&gt;</t>
  </si>
  <si>
    <t>Re: You in DC tomorrow?</t>
  </si>
  <si>
    <t>&lt;CAE6FiQ8T1V2msmYyoiVgCutQQwOne__wGOzkUQ6E_S+rUBXRdQ@mail.gmail.com&gt;</t>
  </si>
  <si>
    <t>Mon, 29 Oct 2012 08:05:51 -0400</t>
  </si>
  <si>
    <t>Biweekly and CHAI Updates for WJC</t>
  </si>
  <si>
    <t>&lt;CCB3E95F.66D8%zshaikley@clintonfoundation.org&gt;</t>
  </si>
  <si>
    <t>Fri, 5 Feb 2016 23:13:38 +0000</t>
  </si>
  <si>
    <t>&lt;61C9D6FE-0DEA-4E98-9ECD-02931D2078BB@lannyjdavis.com&gt;</t>
  </si>
  <si>
    <t>Mon, 30 Mar 2009 16:28:09 -0400</t>
  </si>
  <si>
    <t>Request from ann hess</t>
  </si>
  <si>
    <t>&lt;D8A72943A4200045A620F28CED197D3703EEBE0970@MBX01.netplexity.local&gt;</t>
  </si>
  <si>
    <t>Fri, 28 Aug 2015 03:28:28 +0000</t>
  </si>
  <si>
    <t>john.podesta@gmail.com, Brian Fallon &lt;bfallon@hillaryclinton.com&gt;, 
 Karen Finney &lt;kfinney@hillaryclinton.com&gt;, 
 David Binder &lt;david@db-research.com&gt;, john@algpolling.com, 
 ha16@hillaryclinton.com, Jennifer Palmieri &lt;jpalmieri@hillaryclinton.com&gt;, 
 Teddy Goff &lt;tgoff@hillaryclinton.com&gt;, jim.margolis@gmmb.com, 
 mona@algpolling.com, gruncom@aol.com, 
 Marlon Marshall &lt;mmarshall@hillaryclinton.com&gt;, 
 Oren Shur &lt;oshur@hillaryclinton.com&gt;, 
 Dan Schwerin &lt;dschwerin@hillaryclinton.com&gt;, jbenenson@bsgco.com, 
 Maya Harris &lt;mharris@hillaryclinton.com&gt;, 
 Amanda Renteria &lt;arenteria@hillaryclinton.com&gt;, 
 Tony Carrk &lt;tcarrk@hillaryclinton.com&gt;, caitlin@grunwald-communications.com, 
 ellen.esterhay@gmmb.com, scurrie@bsgco.com, 
 John Podesta &lt;jp66@hillaryclinton.com&gt;, 
 Christina Reynolds &lt;creynolds@hillaryclinton.com&gt;, 
 Jake Sullivan &lt;jsullivan@hillaryclinton.com&gt;, 
 Kristina Schake &lt;kschake@hillaryclinton.com&gt;, 
 Robby Mook &lt;re47@hillaryclinton.com&gt;</t>
  </si>
  <si>
    <t>Updated Invitation: Strategic Discussion @ Fri Aug 28, 2015 9am -
 9:30am (john.podesta@gmail.com)</t>
  </si>
  <si>
    <t>&lt;047d7bdcab1664b06f051e56ad65@google.com&gt;</t>
  </si>
  <si>
    <t>Thu, 22 Jan 2015 22:51:08 +0000</t>
  </si>
  <si>
    <t>Georgetown Celebrates Jesuit Heritage Week</t>
  </si>
  <si>
    <t>&lt;408198102.66373501421967068317.JavaMail.app@rbg31.atlis1&gt;</t>
  </si>
  <si>
    <t>Mon, 30 Mar 2015 09:28:56 +0000</t>
  </si>
  <si>
    <t>Robby Mook &lt;robbymook2015@gmail.com&gt;, 
 Jake Sullivan &lt;jake.sullivan@gmail.com&gt;, 
 Kristina Schake &lt;kristinakschake@gmail.com&gt;, 
 Jennifer Palmieri &lt;jennifer.m.palmieri@gmail.com&gt;, 
 "Margolis, Jim" &lt;Jim.Margolis@gmmb.com&gt;, 
 Joel Benenson &lt;jbenenson@bsgco.com&gt;, John Anzalone &lt;john@algpolling.com&gt;, 
 Mandy Grunwald &lt;gruncom@aol.com&gt;, John Podesta &lt;john.podesta@gmail.com&gt;</t>
  </si>
  <si>
    <t xml:space="preserve">Revised Stump Speech </t>
  </si>
  <si>
    <t>&lt;D13E8B7D.76A9E%dschwerin@hrcoffice.com&gt;</t>
  </si>
  <si>
    <t>Mon, 15 Jun 2015 08:57:34 -0400</t>
  </si>
  <si>
    <t>&lt;CAAM+D=_REg++QGqJz2kYpCy7f9QGAMURHkC=XpNSbrJbt7+hbg@mail.gmail.com&gt;</t>
  </si>
  <si>
    <t>Mon, 31 Jan 2011 09:03:40 -0700</t>
  </si>
  <si>
    <t>Barbara McCullough-Jones &lt;barbara@azprogress.org&gt;</t>
  </si>
  <si>
    <t>[big campaign] AZ: 21-Day Notice Expires Today - Citizens Across the
 State File Petition to Recall Senate President Russell Pearce</t>
  </si>
  <si>
    <t>&lt;AANLkTi=BubwzWoMSDNwC5rTvLtB0hFCycgmG5M=HVPY9@mail.gmail.com&gt;</t>
  </si>
  <si>
    <t>Tue, 8 Sep 2015 20:37:20 -0400</t>
  </si>
  <si>
    <t>"Margolis, Jim" &lt;Jim.Margolis@gmmb.com&gt;, 
 Brian Fallon &lt;bfallon@hillaryclinton.com&gt;, 
 Robby Mook &lt;re47@hillaryclinton.com&gt;</t>
  </si>
  <si>
    <t>RE: Energy infrastructure fact sheet &amp; KXL oped</t>
  </si>
  <si>
    <t>&lt;8656c735a3a10d2c67e6db8d2b0914c6@mail.gmail.com&gt;</t>
  </si>
  <si>
    <t>Wed, 18 Nov 2015 00:37:11 +0100</t>
  </si>
  <si>
    <t>randi weingarten &lt;randiweingarten@gmail.com&gt;</t>
  </si>
  <si>
    <t>&lt;7F05632F-18E0-418D-AADF-A0A267173CF7@gmail.com&gt;</t>
  </si>
  <si>
    <t>Fri, 15 May 2015 15:40:05 -0400</t>
  </si>
  <si>
    <t>Re: Anne Gearan (wapo) Interview Deadline</t>
  </si>
  <si>
    <t>&lt;CAE6FiQ_kSaqLLZB491q4pF-8txs98fS_8EcHfqbQSGAb0snteg@mail.gmail.com&gt;</t>
  </si>
  <si>
    <t>Sun, 07 Feb 2016 02:52:40 +0000</t>
  </si>
  <si>
    <t>oraisner@hillaryclinton.com</t>
  </si>
  <si>
    <t>john.podesta@gmail.com, awoolheater@hillaryclinton.com, 
 dschwerin@hillaryclinton.com, jsullivan@hillaryclinton.com, 
 creynolds@hillaryclinton.com, ellen.esterhay@gmmb.com, 
 ckeigher@hillaryclinton.com, tcarrk@hillaryclinton.com, 
 kschake@hillaryclinton.com, ha16@hillaryclinton.com, 
 slatham@hillaryclinton.com, mfisher@hillaryclinton.com, scurrie@bsgco.com, 
 jbenenson@bsgco.com, jim.margolis@gmmb.com, sbay@hillaryclinton.com, 
 jpalmieri@hillaryclinton.com, caitlin@grunwald-communications.com, 
 kofferdahl@hillaryclinton.com, gruncom@aol.com, bfallon@hillaryclinton.com, 
 re47@hillaryclinton.com, lvalmoro@hillaryclinton.com</t>
  </si>
  <si>
    <t>Updated Invitation: Pre-HRC Call @ Sun Feb 7, 2016 6:45am - 7:10am (john.podesta@gmail.com)</t>
  </si>
  <si>
    <t>&lt;001a11c20e3c7a3a5c052b252d13@google.com&gt;</t>
  </si>
  <si>
    <t>Sun, 17 Jan 2016 19:48:30 +0000</t>
  </si>
  <si>
    <t>Mayor Eric Garcetti &lt;info@lamayor.org&gt;</t>
  </si>
  <si>
    <t>L.A. 360: Welcoming the Rams Home | Helping our Homeless</t>
  </si>
  <si>
    <t>&lt;569bf00e19f95_79c3b2e5800783a9@worker5.mail&gt;</t>
  </si>
  <si>
    <t>Thu, 10 Sep 2015 17:03:54 -0500</t>
  </si>
  <si>
    <t>Re: Turkish Prime Minister Mr. Ahmet Davutoglu's meeting request with
 H.E. Ms. Hillary Clinton</t>
  </si>
  <si>
    <t>&lt;8692321260941537112@unknownmsgid&gt;</t>
  </si>
  <si>
    <t>Mon, 27 Oct 2008 13:57:26 +0000</t>
  </si>
  <si>
    <t>Re: PDB</t>
  </si>
  <si>
    <t>&lt;937991234-1225115839-cardhu_decombobulator_blackberry.rim.net-234812445-@bxe245.bisx.prod.on.blackberry&gt;</t>
  </si>
  <si>
    <t>Fri, 23 Oct 2015 11:58:00 -0400</t>
  </si>
  <si>
    <t>Sunday/Monday Travel Options</t>
  </si>
  <si>
    <t>&lt;CAEMn5Q=FNKb_Vje+b+8=vgVcTOXXbW+Ruo9QCkQqBw91vh1+Jw@mail.gmail.com&gt;</t>
  </si>
  <si>
    <t>Wed, 6 Feb 2008 14:21:28 -0500</t>
  </si>
  <si>
    <t>"Beth Eagle" &lt;eagle@bonnergrp.com&gt;</t>
  </si>
  <si>
    <t>Re: Bernard Osher</t>
  </si>
  <si>
    <t>&lt;8dd172e0802061121h1426e88cs599d596354f84990@mail.gmail.com&gt;</t>
  </si>
  <si>
    <t>Mon, 16 Feb 2015 04:22:01 +0000</t>
  </si>
  <si>
    <t>"Abrams, Jim" &lt;JAbrams@medline.com&gt;</t>
  </si>
  <si>
    <t>&lt;1C08CB7F-7DE1-4F08-B6C0-771971CF8FE6@medline.com&gt;</t>
  </si>
  <si>
    <t>Wed, 29 Jul 2015 22:42:42 -0400</t>
  </si>
  <si>
    <t>Speech Drafts &lt;speechdrafts@hillaryclinton.com&gt;, 
 LaDavia Drane &lt;ldrane@hillaryclinton.com&gt;, 
 Karen Finney &lt;kfinney@hillaryclinton.com&gt;, 
 Tyrone Gayle &lt;tgayle@hillaryclinton.com&gt;, 
 Xochitl Hinojosa &lt;xhinojosa@hillaryclinton.com&gt;, 
 Brynne Craig &lt;bcraig@hillaryclinton.com&gt;</t>
  </si>
  <si>
    <t>DRAFT: National Urban League</t>
  </si>
  <si>
    <t>&lt;CAFcwtWCLsFVOq+k5e0MbRfdLNK8YwLR9HYn8UUVkQx+R3p=C-Q@mail.gmail.com&gt;</t>
  </si>
  <si>
    <t>Mon, 6 Jul 2015 10:09:48 -0400</t>
  </si>
  <si>
    <t>Re: For your consideration...</t>
  </si>
  <si>
    <t>&lt;CALk44aBomMF-sumzhhO7qQ6R4RVd60yz1zq9iYrQWM9YVxOXWA@mail.gmail.com&gt;</t>
  </si>
  <si>
    <t>Sat, 19 Dec 2015 15:34:20 -0500</t>
  </si>
  <si>
    <t>Cynthia Shapira &lt;cdshapira@gmail.com&gt;</t>
  </si>
  <si>
    <t>from Cindy Shapira</t>
  </si>
  <si>
    <t>&lt;CAHmqf=o7LFdLGoRQMmbkd0b+0ejeY5_Dp+DTyxJ1=mRrJtbnKw@mail.gmail.com&gt;</t>
  </si>
  <si>
    <t>Sun, 2 Aug 2015 11:55:33 +0000</t>
  </si>
  <si>
    <t>Tanina Rostain &lt;tr238@law.georgetown.edu&gt;</t>
  </si>
  <si>
    <t>Law Faculty Only &lt;LawFacultyOnly@law.georgetown.edu&gt;, 
 John Podesta &lt;podesta@law.georgetown.edu&gt;, 
 "John F. Olson" &lt;jfo33@law.georgetown.edu&gt;, 
 "Paul C. Saunders" &lt;psaunder@cravath.com&gt;, 
 Laurence Silberman &lt;silberml@law.georgetown.edu&gt;, 
 "Mary B. DeRosa" &lt;mbd58@law.georgetown.edu&gt;, 
 Amy Uelmen &lt;aju2@law.georgetown.edu&gt;, 
 Anne-Marie C Carstens &lt;carstena@law.georgetown.edu&gt;, 
 John Hasnas &lt;hasnasj@law.georgetown.edu&gt;, 
 Jennifer Hillman &lt;jah95@law.georgetown.edu&gt;, 
 Cathy Mansfield &lt;clm255@law.georgetown.edu&gt;, 
 Ladislas Orsy &lt;orsy@law.georgetown.edu&gt;, 
 "Russell Stevenson" &lt;stevenrb@law.georgetown.edu&gt;, 
 "Heather E. Bock" &lt;heb29@law.georgetown.edu&gt;, 
 Nancy D Polikoff &lt;np290@law.georgetown.edu&gt;, 
 "Judy Appelbaum" &lt;jca65@law.georgetown.edu&gt;, 
 Rachel Camp &lt;arc77@law.georgetown.edu&gt;, 
 "Vida B. Johnson" &lt;vbj2@law.georgetown.edu&gt;, 
 "Michael T. Kirkpatrick" &lt;mtk28@law.georgetown.edu&gt;, 
 "Dori K. Bernstein" &lt;dkb37@law.georgetown.edu&gt;, 
 "Oscar A. Cabrera" &lt;cabrera@law.georgetown.edu&gt;, 
 "Irving L. Gornstein" &lt;ilg@law.georgetown.edu&gt;, 
 "Craig Iscoe (fwd)" &lt;craig.iscoe@dcsc.gov&gt;, 
 "Julia A Franklin" &lt;julia.franklin@law.georgetown.edu&gt;, 
 "conormarcusshaw@gmail.com" &lt;conormarcusshaw@gmail.com&gt;, 
 "Niko W. Perazich" &lt;nwp2@law.georgetown.edu&gt;, 
 Daurie Simmons &lt;simmons@law.georgetown.edu&gt;, 
 Jessica R Gallagher &lt;jrg122@law.georgetown.edu&gt;, 
 "Efrain A. Marimon" &lt;eam264@law.georgetown.edu&gt;, 
 Karen Bouton &lt;bouton@law.georgetown.edu&gt;, 
 "Lisa K. Pollan" &lt;lkp33@law.georgetown.edu&gt;, 
 Teruko Richardson &lt;tr234@law.georgetown.edu&gt;, 
 "Wanda D. Duarte" &lt;duarte@law.georgetown.edu&gt;, 
 Bernice P Ines &lt;api5@law.georgetown.edu&gt;, 
 Ernest Pegram &lt;pegrame@law.georgetown.edu&gt;</t>
  </si>
  <si>
    <t>Canvas Training Sessions, Guide and Dirty Guide, First Announcement</t>
  </si>
  <si>
    <t>&lt;D1E37B71.4D872%tr238@law.georgetown.edu&gt;</t>
  </si>
  <si>
    <t>Sat, 15 Feb 2014 11:48:22 -0600</t>
  </si>
  <si>
    <t>Teresa Amott &lt;teresaamott@gmail.com&gt;</t>
  </si>
  <si>
    <t>Board matter</t>
  </si>
  <si>
    <t>&lt;CAA6W6zTXZ1s7ZA5R==B_yNv_g2Ewx=2V2qX4kPJBrbFGu8A8hA@mail.gmail.com&gt;</t>
  </si>
  <si>
    <t>Tue, 25 Jun 2013 16:46:11 -0400</t>
  </si>
  <si>
    <t>John: What I need from you</t>
  </si>
  <si>
    <t>&lt;adb4cd2b58156de53617c1e1472c7917@ofa0.bounce.bluestatedigital.com&gt;</t>
  </si>
  <si>
    <t>Fri, 6 Jun 2008 06:43:54 -0600</t>
  </si>
  <si>
    <t>John, let me know a good time to call you...mike</t>
  </si>
  <si>
    <t>&lt;1f0201c8c7d3$007b8120$01728360$@org&gt;</t>
  </si>
  <si>
    <t>Tue, 1 Apr 2008 17:15:11 -0400</t>
  </si>
  <si>
    <t>"Jon Soltz" &lt;jon@votevets.org&gt;</t>
  </si>
  <si>
    <t>From Jon Soltz VoteVets.org</t>
  </si>
  <si>
    <t>&lt;abb57a620804011415j78114bc5k5c4d3142d952a55e@mail.gmail.com&gt;</t>
  </si>
  <si>
    <t>Thu, 29 May 2014 00:18:07 +0000</t>
  </si>
  <si>
    <t>Nina Hachigian &lt;nhachigian@americanprogress.org&gt;</t>
  </si>
  <si>
    <t>John Podesta &lt;john.podesta@gmail.com&gt;, John Podesta &lt;jpodesta@who.eop.gov&gt;</t>
  </si>
  <si>
    <t>Fwd: Nina Hachigian/ASEAN</t>
  </si>
  <si>
    <t>&lt;7E1CFA50-8C7A-4542-A458-A889633F8A7E@amprog.net&gt;</t>
  </si>
  <si>
    <t>Sun, 11 May 2008 09:57:52 -0400</t>
  </si>
  <si>
    <t>rmckay@mckayfund.org, anna.burger@seiu.org, john.podesta@gmail.com, 
 amy@fundforamerica.net, fes33@aol.com</t>
  </si>
  <si>
    <t>FW: From Todays JS</t>
  </si>
  <si>
    <t>&lt;0C02F4B1261CD944A437ED3117C864C947C7FB@NEA-HQ-EVS2.NEA.LOC&gt;</t>
  </si>
  <si>
    <t>Thu, 27 Mar 2014 22:21:39 +0000</t>
  </si>
  <si>
    <t>215 Statement from the President</t>
  </si>
  <si>
    <t>&lt;C5303CF47707FC429A24D83940BDD739E7BEC1@SMEOPD04.DS.EOP.GOV&gt;</t>
  </si>
  <si>
    <t>Mon, 8 Sep 2008 15:21:44 -0400</t>
  </si>
  <si>
    <t>Peter Kadzik</t>
  </si>
  <si>
    <t>&lt;8dd172e0809081221p7549555au5761934e9f6e572d@mail.gmail.com&gt;</t>
  </si>
  <si>
    <t>Sat, 17 Oct 2015 08:21:51 -0400</t>
  </si>
  <si>
    <t>Phil Schiliro &lt;pschiliro@sb-atalaya.com&gt;</t>
  </si>
  <si>
    <t>&lt;CALk44aBTTE2HnhKHufS-XUgBU+fkTd=RnQYxrj-OKtCGw4hSxA@mail.gmail.com&gt;</t>
  </si>
  <si>
    <t>Sun, 16 Nov 2008 12:16:39 -0500</t>
  </si>
  <si>
    <t>"cosjbb" &lt;cosjbb@who.eop.gov&gt;, john.podesta@gmail.com, 
 "Bolten, Joshua B." &lt;Joshua_B._Bolten@who.eop.gov&gt;</t>
  </si>
  <si>
    <t>RE: timely personnel issue</t>
  </si>
  <si>
    <t>&lt;3D4E0DAB0236644193F6AA291205B23B04542297@SDCPEXCCL2MX.wilmerhale.com&gt;</t>
  </si>
  <si>
    <t>Thu, 7 Oct 2010 11:26:21 -0400</t>
  </si>
  <si>
    <t>David Donnelly &lt;david.a.donnelly@gmail.com&gt;</t>
  </si>
  <si>
    <t>[big campaign] Pinning the Chamber foreign money issue on GOP candidates</t>
  </si>
  <si>
    <t>&lt;AANLkTikzwfLV1gi=MV3Ehn_D0a9dXcjTSxN-qiawzs4d@mail.gmail.com&gt;</t>
  </si>
  <si>
    <t>Fri, 25 Sep 2015 18:28:45 -0400</t>
  </si>
  <si>
    <t>Fwd: Mac McLarty</t>
  </si>
  <si>
    <t>&lt;-2625655833391342742@unknownmsgid&gt;</t>
  </si>
  <si>
    <t>Thu, 2 Oct 2008 11:31:45 +0000</t>
  </si>
  <si>
    <t>Re: Next Friday - mtg time/Chicago</t>
  </si>
  <si>
    <t>&lt;1706865975-1222947141-cardhu_decombobulator_blackberry.rim.net-1429471504-@bxe032.bisx.prod.on.blackberry&gt;</t>
  </si>
  <si>
    <t>22 Jul 2015 14:32:37 -0400</t>
  </si>
  <si>
    <t>Top 5: The Attack On Planned Parenthood</t>
  </si>
  <si>
    <t>&lt;3f8a1ac294c948d49fc20eb179d6e588@785&gt;</t>
  </si>
  <si>
    <t>Fri, 05 Feb 2016 12:14:59 -0500</t>
  </si>
  <si>
    <t>MICHAEL ETTLINGER &lt;michaelettlinger@icloud.com&gt;</t>
  </si>
  <si>
    <t>Jennifer Palmieri &lt;jennifer.m.palmieri@gmail.com&gt;, 
 John Podesta &lt;john.podesta@gmail.com&gt;, 
 Kristina Costa &lt;kristinacosta@gmail.com&gt;, 
 Ann O'Leary &lt;annmoleary@gmail.com&gt;</t>
  </si>
  <si>
    <t>One young vote moved by last night's debate</t>
  </si>
  <si>
    <t>&lt;62713CA4-B3ED-4593-A492-876F1CCEA570@icloud.com&gt;</t>
  </si>
  <si>
    <t>Tue, 5 Jan 2016 02:07:25 +0000</t>
  </si>
  <si>
    <t>John Podesta &lt;john.podesta@gmail.com&gt;, 
 Chairman John Currie &lt;pcdemsrita@gmail.com&gt;, 
 Kelly Maer &lt;kellysmaer@gmail.com&gt;</t>
  </si>
  <si>
    <t>Fwd: Authorized Representative for New Jersey</t>
  </si>
  <si>
    <t>&lt;4bl7ctquk3cw1cixkkj8vnjg.1451959643108@email.android.com&gt;</t>
  </si>
  <si>
    <t>Thu, 10 Nov 2011 10:09:17 -0500</t>
  </si>
  <si>
    <t>Anna James &lt;aj66@nyu.edu&gt;</t>
  </si>
  <si>
    <t>Re: Executive Staff Meeting/Call with John Podesta</t>
  </si>
  <si>
    <t>&lt;CAHOKnCHq=8bsqjg1Kh22ciHhzX+U0DBgaJgr-utPMc=m99FyDQ@mail.gmail.com&gt;</t>
  </si>
  <si>
    <t>Mon, 10 Nov 2008 19:50:56 -0500</t>
  </si>
  <si>
    <t>"Tate-Gilmore, Ashley (Obama)" &lt;ashley_tate-gilmore@obama.senate.gov&gt;</t>
  </si>
  <si>
    <t>TUESDAY Schedule for President Elect Barack Obama</t>
  </si>
  <si>
    <t>&lt;910765B614388641B55B89646DC9E157058140E9@SENATE-MS06.senate.ussenate.us&gt;</t>
  </si>
  <si>
    <t>Thu, 2 Jul 2015 14:44:03 +0000</t>
  </si>
  <si>
    <t>Re: Dcorps poll</t>
  </si>
  <si>
    <t>&lt;D1BAC64C.1677BD%sgreenberg@gqrr.com&gt;</t>
  </si>
  <si>
    <t>Wed, 26 Mar 2014 21:45:00 +0000</t>
  </si>
  <si>
    <t>On behalf of Cheryl Mills</t>
  </si>
  <si>
    <t>&lt;e04c596f62d142199a40f11cb603cd5e@BLUPR07MB001.namprd07.prod.outlook.com&gt;</t>
  </si>
  <si>
    <t>Wed, 11 Feb 2015 18:36:50 -0500</t>
  </si>
  <si>
    <t>Re: Know Tomorrow</t>
  </si>
  <si>
    <t>&lt;CAE6FiQ-yC=0u3SaHDrKPmyBbrHHZWMs4BpMigcgJU9C98SEjww@mail.gmail.com&gt;</t>
  </si>
  <si>
    <t>Tue, 4 Aug 2015 22:03:27 -0400</t>
  </si>
  <si>
    <t>Quick Labor Update</t>
  </si>
  <si>
    <t>&lt;CA+Z3wa02aPZtnNZe0GCS2g-CojpNuJ5rU3_4VYx8au7imzJUBQ@mail.gmail.com&gt;</t>
  </si>
  <si>
    <t>Sat, 06 Sep 2014 15:58:32 -0400</t>
  </si>
  <si>
    <t>Re: Can folks for early Wed for meeting instead -</t>
  </si>
  <si>
    <t>&lt;2D3B056C-A54A-4A00-954A-E164FD32F59D@icloud.com&gt;</t>
  </si>
  <si>
    <t>Sun, 31 May 2015 11:08:19 -0400</t>
  </si>
  <si>
    <t>Lauren Smith &lt;lauren.elena.smith@gmail.com&gt;</t>
  </si>
  <si>
    <t>&lt;CAE6FiQ_NTTF-je2VD91+O35xC_xYnfHhCN_62RtQ_wM93Tx2JQ@mail.gmail.com&gt;</t>
  </si>
  <si>
    <t>Mon, 19 Oct 2015 20:03:43 +0000</t>
  </si>
  <si>
    <t>Progressive Turnout Project &lt;admin@turnoutpac.org&gt;</t>
  </si>
  <si>
    <t>&lt;4972e109aef3bc3f32eb9e2b716db20e@bounce.bluestatedigital.com&gt;</t>
  </si>
  <si>
    <t>Thu, 10 Mar 2016 15:50:17 -0500</t>
  </si>
  <si>
    <t>Fwd: Gary Jones</t>
  </si>
  <si>
    <t>&lt;CAE6FiQ8ktkK8mzAu_VnxuoFjywM6Ed_zYheUVkVBvaEGm2YFvQ@mail.gmail.com&gt;</t>
  </si>
  <si>
    <t>Thu, 21 May 2015 16:05:58 +0000</t>
  </si>
  <si>
    <t>Re: Andrea purse</t>
  </si>
  <si>
    <t>&lt;D183502A.1A677%jfryday@nextgenclimate.org&gt;</t>
  </si>
  <si>
    <t>Sun, 20 Dec 2015 10:22:19 -0800</t>
  </si>
  <si>
    <t>"The Clinton Foundation" &lt;news@action.clintonfoundation.org&gt;</t>
  </si>
  <si>
    <t>Tis the season</t>
  </si>
  <si>
    <t>&lt;0.0.5F.20A.1D13B535CA76076.0@omp.action.clintonfoundation.org&gt;</t>
  </si>
  <si>
    <t>Fri, 7 Nov 2014 14:44:10 -0600</t>
  </si>
  <si>
    <t>ABA CLE - Section of Antitrust Law &lt;cle@americanbar.org&gt;</t>
  </si>
  <si>
    <t>Clayton Act 100th Anniversary Symposium  | Webinar Series</t>
  </si>
  <si>
    <t>&lt;28763-21296520.1415393128125.JavaMail.SYSTEM@chg-mcm-prod&gt;</t>
  </si>
  <si>
    <t>Mon, 12 Jan 2009 21:48:48 +0800 (CST)</t>
  </si>
  <si>
    <t>&lt;1231768128.66740.johnson_lo@mail2000.com.tw&gt;</t>
  </si>
  <si>
    <t>Thu, 4 Jun 2015 14:27:21 +0000</t>
  </si>
  <si>
    <t>JDPR Vol 8 No 8 Next President of the United States The Millennial
 Influence FINAL.pdf</t>
  </si>
  <si>
    <t>&lt;7FDEB793-3137-4E2F-B761-7DD6F598295D@2bowles.com&gt;</t>
  </si>
  <si>
    <t>Sat, 19 Mar 2016 16:47:59 -0400</t>
  </si>
  <si>
    <t>Robby Mook &lt;re47@hillaryclinton.com&gt;, 
 Amanda Renteria &lt;arenteria@hillaryclinton.com&gt;, 
 Lorella Praeli &lt;lpraeli@hillaryclinton.com&gt;, 
 Sara Latham &lt;slatham@hillaryclinton.com&gt;, 
 Adrienne Elrod &lt;aelrod@hillaryclinton.com&gt;, 
 Milia Fisher &lt;mfisher@hillaryclinton.com&gt;</t>
  </si>
  <si>
    <t>Julian Castro</t>
  </si>
  <si>
    <t>&lt;CAE6FiQ8YyTAPsiTrx7EWuBLW2mPx1vwv0Um0TDRnohhLW1X90g@mail.gmail.com&gt;</t>
  </si>
  <si>
    <t>Thu, 17 Jul 2008 12:46:31 -0400</t>
  </si>
  <si>
    <t>[big campaign] NEA: McCain's"New Reforms" Are the Same, Tired Schemes
 of the Bush Administration</t>
  </si>
  <si>
    <t>&lt;4C4A2E6B7BA7AE41899DE9963C1C8BC6011E8B62@NEA-HQ-EVS2.NEA.LOC&gt;</t>
  </si>
  <si>
    <t>Wed, 20 Jan 2016 12:36:23 -0500</t>
  </si>
  <si>
    <t>Minority Media and Telecommunications Council &lt;media@mmtconline.org&gt;</t>
  </si>
  <si>
    <t>Links Updated - Your Tech Guide to #BBSJ16 - Watch and Engage
 Online Today and Tomorrow!</t>
  </si>
  <si>
    <t>&lt;1123538042414.1103872774846.9366.0.181234JL.1002@scheduler.constantcontact.com&gt;</t>
  </si>
  <si>
    <t>Mon, 31 Aug 2015 16:28:08 -0600</t>
  </si>
  <si>
    <t>&lt;FA74B59E-BEED-4206-96C3-2C9AE82B1DD6@gmail.com&gt;</t>
  </si>
  <si>
    <t>Sun, 20 Sep 2015 16:08:12 -0400</t>
  </si>
  <si>
    <t>kfinney@hillaryclinton.com, ldrane@hillaryclinton.com</t>
  </si>
  <si>
    <t>Re: DRAFT: Baton Rouge remarks</t>
  </si>
  <si>
    <t>&lt;14fec5efbba-1448-11780@webprd-m107.mail.aol.com&gt;</t>
  </si>
  <si>
    <t>Mon, 25 Aug 2014 19:52:55 +0000</t>
  </si>
  <si>
    <t>"Matt Thornton, House Majority PAC" &lt;democrats@thehousemajoritypac.com&gt;</t>
  </si>
  <si>
    <t>FW: Tea Party WINS BIG!</t>
  </si>
  <si>
    <t>&lt;258137fed45655e187111d7c2a6bf811@bounce.bluestatedigital.com&gt;</t>
  </si>
  <si>
    <t>Sun, 23 Mar 2014 16:07:48 -0400</t>
  </si>
  <si>
    <t>Marisa McAuliffe &lt;marisamcauliffe@gmail.com&gt;</t>
  </si>
  <si>
    <t>Re: Do you have time for a quick call over the next few days?</t>
  </si>
  <si>
    <t>&lt;CANswjb205d_kWsE7priqRd_aP7W3zDc1hjU2334StqRS3cHxtA@mail.gmail.com&gt;</t>
  </si>
  <si>
    <t>Thu, 17 Sep 2015 11:09:56 -0400</t>
  </si>
  <si>
    <t>FINAL: Talking points for Laconia community forum tomorrow</t>
  </si>
  <si>
    <t>&lt;CAFcwtWD=dQuAVwpu4AQxWHXnr4MaZ3siJYhreWKF0HaV17C6Fg@mail.gmail.com&gt;</t>
  </si>
  <si>
    <t>Wed, 22 Jan 2014 20:39:28 -0500</t>
  </si>
  <si>
    <t>Fwd: Oscar-nominated documentary, The Act of Killing-President Obama should screen it...</t>
  </si>
  <si>
    <t>&lt;8B6E7ACC-9F6C-435E-AF8B-71AFAED8CAEC@gmail.com&gt;</t>
  </si>
  <si>
    <t>Sun, 7 Feb 2016 09:19:54 -0500 (EST)</t>
  </si>
  <si>
    <t>The Daily 202: Rubio suffers a big setback in New Hampshire, as the
 governors strike back.</t>
  </si>
  <si>
    <t>&lt;20160207091954.6058600.412193@sailthru.com&gt;</t>
  </si>
  <si>
    <t>Wed, 30 Sep 2015 18:31:10 -0400</t>
  </si>
  <si>
    <t>Team Weaver &lt;info@weaverforcongress.com&gt;</t>
  </si>
  <si>
    <t>FWD: "The crazies have taken over the party"</t>
  </si>
  <si>
    <t>&lt;5aef2c585d16429d8e9b91e1608569df@weaverforcongress.com&gt;</t>
  </si>
  <si>
    <t>Tue, 9 Jun 2015 22:38:05 -0400</t>
  </si>
  <si>
    <t>Re: Travel options for tomorrow</t>
  </si>
  <si>
    <t>&lt;CAE6FiQ-C8+FQs96cwTvYAqREBNn++OqiWQr7VPnhhzRbOXF53Q@mail.gmail.com&gt;</t>
  </si>
  <si>
    <t>Tue, 03 Mar 2015 20:42:00 -0500</t>
  </si>
  <si>
    <t>John Podesta &lt;john.podesta@gmail.com&gt;, Robby Mook &lt;robbymook2015@gmail.com&gt;, 
 Huma Abedin &lt;huma@hrcoffice.com&gt;, Sawsan Bay &lt;sbay@hrcoffice.com&gt;, 
 Jen Palmieri &lt;jennifer.m.palmieri@gmail.com&gt;, 
 Kristina Schake &lt;kristinakschake@gmail.com&gt;</t>
  </si>
  <si>
    <t>Call Re: Planning Period Launch Day</t>
  </si>
  <si>
    <t>&lt;D11BCD44.38F5E%marissa.astor@icloud.com&gt;</t>
  </si>
  <si>
    <t>Tue, 18 Aug 2015 15:41:15 +0000 (UTC)</t>
  </si>
  <si>
    <t>LinkedIn Notifications &lt;notifications-noreply@linkedin.com&gt;</t>
  </si>
  <si>
    <t>Robert Gordon just joined! Want to connect?</t>
  </si>
  <si>
    <t>&lt;1286249690.1813341.1439912475996.JavaMail.app@ltx1-app6454.prod&gt;</t>
  </si>
  <si>
    <t>Sun, 9 Aug 2015 10:46:44 -0700</t>
  </si>
  <si>
    <t>Re: Question for you</t>
  </si>
  <si>
    <t>&lt;5FE0270D-CE61-4663-8893-14C5938A9421@gmail.com&gt;</t>
  </si>
  <si>
    <t>Tue, 23 Jun 2015 23:09:19 +0000</t>
  </si>
  <si>
    <t>caitlin@grunwald-communications.com, creynolds@hillaryclinton.com, 
 jim.margolis@gmmb.com, mharris@hillaryclinton.com, 
 dschwerin@hillaryclinton.com, gruncom@aol.com, sbay@hillaryclinton.com, 
 mona@algpolling.com, kfinney@hillaryclinton.com, tgoff@hillaryclinton.com, 
 mfisher@hillaryclinton.com, jbenenson@bsgco.com, 
 jsullivan@hillaryclinton.com, gcrews@hillaryclinton.com, 
 tcarrk@hillaryclinton.com, bfallon@hillaryclinton.com, john@algpolling.com, 
 john.podesta@gmail.com, jpalmieri@hillaryclinton.com, 
 kschake@hillaryclinton.com, ha16@hillaryclinton.com, 
 oshur@hillaryclinton.com, "David@db-research.com" &lt;david@db-research.com&gt;, 
 arenteria@hillaryclinton.com, erenda@hillaryclinton.com, 
 ellen.esterhay@gmmb.com, vanand@hillaryclinton.com, 
 esepp@hillaryclinton.com, jp66@hillaryclinton.com, scurrie@bsgco.com, 
 cciorciari@hillaryclinton.com, mmarshall@hillaryclinton.com, 
 re47@hillaryclinton.com, sallymarx14@gmail.com, 
 kofferdahl@hillaryclinton.com</t>
  </si>
  <si>
    <t>[CANCELED] Wednesday 8AM Strategic Discussion</t>
  </si>
  <si>
    <t>&lt;94eb2c07ee96eebdf80519377a61@google.com&gt;</t>
  </si>
  <si>
    <t>Tue, 27 May 2008 11:42:56 -0400</t>
  </si>
  <si>
    <t>Jason Rosenbaum &lt;jrosenbaum@progressivemediausa.org&gt;</t>
  </si>
  <si>
    <t>jlee@progressivemediausa.org</t>
  </si>
  <si>
    <t>[big campaign] Re: McCain offers a third Bush term - research
 attached</t>
  </si>
  <si>
    <t>&lt;3E606004-73D4-4C13-A6E9-A2869FB8668F@progressivemediausa.org&gt;</t>
  </si>
  <si>
    <t>Mon, 12 Oct 2015 18:33:15 +0000</t>
  </si>
  <si>
    <t>Jake Sullivan &lt;jsullivan@hillaryclinton.com&gt;, 
 =?us-ascii?Q?Jake_Sullivan=0D=0A_=28jake.sullivan@gmail.com=29?= &lt;jake.sullivan@gmail.com&gt;, 
 Karen Dunn &lt;karen.l.dunn@gmail.com&gt;, 
 "Karen Dunn (KDunn@BSFLLP.com)" &lt;KDunn@BSFLLP.com&gt;, 
 "ha16@hillaryclinton.com" &lt;ha16@hillaryclinton.com&gt;, 
 =?us-ascii?Q?John_Podesta=0D=0A_=28john.podesta@gmail.com=29?= &lt;john.podesta@gmail.com&gt;, 
 "jp66@hillaryclinton.com" &lt;jp66@hillaryclinton.com&gt;</t>
  </si>
  <si>
    <t>Topics for Review (Some general,some specific) This Afternoon</t>
  </si>
  <si>
    <t>&lt;F652FD7157F3814886D064763C7EADD8160A6013@REV02EXCH01.revolution.ad&gt;</t>
  </si>
  <si>
    <t>Fri, 9 Oct 2009 10:45:34 -0400</t>
  </si>
  <si>
    <t>[big campaign] New Web Video: Even Bob Dole Thinks Congressional
 Republicans are Out-of-Touch on Health Insurance Reform</t>
  </si>
  <si>
    <t>&lt;29FF7EFA288ACD488DD412939D4D1BABE59BED@aufc-server.AUFC.local&gt;</t>
  </si>
  <si>
    <t>Sat, 15 Nov 2008 14:00:06 -0500</t>
  </si>
  <si>
    <t>MONDAY Schedule for President Elect Barack Obama</t>
  </si>
  <si>
    <t>&lt;910765B614388641B55B89646DC9E15705814186@SENATE-MS06.senate.ussenate.us&gt;</t>
  </si>
  <si>
    <t>Mon, 14 Sep 2015 04:46:31 +0000</t>
  </si>
  <si>
    <t>Arnie Miller &lt;AMiller@IMSearch.com&gt;</t>
  </si>
  <si>
    <t>Thanks again for the lift to the train station</t>
  </si>
  <si>
    <t>&lt;37BCF726-0786-4681-AD77-D4A325AA2773@IMSearch.com&gt;</t>
  </si>
  <si>
    <t>Mon, 13 Apr 2015 20:48:30 -0500</t>
  </si>
  <si>
    <t>Lily Adams &lt;ladams@hillaryclinton.com&gt;</t>
  </si>
  <si>
    <t>Quad City Times/Cedar Rapids Gazette: Clinton chooses small Iowa
 events to open campaign</t>
  </si>
  <si>
    <t>&lt;CA+xFL8d2xPMdhnK5uajtcqksFU62MZuJj3iPmBc5cvLFSEpt8g@mail.gmail.com&gt;</t>
  </si>
  <si>
    <t>Wed, 15 Apr 2015 18:34:53 -0400</t>
  </si>
  <si>
    <t>Tyrone Gayle &lt;tgayle@hillaryclinton.com&gt;</t>
  </si>
  <si>
    <t>Chicago Tribune: Park Ridge responds to Hillary Clinton's
 presidential bid</t>
  </si>
  <si>
    <t>&lt;CALbF9hXq6M0wbvZSsTwOGaUqFEqcxemtWaBgWNDqZ-UTq_t=Lg@mail.gmail.com&gt;</t>
  </si>
  <si>
    <t>Fri, 10 Jul 2009 08:50:56 EDT</t>
  </si>
  <si>
    <t>[big campaign] New Huff Post from Creamer</t>
  </si>
  <si>
    <t>&lt;bea.42d7d72a.37889330@aol.com&gt;</t>
  </si>
  <si>
    <t>Fri, 27 Mar 2015 22:53:34 +0000</t>
  </si>
  <si>
    <t>&lt;BLUPR03MB19924698DF79032EC238FC6B9090@BLUPR03MB199.namprd03.prod.outlook.com&gt;</t>
  </si>
  <si>
    <t>Wed, 10 Feb 2016 01:13:01 +0000</t>
  </si>
  <si>
    <t>BREAKING - EndCitizensUnited.org &lt;admin@endcitizensunited.org&gt;</t>
  </si>
  <si>
    <t>Bernie Sanders wins New Hampshire</t>
  </si>
  <si>
    <t>&lt;b7672574d0812a8aa5ac8ecea0ca8598@bounce.bluestatedigital.com&gt;</t>
  </si>
  <si>
    <t>Mon, 14 Jul 2008 11:19:32 -0400</t>
  </si>
  <si>
    <t>What they're bragging about</t>
  </si>
  <si>
    <t>&lt;a7fc28923156aa1b85319b72cd599e4a@localhost.localdomain&gt;</t>
  </si>
  <si>
    <t>Thu, 11 Dec 2014 08:07:11 -0800</t>
  </si>
  <si>
    <t>John, wrap up any 4G LTE tablet this holiday</t>
  </si>
  <si>
    <t>&lt;0.0.92.AFC.1D0155C85762B04.0@omp.moxiemail.moxieinteractive.com&gt;</t>
  </si>
  <si>
    <t>Sun, 05 Apr 2015 17:13:00 -0400</t>
  </si>
  <si>
    <t>MElias@perkinscoie.com, Robby Mook &lt;robbymook2015@gmail.com&gt;, 
 Dennis Cheng &lt;d.cheng@me.com&gt;, John Podesta &lt;john.podesta@gmail.com&gt;, 
 Charlie Baker &lt;Charlie.Baker@deweysquare.com&gt;, 
 "Berkon, Jonathan  (Perkins Coie)" &lt;JBerkon@perkinscoie.com&gt;, 
 Jesse Ferguson &lt;jesse@jesseferguson.com&gt;</t>
  </si>
  <si>
    <t>Update: Priorities and Super PACs Discussion</t>
  </si>
  <si>
    <t>&lt;D1471DFB.455E5%marissa.astor@icloud.com&gt;</t>
  </si>
  <si>
    <t>Wed, 18 Nov 2015 15:19:42 +0000</t>
  </si>
  <si>
    <t>&lt;232a4a45176fccacab865e520a7f9100a75.20151118151926@mail34.suw15.mcsv.net&gt;</t>
  </si>
  <si>
    <t>Sun, 29 Mar 2015 19:22:48 -0400</t>
  </si>
  <si>
    <t>Fwd: Foundation call</t>
  </si>
  <si>
    <t>&lt;CAE6FiQ_6puhdbrAeVx_vyWJzdkxGVOf0T3m2-isOEOihNPqvjA@mail.gmail.com&gt;</t>
  </si>
  <si>
    <t>Thu, 8 Oct 2015 20:27:26 +0000</t>
  </si>
  <si>
    <t>FWD: Total CHAOS (McCarthy withdraws)</t>
  </si>
  <si>
    <t>&lt;7f454ddd114ff49c9948ca141131a20e@bounce.bluestatedigital.com&gt;</t>
  </si>
  <si>
    <t>Sun, 20 Dec 2015 14:37:14 +0000</t>
  </si>
  <si>
    <t>john.podesta@gmail.com, re47@hillaryclinton.com, hstone@hillaryclinton.com, 
 slatham@hillaryclinton.com</t>
  </si>
  <si>
    <t>Updated Invitation: John, Robby, Heather, Sara @ Sun Dec 20, 2015 3pm
 - 4pm (john.podesta@gmail.com)</t>
  </si>
  <si>
    <t>&lt;001a114fc2ec0143f50527554fc1@google.com&gt;</t>
  </si>
  <si>
    <t>Sun, 13 Mar 2016 11:43:37 +0000</t>
  </si>
  <si>
    <t>Bernie, Elizabeth and de Blasio</t>
  </si>
  <si>
    <t>&lt;CY1PR17MB02042A9963BA76559D3779EADFB70@CY1PR17MB0204.namprd17.prod.outlook.com&gt;</t>
  </si>
  <si>
    <t>Mon, 29 Jun 2015 11:18:51 -0400</t>
  </si>
  <si>
    <t>Re: Fwd: From megabus.com: Your reservations have been made</t>
  </si>
  <si>
    <t>&lt;CAEMn5QnGWOhcNqUOwQ=n1RAG0n=nXUJb9KKsGagEL4=QC=C-zw@mail.gmail.com&gt;</t>
  </si>
  <si>
    <t>Thu, 28 Jan 2016 14:00:00 -0600</t>
  </si>
  <si>
    <t>American Bar Association &lt;cle@americanbar.org&gt;</t>
  </si>
  <si>
    <t>It's Almost Here: National Institute on Cybersecurity</t>
  </si>
  <si>
    <t>&lt;34544-13714554.1454011259703.JavaMail.SYSTEM@chg-mcm-prod&gt;</t>
  </si>
  <si>
    <t>Fri, 29 Jul 2011 15:34:20 -0400</t>
  </si>
  <si>
    <t>Faith Bloggers &lt;faithblogs@googlegroups.com&gt;, 
 Bigcampaign &lt;bigcampaign@googlegroups.com&gt;</t>
  </si>
  <si>
    <t>[big campaign] MEDIA ADVISORY: Illinois Mothers with Child Support
 Problems to Hold Press Conference, Deliver Letter to Congressman Joe Walsh</t>
  </si>
  <si>
    <t>&lt;CAH-d7Om0F1xsM_D9sMA2QK0gkWuj4YVoZNHLi2YDDsvQ-E5KQg@mail.gmail.com&gt;</t>
  </si>
  <si>
    <t>Fri, 22 Jan 2016 15:01:40 +0000</t>
  </si>
  <si>
    <t>"john.podesta@gmail.com" &lt;john.podesta@gmail.com&gt;, 
 "mharris@hillaryclinton.com" &lt;mharris@hillaryclinton.com&gt;</t>
  </si>
  <si>
    <t>CVC Policy Call</t>
  </si>
  <si>
    <t>&lt;486A26C9-0029-47EB-8A73-20027956BAC7@chelseaoffice.com&gt;</t>
  </si>
  <si>
    <t>Fri, 31 May 2013 19:34:34 +0000</t>
  </si>
  <si>
    <t>Bobby Schilling didn't bargain for this:</t>
  </si>
  <si>
    <t>&lt;06a4d86df414f27c08c48c18355be89e@bounce.bluestatedigital.com&gt;</t>
  </si>
  <si>
    <t>Wed, 29 Oct 2008 16:15:50 -0500</t>
  </si>
  <si>
    <t>"Juliana Gendelman" &lt;jgendelman@americanprogress.org&gt;</t>
  </si>
  <si>
    <t>Re: FW: Foreign Climate Delegations</t>
  </si>
  <si>
    <t>&lt;e5404f960810291415s28683faemf144c6f5684c0f17@mail.gmail.com&gt;</t>
  </si>
  <si>
    <t>Sat, 16 Jan 2016 08:04:21 -0500</t>
  </si>
  <si>
    <t>Fwd: 8:30AM call - agenda and memo</t>
  </si>
  <si>
    <t>&lt;-5562266198558481309@unknownmsgid&gt;</t>
  </si>
  <si>
    <t>Sat, 13 Jun 2015 02:04:12 +0000</t>
  </si>
  <si>
    <t>Re: Fwd: CNBC's Squawk Box - Guest Co-Host Invitation</t>
  </si>
  <si>
    <t>&lt;BN3PR01MB13181603E3316869208DDF5FEABA0@BN3PR01MB1318.prod.exchangelabs.com&gt;</t>
  </si>
  <si>
    <t>Mon, 18 May 2015 17:26:24 -0400</t>
  </si>
  <si>
    <t>Glad you said no</t>
  </si>
  <si>
    <t>&lt;CAJiTYQa2wUt9P_6kFEkxE51zD3MtdR_eMMz9V59UN2tPEQ98Sw@mail.gmail.com&gt;</t>
  </si>
  <si>
    <t>Fri, 18 Dec 2015 20:57:47 +0000</t>
  </si>
  <si>
    <t>"debate-day@turnoutpac.org" &lt;admin@turnoutpac.org&gt;</t>
  </si>
  <si>
    <t>Have you decided not to respond, John? (last chance)</t>
  </si>
  <si>
    <t>&lt;38a08110572db117c0081986ce0f10e1@bounce.bluestatedigital.com&gt;</t>
  </si>
  <si>
    <t>Wed, 10 Feb 2016 21:16:39 -0500</t>
  </si>
  <si>
    <t>Re: Clinton Reassesses Campaign With Thursday Debate Next Test -
 Bloomberg Politics</t>
  </si>
  <si>
    <t>&lt;CANu9wN6Y1UVfYmmgWeGc4571HhG=RXaa-+cCfbT8V6J=PaH9YA@mail.gmail.com&gt;</t>
  </si>
  <si>
    <t>Fri, 30 Oct 2015 06:56:12 -0700</t>
  </si>
  <si>
    <t>1000 Miles</t>
  </si>
  <si>
    <t>&lt;CAP-MWF7Fz1fJWaXy22bdw=-MDqA_Zwxw08-VmO27L2ejygJ9Lg@mail.gmail.com&gt;</t>
  </si>
  <si>
    <t>Thu, 12 Jan 2012 09:18:51 -0500</t>
  </si>
  <si>
    <t>Re: quick fyi re: offer of branding help</t>
  </si>
  <si>
    <t>&lt;CAE6FiQ90Nc9a+ds9GOGX1GQtJYmXpf_x3P71KaKQUO+-QkB3Jg@mail.gmail.com&gt;</t>
  </si>
  <si>
    <t>Wed, 15 Apr 2015 20:03:02 -0500</t>
  </si>
  <si>
    <t>hrcrapid &lt;hrcrapid@googlegroups.com&gt;, 
 Karen Finney &lt;kfinney@hillaryclinton.com&gt;, 
 Jesse Ferguson &lt;jferguson@hillaryclinton.com&gt;, 
 Jennifer Palmieri &lt;jpalmieri@hillaryclinton.com&gt;, 
 Heather Samuelson &lt;hsamuelson@cdmillsgroup.com&gt;, 
 Cheryl Mills &lt;cheryl.mills@gmail.com&gt;, 
 Adrienne Elrod &lt;aelrod@hillaryclinton.com&gt;, 
 Ian Sams &lt;isams@hillaryclinton.com&gt;, 
 Tyrone Gayle &lt;tgayle@hillaryclinton.com&gt;, 
 Jesse Lehrich &lt;jlehrich@hillaryclinton.com&gt;</t>
  </si>
  <si>
    <t>Council Bluffs</t>
  </si>
  <si>
    <t>&lt;-3317029725845745421@unknownmsgid&gt;</t>
  </si>
  <si>
    <t>Sat, 22 Mar 2014 22:13:03 -0400</t>
  </si>
  <si>
    <t>&lt;A3C37293-FD74-4CAE-976E-8347682C6C27@gmail.com&gt;</t>
  </si>
  <si>
    <t>Mon, 14 Mar 2016 22:01:08 +0000</t>
  </si>
  <si>
    <t>how are you feeling about tomorrow?</t>
  </si>
  <si>
    <t>&lt;8B3BC367-D56C-43BF-91A8-F04588F3F40C@nbcuni.com&gt;</t>
  </si>
  <si>
    <t>Wed, 14 Dec 2011 11:48:59 -0500</t>
  </si>
  <si>
    <t>Revised Draft of CEO Email on Compensation</t>
  </si>
  <si>
    <t>&lt;3A1ECBF29D41C34CB0BDADD757540D09139E179A3E@CLINTON07.utopiasystems.net&gt;</t>
  </si>
  <si>
    <t>Thu, 11 Jun 2015 10:17:39 -0400</t>
  </si>
  <si>
    <t>Lissa Muscatine &lt;lmuscatine@gmail.com&gt;</t>
  </si>
  <si>
    <t>Re: New Draft</t>
  </si>
  <si>
    <t>&lt;CADEERzfGs_=__hNj4X9GCQGQmpMV8OX0_GvYrxXxHzO_NbyFRA@mail.gmail.com&gt;</t>
  </si>
  <si>
    <t>Wed, 5 Nov 2008 08:50:17 -0600</t>
  </si>
  <si>
    <t>"Dan Pfeiffer" &lt;dpfeiffer@barackobama.com&gt;, laurasnichols@yahoo.com, 
 "Stephanie Cutter" &lt;scutter@barackobama.com&gt;, 
 "Anita Dunn" &lt;adunn@barackobama.com&gt;, "Pete Rouse" &lt;prouse@barackobama.com&gt;, 
 jpodesta@gmail.com, "Jim Messina" &lt;jmessina@barackobama.com&gt;, 
 chris.lu@ptt.gov</t>
  </si>
  <si>
    <t>revised press release</t>
  </si>
  <si>
    <t>&lt;1B00035490093D4A9609987376E3B8331CA46251@manny.obama.local&gt;</t>
  </si>
  <si>
    <t>Mon, 6 Apr 2015 18:03:52 +0000</t>
  </si>
  <si>
    <t>Marissa Astor &lt;marissa.astor@icloud.com&gt;, 
 "Margolis, Jim" &lt;Jim.Margolis@gmmb.com&gt;, 
 Joel Benenson &lt;jbenenson@bsgco.com&gt;, David Binder &lt;David@db-research.com&gt;, 
 John Anzalone &lt;john@algpolling.com&gt;, Mandy Grunwald &lt;gruncom@aol.com&gt;, 
 Oren Shur &lt;orencshur@gmail.com&gt;, John Podesta &lt;john.podesta@gmail.com&gt;, 
 Kristina Schake &lt;kristinakschake@gmail.com&gt;, 
 Jennifer Palmieri &lt;jennifer.m.palmieri@gmail.com&gt;, 
 Brian Fallon &lt;brianefallon@gmail.com&gt;, Tony Carrk &lt;tony.carrk@gmail.com&gt;, 
 Jake Sullivan &lt;jake.sullivan@gmail.com&gt;, 
 Nick Merrill &lt;nmerrill@hrcoffice.com&gt;</t>
  </si>
  <si>
    <t>Re: 12 PM ET TODAY: Long Q&amp;A Call</t>
  </si>
  <si>
    <t>&lt;D14841E6.79692%dschwerin@hrcoffice.com&gt;</t>
  </si>
  <si>
    <t>Fri, 16 Oct 2009 09:28:29 EDT</t>
  </si>
  <si>
    <t>[big campaign] New Huff Post from Creamer -- More on Wall Street</t>
  </si>
  <si>
    <t>&lt;bce.50ea3ae4.3809cefd@aol.com&gt;</t>
  </si>
  <si>
    <t>Thu, 23 Jan 2014 05:52:03 -0500</t>
  </si>
  <si>
    <t>Re: I wonder who is working on this...</t>
  </si>
  <si>
    <t>&lt;20D2C92B-6954-428F-B465-2363DA51307D@gmail.com&gt;</t>
  </si>
  <si>
    <t>Fri, 12 Feb 2016 23:40:26 +0000</t>
  </si>
  <si>
    <t>Re: 2 additional call sheets for WJC - Steve Wynn and Jim Murren</t>
  </si>
  <si>
    <t>&lt;18721B0D-E7D5-4B17-897C-8AA954EC078E@presidentclinton.com&gt;</t>
  </si>
  <si>
    <t>Fri, 18 Dec 2015 20:25:46 -0600</t>
  </si>
  <si>
    <t>Re: Follow-up</t>
  </si>
  <si>
    <t>&lt;8701354362406099126@unknownmsgid&gt;</t>
  </si>
  <si>
    <t>Tue, 20 Oct 2015 10:29:37 -0400</t>
  </si>
  <si>
    <t>Friends and Allies Email Talking Points</t>
  </si>
  <si>
    <t>&lt;CAPdEZwnPcisqqupjxOShxEst4NvEx9ei-Qtk+j++OVEWJUm_1w@mail.gmail.com&gt;</t>
  </si>
  <si>
    <t>Sat, 18 Apr 2015 11:28:51 -0400</t>
  </si>
  <si>
    <t>Senate Caucus</t>
  </si>
  <si>
    <t>&lt;5636434300066926946@unknownmsgid&gt;</t>
  </si>
  <si>
    <t>Thu, 5 Nov 2015 17:21:31 -0500</t>
  </si>
  <si>
    <t>Re: Contest</t>
  </si>
  <si>
    <t>&lt;480130552049521094@unknownmsgid&gt;</t>
  </si>
  <si>
    <t>Mon, 25 Jan 2016 11:55:37 -0500</t>
  </si>
  <si>
    <t>Barack Obama &lt;democraticparty@democrats.org&gt;</t>
  </si>
  <si>
    <t>John, let's make this count</t>
  </si>
  <si>
    <t>&lt;1fef274dc6599811ea9d12773319b7b1@ofa0.bounce.bluestatedigital.com&gt;</t>
  </si>
  <si>
    <t>Tue, 07 May 2013 09:40:05 -0400</t>
  </si>
  <si>
    <t>"Sean Patrick Maloney " &lt;info@seanmaloney.com&gt;</t>
  </si>
  <si>
    <t>no recourse</t>
  </si>
  <si>
    <t>&lt;6bf44e3c94da47f09fa33ae886882445@seanmaloney.com&gt;</t>
  </si>
  <si>
    <t>Wed, 19 Nov 2014 03:16:51 +0000</t>
  </si>
  <si>
    <t>"Philippe Reines" &lt;pir@hrcoffice.com&gt;</t>
  </si>
  <si>
    <t>"CDM" &lt;Cheryl.mills@gmail.com&gt;</t>
  </si>
  <si>
    <t>Re: Wait, there Is NO meeting on Thursday at 10am in Chappaqua despite the SEVEN email in my inbox about a "Meeting on Thursday at 10am in Chappaqua"?!?! I'm Confused. Why would a subject header about Elizabeth Warren imply there is another meeting?</t>
  </si>
  <si>
    <t>&lt;226263682-1416367012-cardhu_decombobulator_blackberry.rim.net-1962999871-@b2.c6.bise6.blackberry&gt;</t>
  </si>
  <si>
    <t>Wed, 20 Feb 2008 22:05:50 -0500</t>
  </si>
  <si>
    <t>Re: Corzine mtg sunday</t>
  </si>
  <si>
    <t>&lt;8dd172e0802201905v2396623aj144e99a59aa181b5@mail.gmail.com&gt;</t>
  </si>
  <si>
    <t>Mon, 1 Feb 2016 21:51:17 -0500</t>
  </si>
  <si>
    <t>Re: We gonna win?</t>
  </si>
  <si>
    <t>&lt;CAE6FiQ_vH=VEXk8cebVB0VsWe5zgEAyMjf_Sedu7n4qAySUkuw@mail.gmail.com&gt;</t>
  </si>
  <si>
    <t>Mon, 18 May 2015 16:11:50 -0400</t>
  </si>
  <si>
    <t>Schaitbarger</t>
  </si>
  <si>
    <t>&lt;CAE6FiQ9_g2yM30DyLbUAbW6-8_rwfbC08BF7CNeSVMvETxcVdg@mail.gmail.com&gt;</t>
  </si>
  <si>
    <t>Mon, 2 Nov 2015 18:20:25 -0500</t>
  </si>
  <si>
    <t>Re: Call from Senator Harry Reid</t>
  </si>
  <si>
    <t>&lt;CAE6FiQ-T0ONRRqaimAA2K9vz_EQ9U5SGGZrC_dnieY-3HQQ2gA@mail.gmail.com&gt;</t>
  </si>
  <si>
    <t>Sat, 28 Feb 2015 17:02:36 +0000</t>
  </si>
  <si>
    <t>Cheryl Mills n &lt;cheryl.mills@gmail.com&gt;, Robby &lt;robbymook@gmail.com&gt;</t>
  </si>
  <si>
    <t>Re: 8am on Sunday</t>
  </si>
  <si>
    <t>&lt;CY1PR0301MB063585C9A6288033C367FD79DD120@CY1PR0301MB0635.namprd03.prod.outlook.com&gt;</t>
  </si>
  <si>
    <t>Thu, 28 May 2015 19:20:33 -0400</t>
  </si>
  <si>
    <t>"S. Jaishankar" &lt;sjaishankar55@gmail.com&gt;</t>
  </si>
  <si>
    <t>Re: Call</t>
  </si>
  <si>
    <t>&lt;CAE6FiQ8Rj2TSn1YeF2AuwH51OiGDXbfUP=M-of1UZH23_QoOgw@mail.gmail.com&gt;</t>
  </si>
  <si>
    <t>Thu, 21 Jan 2016 16:49:02 +0000</t>
  </si>
  <si>
    <t>Dan Schwerin &lt;dschwerin@hillaryclinton.com&gt;, 
 Speech Book &lt;speechbook@hillaryclinton.com&gt;, 
 Speech Drafts &lt;speechdrafts@hillaryclinton.com&gt;</t>
  </si>
  <si>
    <t>Re: Speech for today</t>
  </si>
  <si>
    <t>&lt;D2C675F7.323D4%jim.margolis@gmmb.com&gt;</t>
  </si>
  <si>
    <t>Fri, 3 Jul 2015 19:09:04 -0400</t>
  </si>
  <si>
    <t>Re: Draft Message Box</t>
  </si>
  <si>
    <t>&lt;3090693921932740984@unknownmsgid&gt;</t>
  </si>
  <si>
    <t>Mon, 7 Jun 2010 16:40:37 -0700</t>
  </si>
  <si>
    <t>"Crow, Melissa" &lt;mcrow@broadcenter.org&gt;</t>
  </si>
  <si>
    <t>Broad Superintendents Academy Graduate Anthony Tata Profiled by
 Jane Pauley</t>
  </si>
  <si>
    <t>&lt;65A66001E1C29041944C733ED1D0909A44096AE372@vm-exch2k7&gt;</t>
  </si>
  <si>
    <t>Sun, 6 Feb 2011 23:28:02 -0500 (EST)</t>
  </si>
  <si>
    <t>[big campaign] New Huff Post from Creamer-Repulibcan Spending Cap
 Would Have Caused Depression</t>
  </si>
  <si>
    <t>&lt;8CD94968AA80F0E-DB8-38AF3@web-mmc-m08.sysops.aol.com&gt;</t>
  </si>
  <si>
    <t>Tue, 19 Feb 2008 19:42:23 -0500</t>
  </si>
  <si>
    <t>"Susan McCue" &lt;susan@messageinc.com&gt;</t>
  </si>
  <si>
    <t>Re: DRAFT launch statement for progressive media</t>
  </si>
  <si>
    <t>&lt;87906ab90802191642j2cd37041k2a407d1e0a09d8b4@mail.gmail.com&gt;</t>
  </si>
  <si>
    <t>Sun, 9 Aug 2015 15:52:56 -0400</t>
  </si>
  <si>
    <t>Fwd: So lovely to see you!</t>
  </si>
  <si>
    <t>&lt;CAE6FiQ82puRPk70PY0ATcy_wM0ybv-7drkEO2HtTrGGudxPEyA@mail.gmail.com&gt;</t>
  </si>
  <si>
    <t>Wed, 13 Jan 2016 11:39:24 -0500</t>
  </si>
  <si>
    <t>TWEET on Sanders Budget</t>
  </si>
  <si>
    <t>&lt;CAEMn5Q=j7xf8Ps8oYtq-3fPW3tNE91CRE0Yfr4KneQ8yZqE_zQ@mail.gmail.com&gt;</t>
  </si>
  <si>
    <t>Wed, 16 Dec 2015 18:16:29 -0500</t>
  </si>
  <si>
    <t>Speech Drafts &lt;speechdrafts@hillaryclinton.com&gt;, 
 Harrell Kirstein &lt;hkirstein@hillaryclinton.com&gt;, 
 Christina Reynolds &lt;creynolds@hillaryclinton.com&gt;, 
 Xochitl Hinojosa &lt;xhinojosa@hillaryclinton.com&gt;, 
 Laura Rosenberger &lt;lrosenberger@hillaryclinton.com&gt;, 
 Oren Fliegelman &lt;ofliegelman@hfaintern.com&gt;</t>
  </si>
  <si>
    <t>DRAFT: Union Leader Op-Ed on terrorism plan</t>
  </si>
  <si>
    <t>&lt;CA+C_h82n5TnJZJo0XE9YCjaG-cD2C934ih05gk3V=Ekr1yEhFA@mail.gmail.com&gt;</t>
  </si>
  <si>
    <t>Wed, 14 May 2008 17:29:48 -0400</t>
  </si>
  <si>
    <t>"Anna Burger" &lt;anna.burger@seiu.org&gt;, "John Stocks" &lt;jstocks@nea.org&gt;, 
 "John Podesta" &lt;john.podesta@gmail.com&gt;, 
 "Robert McKay" &lt;rmckay@mckayfund.org&gt;, "Frank Smith" &lt;fes33@aol.com&gt;, 
 "Mary Pat Bonner" &lt;mpbonner@bonnergrp.com&gt;</t>
  </si>
  <si>
    <t>&lt;d8506cac0805141429i6d1bd376x29ae8f3ce2917592@mail.gmail.com&gt;</t>
  </si>
  <si>
    <t>Thu, 17 Mar 2016 14:32:30 -0400</t>
  </si>
  <si>
    <t>Fwd: Andrew Gillum</t>
  </si>
  <si>
    <t>&lt;CANvypvANX6DyEFgNW4+MtqWGDpQxbGc5kVJmM1rrQyUt1sZE9g@mail.gmail.com&gt;</t>
  </si>
  <si>
    <t>Sat, 6 Dec 2014 05:41:41 -0500</t>
  </si>
  <si>
    <t>Any feedback from others?</t>
  </si>
  <si>
    <t>&lt;7E237EF3-0E80-4706-AAE0-E7551967797A@gmail.com&gt;</t>
  </si>
  <si>
    <t>Tue, 2 Feb 2016 17:34:39 -0600 (CST)</t>
  </si>
  <si>
    <t>americanairlines@aa.com</t>
  </si>
  <si>
    <t>American Airlines Boarding Pass(es).</t>
  </si>
  <si>
    <t>&lt;1767765841.53141454456079339.JavaMail.aaadm@aasjclapp1157&gt;</t>
  </si>
  <si>
    <t>Tue, 2 Jun 2015 10:09:08 -0400</t>
  </si>
  <si>
    <t>Voicemail: Barbara Boxer</t>
  </si>
  <si>
    <t>&lt;CAEMn5Qnu0FpYCBDD74g76CYDubE_p_3g_q7z5+-zTrY8KRf2Wg@mail.gmail.com&gt;</t>
  </si>
  <si>
    <t>Sat, 27 Sep 2014 20:51:23 +0000</t>
  </si>
  <si>
    <t>get this HUGE surprise</t>
  </si>
  <si>
    <t>&lt;09d273dc905852d5b46538f41ae00ab7@bounce.bluestatedigital.com&gt;</t>
  </si>
  <si>
    <t>Fri, 31 Oct 2008 13:57:56 -0400</t>
  </si>
  <si>
    <t>"Judy Feder " &lt;Judy@judyfeder.com&gt;</t>
  </si>
  <si>
    <t>4 days to go</t>
  </si>
  <si>
    <t>&lt;67ff856b982a46c69f58930aca691498@judyfeder.com&gt;</t>
  </si>
  <si>
    <t>Sun, 6 Sep 2015 11:59:48 -0400</t>
  </si>
  <si>
    <t>Re: You around today</t>
  </si>
  <si>
    <t>&lt;1621E184-BDEE-47D8-9814-5E514DA78131@gmail.com&gt;</t>
  </si>
  <si>
    <t>Mon, 24 Aug 2015 00:39:04 +0000</t>
  </si>
  <si>
    <t>RE: full disclosure</t>
  </si>
  <si>
    <t>&lt;7c517b2ef9aa4c8f91f5b1ec3c248ef0@scg-mbx1.scg.corp&gt;</t>
  </si>
  <si>
    <t>Mon, 15 Jun 2015 17:47:53 -0400</t>
  </si>
  <si>
    <t>Eden Tesfaye &lt;etesfaye@hillaryclinton.com&gt;</t>
  </si>
  <si>
    <t>Re: Loop you for running tomorrow</t>
  </si>
  <si>
    <t>&lt;CAKQcPscSnhY=B_hrwOPySEbFJ4k-_c4axy-0oThNjDnf4UEGXg@mail.gmail.com&gt;</t>
  </si>
  <si>
    <t>Fri, 16 Jan 2009 15:05:42 -0500</t>
  </si>
  <si>
    <t>[big campaign] Reminder: Statements of Support for House Plan</t>
  </si>
  <si>
    <t>&lt;29FF7EFA288ACD488DD412939D4D1BABB57ECC@aufc-server.AUFC.local&gt;</t>
  </si>
  <si>
    <t>Sat, 1 Aug 2015 10:31:47 -0400</t>
  </si>
  <si>
    <t>Barry Bearak &lt;bearak@nytimes.com&gt;</t>
  </si>
  <si>
    <t>Cecil the lion</t>
  </si>
  <si>
    <t>&lt;CAE6FiQ_B5gMhxcibZgAxnpe2p8ZLSTUnwMaWmQB5ONRR51J56w@mail.gmail.com&gt;</t>
  </si>
  <si>
    <t>Wed, 4 Nov 2015 14:32:49 -0500</t>
  </si>
  <si>
    <t>Barbara Lewis &lt;barbmlewis@hotmail.com&gt;</t>
  </si>
  <si>
    <t>steve daetz &lt;sdaetz@sandlerfoundation.org&gt;, 
 "Alan S. Blinder" &lt;blinder@princeton.edu&gt;</t>
  </si>
  <si>
    <t>RE: Following up on discussion on the Equitable Growth Steering
 Committee call</t>
  </si>
  <si>
    <t>&lt;BLU179-W302BE2B74F94E34E9DF3EFD52A0@phx.gbl&gt;</t>
  </si>
  <si>
    <t>Mon, 23 Mar 2015 20:49:51 +0000</t>
  </si>
  <si>
    <t>"McCombs, Claire" &lt;Claire_E_McCombs@who.eop.gov&gt;</t>
  </si>
  <si>
    <t>"'Richard_leon@dcd.uscourts.gov'" &lt;Richard_leon@dcd.uscourts.gov&gt;, 
 =?us-ascii?Q?=27John=0D=0A_Podesta_=28John.podesta@gmail.com=29=27?= &lt;John.podesta@gmail.com&gt;</t>
  </si>
  <si>
    <t>Georgetown Law Class</t>
  </si>
  <si>
    <t>&lt;6F7EACB4F7BAE64F85DCD3831E5F48880E951DD2@smeopm03&gt;</t>
  </si>
  <si>
    <t>Mon, 26 Oct 2015 19:11:59 -0400</t>
  </si>
  <si>
    <t>Jake Sullivan &lt;jsullivan@hillaryclinton.com&gt;, 
 Huma Abedin &lt;ha16@hillaryclinton.com&gt;, Ron Klain &lt;ron.klain@revolution.com&gt;, 
 Karen Dunn &lt;karen.l.dunn@gmail.com&gt;, John Podesta &lt;jp66@hillaryclinton.com&gt;, 
 John Podesta &lt;john.podesta@gmail.com&gt;, 
 Sara Aronchick Solow &lt;sara.solow@gmail.com&gt;, 
 Kristina Costa &lt;kcosta@hillaryclinton.com&gt;</t>
  </si>
  <si>
    <t>Debate prep call with HRC on Wednesday, October 28th</t>
  </si>
  <si>
    <t>&lt;CADp8JMxHd3ptbXZnciPVYyZkqqcH00s759uYFg8uCY_v6pKeFA@mail.gmail.com&gt;</t>
  </si>
  <si>
    <t>Fri, 13 Nov 2015 18:39:15 -0500</t>
  </si>
  <si>
    <t>Re: 1199SEIU</t>
  </si>
  <si>
    <t>&lt;4649362301480800558@unknownmsgid&gt;</t>
  </si>
  <si>
    <t>Wed, 12 Aug 2015 17:03:29 +0000</t>
  </si>
  <si>
    <t>"Biswal, Nisha" &lt;BiswalN2@state.gov&gt;</t>
  </si>
  <si>
    <t>PM Modi - Stanford event on clean energy</t>
  </si>
  <si>
    <t>&lt;A255034505615E4EB15ECCD2DF982AC3230404C1@EEAPPSEREX10.appservices.state.sbu&gt;</t>
  </si>
  <si>
    <t>Mon, 5 Jan 2015 14:43:46 -0500</t>
  </si>
  <si>
    <t>delighttful conversation with Jen</t>
  </si>
  <si>
    <t>&lt;CALk44aBAyNDq41Yq4-+gHCuiJ=zuvCdpkYtB4iO1qLL-D77ATQ@mail.gmail.com&gt;</t>
  </si>
  <si>
    <t>Mon, 26 Apr 2010 11:36:20 -0400 (EDT)</t>
  </si>
  <si>
    <t>For the first time in history, Arlen Specter ...</t>
  </si>
  <si>
    <t>&lt;457814820.1153760021@wfc.wfcDB.mail.democracyinaction.com&gt;</t>
  </si>
  <si>
    <t>Mon, 18 Aug 2014 16:24:41 +0000</t>
  </si>
  <si>
    <t>"Ali Lapp, House Majority PAC" &lt;democrats@thehousemajoritypac.com&gt;</t>
  </si>
  <si>
    <t>a professional Clinton hater?</t>
  </si>
  <si>
    <t>&lt;4c6822f7e69924830ca9b82f90f7b38e@bounce.bluestatedigital.com&gt;</t>
  </si>
  <si>
    <t>Sun, 8 Mar 2015 15:20:49 -0400</t>
  </si>
  <si>
    <t>Pleasure Meeting You</t>
  </si>
  <si>
    <t>&lt;CACy0mypNgT56CpW9WTXJmjLW0EYyH1Da5zRGpCC=OFz9Nu-VAQ@mail.gmail.com&gt;</t>
  </si>
  <si>
    <t>Wed, 20 Oct 2010 16:10:23 -0400</t>
  </si>
  <si>
    <t>[big campaign] Walker's Real Record on Stem Cells: Ban Embryonic Stem
 Cell Research</t>
  </si>
  <si>
    <t>&lt;AANLkTinr955rKm=OAdN_oG7njhZqAiiOmFTtMSLxRj_q@mail.gmail.com&gt;</t>
  </si>
  <si>
    <t>Sat, 13 Feb 2016 15:03:52 -0500</t>
  </si>
  <si>
    <t>Charles Ferguson &lt;charles@cferguson.com&gt;</t>
  </si>
  <si>
    <t>Joining the blog and Twitter community</t>
  </si>
  <si>
    <t>&lt;1123784216946.1103318110068.2510.0.261503JL.1002@scheduler.constantcontact.com&gt;</t>
  </si>
  <si>
    <t>Mon, 28 Apr 2014 14:08:34 +0000</t>
  </si>
  <si>
    <t>GOP leadership is investing</t>
  </si>
  <si>
    <t>&lt;052d152e8c4a80acc005dc7bd3c06713@bounce.bluestatedigital.com&gt;</t>
  </si>
  <si>
    <t>Tue, 30 Sep 2014 20:04:50 +0000</t>
  </si>
  <si>
    <t>G'town Law Hosts Sen. Leahy 10/18</t>
  </si>
  <si>
    <t>&lt;5CFB44D64A78CA459D19BE4B86C9F9E825575168@LAW-MBX01.law.georgetown.edu&gt;</t>
  </si>
  <si>
    <t>Sun, 22 Feb 2015 17:49:34 -0500</t>
  </si>
  <si>
    <t>Re: John Podesta Contact Update</t>
  </si>
  <si>
    <t>&lt;829BBB46-B798-4383-AF33-4ED4953C1380@gmail.com&gt;</t>
  </si>
  <si>
    <t>Thu, 24 Dec 2015 09:38:27 -0500</t>
  </si>
  <si>
    <t>Fred Rotondaro &lt;fred.rotondaro@gmail.com&gt;</t>
  </si>
  <si>
    <t>&lt;99FE545B-FB79-40D3-8DF6-ED3451C9D15D@gmail.com&gt;</t>
  </si>
  <si>
    <t>Mon, 14 Mar 2016 21:45:28 +0000</t>
  </si>
  <si>
    <t>&lt;7c399b49791d8364d25c0549cadbe789278.20160314214508@mail150.atl171.mcdlv.net&gt;</t>
  </si>
  <si>
    <t>Tue, 4 Nov 2008 17:56:31 -0600</t>
  </si>
  <si>
    <t>Re: Ethics code</t>
  </si>
  <si>
    <t>&lt;F8E7E66F-79D4-4718-BF42-D8953E8A00E2@gmail.com&gt;</t>
  </si>
  <si>
    <t>Thu, 14 Jan 2016 14:00:43 -0500</t>
  </si>
  <si>
    <t>Re: NEW dial in numbers for 2pm</t>
  </si>
  <si>
    <t>&lt;CANvypvDP5HyLOswUaJ8HYmFLOehZJ65LLu8L0HEKbHGYdZ3pbw@mail.gmail.com&gt;</t>
  </si>
  <si>
    <t>Tue, 2 Dec 2008 14:14:13 -0500</t>
  </si>
  <si>
    <t>FW: has he seen this?</t>
  </si>
  <si>
    <t>&lt;2D9BF548D5515F438B3AA0B0BE7BF5F63031BF5F5B@MBX-01.ptt.gov&gt;</t>
  </si>
  <si>
    <t>Fri, 13 Nov 2015 22:18:45 +0000</t>
  </si>
  <si>
    <t>"Wallace J. Mlyniec" &lt;mlyniec@law.georgetown.edu&gt;</t>
  </si>
  <si>
    <t>All Faculty and Staff &lt;AllFacultyandStaff@law.georgetown.edu&gt;, 
 =?utf-8?Q?All=0D=0A_Students?= &lt;allstudents@law.georgetown.edu&gt;</t>
  </si>
  <si>
    <t>FW: Traffic Advisory: New Phase of I-395/3rd Street Tunnel Project
 Begins</t>
  </si>
  <si>
    <t>&lt;31CE96223F9FEB48B18809782CE097F407F46EDB@LAW-MBX02.law.georgetown.edu&gt;</t>
  </si>
  <si>
    <t>Wed, 10 Feb 2016 18:01:07 -0600</t>
  </si>
  <si>
    <t>Georgetown Club of DC &lt;ClubofDC@advmail.georgetown.edu&gt;</t>
  </si>
  <si>
    <t>Georgetown Alumni Club News - Cooking Class, Volunteer Opportunities, &amp; More</t>
  </si>
  <si>
    <t>&lt;fac85c63-9328-488c-92a9-3f38a38f9e16@xtgap4s7mta103.xt.local&gt;</t>
  </si>
  <si>
    <t>Fri, 8 Jan 2016 21:22:25 +0000</t>
  </si>
  <si>
    <t>&lt;1BF45EFD-C039-4217-BA62-3F6C4A6FADF2@podesta.com&gt;</t>
  </si>
  <si>
    <t>Fri, 23 Jan 2015 12:32:57 -0500</t>
  </si>
  <si>
    <t>Re: REMINDER:  SUNDAY, January 25, 8:00am EST - Standing Call</t>
  </si>
  <si>
    <t>&lt;EC6127D3-C821-48A2-840D-C662F1A4C8FF@gmail.com&gt;</t>
  </si>
  <si>
    <t>Fri, 11 Jul 2014 04:27:49 +0000</t>
  </si>
  <si>
    <t>&lt;C89C15F4-C1A3-47E5-8CA4-887AF4BBF963@sandlerfoundation.org&gt;</t>
  </si>
  <si>
    <t>Sun, 20 Dec 2015 04:33:09 +0000</t>
  </si>
  <si>
    <t>"Bajwa, Kamran S." &lt;kamran.bajwa@kirkland.com&gt;</t>
  </si>
  <si>
    <t>Re: Our meeting - St. Regis NY</t>
  </si>
  <si>
    <t>&lt;93AA30FF-9663-41FD-B5B0-E7B4BBEE02ED@kirkland.com&gt;</t>
  </si>
  <si>
    <t>Mon, 22 Sep 2008 10:36:54 -0400</t>
  </si>
  <si>
    <t>[big campaign] Palin on Stevens-"I have great respect for the
 Senator" . . "I am honored to be here with him."</t>
  </si>
  <si>
    <t>&lt;4948a2ba0809220736v50085a4cqbe6948c68bc09eee@mail.gmail.com&gt;</t>
  </si>
  <si>
    <t>Mon, 20 May 2013 16:50:30 -0400 (EDT)</t>
  </si>
  <si>
    <t>Kurt Fritts &lt;kurt.fritts@dlcc.org&gt;</t>
  </si>
  <si>
    <t>Yes!</t>
  </si>
  <si>
    <t>&lt;192282810.-1212177174@dlcc.dlccDB.wiredforchange.com&gt;</t>
  </si>
  <si>
    <t>Wed, 11 Mar 2015 15:14:27 -0400</t>
  </si>
  <si>
    <t>your twitter feed</t>
  </si>
  <si>
    <t>&lt;CAOK2ngMzh7PNdtYx2L4EvV6tTcRusSH=X63ZuMnaLeTqFjq=SA@mail.gmail.com&gt;</t>
  </si>
  <si>
    <t>Fri, 7 Nov 2014 14:54:06 +0000</t>
  </si>
  <si>
    <t>&lt;0A3C5A9384EF9048B07B16850F39D8851FC807EB@smeopm04&gt;</t>
  </si>
  <si>
    <t>Mon, 8 Jun 2015 00:11:50 +0000</t>
  </si>
  <si>
    <t>Heather Boushey &lt;hboushey@equitablegrowth.org&gt;, 
 John Podesta &lt;john.podesta@gmail.com&gt;, 
 "Daetz, Steve" &lt;sdaetz@sandlerfoundation.org&gt;, 
 "Sandler, Susan" &lt;ses@sandlerfoundation.org&gt;</t>
  </si>
  <si>
    <t>A Practical Vision of a More Equal Society by Thomas Piketty | The
 New York Review of Books</t>
  </si>
  <si>
    <t>&lt;B8E14807-D64A-46BF-A1A7-01F8D4551A2B@sandlerfoundation.org&gt;</t>
  </si>
  <si>
    <t>Fri, 13 Feb 2015 16:14:15 -0600</t>
  </si>
  <si>
    <t>&lt;CADLYY44CjvZa87N9d3zKTtVTCJ2ykPZBskRy2yS1LRdUiU+LPw@mail.gmail.com&gt;</t>
  </si>
  <si>
    <t>Thu, 7 May 2015 21:31:26 +0000</t>
  </si>
  <si>
    <t>FW: Scanned file from Copitrak</t>
  </si>
  <si>
    <t>&lt;A5CFB6E41CFB7346867FA2820D150C5D1C86241D@Exch-MBX3.bergersingerman.com&gt;</t>
  </si>
  <si>
    <t>Mon, 11 May 2015 22:02:22 +0000</t>
  </si>
  <si>
    <t>All Students &lt;allstudents@law.georgetown.edu&gt;</t>
  </si>
  <si>
    <t>Spring 2015 Grades Deadlines, Bar Certifications, and Other
 Registration Deadlines</t>
  </si>
  <si>
    <t>&lt;454ED38CD3F6A94DBFBE980A6A2708B05EB993AC@LAW-MBX01.law.georgetown.edu&gt;</t>
  </si>
  <si>
    <t>Sun, 12 Oct 2014 23:01:28 +0000</t>
  </si>
  <si>
    <t>Doug Band &lt;doug.band@teneoholdings.com&gt;</t>
  </si>
  <si>
    <t>Lanny Davis &lt;ldavis@lannyjdavis.com&gt;, Cheryl Mills &lt;cheryl.mills@gmail.com&gt;</t>
  </si>
  <si>
    <t>Re: Clinton WH Counsel alumni reunion/Roast: Sat evening, Dec. 13:
 Roast, 7:00 pm Levick, 1900 M Street NW, 4th floor. 8:30 pm -- Rumors, 19th
 and M, next door - food and drink. Please add names to email -</t>
  </si>
  <si>
    <t>&lt;a2d11548c76e44eb9b07265085cc10ce@BN1PR07MB152.namprd07.prod.outlook.com&gt;</t>
  </si>
  <si>
    <t>Tue, 23 Feb 2016 15:20:59 -0700</t>
  </si>
  <si>
    <t>NEW AD: Bernie Sanders - "Frack"</t>
  </si>
  <si>
    <t>&lt;CAA0yz6znmhDkQ_0zaZTu2bDnOWMW_WkrGGBpM1C4zyrMBhTnzw@mail.gmail.com&gt;</t>
  </si>
  <si>
    <t>Sun, 27 Dec 2015 10:15:30 -0500</t>
  </si>
  <si>
    <t>The fourth quarter</t>
  </si>
  <si>
    <t>&lt;9ead05bedbeddc7831f6923df69c6a95@ofa0.bounce.bluestatedigital.com&gt;</t>
  </si>
  <si>
    <t>Thu, 16 Oct 2014 00:02:47 +0000</t>
  </si>
  <si>
    <t>"accounting-dept@foustforvirginia.com" &lt;info@foustforvirginia.com&gt;</t>
  </si>
  <si>
    <t>FINAL NOTICE: [J. Podesta (10/15/2014)]</t>
  </si>
  <si>
    <t>&lt;1647c33b95004eb3804fe25cd6584fa0@bounce.bluestatedigital.com&gt;</t>
  </si>
  <si>
    <t>Tue, 29 Sep 2015 19:53:04 -0400</t>
  </si>
  <si>
    <t>You going to call?</t>
  </si>
  <si>
    <t>&lt;4A935D2C-30B5-4DD1-A392-514381C73FE1@gmail.com&gt;</t>
  </si>
  <si>
    <t>Mon, 15 Jun 2015 13:42:12 -0400</t>
  </si>
  <si>
    <t>Fwd: PRESS INQ: FW: WashPost editorial query</t>
  </si>
  <si>
    <t>&lt;CANqZgL9uZxMPojB2YkWCH8cv-ZA39KJyPj5kJKq5JYOHND0Uyw@mail.gmail.com&gt;</t>
  </si>
  <si>
    <t>Wed, 11 Mar 2015 13:55:10 +0000</t>
  </si>
  <si>
    <t>Re: Hill and Dem reax</t>
  </si>
  <si>
    <t>&lt;D125C0C5.17D74%jim.margolis@gmmb.com&gt;</t>
  </si>
  <si>
    <t>Sat, 27 Jun 2015 03:16:48 -0400</t>
  </si>
  <si>
    <t>Re: Larry Kramer</t>
  </si>
  <si>
    <t>&lt;59F4802F-26FD-453D-B0B7-762F2B9D1F9C@gmail.com&gt;</t>
  </si>
  <si>
    <t>Thu, 29 Jan 2015 22:19:44 -0500</t>
  </si>
  <si>
    <t>Re: Success!</t>
  </si>
  <si>
    <t>&lt;06008D9D-4EF1-4D0F-9550-52C41FC0F78F@gmail.com&gt;</t>
  </si>
  <si>
    <t>Sun, 20 Jan 2008 11:26:32 -0500</t>
  </si>
  <si>
    <t>JStocks@nea.org</t>
  </si>
  <si>
    <t>Re: FW: Working America lists</t>
  </si>
  <si>
    <t>&lt;8dd172e0801200826m139f1396sa468cac73488379c@mail.gmail.com&gt;</t>
  </si>
  <si>
    <t>Wed, 1 Oct 2014 22:31:57 +0000</t>
  </si>
  <si>
    <t>update from M.</t>
  </si>
  <si>
    <t>&lt;304a4ce50d2f02091e2d9c3b380e5ca5@bounce.bluestatedigital.com&gt;</t>
  </si>
  <si>
    <t>Wed, 9 Sep 2015 02:34:19 +0000</t>
  </si>
  <si>
    <t>Anne-Marie C Carstens &lt;carstena@law.georgetown.edu&gt;</t>
  </si>
  <si>
    <t>&lt;E1DD1ACFA957A345B40624F9F7C9F345013CFD18@LAW-MBX02.law.georgetown.edu&gt;</t>
  </si>
  <si>
    <t>Tue, 22 Nov 2011 19:00:26 -0500</t>
  </si>
  <si>
    <t>jpodesta@americanprogress.org</t>
  </si>
  <si>
    <t>Fwd: dial-in details for tomorrow's</t>
  </si>
  <si>
    <t>&lt;CAE6FiQ9+539oaSWkqDaOQ3q1Vy9Hhu6ReJnJOO0-XZy_xuRenQ@mail.gmail.com&gt;</t>
  </si>
  <si>
    <t>Mon, 14 Mar 2016 20:39:34 +0000</t>
  </si>
  <si>
    <t>Canceled Event: Nightly Recap Call @ Mon Mar 14, 2016 7pm - 7:30pm (john.podesta@gmail.com)</t>
  </si>
  <si>
    <t>&lt;047d7bf164084ca6d6052e0847a0@google.com&gt;</t>
  </si>
  <si>
    <t>Thu, 10 Mar 2016 19:01:17 -0500</t>
  </si>
  <si>
    <t>"Defeat the GOP" &lt;info@katiemcginty.com&gt;</t>
  </si>
  <si>
    <t>All the polls say...</t>
  </si>
  <si>
    <t>&lt;2ed7db2d7d204737a35608823ae6bb84@katiemcginty.com&gt;</t>
  </si>
  <si>
    <t>Sat, 22 Aug 2015 03:12:53 +0000</t>
  </si>
  <si>
    <t>&lt;9170522D-E735-4205-98BF-51A787C96666@gmmb.com&gt;</t>
  </si>
  <si>
    <t>Thu, 22 Dec 2011 20:40:51 -0500</t>
  </si>
  <si>
    <t>Re: Fw:</t>
  </si>
  <si>
    <t>&lt;651EDFB72078454697DF67586425910E14910E5FC5@CLINTON07.utopiasystems.net&gt;</t>
  </si>
  <si>
    <t>Sun, 8 Mar 2015 20:03:22 +0000</t>
  </si>
  <si>
    <t>John Podesta &lt;john.podesta@gmail.com&gt;, CDM &lt;cheryl.mills@gmail.com&gt;</t>
  </si>
  <si>
    <t>Re: New Ways</t>
  </si>
  <si>
    <t>&lt;20150308200330.5902416.69948.1793@hrcoffice.com&gt;</t>
  </si>
  <si>
    <t>Fri, 4 Dec 2015 23:07:36 +0000</t>
  </si>
  <si>
    <t xml:space="preserve">Re: Op Ed by Bill and Jane </t>
  </si>
  <si>
    <t>&lt;C027FD62-06BF-4CFC-812A-BD86A8C3B1DE@law.georgetown.edu&gt;</t>
  </si>
  <si>
    <t>Mon, 22 Jun 2015 13:07:18 -0700</t>
  </si>
  <si>
    <t>Fwd: Tomorrow</t>
  </si>
  <si>
    <t>&lt;974616850898569070@unknownmsgid&gt;</t>
  </si>
  <si>
    <t>Fri, 13 Mar 2015 12:56:06 +0000</t>
  </si>
  <si>
    <t>John Podesta &lt;john.podesta@gmail.com&gt;, Dennis Cheng &lt;d.cheng@me.com&gt;</t>
  </si>
  <si>
    <t>Re: Fwd: Thanks</t>
  </si>
  <si>
    <t>&lt;CY1PR0301MB0635D4F5F7B61DE5E1747BCADD070@CY1PR0301MB0635.namprd03.prod.outlook.com&gt;</t>
  </si>
  <si>
    <t>Thu, 5 Nov 2015 00:06:56 +0000</t>
  </si>
  <si>
    <t>Karen Finney &lt;kfinney@hillaryclinton.com&gt;, 
 Jennifer Palmieri &lt;jpalmieri@hillaryclinton.com&gt;</t>
  </si>
  <si>
    <t>Re: DRAFT: Op-ed on plan for communities of color</t>
  </si>
  <si>
    <t>&lt;D260077A.18295%jim.margolis@gmmb.com&gt;</t>
  </si>
  <si>
    <t>Fri, 27 Mar 2015 13:36:18 +0000</t>
  </si>
  <si>
    <t>FW: Litigation Against KSA</t>
  </si>
  <si>
    <t>&lt;BY1PR0801MB098155A9E2A17F8547A0C161BA090@BY1PR0801MB0981.namprd08.prod.outlook.com&gt;</t>
  </si>
  <si>
    <t>Wed, 3 Jun 2015 19:04:24 -0400</t>
  </si>
  <si>
    <t>Re: TWEET: Ann Gearan voting rights article</t>
  </si>
  <si>
    <t>&lt;CAE6FiQ9mh9FoLaoJWWeS08W=UsFD9U_80guGEK2HHhuMG-a3og@mail.gmail.com&gt;</t>
  </si>
  <si>
    <t>Wed, 29 Oct 2008 17:02:44 +0000</t>
  </si>
  <si>
    <t>Re: transition counsel?</t>
  </si>
  <si>
    <t>&lt;1254363839-1225299755-cardhu_decombobulator_blackberry.rim.net-134136060-@bxe245.bisx.prod.on.blackberry&gt;</t>
  </si>
  <si>
    <t>Thu, 1 May 2014 22:39:50 -0400</t>
  </si>
  <si>
    <t>"'Huma Abedin'" &lt;Huma@clintonemail.com&gt;, cheryl.mills@gmail.com</t>
  </si>
  <si>
    <t>RE: Letter</t>
  </si>
  <si>
    <t>&lt;BAY405-EAS406D53B128680F65AD1B7F8E6430@phx.gbl&gt;</t>
  </si>
  <si>
    <t>Thu, 3 Sep 2015 18:04:10 -0400</t>
  </si>
  <si>
    <t>Re: A quick suggestion.</t>
  </si>
  <si>
    <t>&lt;CAOLO1-=SDWyuUTTq+FMeOmYe-J+qxEd8Q5Edg8baeLGBiJpVkw@mail.gmail.com&gt;</t>
  </si>
  <si>
    <t>Wed, 22 Jul 2015 08:17:25 -0700</t>
  </si>
  <si>
    <t>"Ann O'Leary" &lt;annmoleary@gmail.com&gt;</t>
  </si>
  <si>
    <t>Re: Flordia numbers</t>
  </si>
  <si>
    <t>&lt;CALfKRuJczzj8ZuWfMsyR5x0ChcZtdvvzT3XTscC_E6TR2xuJeA@mail.gmail.com&gt;</t>
  </si>
  <si>
    <t>Sat, 18 Oct 2014 08:57:57 -0400</t>
  </si>
  <si>
    <t>Fwd: Planning Days to Hold and Next Call/Meeting on Current Notebook</t>
  </si>
  <si>
    <t>&lt;CALk44aD1TNQVseASR4q+Xvkg3hREroJk=3bZKJaP4ASVEvtFdQ@mail.gmail.com&gt;</t>
  </si>
  <si>
    <t>Wed, 3 Jun 2015 00:32:13 +0000</t>
  </si>
  <si>
    <t xml:space="preserve">RE: John in Brooklyn </t>
  </si>
  <si>
    <t>&lt;BC77F8D558E1CF4FA03B9388CED462970720F8A2@smeopm06&gt;</t>
  </si>
  <si>
    <t>Mon, 21 Jul 2014 11:33:15 -0500</t>
  </si>
  <si>
    <t>Knox Board of Trustees 2014-2015 Committee Preferences</t>
  </si>
  <si>
    <t>&lt;CADLYY469CWmPOg7juYyzp0XRcYrBjhvsbK86VtkRrLNgByxM5g@mail.gmail.com&gt;</t>
  </si>
  <si>
    <t>Thu, 5 Mar 2015 20:40:28 +0000</t>
  </si>
  <si>
    <t>&lt;966115242-1425588032-cardhu_decombobulator_blackberry.rim.net-664058894-@b4.c4.bise6.blackberry&gt;</t>
  </si>
  <si>
    <t>Sun, 20 Sep 2015 16:08:05 -0400</t>
  </si>
  <si>
    <t>&lt;-8982142275287255646@unknownmsgid&gt;</t>
  </si>
  <si>
    <t>Wed, 22 Oct 2008 14:39:57 +0000</t>
  </si>
  <si>
    <t>"Bill Daley" &lt;william.m.daley@jpmchase.com&gt;</t>
  </si>
  <si>
    <t>&lt;1494027661-1224686436-cardhu_decombobulator_blackberry.rim.net-1685878477-@bxe032.bisx.prod.on.blackberry&gt;</t>
  </si>
  <si>
    <t>Wed, 22 Aug 2012 09:52:04 -0400</t>
  </si>
  <si>
    <t>"Chairman Brian Moran " &lt;info@johndouglassforcongress.com&gt;</t>
  </si>
  <si>
    <t>Hurt Medicare</t>
  </si>
  <si>
    <t>&lt;4eca16b638ff47eea59794f52af63232@johndouglassforcongress.com&gt;</t>
  </si>
  <si>
    <t>Sat, 15 Aug 2015 04:16:18 -0700</t>
  </si>
  <si>
    <t>Re: Orin Kramer called</t>
  </si>
  <si>
    <t>&lt;CAE6FiQ8xRPki9usdxa0AqcZwr-SX-wdGF_hTVx3mavfz+rFr0Q@mail.gmail.com&gt;</t>
  </si>
  <si>
    <t>Sun, 24 Aug 2014 12:38:44 -0700</t>
  </si>
  <si>
    <t>Mom &lt;podesta.mary@gmail.com&gt;, John Podesta &lt;john.podesta@gmail.com&gt;</t>
  </si>
  <si>
    <t>ice bucket video</t>
  </si>
  <si>
    <t>&lt;CAAVDwMJxO3-doVHjCB+t9waKmE_L0AKbF6fz3LWm01goV__FFA@mail.gmail.com&gt;</t>
  </si>
  <si>
    <t>Thu, 10 Mar 2016 08:45:11 -0500</t>
  </si>
  <si>
    <t>terryllierman@gmail.com</t>
  </si>
  <si>
    <t>John Podesta &lt;john.podesta@gmail.com&gt;, Robby Mook &lt;robbymook@gmail.com&gt;</t>
  </si>
  <si>
    <t>Fwd: NPR Interview with Clinton Emerges: 'My Roots Are Conservative, I'm Proud I Was a Goldwater Girl'</t>
  </si>
  <si>
    <t>&lt;56466D57-DD63-4737-86B4-365529FDA457@gmail.com&gt;</t>
  </si>
  <si>
    <t>Sat, 18 Jan 2014 02:38:09 +0000</t>
  </si>
  <si>
    <t>&lt;4192FF5F-28F6-4E6F-9F74-C1E20492384C@fahrllc.com&gt;</t>
  </si>
  <si>
    <t>Sun, 9 Nov 2008 15:29:28 +0000</t>
  </si>
  <si>
    <t>Delivered: Re: mara liaison</t>
  </si>
  <si>
    <t>&lt;1516473025-1226244554-cardhu_decombobulator_blackberry.rim.net-687009950-@bxe245.bisx.prod.on.blackberry&gt;</t>
  </si>
  <si>
    <t>Thu, 31 Jan 2008 20:54:41 -0500</t>
  </si>
  <si>
    <t>"Amy Dacey" &lt;Amy.Dacey@seiu.org&gt;</t>
  </si>
  <si>
    <t>Re: Please review the following memo..</t>
  </si>
  <si>
    <t>&lt;559B1E0E325F6C4981A5D17758E67417CCAE22@EMAIL.SEIU.ORG&gt;</t>
  </si>
  <si>
    <t>Fri, 10 Apr 2015 15:19:36 -0400</t>
  </si>
  <si>
    <t>Brynne's answers re: calls</t>
  </si>
  <si>
    <t>&lt;CAKM1B-_5G+RBepNRAHMjgHxcE9dWVa9QXCiFH2pcBSB22s5SZQ@mail.gmail.com&gt;</t>
  </si>
  <si>
    <t>Mon, 16 Mar 2015 19:59:46 +0000</t>
  </si>
  <si>
    <t>Erin Suhr &lt;ESuhr@fahrllc.com&gt;</t>
  </si>
  <si>
    <t>"john.podesta@gmail.com" &lt;john.podesta@gmail.com&gt;, 
 =?utf-8?Q?Sepp=2C_Eryn=0D=0A_=28Eryn=5FM=5FSepp@who.eop.gov=29?= &lt;Eryn_M_Sepp@who.eop.gov&gt;</t>
  </si>
  <si>
    <t>FW: China</t>
  </si>
  <si>
    <t>&lt;D103698F6F0B1F4D89566E99E2E170FF7B18F2BA@mbx031-w1-co-4.exch031.domain.local&gt;</t>
  </si>
  <si>
    <t>Mon, 29 Jun 2015 12:44:58 -0400</t>
  </si>
  <si>
    <t>Amanda Litman &lt;alitman@hillaryclinton.com&gt;</t>
  </si>
  <si>
    <t>Re: Tomorrow is the deadline</t>
  </si>
  <si>
    <t>&lt;CABH67MaJLD0AdKBM4LKi3x99BTg3wCVJWUuS3HHf7M_kRKFGCw@mail.gmail.com&gt;</t>
  </si>
  <si>
    <t>Sat, 10 Jan 2015 18:30:55 -0500</t>
  </si>
  <si>
    <t>&lt;F4EF9F2D-03BA-4EBD-A934-5954D2D44675@gmail.com&gt;</t>
  </si>
  <si>
    <t>Sat, 29 Jun 2013 13:01:21 -0400 (EDT)</t>
  </si>
  <si>
    <t>Lisa Kaufmann &lt;lkaufmann@polisforcongress.com&gt;</t>
  </si>
  <si>
    <t>Re: Proud</t>
  </si>
  <si>
    <t>&lt;2066813668.363442740@salsa3.salsa3DB.mail.salsalabs.com&gt;</t>
  </si>
  <si>
    <t>Sat, 31 Oct 2015 23:22:09 +0000</t>
  </si>
  <si>
    <t>"members@endcitizensunited.org" &lt;admin@endcitizensunited.org&gt;</t>
  </si>
  <si>
    <t>absolutely FLOODED!</t>
  </si>
  <si>
    <t>&lt;18d03b213710b39779ac31223e56fe18@bounce.bluestatedigital.com&gt;</t>
  </si>
  <si>
    <t>Mon, 28 Nov 2011 11:49:51 -0500</t>
  </si>
  <si>
    <t>Re: Sec. Chu visit to Joule</t>
  </si>
  <si>
    <t>&lt;CAE6FiQ-a2KUAQO-pfnJJak1sZ754xnZgDdGFOsVfy7DPA9xt5g@mail.gmail.com&gt;</t>
  </si>
  <si>
    <t>Tue, 22 Sep 2015 16:06:36 +0000</t>
  </si>
  <si>
    <t>Robert Rubin &lt;RRubin@cfr.org&gt;</t>
  </si>
  <si>
    <t>&lt;E2DCF69CA1B4254EBFA316A7497A3D0448836070@CFRANDMBX01.hosting.cfr.hq&gt;</t>
  </si>
  <si>
    <t>Fri, 27 Feb 2015 15:12:05 -0500</t>
  </si>
  <si>
    <t>Re: Update re NDRC and CAP China Trip</t>
  </si>
  <si>
    <t>&lt;A2092AC7-D8E6-45F4-8C8B-5B105B979C27@gmail.com&gt;</t>
  </si>
  <si>
    <t>14 Apr 2014 13:00:09 -0400</t>
  </si>
  <si>
    <t>physiodc@gmail.com</t>
  </si>
  <si>
    <t>Appointment Reminder</t>
  </si>
  <si>
    <t>&lt;BOWWAVE-FE-02Pvwbp50000238e@BOWWAVE-FE-02&gt;</t>
  </si>
  <si>
    <t>Fri, 27 Nov 2015 21:23:57 -0500</t>
  </si>
  <si>
    <t>DRAFT: New Hampshire JJ</t>
  </si>
  <si>
    <t>&lt;CAAEwKfw6zOTf+k14Zt5cywwhH4+xxApEWej+Ga=vv2xB5eBJJA@mail.gmail.com&gt;</t>
  </si>
  <si>
    <t>Thu, 17 Apr 2008 14:12:31 -0400</t>
  </si>
  <si>
    <t>"Lori Lodes" &lt;lori@campaigntodefendamerica.org&gt;</t>
  </si>
  <si>
    <t>"Stan Greenberg" &lt;sgreenberg@gqrr.com&gt;, 
 "john.podesta@gmail.com" &lt;john.podesta@gmail.com&gt;</t>
  </si>
  <si>
    <t>Fwd: Updated Creative Brief</t>
  </si>
  <si>
    <t>&lt;8f8173250804171112q220f18d6na1275a880e734123@mail.gmail.com&gt;</t>
  </si>
  <si>
    <t>Mon, 11 May 2015 14:53:58 -0400</t>
  </si>
  <si>
    <t>FYI from Media Matters for America: Why Is D.C. Media "Primed To Take Down Hillary Clinton"?</t>
  </si>
  <si>
    <t>&lt;DE6A303D-5D90-4F84-BE2A-288A70AA5A78@americanbridge.org&gt;</t>
  </si>
  <si>
    <t>Thu, 4 Feb 2016 17:13:12 -0500</t>
  </si>
  <si>
    <t>Andy Manatos &lt;amanatos@manatos.com&gt;</t>
  </si>
  <si>
    <t>Short thoughts you might find helpful.</t>
  </si>
  <si>
    <t>&lt;A67E2657-913C-4AB3-AE02-92AB4690ED0C@manatos.com&gt;</t>
  </si>
  <si>
    <t>Mon, 22 Jun 2015 13:06:55 -0700</t>
  </si>
  <si>
    <t>Fwd: Tonight - teeing up another Policy question</t>
  </si>
  <si>
    <t>&lt;-7191826130652853556@unknownmsgid&gt;</t>
  </si>
  <si>
    <t>Tue, 15 Dec 2015 23:33:08 +0000</t>
  </si>
  <si>
    <t>Re: Checking</t>
  </si>
  <si>
    <t>&lt;20151215233318.6066258.33656.47565@bonnergrp.com&gt;</t>
  </si>
  <si>
    <t>Sun, 16 Aug 2015 18:53:19 -0400</t>
  </si>
  <si>
    <t>Re: In review: substance abuse op-ed</t>
  </si>
  <si>
    <t>&lt;CACR8c2pAYbw46hOnEdZ4y=4FNbd=3f6nBptR4j8cfs5kA3Ypaw@mail.gmail.com&gt;</t>
  </si>
  <si>
    <t>Tue, 3 Mar 2015 15:01:10 -0500</t>
  </si>
  <si>
    <t>Re: Fw: Circling back</t>
  </si>
  <si>
    <t>&lt;CAE6FiQ8AMAqU_6r0uYuMBQQvB2yJPnT-+38pG=+jU3jih6NvTQ@mail.gmail.com&gt;</t>
  </si>
  <si>
    <t>Mon, 14 Apr 2008 21:36:31 -0400</t>
  </si>
  <si>
    <t>davidbrockdc@gmail.com</t>
  </si>
  <si>
    <t>Re: Hey</t>
  </si>
  <si>
    <t>&lt;8dd172e0804141836k2e0c24cay8f35c637bddcd88e@mail.gmail.com&gt;</t>
  </si>
  <si>
    <t>Thu, 24 Dec 2015 23:19:29 -0800</t>
  </si>
  <si>
    <t>Take 25% Off Sitewide! Get The Gifts You Really Wanted</t>
  </si>
  <si>
    <t>&lt;0.0.0.1B4.1D13EE4980DA9A6.369713@mta-em1.gearup.leftlanesports.com&gt;</t>
  </si>
  <si>
    <t>Wed, 23 Dec 2015 06:04:33 -0500 (EST)</t>
  </si>
  <si>
    <t>Maya Angelou Schools &amp; See Forever Foundation &lt;yzhang@seeforever.org&gt;</t>
  </si>
  <si>
    <t>Happy Holidays from the Maya Angelou Schools!</t>
  </si>
  <si>
    <t>&lt;1123213981641.1102673188374.1153559366.0.260603JL.1002@scheduler.constantcontact.com&gt;</t>
  </si>
  <si>
    <t>Mon, 29 Feb 2016 14:48:16 -0000</t>
  </si>
  <si>
    <t>New Online Markdowns + Free Shipping</t>
  </si>
  <si>
    <t>&lt;b8js0dxb57hq1qauj66jtqd9bc3kmx.14748554742.6394@mta920.e.footlocker.com&gt;</t>
  </si>
  <si>
    <t>Wed, 5 Nov 2008 23:40:12 -0500</t>
  </si>
  <si>
    <t>"John Podesta" &lt;john.podesta@gmail.com&gt;, 
 "Pete Rouse" &lt;prouse@barackobama.com&gt;, 
 "Valerie Jarrett" &lt;vjarrett@barackobama.com&gt;</t>
  </si>
  <si>
    <t>COS choice</t>
  </si>
  <si>
    <t>&lt;5e5cb08a0811052040m436db529r429ce2d449495a4a@mail.gmail.com&gt;</t>
  </si>
  <si>
    <t>Fri, 18 Sep 2015 18:40:35 -0400</t>
  </si>
  <si>
    <t>Re: MO Statement well received</t>
  </si>
  <si>
    <t>&lt;2321390398692898125@unknownmsgid&gt;</t>
  </si>
  <si>
    <t>Mon, 2 Mar 2015 21:49:51 -0500</t>
  </si>
  <si>
    <t>Just landed at Dulles.</t>
  </si>
  <si>
    <t>&lt;CANeeMAgUZEPuEepkthhTs6AQ0+qadzig46=XKXCXSvg57GH_5Q@mail.gmail.com&gt;</t>
  </si>
  <si>
    <t>Wed, 14 Oct 2015 20:10:32 +0000</t>
  </si>
  <si>
    <t>"Jane H. Aiken" &lt;jha33@law.georgetown.edu&gt;</t>
  </si>
  <si>
    <t>All Faculty and Staff &lt;AllFacultyandStaff@law.georgetown.edu&gt;, 
 =?windows-1252?Q?Student=0D=0A_Leaders?= &lt;studentleaderslist@law.georgetown.edu&gt;</t>
  </si>
  <si>
    <t>FW: Fall 2015 Centers &amp; Institutes Newsletter</t>
  </si>
  <si>
    <t>&lt;D2442DEC.4D2BA%jha33@law.georgetown.edu&gt;</t>
  </si>
  <si>
    <t>Mon, 30 Nov 2015 00:43:16 +0000</t>
  </si>
  <si>
    <t>Dennis Cheng &lt;dcheng@hillaryclinton.com&gt;, 
 Lauren Peterson &lt;lpeterson@hillaryclinton.com&gt;</t>
  </si>
  <si>
    <t>RE: DRAFT: Women senators TPs</t>
  </si>
  <si>
    <t>&lt;1A484C9C32B526468802B7C2E6FD1BCEB551730A@mbx031-w1-co-2.exch031.domain.local&gt;</t>
  </si>
  <si>
    <t>Mon, 3 Mar 2008 15:51:45 -0500</t>
  </si>
  <si>
    <t>"Jennifer Palmieri" &lt;JPalmieri@americanprogress.org&gt;</t>
  </si>
  <si>
    <t xml:space="preserve">Christina's off the record take on research request </t>
  </si>
  <si>
    <t>&lt;80A0C6FBCD6E494E8933D1D1A52D267A0BEBC96A@epistula.americanprogresscenter.org&gt;</t>
  </si>
  <si>
    <t>Wed, 29 Jul 2015 19:26:06 -0400</t>
  </si>
  <si>
    <t>Column: A tale of two Hillarys | TheHill</t>
  </si>
  <si>
    <t>&lt;SNT404-EAS16474D6BCEEF1D40DC8EB5FDF8C0@phx.gbl&gt;</t>
  </si>
  <si>
    <t>Tue, 28 Oct 2008 13:54:11 -0500</t>
  </si>
  <si>
    <t>question about Friday's call</t>
  </si>
  <si>
    <t>&lt;1B00035490093D4A9609987376E3B8331CA4616F@manny.obama.local&gt;</t>
  </si>
  <si>
    <t>Sat, 9 Jan 2016 10:10:00 -0500 (EST)</t>
  </si>
  <si>
    <t>Updated Vanguard fund information available</t>
  </si>
  <si>
    <t>&lt;1092.2495.1452352200.647586854@pssva400.vanguard.com&gt;</t>
  </si>
  <si>
    <t>Thu, 3 Dec 2015 23:35:38 +0000</t>
  </si>
  <si>
    <t>Re: Connecting you</t>
  </si>
  <si>
    <t>&lt;6D05D454-4553-4FE5-9969-F549BC6EF07F@wyssfoundation.org&gt;</t>
  </si>
  <si>
    <t>Mon, 24 Aug 2015 18:46:36 -0400</t>
  </si>
  <si>
    <t>Fwd: Mobile Boarding Pass (HI5F6D) | 25AUG15 | LAS-IAD | Podesta/John</t>
  </si>
  <si>
    <t>&lt;CAEMn5QnuD8=iVcMHwRe+ZkQ0ZB+qAdhn2=kH9GhgN5txhbmcvw@mail.gmail.com&gt;</t>
  </si>
  <si>
    <t>Mon, 17 Aug 2015 19:03:03 -0400</t>
  </si>
  <si>
    <t>Re: Showing Request</t>
  </si>
  <si>
    <t>&lt;B62F4064-B49A-4B22-B87E-16A845180544@gmail.com&gt;</t>
  </si>
  <si>
    <t>Thu, 22 Oct 2015 21:54:16 -0400</t>
  </si>
  <si>
    <t>Jenna Lowenstein &lt;jlowenstein@hillaryclinton.com&gt;</t>
  </si>
  <si>
    <t>Re: ASAP fundraising email</t>
  </si>
  <si>
    <t>&lt;6378238551874078835@unknownmsgid&gt;</t>
  </si>
  <si>
    <t>Tue, 04 Aug 2015 03:08:30 -0700</t>
  </si>
  <si>
    <t>PayPal &lt;survey@paypal.com&gt;</t>
  </si>
  <si>
    <t>&lt;fcnz-627518-1383834508-zhu15dtd94-survey@paypal.com&gt;</t>
  </si>
  <si>
    <t>Sat, 2 Jan 2016 14:43:26 -0500</t>
  </si>
  <si>
    <t>Carol Browner &lt;Cmbrowner@me.com&gt;</t>
  </si>
  <si>
    <t>Happy New Year</t>
  </si>
  <si>
    <t>&lt;CAE6FiQ-RR4pXjxxO89yqFOjGUqAN_hBaq586LJfNfHk8-Y3frA@mail.gmail.com&gt;</t>
  </si>
  <si>
    <t>Sat, 13 Feb 2016 02:09:36 +0000 (UTC)</t>
  </si>
  <si>
    <t>Southwest Airlines &lt;no-reply@mbp.southwest.com&gt;</t>
  </si>
  <si>
    <t>Mobile Boarding Pass (RK4JRB) | 13FEB16 | LAS-RNO | Podesta/John</t>
  </si>
  <si>
    <t>&lt;1090604050.80840.1455329375384.JavaMail.SYSTEM@BARCODE-APP4&gt;</t>
  </si>
  <si>
    <t>Tue, 15 Mar 2016 22:37:26 -0400</t>
  </si>
  <si>
    <t>Wendy Sherman &lt;wendyrsherman@gmail.com&gt;</t>
  </si>
  <si>
    <t>Re: Fantastic OHIO!</t>
  </si>
  <si>
    <t>&lt;CAE6FiQ8sJiVnCE3ct=CocYCArSbDH0ewrU_pGQ_H=Y1KYL9Png@mail.gmail.com&gt;</t>
  </si>
  <si>
    <t>Thu, 7 May 2009 12:58:46 -0400</t>
  </si>
  <si>
    <t>"David Donnelly" &lt;ddonnelly@campaignmoney.org&gt;</t>
  </si>
  <si>
    <t>[big campaign] Report, release out on Ben Nelson's health and
 insurance industry ties</t>
  </si>
  <si>
    <t>&lt;C628897D.9308%ddonnelly@campaignmoney.org&gt;</t>
  </si>
  <si>
    <t>Wed, 30 Jul 2014 21:14:37 +0000</t>
  </si>
  <si>
    <t>sorry john</t>
  </si>
  <si>
    <t>&lt;e44dd83404ce874eff5c5bfaaf49eae9@bounce.bluestatedigital.com&gt;</t>
  </si>
  <si>
    <t>Mon, 15 Feb 2016 09:04:35 -0700</t>
  </si>
  <si>
    <t>Miryam Lipper &lt;mlipper@hillaryclinton.com&gt;, 
 John Podesta &lt;John.podesta@gmail.com&gt;, 
 Amanda Renteria &lt;arenteria@hillaryclinton.com&gt;</t>
  </si>
  <si>
    <t>Re: Pushback on immigration</t>
  </si>
  <si>
    <t>&lt;7801EE76-D037-452F-A237-CB67A7AAEBCC@gmail.com&gt;</t>
  </si>
  <si>
    <t>Tue, 12 Jan 2016 17:14:55 -0500</t>
  </si>
  <si>
    <t>Lona Valmoro &lt;lvalmoro@hillaryclinton.com&gt;, 
 John Podesta &lt;jp66@hillaryclinton.com&gt;, 
 Aditi Nangia &lt;anangia@hillaryclinton.com&gt;, 
 Milia Fisher &lt;mfisher@hillaryclinton.com&gt;, 
 Sara Latham &lt;slatham@hillaryclinton.com&gt;, 
 Ashley Woolheater &lt;awoolheater@hillaryclinton.com&gt;, 
 John Podesta &lt;john.podesta@gmail.com&gt;</t>
  </si>
  <si>
    <t>RE: Travel for this weekend to SC (Podesta &amp; Sullivan)</t>
  </si>
  <si>
    <t>&lt;57ddb505fc7710095dc9f236bc7534b1@mail.gmail.com&gt;</t>
  </si>
  <si>
    <t>Sun, 25 Oct 2015 21:30:12 -0400</t>
  </si>
  <si>
    <t>John Podesta &lt;john.podesta@gmail.com&gt;, 
 Phil Schiliro &lt;pschiliro@sb-atalaya.com&gt;, 
 Philippe Reines &lt;pir@hrcoffice.com&gt;, 
 Jennifer Palmieri &lt;jpalmieri@hillaryclinton.com&gt;, 
 Brian Fallon &lt;bfallon@hillaryclinton.com&gt;, 
 Jake Sullivan &lt;jsullivan@hillaryclinton.com&gt;</t>
  </si>
  <si>
    <t>Fwd: Fwd: benghazi testimony follow-up</t>
  </si>
  <si>
    <t>&lt;CALk44aC=3uM733_XF5Yu_5fCWk=Cwgrwu1fQkYnBy1nD2e55ow@mail.gmail.com&gt;</t>
  </si>
  <si>
    <t>Fri, 5 Dec 2014 22:04:53 +0000</t>
  </si>
  <si>
    <t>Fall 2014 Exam Parameters Notice</t>
  </si>
  <si>
    <t>&lt;454ED38CD3F6A94DBFBE980A6A2708B024D4E013@LAW-MBX01.law.georgetown.edu&gt;</t>
  </si>
  <si>
    <t>Mon, 2 Nov 2015 20:57:52 +0000</t>
  </si>
  <si>
    <t>November Wellness Newsletter</t>
  </si>
  <si>
    <t>&lt;8EC4C2E26B85914A8D36A27F6D3A9C705E6AC511@LAW-MBX01.law.georgetown.edu&gt;</t>
  </si>
  <si>
    <t>Sun, 20 Sep 2015 11:12:13 -0400</t>
  </si>
  <si>
    <t>Megan Rouse &lt;meganrouse@gmail.com&gt;, Gordon Rouse &lt;rouse.gordon@gmail.com&gt;</t>
  </si>
  <si>
    <t>Fwd: California weather</t>
  </si>
  <si>
    <t>&lt;CAE6FiQ8wo-c3jiKdV19wqQ8YYDgc8BTbf5W+yX184zgQHpMupw@mail.gmail.com&gt;</t>
  </si>
  <si>
    <t>Tue, 05 Jan 2016 18:09:29 -0500</t>
  </si>
  <si>
    <t>"Michael A. Nutter" &lt;michael@nutter2007.com&gt;</t>
  </si>
  <si>
    <t>RE: Happy New Year</t>
  </si>
  <si>
    <t>&lt;tbnqkj1wcys1itfhbev1qxty.1452035369611@email.android.com&gt;</t>
  </si>
  <si>
    <t>Thu, 31 Dec 2015 14:27:26 -0500</t>
  </si>
  <si>
    <t>Michael Beckendorf &lt;campaign@mikehonda.com&gt;</t>
  </si>
  <si>
    <t>Standing up to Ro Khanna's recent distortions</t>
  </si>
  <si>
    <t>&lt;7cae71a2f792491d9d682e2189bd2d4d@mikehonda.com&gt;</t>
  </si>
  <si>
    <t>Tue, 27 Jan 2015 13:00:00 -0600</t>
  </si>
  <si>
    <t>ABA Books - Tort Trial and Insurance Practice Section
	&lt;publishing@americanbar.org&gt;</t>
  </si>
  <si>
    <t>Global D&amp;O</t>
  </si>
  <si>
    <t>&lt;27564-19727594.1422385267828.JavaMail.SYSTEM@chg-mcm-prod&gt;</t>
  </si>
  <si>
    <t>Wed, 15 Apr 2015 18:20:32 -0400</t>
  </si>
  <si>
    <t>"Vikram J. Singh" &lt;vjs2001@gmail.com&gt;</t>
  </si>
  <si>
    <t>Re: Unison Project April 24th</t>
  </si>
  <si>
    <t>&lt;CAKM1B-94_t4W3_jvZ4z-PtqVw4SBSKWvivEZgayRSJzDXMM39w@mail.gmail.com&gt;</t>
  </si>
  <si>
    <t>Wed, 6 Aug 2008 03:32:10 +0000</t>
  </si>
  <si>
    <t>funk@americansunitedforchange.org</t>
  </si>
  <si>
    <t>"Adam Jentleson" &lt;Ajentleson@americanprogress.org&gt;, 
 bigcampaign@googlegroups.com</t>
  </si>
  <si>
    <t>[big campaign] Re: Halperin: McCain agrees with Obama on inflating
 tires</t>
  </si>
  <si>
    <t>&lt;103475087-1217993654-cardhu_decombobulator_blackberry.rim.net-125253532-@bxe020.bisx.prod.on.blackberry&gt;</t>
  </si>
  <si>
    <t>Thu, 12 Feb 2015 15:55:47 -0500</t>
  </si>
  <si>
    <t>Christine Niedermeier &lt;niedermeierassoc@aol.com&gt;</t>
  </si>
  <si>
    <t>Hello and Hillary Clinton 2016</t>
  </si>
  <si>
    <t>&lt;8D2151D68D61C51-1BB8-48290@webmail-vm123.sysops.aol.com&gt;</t>
  </si>
  <si>
    <t>Sat, 25 Oct 2014 18:02:46 -0400</t>
  </si>
  <si>
    <t>Sandy Newman &lt;sandynewman@gmail.com&gt;</t>
  </si>
  <si>
    <t>Re: Can we talk for 10 minutes re EPA rules?</t>
  </si>
  <si>
    <t>&lt;2422241F-A555-46A2-A2D9-F47CA96E3F24@gmail.com&gt;</t>
  </si>
  <si>
    <t>Mon, 15 Dec 2008 17:50:27 -0500</t>
  </si>
  <si>
    <t>calls from today, 5:45pm EST</t>
  </si>
  <si>
    <t>&lt;2D9BF548D5515F438B3AA0B0BE7BF5F63034555FA5@MBX-01.ptt.gov&gt;</t>
  </si>
  <si>
    <t>Tue, 23 Sep 2014 17:19:01 -0400</t>
  </si>
  <si>
    <t>CTR TPs: AMERICA RISING: ANTI-AMERICAN BUSINESS AND ANTI-GENEROSITY,
 ROUND TWO</t>
  </si>
  <si>
    <t>&lt;CAGLPf4dd+grsSvw3B=iuqA=bcQdw-UxZ8niw4WNv0sYoenGaUw@mail.gmail.com&gt;</t>
  </si>
  <si>
    <t>Tue, 26 May 2015 13:52:34 -0400</t>
  </si>
  <si>
    <t>Brian Fallon &lt;brianefallon@gmail.com&gt;</t>
  </si>
  <si>
    <t>&lt;CAAenVrgcRuBOsoaVgfr8oC12D1Sj3ZUi63C3MDDVCjPreRFZYA@mail.gmail.com&gt;</t>
  </si>
  <si>
    <t>Wed, 18 Mar 2015 22:13:22 +0000</t>
  </si>
  <si>
    <t>Apr 17</t>
  </si>
  <si>
    <t>&lt;39446C57-0BD2-43B4-9AD2-72F399D2974A@americanprogress.org&gt;</t>
  </si>
  <si>
    <t>Sun, 26 Jul 2015 17:17:49 -0400</t>
  </si>
  <si>
    <t>"Pritchard, Marjorie" &lt;marjorie.pritchard@globe.com&gt;</t>
  </si>
  <si>
    <t>Re: Boston Globe Op-Ed Page Calling</t>
  </si>
  <si>
    <t>&lt;CALBgp9xXzmqZ2G57dNcaTD=U-XOn1c5aucMSgcipb+gD8R__1Q@mail.gmail.com&gt;</t>
  </si>
  <si>
    <t>Mon, 17 Jan 2011 09:47:10 -0500 (EST)</t>
  </si>
  <si>
    <t>[big campaign] New Huff Post from Creamer:King:Urgency and Hope from
 the Birmingham Jail</t>
  </si>
  <si>
    <t>&lt;49583.5126c24e.3a65b06e@aol.com&gt;</t>
  </si>
  <si>
    <t>Tue, 30 Sep 2014 16:20:38 +0000</t>
  </si>
  <si>
    <t>URGENT: (09/30/14)</t>
  </si>
  <si>
    <t>&lt;ec25b35f627f540e552f61ec4af15dba@bounce.bluestatedigital.com&gt;</t>
  </si>
  <si>
    <t>Wed, 9 Dec 2009 14:31:00 -0500</t>
  </si>
  <si>
    <t>[big campaign] NEW POLL: 60 Percent of Americans Back President 
	Obama's Financial Reform Plan</t>
  </si>
  <si>
    <t>&lt;29FF7EFA288ACD488DD412939D4D1BABEE10BC@aufc-server.AUFC.local&gt;</t>
  </si>
  <si>
    <t>Sun, 19 Jan 2014 08:20:20 +0000</t>
  </si>
  <si>
    <t>&lt;86B94DB0-0E34-4C82-982B-0AF344D9396C@sandlerfoundation.org&gt;</t>
  </si>
  <si>
    <t>Sat, 23 May 2015 15:15:02 +0000</t>
  </si>
  <si>
    <t>"SMMB (OS/IOS)" &lt;SMMB@hhs.gov&gt;</t>
  </si>
  <si>
    <t>Re: Dinner Wednesday with Herb Sandler</t>
  </si>
  <si>
    <t>&lt;1EC713E4-A649-4108-9549-5E229C13FA68@hhs.gov&gt;</t>
  </si>
  <si>
    <t>Wed, 16 Mar 2016 15:44:35 -0400</t>
  </si>
  <si>
    <t>Ace Smith / Friday morning</t>
  </si>
  <si>
    <t>&lt;-1693072226363155530@unknownmsgid&gt;</t>
  </si>
  <si>
    <t>Fri, 14 Aug 2015 01:24:27 +0000</t>
  </si>
  <si>
    <t>ggensler@hillaryclinton.com</t>
  </si>
  <si>
    <t>Accepted: Robert Roche mtg. @ Fri Aug 14, 2015 1:30pm - 2:30pm (john.podesta@gmail.com)</t>
  </si>
  <si>
    <t>&lt;089e0158acb6191920051d3b5045@google.com&gt;</t>
  </si>
  <si>
    <t>Tue, 3 Nov 2015 12:39:38 -0500</t>
  </si>
  <si>
    <t>Re: MEMO re: Trumka Mtg from Nikki</t>
  </si>
  <si>
    <t>&lt;-1746291781663518191@unknownmsgid&gt;</t>
  </si>
  <si>
    <t>Wed, 03 Feb 2016 22:06:32 +0000</t>
  </si>
  <si>
    <t>john.podesta@gmail.com, jbenenson@bsgco.com, jpalmieri@hillaryclinton.com, 
 mona@algpolling.com, scurrie@bsgco.com, oshur@hillaryclinton.com, 
 caitlin@grunwald-communications.com, David Binder &lt;david@db-research.com&gt;, 
 david@dixondavismedia.com, ellen.esterhay@gmmb.com, john@algpolling.com, 
 rich@dixondavismedia.com, ekriegel@hillaryclinton.com, 
 jim.margolis@gmmb.com, gruncom@aol.com, re47@hillaryclinton.com, 
 nnayak@hillaryclinton.com</t>
  </si>
  <si>
    <t>Updated Invitation: Data Check-In @ Wed Feb 3, 2016 6:30pm - 7pm (john.podesta@gmail.com)</t>
  </si>
  <si>
    <t>&lt;001a11c3a648ae3191052ae4d404@google.com&gt;</t>
  </si>
  <si>
    <t>Thu, 15 Jan 2009 11:45:41 -0500</t>
  </si>
  <si>
    <t>Juliana Gendelman &lt;jgendelman@americanprogress.org&gt;</t>
  </si>
  <si>
    <t>FW: Don't know if you want to bother John with this but</t>
  </si>
  <si>
    <t>&lt;96AB68D2CFDF484BA95B23C51E9C8B053F53793074@CAPMAILBOX.americanprogresscenter.org&gt;</t>
  </si>
  <si>
    <t>Mon, 27 Aug 2012 11:24:29 -0400</t>
  </si>
  <si>
    <t>"Allison Jaslow " &lt;info@cheribustos.com&gt;</t>
  </si>
  <si>
    <t>VIDEO: Watch our first ad!</t>
  </si>
  <si>
    <t>&lt;a1697a56b56c4eac879dc602f78feb13@cheribustos.com&gt;</t>
  </si>
  <si>
    <t>Wed, 27 Jan 2010 14:11:38 -0500</t>
  </si>
  <si>
    <t>[big campaign] SOTU: Obama Expected To Send Strong Message to Big 
	Banks: No Longer Business as Usual</t>
  </si>
  <si>
    <t>&lt;29FF7EFA288ACD488DD412939D4D1BABF6A438@aufc-server.AUFC.local&gt;</t>
  </si>
  <si>
    <t>Sat, 6 Feb 2016 13:49:08 -0500</t>
  </si>
  <si>
    <t>Jennifer Palmieri &lt;jpalmieri@hillaryclinton.com&gt;, 
 John Podesta &lt;john.podesta@gmail.com&gt;, 
 Jake Sullivan &lt;jsullivan@hillaryclinton.com&gt;</t>
  </si>
  <si>
    <t>Message work</t>
  </si>
  <si>
    <t>&lt;CAAEwKfwvtGzd94WywrqcUYid7Pd41wFHWW3of-Pg+e3iKAZ=5w@mail.gmail.com&gt;</t>
  </si>
  <si>
    <t>Thu, 26 Jul 2012 16:33:48 -0400 (EDT)</t>
  </si>
  <si>
    <t>You Power Us</t>
  </si>
  <si>
    <t>&lt;2268116674.-53688268@org.orgDB.mail.democracyinaction.org&gt;</t>
  </si>
  <si>
    <t>Tue, 4 Mar 2014 17:59:29 +0000</t>
  </si>
  <si>
    <t>Aaron Connelly &lt;AConnelly@albrightstonebridge.com&gt;, 
 Bill Antholis &lt;wantholis@brookings.edu&gt;, Bill Perry &lt;wjperry@aol.com&gt;, 
 =?us-ascii?Q?Bill_Woodward=0D=0A_=28blackwoodward@gmail.com=29?= &lt;blackwoodward@gmail.com&gt;,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Dan Benjamin &lt;dbenjam61@hotmail.com&gt;, 
 Daniel Silverberg &lt;danielsilverberg@yahoo.com&gt;, 
 Deborah Gordon &lt;DCgordon@stanford.edu&gt;, 
 Denis McDonough &lt;denis.mcdonough@gmail.com&gt;, 
 =?us-ascii?Q?Derek=0D=0A_Chollet?= &lt;dhchollet@gmail.com&gt;, 
 Don Baer &lt;donbaer@ps-b.com&gt;, 
 =?us-ascii?Q?Don_Gips=0D=0A_=28don.gips@gmail.com=29?= &lt;don.gips@gmail.com&gt;, 
 donkerrick &lt;donkerrick@comcast.net&gt;, 
 "Eryn M. Sepp (eryn.sepp@gmail.com)" &lt;eryn.sepp@gmail.com&gt;, 
 Frank Lowenstein &lt;frankl03@yahoo.com&gt;, Greg Craig &lt;gcraig@skadden.com&gt;, 
 Jake Sullivan &lt;jake.sullivan@gmail.com&gt;, 
 Jamie Rubin &lt;JamesPRubin1960@gmail.com&gt;, 
 Jan Vulevich Stewart &lt;jstewart@albrightstonebridge.com&gt;, 
 Jeff Smith &lt;jeffrey_smith@aporter.com&gt;, Jeremy Bash &lt;jeremybash@gmail.com&gt;, 
 Jessica Lewis &lt;lewisje03@yahoo.com&gt;, 
 "Jim Miller - Department of Defense (james.n.miller.jr@gmail.com)" &lt;james.n.miller.jr@gmail.com&gt;, 
 Jim O'Brien &lt;jobrien@albrightstonebridge.com&gt;, 
 "Joanna Nicoletti (info@forwardengagement.org)" &lt;info@forwardengagement.org&gt;, 
 Joe Cirincione &lt;jcirincione@ploughshares.org&gt;, 
 John Podesta &lt;john.podesta@gmail.com&gt;, Julianne Smith &lt;julsmi@gmail.com&gt;, 
 Ken Lieberthal &lt;klieberthal@brookings.edu&gt;, 
 Kurt Campbell &lt;kurtmcampbell@yahoo.com&gt;, 
 =?us-ascii?Q?Laura=0D=0A_Huber?= &lt;lhuber@albrightstonebridge.com&gt;, 
 Leon Fuerth &lt;hdpf@msn.com&gt;, 
 =?us-ascii?Q?Maida=0D=0A_Stadtler?= &lt;mstadtler@apcoworldwide.com&gt;, 
 Marcel Lettre &lt;mlettre@verizon.net&gt;, 
 Marisa DeAngelis &lt;MDeAngelis@albrightstonebridge.com&gt;, 
 Martin Indyk &lt;mindyk@brookings.edu&gt;, 
 Michele Flournoy &lt;micheleflournoy3@gmail.com&gt;, 
 "Nadia Nowytski" &lt;nadia.nowytski@aporter.com&gt;, 
 Pat Griffin &lt;pgriffin@pmj-dc.com&gt;, Rand Beers &lt;rand1142@verizon.net&gt;, 
 Rich Verma &lt;rverma@steptoe.com&gt;, "Rick Kessler" &lt;rjkessler@verizon.net&gt;, 
 Rob Malley &lt;rmalley555@gmail.com&gt;, 
 "Samuel Berger" &lt;sberger@albrightstonebridge.com&gt;, 
 Steve Ricchetti &lt;sricchetti@cox.net&gt;, 
 Strobe Talbott &lt;stalbott@brookings.edu&gt;, Susan Rice &lt;ricesusane@aol.com&gt;, 
 Tara Sonenshine &lt;tsonenshine@earthlink.net&gt;, 
 Tim Roemer &lt;tjroemer@gmail.com&gt;, Tom Daschle &lt;tom.daschle@dlapiper.com&gt;, 
 Tom Donilon &lt;tdonilon@gmail.com&gt;, Tom Downey &lt;tdowney@dmggroup.com&gt;, 
 Tommy Ross &lt;tommy_ross@reid.senate.gov&gt;, 
 Toni   Verstandig &lt;tonigverstandig@gmail.com&gt;, 
 Tony Blinken &lt;ablinken@aol.com&gt;, 
 Veronica Pollack &lt;Veronica.Pollock@dlapiper.com&gt;, 
 Wendy Sherman &lt;wendyrsherman@gmail.com&gt;, 
 Wyndee Parker &lt;wyndee.parker@mail.house.gov&gt;</t>
  </si>
  <si>
    <t>FW: March 4 dinner</t>
  </si>
  <si>
    <t>&lt;9a85fb979f3a4449a58d1224a4376e51@CO1PR07MB313.namprd07.prod.outlook.com&gt;</t>
  </si>
  <si>
    <t>Tue, 17 Mar 2015 21:20:56 +0000</t>
  </si>
  <si>
    <t>Re: Priorities meeting</t>
  </si>
  <si>
    <t>&lt;62F372C5-E564-41C2-9A41-06BC60F8C7CF@deweysquare.com&gt;</t>
  </si>
  <si>
    <t>Thu, 9 Apr 2015 16:54:14 -0400</t>
  </si>
  <si>
    <t>Re: Business Insider</t>
  </si>
  <si>
    <t>&lt;CAJNDScGTAEH81+3W3MjMETG0oNFK3q0taBdHrJJxEy_jRW8LhA@mail.gmail.com&gt;</t>
  </si>
  <si>
    <t>Thu, 28 Oct 2010 18:12:34 -0400 (EDT)</t>
  </si>
  <si>
    <t>Congressman Toomey and the "Slaughterhouse-Five"</t>
  </si>
  <si>
    <t>&lt;644530350.-1747856977@wfc.wfcDB.mail.democracyinaction.com&gt;</t>
  </si>
  <si>
    <t>Tue, 19 Oct 2010 16:04:23 -0400 (EDT)</t>
  </si>
  <si>
    <t>BREAKING New Poll, Sestak 46% - Toomey 45% ... "Sestak is Closing
 Strong" !!</t>
  </si>
  <si>
    <t>&lt;621633559.1751462021@wfc.wfcDB.mail.democracyinaction.com&gt;</t>
  </si>
  <si>
    <t>Thu, 22 Oct 2015 20:24:19 -0400</t>
  </si>
  <si>
    <t>Emily Aden &lt;eaden@hillaryclinton.com&gt;, 
 "Ann O'Leary" &lt;aoleary@hillaryclinton.com&gt;</t>
  </si>
  <si>
    <t>RE: DRAFT: Women's Leadership Forum remarks</t>
  </si>
  <si>
    <t>&lt;a06869c6d69e22fe55a75008dd6e507b@mail.gmail.com&gt;</t>
  </si>
  <si>
    <t>Thu, 13 Nov 2008 03:05:14 +0000</t>
  </si>
  <si>
    <t>Delivered: Fw: call tomorrow</t>
  </si>
  <si>
    <t>&lt;1415668017-1226545498-cardhu_decombobulator_blackberry.rim.net-757729669-@bxe245.bisx.prod.on.blackberry&gt;</t>
  </si>
  <si>
    <t>Wed, 16 Dec 2015 18:09:38 -0500</t>
  </si>
  <si>
    <t>MT &lt;margueritethompson@gmail.com&gt;</t>
  </si>
  <si>
    <t xml:space="preserve">Run this weekend?! </t>
  </si>
  <si>
    <t>&lt;11FEE6AE-3B2D-4982-8ED1-F904760ADF70@gmail.com&gt;</t>
  </si>
  <si>
    <t>Thu, 19 Mar 2015 18:05:23 +0000</t>
  </si>
  <si>
    <t>FW: 3/24</t>
  </si>
  <si>
    <t>&lt;D130881C.100FFF%melias@perkinscoie.com&gt;</t>
  </si>
  <si>
    <t>Thu, 12 Jan 2012 16:10:04 -0500</t>
  </si>
  <si>
    <t>for WJC: biweekly update from CCI</t>
  </si>
  <si>
    <t>&lt;D00800C9D48A754DA64285EA07737575012A186E30@CLINTON07.utopiasystems.net&gt;</t>
  </si>
  <si>
    <t>Tue, 9 Feb 2016 15:54:18 -0500</t>
  </si>
  <si>
    <t>Re: Have you heard?</t>
  </si>
  <si>
    <t>&lt;CAE6FiQ89ORccuuPh6qRR5x+3X5M2Ze1BUfTSzYMt3mDtm_BebA@mail.gmail.com&gt;</t>
  </si>
  <si>
    <t>Tue, 23 Oct 2012 13:50:11 -0400</t>
  </si>
  <si>
    <t>just headed in</t>
  </si>
  <si>
    <t>&lt;288efea86dea495082ecc4b921fb5772@seanmaloney.com&gt;</t>
  </si>
  <si>
    <t>Mon, 18 Jan 2016 17:58:00 -0500</t>
  </si>
  <si>
    <t>"Giffin, Gordon" &lt;gordon.giffin@dentons.com&gt;</t>
  </si>
  <si>
    <t>Re: 2016</t>
  </si>
  <si>
    <t>&lt;CAE6FiQ80sbAXWhLSCNZ9n4nZJnHYujULA9Jz90_q4bMSiksXRQ@mail.gmail.com&gt;</t>
  </si>
  <si>
    <t>Mon, 9 Nov 2015 13:58:34 -0500</t>
  </si>
  <si>
    <t>Re: Upstairs at urgent care!</t>
  </si>
  <si>
    <t>&lt;CAE6FiQ_vDbsQ6TLmBi0EPdNoeSw2mBnOfpetOvqVLWkF_gOjqA@mail.gmail.com&gt;</t>
  </si>
  <si>
    <t>Tue, 7 Jul 2015 10:31:03 -0400 (EDT)</t>
  </si>
  <si>
    <t>The New Republic &lt;info@newrepublic.com&gt;</t>
  </si>
  <si>
    <t>&lt;20150707103103.4700149.38900@sailthru.com&gt;</t>
  </si>
  <si>
    <t>Fri, 23 May 2008 11:58:50 -0600</t>
  </si>
  <si>
    <t>"'Michael Huttner, ProgressNowAction'" &lt;michael@progressnowaction.org&gt;</t>
  </si>
  <si>
    <t>Great News...Progress Florida launch a huge success</t>
  </si>
  <si>
    <t>&lt;1cd501c8bcfe$af323f40$0d96bdc0$@org&gt;</t>
  </si>
  <si>
    <t>Wed, 13 Aug 2014 07:00:00 -0500</t>
  </si>
  <si>
    <t>ABA CLE - Professional Development &lt;cle@americanbar.org&gt;</t>
  </si>
  <si>
    <t>China Law Deskbook Series</t>
  </si>
  <si>
    <t>&lt;28732-32874577.1407931290281.JavaMail.SYSTEM@chg-mcm-prod&gt;</t>
  </si>
  <si>
    <t>Tue, 12 May 2015 12:08:32 -0400</t>
  </si>
  <si>
    <t>Re: what you did</t>
  </si>
  <si>
    <t>&lt;CAME8pxWRQW0JAceom4-KY3tdA4iunENUyc63iyn=beJv8GMEWg@mail.gmail.com&gt;</t>
  </si>
  <si>
    <t>Fri, 10 Jul 2015 09:41:40 -0400</t>
  </si>
  <si>
    <t>FW: Answers</t>
  </si>
  <si>
    <t>&lt;757c4117dfc0ffc3d2e0b7354afbee49@mail.gmail.com&gt;</t>
  </si>
  <si>
    <t>Mon, 29 Dec 2014 09:25:17 -0500</t>
  </si>
  <si>
    <t>Nina Todd &lt;ninatodd05@gmail.com&gt;</t>
  </si>
  <si>
    <t>Formal Invitation to Event Honoring Brown v. Board of Education</t>
  </si>
  <si>
    <t>&lt;CAMSPWFjt8AKG6dEEpT3aa65D1Bf+8j3+FeyFEypZLs0SjVb+LA@mail.gmail.com&gt;</t>
  </si>
  <si>
    <t>Thu, 27 Mar 2014 19:23:23 -0000</t>
  </si>
  <si>
    <t>New benefits free with your subscription</t>
  </si>
  <si>
    <t>&lt;b60s281bfev00jauyr829by8272ehg.17426907.9607@mta882.e.newyorktimesinfo.com&gt;</t>
  </si>
  <si>
    <t>Sun, 13 Sep 2015 21:47:00 -0400</t>
  </si>
  <si>
    <t>Re: You stuck a jay Jacobs memo in my 404 pas tax bill</t>
  </si>
  <si>
    <t>&lt;CAE6FiQ-c6E1gHCEX7FEr1HOEz0pC1sNnXZ9pD8ZTbd_+n9yUfg@mail.gmail.com&gt;</t>
  </si>
  <si>
    <t>Tue, 10 Feb 2015 08:26:48 -0500</t>
  </si>
  <si>
    <t>Re: 2:30pm Wednesday February 11th: Presentation in NYC</t>
  </si>
  <si>
    <t>&lt;9CDA75F2-F2EA-461C-A3D5-1F6514218D20@gmail.com&gt;</t>
  </si>
  <si>
    <t>Mon, 29 Jun 2015 14:50:01 -0400</t>
  </si>
  <si>
    <t>"Kristin Heidkamp" &lt;Kristin@Josh4Congress.com&gt;</t>
  </si>
  <si>
    <t>Hey!</t>
  </si>
  <si>
    <t>&lt;8c312bdaaf3a4a699715ed58cf4370a0@Josh4Congress.com&gt;</t>
  </si>
  <si>
    <t>Mon, 30 Nov 2015 13:34:45 -0500</t>
  </si>
  <si>
    <t>The Diversity Center of Northeast Ohio &lt;info@diversitycenterneo.org&gt;</t>
  </si>
  <si>
    <t>Choose to #Rethinklabels Choose Diversity</t>
  </si>
  <si>
    <t>&lt;1122984557114.1120850997233.1623587486.0.461334JL.2002@scheduler.constantcontact.com&gt;</t>
  </si>
  <si>
    <t>Sat, 19 Dec 2015 04:56:24 +0000</t>
  </si>
  <si>
    <t>Jennifer Palmieri &lt;jpalmieri@hillaryclinton.com&gt;, 
 Kristina Schake &lt;kschake@hillaryclinton.com&gt;, 
 Joel Benenson &lt;jbenenson@bsgco.com&gt;, 
 =?utf-8?Q?Mandy=0D=0A_Grunwald?= &lt;gruncom@aol.com&gt;, 
 Huma Abedin &lt;ha16@hillaryclinton.com&gt;, 
 "ron.klain@revolution.com" &lt;ron.klain@revolution.com&gt;, 
 "tcarrk@hillaryclinton.com" &lt;tcarrk@hillaryclinton.com&gt;, 
 Sara Solow &lt;ssolow@hillaryclinton.com&gt;, Karen Dunn &lt;karen.l.dunn@gmail.com&gt;</t>
  </si>
  <si>
    <t>Re: Tweet: Sanders/DNC reach deal</t>
  </si>
  <si>
    <t>&lt;D29A4D8C.26FD6%jim.margolis@gmmb.com&gt;</t>
  </si>
  <si>
    <t>Tue, 31 Dec 2013 21:19:54 +0000</t>
  </si>
  <si>
    <t>John Podesta &lt;jpodesta@americanprogress.org&gt;</t>
  </si>
  <si>
    <t>Joule Letters</t>
  </si>
  <si>
    <t>&lt;cf588edc24e246c192682b9f81dd05df@DM2PR05MB686.namprd05.prod.outlook.com&gt;</t>
  </si>
  <si>
    <t>Thu, 15 Oct 2015 14:31:37 -0400</t>
  </si>
  <si>
    <t>Christina Reynolds &lt;creynolds@hillaryclinton.com&gt;, 
 John Podesta &lt;john.podesta@gmail.com&gt;, 
 Teddy Goff &lt;tgoff@hillaryclinton.com&gt;, 
 Jennifer Palmieri &lt;jpalmieri@hillaryclinton.com&gt;, 
 Karen Finney &lt;kfinney@hillaryclinton.com&gt;, 
 Sara Latham &lt;slatham@hillaryclinton.com&gt;, 
 Nick Merrill &lt;nmerrill@hillaryclinton.com&gt;</t>
  </si>
  <si>
    <t>&lt;faea820d5f1a40cff22dcb3afe05f166@mail.gmail.com&gt;</t>
  </si>
  <si>
    <t>Sun, 7 Dec 2014 03:50:00 -0500</t>
  </si>
  <si>
    <t>Fwd: FM Gentiloni</t>
  </si>
  <si>
    <t>&lt;26A6BAA0-2E30-48AD-B988-9E52B70BDB32@gmail.com&gt;</t>
  </si>
  <si>
    <t>Wed, 2 Sep 2015 12:40:57 -0400</t>
  </si>
  <si>
    <t>Re: 8AM Tomorrow</t>
  </si>
  <si>
    <t>&lt;CAE6FiQ-7g6+V2dJCDvK6kAwf+b4v0eNvuEzPa1KOEmA_k4u_gA@mail.gmail.com&gt;</t>
  </si>
  <si>
    <t>Mon, 14 Dec 2015 19:27:08 -0500</t>
  </si>
  <si>
    <t>Boarding pass for confirmation GEMVB2</t>
  </si>
  <si>
    <t>&lt;08b2e6c0-448d-49be-8f87-efa2f802b2ef@ncsmcexchub01.nam.coair.com&gt;</t>
  </si>
  <si>
    <t>Thu, 7 May 2015 23:26:00 +0000</t>
  </si>
  <si>
    <t>Huma Abedin &lt;ha16@hillaryclinton.com&gt;, Robby Mook &lt;re47@hillaryclinton.com&gt;</t>
  </si>
  <si>
    <t>Re: Call w HRC next week</t>
  </si>
  <si>
    <t>&lt;D1716CAF.10A765%melias@perkinscoie.com&gt;</t>
  </si>
  <si>
    <t>Mon, 21 Sep 2015 19:42:17 +0000</t>
  </si>
  <si>
    <t>Ron Klain &lt;ron.klain@revolution.com&gt;, Huma Abedin &lt;ha16@hillaryclinton.com&gt;, 
 "Barnett, Robert" &lt;RBarnett@wc.com&gt;, 
 Jake Sullivan &lt;jsullivan@hillaryclinton.com&gt;, 
 Sara Aronchick Solow &lt;sara.solow@gmail.com&gt;, 
 John Podesta &lt;jp66@hillaryclinton.com&gt;, 
 John Podesta &lt;john.podesta@gmail.com&gt;, Mandy Grunwald &lt;gruncom@aol.com&gt;, 
 "karen.l.dunn@gmail.com" &lt;karen.l.dunn@gmail.com&gt;, 
 Kristina Costa &lt;kcosta@hillaryclinton.com&gt;</t>
  </si>
  <si>
    <t>RE: Questions for Mock Debate, Thursday, Sep. 24</t>
  </si>
  <si>
    <t>&lt;1A484C9C32B526468802B7C2E6FD1BCEB3D653CA@mbx031-w1-co-6.exch031.domain.local&gt;</t>
  </si>
  <si>
    <t>Wed, 30 Jan 2008 11:16:09 -0500</t>
  </si>
  <si>
    <t>Re: Talking Points</t>
  </si>
  <si>
    <t>&lt;d8506cac0801300816k2d757149i3425ce97bc45b1fd@mail.gmail.com&gt;</t>
  </si>
  <si>
    <t>Mon, 23 Nov 2015 09:19:12 -0500</t>
  </si>
  <si>
    <t>Alex Hornbrook &lt;ahornbrook@hillaryclinton.com&gt;, 
 Amanda Renteria &lt;arenteria@hillaryclinton.com&gt;, 
 "Ann O'Leary" &lt;aoleary@hillaryclinton.com&gt;, 
 Beth Jones &lt;bjones@hillaryclinton.com&gt;, 
 Brian Fallon &lt;bfallon@hillaryclinton.com&gt;, 
 Charles Baker &lt;cbaker@hillaryclinton.com&gt;, 
 Dennis Cheng &lt;dcheng@hillaryclinton.com&gt;, 
 Elan Kriegel &lt;ekriegel@hillaryclinton.com&gt;, 
 Heather Stone &lt;hstone@hillaryclinton.com&gt;, 
 Huma Abedin &lt;ha16@hillaryclinton.com&gt;, 
 Jake Sullivan &lt;jsullivan@hillaryclinton.com&gt;, 
 Jenna Lowenstein &lt;jlowenstein@hillaryclinton.com&gt;, 
 Jennifer Palmieri &lt;jpalmieri@hillaryclinton.com&gt;, 
 John Podesta &lt;john.podesta@gmail.com&gt;, 
 Karen Finney &lt;kfinney@hillaryclinton.com&gt;, 
 Katie Dowd &lt;kdowd@hillaryclinton.com&gt;, 
 Kristina Schake &lt;kschake@hillaryclinton.com&gt;, 
 Lona Valmoro &lt;lvalmoro@hillaryclinton.com&gt;, 
 Marc Elias &lt;melias@hillaryclinton.com&gt;, 
 "Marc Elias (Perkins Coie)" &lt;melias@perkinscoie.com&gt;, 
 Marlon Marshall &lt;mmarshall@hillaryclinton.com&gt;, 
 Maya Harris &lt;mharris@hillaryclinton.com&gt;, 
 Oren Shur &lt;oshur@hillaryclinton.com&gt;, Robby Mook &lt;re47@hillaryclinton.com&gt;, 
 Sara Latham &lt;slatham@hillaryclinton.com&gt;, 
 Stephanie Hannon &lt;shannon@hillaryclinton.com&gt;, 
 Teddy Goff &lt;tgoff@hillaryclinton.com&gt;, 
 Tony Carrk &lt;tcarrk@hillaryclinton.com&gt;, 
 Tracey Lewis &lt;tlewis@hillaryclinton.com&gt;, 
 Christina Reynolds &lt;creynolds@hillaryclinton.com&gt;, 
 Adrienne Elrod &lt;aelrod@hillaryclinton.com&gt;</t>
  </si>
  <si>
    <t>Senior Staff Action Items 11/23</t>
  </si>
  <si>
    <t>&lt;CAG7k_MqCcNgqp4c5=iOrMgU+dahCs_g8rzm=ZJhH=7fM4pXnpQ@mail.gmail.com&gt;</t>
  </si>
  <si>
    <t>Mon, 4 Jan 2016 17:08:51 -0800</t>
  </si>
  <si>
    <t>Mary Podesta &lt;podesta.mary@gmail.com&gt;, John Podesta &lt;John.podesta@gmail.com&gt;</t>
  </si>
  <si>
    <t>Thank you-</t>
  </si>
  <si>
    <t>&lt;CALGkJkrq41wjNA8vsbbEWi7+aPU_zeYPDvN55yoPEHgV2qxo-g@mail.gmail.com&gt;</t>
  </si>
  <si>
    <t>Sun, 14 Feb 2016 16:07:59 -0500</t>
  </si>
  <si>
    <t>Re: HRC work in SC for CDF</t>
  </si>
  <si>
    <t>&lt;9072173902470962118@unknownmsgid&gt;</t>
  </si>
  <si>
    <t>Sat, 26 Dec 2015 16:52:40 +0000</t>
  </si>
  <si>
    <t>"Kriegel, Alan (Retired Partner)" &lt;Alan.Kriegel@skadden.com&gt;</t>
  </si>
  <si>
    <t>Re: New Years Eve</t>
  </si>
  <si>
    <t>&lt;43ABE002-31A4-463C-9C15-257A7253FBB4@skadden.com&gt;</t>
  </si>
  <si>
    <t>Wed, 24 Sep 2014 16:17:29 -0400</t>
  </si>
  <si>
    <t>John Monahan &lt;John.Monahan@georgetown.edu&gt;</t>
  </si>
  <si>
    <t>John Podesta &lt;john.podesta@gmail.com&gt;, 
 "Podesta, John" &lt;John_D_Podesta@who.eop.gov&gt;</t>
  </si>
  <si>
    <t>Ebola and Global Health Security</t>
  </si>
  <si>
    <t>&lt;CAMjZYC6GMBa9=+aNFzo43sEPHcarhuq_uYnb89OqD=wPQZ6M1g@mail.gmail.com&gt;</t>
  </si>
  <si>
    <t>Wed, 9 Mar 2016 21:22:22 -0500</t>
  </si>
  <si>
    <t>Speech Drafts &lt;speechdrafts@hillaryclinton.com&gt;, 
 Hans Goff &lt;hgoff@hillaryclinton.com&gt;</t>
  </si>
  <si>
    <t>DRAFT: Remarks on K-12 education in North Carolina</t>
  </si>
  <si>
    <t>&lt;CAAEwKfyaRb8gr=yXy1H0nGR7q29UArgbY08V+0+RfKFs1GJEtw@mail.gmail.com&gt;</t>
  </si>
  <si>
    <t>Mon, 7 Mar 2016 22:05:30 -0500</t>
  </si>
  <si>
    <t>Just saying hey</t>
  </si>
  <si>
    <t>&lt;CDCAED0B-FEE9-47A7-8737-0FB57EA91150@gmail.com&gt;</t>
  </si>
  <si>
    <t>Tue, 3 Jun 2008 13:45:12 -0400</t>
  </si>
  <si>
    <t>"Neera Tanden" &lt;ntanden@hillaryclinton.com&gt;</t>
  </si>
  <si>
    <t>Re: All things are never equal</t>
  </si>
  <si>
    <t>&lt;8dd172e0806031045u4fc3d479r906594287375e3e@mail.gmail.com&gt;</t>
  </si>
  <si>
    <t>Sat, 11 Jul 2015 16:41:35 -0400</t>
  </si>
  <si>
    <t>Jessica Morales Rocketto &lt;jmoralesrocketto@hillaryclinton.com&gt;</t>
  </si>
  <si>
    <t>Re: AFT good progress</t>
  </si>
  <si>
    <t>&lt;-969791782403253246@unknownmsgid&gt;</t>
  </si>
  <si>
    <t>Sat, 1 Aug 2015 13:23:11 -0400</t>
  </si>
  <si>
    <t>Jennifer Palmieri &lt;jpalmieri@hillaryclinton.com&gt;, 
 Kristina Schake &lt;kschake@hillaryclinton.com&gt;, 
 Oren Shur &lt;oshur@hillaryclinton.com&gt;, John Podesta &lt;john.podesta@gmail.com&gt;</t>
  </si>
  <si>
    <t>Slightly revised agenda attached</t>
  </si>
  <si>
    <t>&lt;CAMhPeA_dWQqV4iW7+xGo8AQMuuswnyKiLmrn7=tw5gpCAX9fTA@mail.gmail.com&gt;</t>
  </si>
  <si>
    <t>Sat, 12 Apr 2008 10:44:34 -0400</t>
  </si>
  <si>
    <t>&lt;8dd172e0804120744u6ee413c5t30915a98bc5f7049@mail.gmail.com&gt;</t>
  </si>
  <si>
    <t>Tue, 14 Jul 2015 17:42:08 -0400</t>
  </si>
  <si>
    <t>Elizabeth Kolbert &lt;elizabethkolbert@gmail.com&gt;</t>
  </si>
  <si>
    <t>request from the new yorker magazine</t>
  </si>
  <si>
    <t>&lt;CAAqEGrK023wrW3PUjFsLpfOR-OKN200z=2sZf+yyGfOpVq2FrQ@mail.gmail.com&gt;</t>
  </si>
  <si>
    <t>Sat, 1 Nov 2008 14:11:28 -0400</t>
  </si>
  <si>
    <t>jgendelman@americanprogress.org, john.podesta@gmail.com</t>
  </si>
  <si>
    <t>Re: Call with John this afternoon?</t>
  </si>
  <si>
    <t>&lt;D320394D432F0F4AACCCCB361B2F8D0701D9760D@EXNJMB75.nam.nsroot.net&gt;</t>
  </si>
  <si>
    <t>Sat, 12 Apr 2014 03:36:55 -0400</t>
  </si>
  <si>
    <t>Re: Class on Monday 4/14</t>
  </si>
  <si>
    <t>&lt;95B55327-E38D-4DC3-B0C9-48392299906B@gmail.com&gt;</t>
  </si>
  <si>
    <t>Sun, 26 Jul 2015 21:28:26 -0400</t>
  </si>
  <si>
    <t>Re: strong video</t>
  </si>
  <si>
    <t>&lt;9909D9DA-FBB5-49DB-8479-E2CFED81E142@gmail.com&gt;</t>
  </si>
  <si>
    <t>Tue, 18 Aug 2015 13:27:51 -0400</t>
  </si>
  <si>
    <t>Re: You doing okay?</t>
  </si>
  <si>
    <t>&lt;CAE6FiQ8_YQQTjqd-uHaYaX5iz0NBRKgxOCMrFdsanup5s_Oqvg@mail.gmail.com&gt;</t>
  </si>
  <si>
    <t>Wed, 6 May 2015 11:35:04 -0400</t>
  </si>
  <si>
    <t>State News Clips 5.6.15</t>
  </si>
  <si>
    <t>&lt;CA+Wv=-4RORNXeFUXJuhDNL2xdvuWWrtc43UETCf29ovs1rMC6Q@mail.gmail.com&gt;</t>
  </si>
  <si>
    <t>Wed, 26 Sep 2012 12:14:41 -0500 (CDT)</t>
  </si>
  <si>
    <t>"Shaun Kelleher, LCV Victory Fund" &lt;feedback@lcv.org&gt;</t>
  </si>
  <si>
    <t>Swing a Senate race -- here's how</t>
  </si>
  <si>
    <t>&lt;7992731.1348679703777.JavaMail.www@app309&gt;</t>
  </si>
  <si>
    <t>Wed, 3 Feb 2016 00:36:29 +0000</t>
  </si>
  <si>
    <t>Automatic reply: New Think Tank Rankings Announced</t>
  </si>
  <si>
    <t>&lt;2d048f6146084ef29bd946ab1223eb14@S11HUBI006.sh11.lan&gt;</t>
  </si>
  <si>
    <t>Tue, 22 Sep 2015 22:52:26 +0000 (UTC)</t>
  </si>
  <si>
    <t>LinkedIn &lt;notifications-noreply@linkedin.com&gt;</t>
  </si>
  <si>
    <t>John, you have 640 profile views, 13 invitations and 9 messages
 waiting for you on LinkedIn</t>
  </si>
  <si>
    <t>&lt;207729333.756527.1442962346059.JavaMail.app@ltx1-app6193.prod.linkedin.com&gt;</t>
  </si>
  <si>
    <t>Fri, 5 Feb 2016 16:14:21 -0500</t>
  </si>
  <si>
    <t>Re: FW: Thank you!</t>
  </si>
  <si>
    <t>&lt;CAE6FiQ_csE-+N-rhgpTUYTVsV=+R4Oc4tiPRQJEZ5Fi=u6hVZw@mail.gmail.com&gt;</t>
  </si>
  <si>
    <t>Sat, 14 Feb 2015 00:11:05 +0000</t>
  </si>
  <si>
    <t>"'john.podesta@gmail.com'" &lt;john.podesta@gmail.com&gt;, 
 "Podesta, John" &lt;John_D_Podesta@who.eop.gov&gt;</t>
  </si>
  <si>
    <t>FW: Our tribute tweet to Podesta</t>
  </si>
  <si>
    <t>&lt;9DE6906CF4DFC744966C499DEB1498219981FD@smeopm01&gt;</t>
  </si>
  <si>
    <t>Sat, 12 Dec 2015 14:48:18 -0500</t>
  </si>
  <si>
    <t>Re: Did you beat him?</t>
  </si>
  <si>
    <t>&lt;CAE6FiQ-qbmC_pZA3YGjUEZSe=mB_XeRTswr8OsedvbJb5n08cQ@mail.gmail.com&gt;</t>
  </si>
  <si>
    <t>Wed, 14 Oct 2015 19:49:38 +0000</t>
  </si>
  <si>
    <t>All Students &lt;allstudents@law.georgetown.edu&gt;, 
 Announcements &lt;Announcements@law.georgetown.edu&gt;</t>
  </si>
  <si>
    <t>New Coca-Cola Vending Machine Card Readers</t>
  </si>
  <si>
    <t>&lt;DAD46678B17CA74DBD4C5591B371170E0BA2DA17@LAW-MBX02.law.georgetown.edu&gt;</t>
  </si>
  <si>
    <t>Wed, 8 Jan 2014 13:35:51 +0000</t>
  </si>
  <si>
    <t xml:space="preserve">happy birthday </t>
  </si>
  <si>
    <t>&lt;6D99594FB21E0B49B6470374DE1BACB901138DE6DA@XServer.elmendorfryan.local&gt;</t>
  </si>
  <si>
    <t>30 Nov 2007 06:44:07 -0500</t>
  </si>
  <si>
    <t>Hillary For President News Briefing for Friday, November 30, 2007</t>
  </si>
  <si>
    <t>&lt;20071130064468.SM02016@bnnapp&gt;</t>
  </si>
  <si>
    <t>Tue, 12 May 2015 18:57:45 -0400</t>
  </si>
  <si>
    <t>Dan Schwerin &lt;dschwerin@hillaryclinton.com&gt;, 
 Huma Abedin &lt;ha16@hillaryclinton.com&gt;, 
 Jake Sullivan &lt;jake.sullivan@gmail.com&gt;, 
 Jennifer Palmieri &lt;jpalmieri@hillaryclinton.com&gt;, 
 John Podesta &lt;jp66@hillaryclinton.com&gt;, 
 Kristina Schake &lt;kschake@hillaryclinton.com&gt;, 
 Oren Shur &lt;oshur@hillaryclinton.com&gt;, Robby Mook &lt;re47@hillaryclinton.com&gt;, 
 Teddy Goff &lt;tgoff@hillaryclinton.com&gt;, 
 Tony Carrk &lt;tcarrk@hillaryclinton.com&gt;, 
 David Binder &lt;david@db-research.com&gt;, Mandy Grunwald &lt;gruncom@aol.com&gt;, 
 Joel Benenson &lt;jbenenson@bsgco.com&gt;, Jim &lt;jim.margolis@gmmb.com&gt;, 
 John Podesta &lt;john.podesta@gmail.com&gt;, John Anzalone &lt;john@algpolling.com&gt;</t>
  </si>
  <si>
    <t>[AGENDA] Strategy Call at 8 AM EDT</t>
  </si>
  <si>
    <t>&lt;CALV_K1STXoT9MLgoNNomoZY4H-UqsDQcUiNuTUBYhmrXD05f0A@mail.gmail.com&gt;</t>
  </si>
  <si>
    <t>Mon, 9 Jan 2012 12:35:45 -0500</t>
  </si>
  <si>
    <t>PBS film on WJC</t>
  </si>
  <si>
    <t>&lt;DD26EE79F4B6AB4A85D7C90F536D3CA32A53B633F0@CLINTON07.utopiasystems.net&gt;</t>
  </si>
  <si>
    <t>Thu, 20 Dec 2012 14:18:55 +0000</t>
  </si>
  <si>
    <t>&lt;29435880652ecea8d5a25d45ec629e0b9e0.20121220141847@mail32.us2.mcsv.net&gt;</t>
  </si>
  <si>
    <t>Wed, 6 May 2015 12:38:16 -0400</t>
  </si>
  <si>
    <t>Hartina Flournoy &lt;Tina@presidentclinton.com&gt;</t>
  </si>
  <si>
    <t>&lt;CAE6FiQ_RPt+=yQ5bpXYVNisJ=_Bq2fTUjh6sS202=6kguuUzag@mail.gmail.com&gt;</t>
  </si>
  <si>
    <t>Wed, 30 Dec 2015 09:17:11 -0500</t>
  </si>
  <si>
    <t>Leslie` Dach &lt;leslie.dach@outlook.com&gt;</t>
  </si>
  <si>
    <t>Five minutes</t>
  </si>
  <si>
    <t>&lt;BAY405-EAS298C04FF3BC538EDEA02EA2E6FD0@phx.gbl&gt;</t>
  </si>
  <si>
    <t>Tue, 9 Feb 2016 13:45:37 -0500</t>
  </si>
  <si>
    <t>Mary Knight &lt;mkknight1@hotmail.com&gt;</t>
  </si>
  <si>
    <t>Teresa Amott &lt;tamott@knox.edu&gt;, trusteesemeriti &lt;trusteesemeriti@knox.edu&gt;</t>
  </si>
  <si>
    <t>RE: Budget Subcommittee of the Committee on Finance Conference Call</t>
  </si>
  <si>
    <t>&lt;BLU180-W73D5D7B63FF5CC84ECA92EEFD60@phx.gbl&gt;</t>
  </si>
  <si>
    <t>Wed, 27 Aug 2014 18:43:58 -0400</t>
  </si>
  <si>
    <t>Brenda Kole &lt;info@jackhatch.com&gt;</t>
  </si>
  <si>
    <t>What are you waiting for?</t>
  </si>
  <si>
    <t>&lt;68779b00b59e4affb1b42b27d5418b04@jackhatch.com&gt;</t>
  </si>
  <si>
    <t>Wed, 25 Feb 2015 16:00:15 -0500</t>
  </si>
  <si>
    <t>Michael Ramdatt &lt;ramdatt@seas.upenn.edu&gt;</t>
  </si>
  <si>
    <t>Re: A Short Thank You</t>
  </si>
  <si>
    <t>&lt;CAE6FiQ_axmk7nFjDzx9payWQRTDQSWDT2fF9uqc-5AHBYhxAqg@mail.gmail.com&gt;</t>
  </si>
  <si>
    <t>Fri, 27 Feb 2015 01:22:01 +0000</t>
  </si>
  <si>
    <t xml:space="preserve">you reachable, John?  Denis - 202 503 5900 </t>
  </si>
  <si>
    <t>&lt;BC77F8D558E1CF4FA03B9388CED46297070C58EE@smeopm06&gt;</t>
  </si>
  <si>
    <t>Sat, 11 Aug 2012 14:11:24 +0000</t>
  </si>
  <si>
    <t>Robby Mook &lt;dccc@dccc.org&gt;</t>
  </si>
  <si>
    <t>BREAKING: Romney's VP</t>
  </si>
  <si>
    <t>&lt;812e40cc560b58e07bbde0e739c8ff0d@bounce.bluestatedigital.com&gt;</t>
  </si>
  <si>
    <t>Tue, 10 Jun 2014 12:57:37 -0400</t>
  </si>
  <si>
    <t>Re: Fwd: video of your dad walking with obama!</t>
  </si>
  <si>
    <t>&lt;CAE6FiQ8H56O3XYUC3Cr32THozoRm0EfxfvijjKvA_zhy70tzWQ@mail.gmail.com&gt;</t>
  </si>
  <si>
    <t>Thu, 16 Apr 2015 19:02:18 -0400</t>
  </si>
  <si>
    <t>Re: Invitation: Trade Call @ Thu Apr 16, 2015 8:30pm - 9pm (john.podesta@gmail.com)</t>
  </si>
  <si>
    <t>&lt;CALV_K1QfQJ3nvuRoAgsgDSXb9BTE0pBN8LLvrnXxzmJMt_7fBw@mail.gmail.com&gt;</t>
  </si>
  <si>
    <t>Tue, 15 Sep 2015 15:44:49 +0000</t>
  </si>
  <si>
    <t>Reminder: David Brock Book Party Tonight!</t>
  </si>
  <si>
    <t>&lt;F2AB6D7B2D8723478D2FA453A6E9B90501A2991B0B@EXMBX11.netplexity.local&gt;</t>
  </si>
  <si>
    <t>Mon, 17 Aug 2015 11:05:30 -0600</t>
  </si>
  <si>
    <t>Colorado-Federico Pena and Mayor Hancock</t>
  </si>
  <si>
    <t>&lt;64D6A99D-7281-40D9-A292-64DD33966364@gmail.com&gt;</t>
  </si>
  <si>
    <t>Thu, 5 Feb 2015 05:54:51 -0500</t>
  </si>
  <si>
    <t>Re: Possible Help Finding Work?</t>
  </si>
  <si>
    <t>&lt;15BA2EA1-4D87-4A47-8E4B-D0B83154451D@gmail.com&gt;</t>
  </si>
  <si>
    <t>Thu, 20 Aug 2015 09:53:46 -0500</t>
  </si>
  <si>
    <t>Robert Roche &lt;robertwroche@gmail.com&gt;</t>
  </si>
  <si>
    <t>Re: Thank You</t>
  </si>
  <si>
    <t>&lt;CAJyqoF3gmtS_Vp6gKy1S-6vCnf3XQzqU6YD2mnJxRQf1rr2_NQ@mail.gmail.com&gt;</t>
  </si>
  <si>
    <t>Mon, 7 Mar 2016 17:56:00 -0500</t>
  </si>
  <si>
    <t>John Monahan &lt;jtmonahan@gmail.com&gt;</t>
  </si>
  <si>
    <t>Redefining the American Dream for Today's Economy</t>
  </si>
  <si>
    <t>&lt;CAAL60NX6q3jqVdba0WU79tbLhWEc3-fsbEkZX6zndbRAUuJ4mg@mail.gmail.com&gt;</t>
  </si>
  <si>
    <t>Mon, 3 Nov 2014 16:56:45 +0000</t>
  </si>
  <si>
    <t>James Feinerman &lt;feinerma@law.georgetown.edu&gt;, 
 Law Faculty and Visitors &lt;LawFacultyandVisitors@law.georgetown.edu&gt;</t>
  </si>
  <si>
    <t>RE: Invitation to Magna Carta Luncheon Event, Nov. 7, 2014</t>
  </si>
  <si>
    <t>&lt;82AD9DFE63A803489DE25D40769C47CB727CDC89@LAW-MBX01.law.georgetown.edu&gt;</t>
  </si>
  <si>
    <t>Sat, 12 Dec 2015 11:31:34 -0500</t>
  </si>
  <si>
    <t>Re: HRC Request for YOUR Approval on Climate Statement</t>
  </si>
  <si>
    <t>&lt;CAE6FiQ9+uxfOoS=yAmeBp-ZihpZqeu_+NXDg7Fn5ViBT2CBMZg@mail.gmail.com&gt;</t>
  </si>
  <si>
    <t>Mon, 11 Jan 2016 16:55:29 -0500</t>
  </si>
  <si>
    <t>&lt;CAAEwKfwSdvfGEhODHVOAhZYpT7-y_ZwjEk1p-e7ZVGBc9MXWhA@mail.gmail.com&gt;</t>
  </si>
  <si>
    <t>Fri, 3 Apr 2015 15:26:48 -0400</t>
  </si>
  <si>
    <t>Re: Fwd: Amtrak: eTicket and Receipt for Your 04/03/2015 Trip - JOHN PODESTA</t>
  </si>
  <si>
    <t>&lt;CAE6FiQ-mZhHYUXbNK2g2qAN0+tS6exfjdhNGQkrbhZPxRdeACQ@mail.gmail.com&gt;</t>
  </si>
  <si>
    <t>Wed, 23 Nov 2011 08:19:18 -0500</t>
  </si>
  <si>
    <t>john.podesta@gmail.com, Doug Band &lt;doug@presidentclinton.com&gt;, 
 "Justin G. Cooper" &lt;justin@presidentclinton.com&gt;</t>
  </si>
  <si>
    <t>Fwd: Proposed Final for Infrastructure Memo</t>
  </si>
  <si>
    <t>&lt;CALk44aBA13Cc8-ukSkQqUaX8meJb88VCre+VPHTFogQJKGO9FA@mail.gmail.com&gt;</t>
  </si>
  <si>
    <t>Fri, 27 Mar 2015 19:06:39 -0400</t>
  </si>
  <si>
    <t>Nick Merrill &lt;nmerrill@hrcoffice.com&gt;, John Podesta &lt;john.podesta@gmail.com&gt;</t>
  </si>
  <si>
    <t>Re: Draft Gowdy Letter</t>
  </si>
  <si>
    <t>&lt;CALk44aDmpcVqB-z67sm43Pa08oZX75mu57Dab21fMhxHRsPeeQ@mail.gmail.com&gt;</t>
  </si>
  <si>
    <t>Mon, 17 Aug 2015 21:03:36 -0400</t>
  </si>
  <si>
    <t>Re: Ellen Tauscher</t>
  </si>
  <si>
    <t>&lt;CANu9wN6ZjioR5Vk=byieOS+=wx-yd4Hupexk7te6WkZmui1kjA@mail.gmail.com&gt;</t>
  </si>
  <si>
    <t>Thu, 2 Apr 2015 17:45:10 -0400</t>
  </si>
  <si>
    <t>Re: Re: Hi</t>
  </si>
  <si>
    <t>&lt;CAJNDScEg2D_XNaZR5K2iwho3M_0_jSdb0Gs=J1JGGqogTjOB+A@mail.gmail.com&gt;</t>
  </si>
  <si>
    <t>Wed, 8 Jul 2015 03:46:39 -0400</t>
  </si>
  <si>
    <t>Fwd: Re: Greece</t>
  </si>
  <si>
    <t>&lt;CAE6FiQ8vdkdcsgLqWJou2DbbgD+T4UKaUiq8Hxh1ds1ASBKW3Q@mail.gmail.com&gt;</t>
  </si>
  <si>
    <t>Sun, 20 Mar 2016 09:01:54 -0500</t>
  </si>
  <si>
    <t>Cybersecurity &amp; Innovation: The State of the States</t>
  </si>
  <si>
    <t>&lt;932337494.-1882771689.1458482514198.JavaMail.root@sjmas02.marketo.org&gt;</t>
  </si>
  <si>
    <t>Mon, 10 Nov 2008 22:21:04 -0500</t>
  </si>
  <si>
    <t>"Ogden, David" &lt;David.Ogden@wilmerhale.com&gt;</t>
  </si>
  <si>
    <t>"Stern, Todd" &lt;Todd.Stern@wilmerhale.com&gt;, ricesusane@aol.com, 
 "Christopher Edley" &lt;cedley@gmail.com&gt;, 
 "John Podesta" &lt;john.podesta@gmail.com&gt;, 
 "Lisa Brown" &lt;lisabrown3660@gmail.com&gt;, "Don Gips" &lt;don.gips@level3.com&gt;, 
 "Melody Barnes" &lt;mbarnes@barackobama.com&gt;, 
 "Cassandra Butts" &lt;cbutts.obama08@gmail.com&gt;</t>
  </si>
  <si>
    <t>RE: GTMO, Torture, renditions, etc.</t>
  </si>
  <si>
    <t>&lt;8DC027C180BDE84BB6C07BB949B269CB03B761B9@SDCPEXCCL2MX.wilmerhale.com&gt;</t>
  </si>
  <si>
    <t>Tue, 31 Jul 2012 06:00:09 -0400</t>
  </si>
  <si>
    <t>"John Stocks " &lt;jstocks@nea.org&gt;</t>
  </si>
  <si>
    <t>Someone you should know</t>
  </si>
  <si>
    <t>&lt;51db4305ff0a4dc0b58dfb44b3dcb802@nea.org&gt;</t>
  </si>
  <si>
    <t>Sun, 22 Mar 2015 20:17:23 +0000</t>
  </si>
  <si>
    <t>Reference request</t>
  </si>
  <si>
    <t>&lt;19D714C7-3DDA-4BA7-AA2C-C1F5573C2E1C@clintonfoundation.org&gt;</t>
  </si>
  <si>
    <t>Sun, 27 Apr 2014 14:30:42 -0400</t>
  </si>
  <si>
    <t>Re: Are you by chance free for a 30 minute call today at 5pm?</t>
  </si>
  <si>
    <t>&lt;C218F033-32E5-4181-980A-1C4AE3C4A73F@gmail.com&gt;</t>
  </si>
  <si>
    <t>Thu, 25 Feb 2016 16:59:21 -0500</t>
  </si>
  <si>
    <t>John Podesta &lt;john.podesta@gmail.com&gt;, 
 Judge Richard Leon &lt;Richard_leon@dcd.uscourts.gov&gt;</t>
  </si>
  <si>
    <t>Your Paper Topics</t>
  </si>
  <si>
    <t>&lt;CAKM1B--8oSedg1e4zsqYj7waubWeTc9vdAbC6TCk50h8Br+twg@mail.gmail.com&gt;</t>
  </si>
  <si>
    <t>Mon, 6 Jul 2015 20:59:19 -0400</t>
  </si>
  <si>
    <t>Re: Remarks for tomorrow in Iowa</t>
  </si>
  <si>
    <t>&lt;3626726B-B627-4DA3-BDA6-3DBD08023D43@aol.com&gt;</t>
  </si>
  <si>
    <t>Wed, 25 Mar 2015 21:28:09 -0400</t>
  </si>
  <si>
    <t>Re: Israel</t>
  </si>
  <si>
    <t>&lt;6BD76D79-6937-492D-9AD0-2697D4B505F7@gmail.com&gt;</t>
  </si>
  <si>
    <t>Sat, 20 Jun 2015 11:50:45 +0000</t>
  </si>
  <si>
    <t>&lt;A4DEA801-8F78-43B3-A19B-5C70461710C4@bsgco.com&gt;</t>
  </si>
  <si>
    <t>Thu, 24 Jan 2008 09:44:47 -0500</t>
  </si>
  <si>
    <t>"Anna Burger" &lt;Anna.Burger@seiu.org&gt;</t>
  </si>
  <si>
    <t>JStocks@nea.org, amy@fundforamerica.net, john.podesta@gmail.com, 
 rmckay@mckayfund.org, fes33@aol.com</t>
  </si>
  <si>
    <t>RE: Messaging Requests</t>
  </si>
  <si>
    <t>&lt;559B1E0E325F6C4981A5D17758E67417CC907F@EMAIL.SEIU.ORG&gt;</t>
  </si>
  <si>
    <t>Mon, 20 Jul 2015 17:05:18 -0500</t>
  </si>
  <si>
    <t xml:space="preserve">"Knox College Alumni Relations" &lt;alumni@knox.edu&gt; </t>
  </si>
  <si>
    <t>[Knox College] Tour Ghana with Knox College</t>
  </si>
  <si>
    <t>&lt;EMAPP01d723f3f074304c62be81a769b106d027@EMApp01&gt;</t>
  </si>
  <si>
    <t>Tue, 23 Jun 2015 12:22:02 -0500</t>
  </si>
  <si>
    <t>Re: Proposed response on Senate TPA vote</t>
  </si>
  <si>
    <t>&lt;-9074868198968716998@unknownmsgid&gt;</t>
  </si>
  <si>
    <t>Fri, 8 Aug 2008 18:38:14 -0500</t>
  </si>
  <si>
    <t>VoteVets.org/NSN Convention Event</t>
  </si>
  <si>
    <t>&lt;abb57a620808081638gdd714e9xfb8ec922ba11d68@mail.gmail.com&gt;</t>
  </si>
  <si>
    <t>Wed, 30 Dec 2015 15:11:28 +0000</t>
  </si>
  <si>
    <t>"Harry Pascal, TurnoutPAC.org" &lt;admin@turnoutpac.org&gt;</t>
  </si>
  <si>
    <t>why we keep emailing:</t>
  </si>
  <si>
    <t>&lt;739e900b023b9d2e0c5d4d7c4ae0fdcb@bounce.bluestatedigital.com&gt;</t>
  </si>
  <si>
    <t>Thu, 25 Feb 2016 21:48:07 +0000</t>
  </si>
  <si>
    <t>Mike Honda &lt;campaign@mikehonda.com&gt;</t>
  </si>
  <si>
    <t>Have you read the news lately?</t>
  </si>
  <si>
    <t>&lt;a53371f27e9c6bb58d9dda786e65445b@bounce.bluestatedigital.com&gt;</t>
  </si>
  <si>
    <t>Tue, 23 Feb 2010 13:02:21 -0500</t>
  </si>
  <si>
    <t>[big campaign] Zazi Case: Protecting America, Depleting Conservative 
	Credibility</t>
  </si>
  <si>
    <t>&lt;D95FD7E3C26145418259F2F5E3E88E5B9EA571972F@bryan.ad.nsnetwork.org&gt;</t>
  </si>
  <si>
    <t>Thu, 22 Oct 2009 13:38:28 -0400</t>
  </si>
  <si>
    <t>[big campaign] AHIP Spox: Lack Of Competition Is "A Problem That
 Doesn't Exist"</t>
  </si>
  <si>
    <t>&lt;A28459BA2B4D5D49BED0238513058A7F0127321E2DC1@CAPMAILBOX.americanprogresscenter.org&gt;</t>
  </si>
  <si>
    <t>Thu, 14 Aug 2008 10:50:05 -0400</t>
  </si>
  <si>
    <t>"Aniello Alioto" &lt;aniello@progressiveaccountability.org&gt;</t>
  </si>
  <si>
    <t>[big campaign] OPEN SECRETS: Troops Deployed Abroad Give 6:1 to Obama</t>
  </si>
  <si>
    <t>&lt;a4f2b0240808140750w2c937a9du550a3f3ee47aca5@mail.gmail.com&gt;</t>
  </si>
  <si>
    <t>Thu, 6 Aug 2015 11:30:49 -0400</t>
  </si>
  <si>
    <t>Column: Hillary Clinton Is Mastering Jeb Bush | | Observer</t>
  </si>
  <si>
    <t>&lt;SNT404-EAS3464C487A6F3F352D332D2BDF740@phx.gbl&gt;</t>
  </si>
  <si>
    <t>Mon, 4 Aug 2014 16:32:30 +0000</t>
  </si>
  <si>
    <t>"pending@thehousemajoritypac.com" &lt;democrats@thehousemajoritypac.com&gt;</t>
  </si>
  <si>
    <t>SIGN THE CARD: President's Birthday Card!</t>
  </si>
  <si>
    <t>&lt;efc09b2052f1f2a6d3bb2135acd91da3@bounce.bluestatedigital.com&gt;</t>
  </si>
  <si>
    <t>Tue, 10 Feb 2015 13:45:48 +0000</t>
  </si>
  <si>
    <t>Fwd: New Georgetown Law Journal EIC</t>
  </si>
  <si>
    <t>&lt;9C0F95AC-FB8B-45D0-90F4-12C5BC70A4B1@law.georgetown.edu&gt;</t>
  </si>
  <si>
    <t>Tue, 16 Sep 2008 09:57:59 -0700</t>
  </si>
  <si>
    <t>carl.pope@sierraclub.org</t>
  </si>
  <si>
    <t>Beth Eagle &lt;eagle@bonnergrp.com&gt;</t>
  </si>
  <si>
    <t>RE: Funding Conference Call</t>
  </si>
  <si>
    <t>&lt;OF4F0C9F81.47AD02D7-ON882574C6.005D3747-882574C6.005D3A11@sierraclub.org&gt;</t>
  </si>
  <si>
    <t>Tue, 8 Dec 2015 21:20:25 +0000</t>
  </si>
  <si>
    <t>I imagine...</t>
  </si>
  <si>
    <t>&lt;9AD898E6-3D11-4CD5-B75A-BC1B7B54B8A6@nbcuni.com&gt;</t>
  </si>
  <si>
    <t>Thu, 3 Nov 2011 16:00:26 -0400</t>
  </si>
  <si>
    <t>Re: &lt;no subject&gt;</t>
  </si>
  <si>
    <t>&lt;CAE6FiQ-+p5HH7JPw3sJHQXw1B6-bWBz1jb_kQNO3kQyrewRvCQ@mail.gmail.com&gt;</t>
  </si>
  <si>
    <t>Fri, 8 Jan 2016 18:29:13 -0500</t>
  </si>
  <si>
    <t>Michael Pyle &lt;pyle_michael@yahoo.com&gt;</t>
  </si>
  <si>
    <t xml:space="preserve">Update:  2016 Tax Policy Issues </t>
  </si>
  <si>
    <t>&lt;83EDA481-29D4-4AB3-9E1D-B74CB54A33EB@gmail.com&gt;</t>
  </si>
  <si>
    <t>Thu, 9 Jul 2015 17:09:24 -0400</t>
  </si>
  <si>
    <t>David Binder &lt;David@db-research.com&gt;, 
 Dan Schwerin &lt;dschwerin@hillaryclinton.com&gt;, 
 Joel Benenson &lt;jbenenson@bsgco.com&gt;, Mandy Grunwald &lt;gruncom@aol.com&gt;, 
 Jim &lt;Jim.Margolis@gmmb.com&gt;, John Anzalone &lt;john@algpolling.com&gt;, 
 John Podesta &lt;john.podesta@gmail.com&gt;</t>
  </si>
  <si>
    <t>RE: Econ Speech Draft</t>
  </si>
  <si>
    <t>&lt;74ea2ed0bf2c1964c4157b453d13cb82@mail.gmail.com&gt;</t>
  </si>
  <si>
    <t>Fri, 05 Feb 2016 03:22:19 +0000</t>
  </si>
  <si>
    <t>john.podesta@gmail.com, creynolds@hillaryclinton.com, 
 jlowenstein@hillaryclinton.com, caitlin@grunwald-communications.com, 
 jpalmieri@hillaryclinton.com, re47@hillaryclinton.com, scurrie@bsgco.com, 
 kofferdahl@hillaryclinton.com, slatham@hillaryclinton.com, 
 jsullivan@hillaryclinton.com, awoolheater@hillaryclinton.com, 
 pramos@hillaryclinton.com, kschake@hillaryclinton.com, 
 bfallon@hillaryclinton.com, tgoff@hillaryclinton.com, 
 zpetkanas@hillaryclinton.com, gruncom@aol.com, aphillips@hillaryclinton.com, 
 aelrod@hillaryclinton.com, mfisher@hillaryclinton.com, 
 jschwerin@hillaryclinton.com</t>
  </si>
  <si>
    <t>Updated Invitation: Talkers Pre-Call @ Thu Feb 4, 2016 10:30pm -
 10:45pm (john.podesta@gmail.com)</t>
  </si>
  <si>
    <t>&lt;001a1140e6e0d2b47b052afd5b6a@google.com&gt;</t>
  </si>
  <si>
    <t>Mon, 21 Nov 2011 15:28:37 -0500</t>
  </si>
  <si>
    <t>Ana Maria Coronel &lt;acoronel@clintonfoundation.org&gt;, 
 Andrew Kessel &lt;akessel@clintonfoundation.org&gt;, 
 Doug Band - PC &lt;doug@presidentclinton.com&gt;, 
 Ira Magaziner &lt;ira@sjsadvisors.com&gt;, 
 'John Podesta' &lt;john.podesta@gmail.com&gt;, 
 Laura Graham &lt;lgraham@clintonfoundation.org&gt;, 
 Robert Harrison &lt;bob.harrison@clintonglobalinitiative.org&gt;, 
 Scott Curran &lt;scurran@clintonfoundation.org&gt;, 
 Stephanie Streett &lt;sstreett@clintonfoundation.org&gt;, 
 Terry Sheridan &lt;tsheridan@clintonfoundation.org&gt;, 
 'Seher Syed' &lt;ssyed@americanprogress.org&gt;, 
 Bailey Noland &lt;bnoland@clintonfoundation.org&gt;</t>
  </si>
  <si>
    <t xml:space="preserve">RE: Executive Staff Meeting/Call with John Podesta </t>
  </si>
  <si>
    <t>&lt;D64C02CE3EE32C4EA058371A2427C26C0128B3F029@CLINTON07.utopiasystems.net&gt;</t>
  </si>
  <si>
    <t>Tue, 17 Nov 2015 22:56:10 -0500</t>
  </si>
  <si>
    <t>&lt;CAJkCx1-YVoLP+nPFhM2BOyBVjUh=VPJLC_rrubqoLN=APfySeQ@mail.gmail.com&gt;</t>
  </si>
  <si>
    <t>Mon, 20 Apr 2015 22:17:24 -0400</t>
  </si>
  <si>
    <t>Re: How did Charlie Rose go?</t>
  </si>
  <si>
    <t>&lt;934FE07B-37E7-4E15-B107-D45436BC75C6@gmail.com&gt;</t>
  </si>
  <si>
    <t>Fri, 6 Mar 2015 15:46:17 -0500</t>
  </si>
  <si>
    <t>Fwd: DRAFT: HRC Email Statement</t>
  </si>
  <si>
    <t>&lt;2DEE195C-0850-442D-A796-065206077396@gmail.com&gt;</t>
  </si>
  <si>
    <t>Thu, 5 Dec 2013 15:23:09 +0000</t>
  </si>
  <si>
    <t>CEA report on the economic benefits of extending EUC</t>
  </si>
  <si>
    <t>&lt;0A3C5A9384EF9048B07B16850F39D885979214@smeopm03&gt;</t>
  </si>
  <si>
    <t>Tue, 9 Dec 2014 05:24:43 +0000</t>
  </si>
  <si>
    <t>"John Podesta" &lt;john.podesta@gmail.com&gt;, "CDM" &lt;Cheryl.mills@gmail.com&gt;, 
 "Huma Abedin" &lt;Huma@clintonemail.com&gt;, 
 "Jake Sullivan" &lt;jake.sullivan@gmail.com&gt;, "NSM" &lt;nmerrill@hrcoffice.com&gt;, 
 "DBS" &lt;dschwerin@hrcoffice.com&gt;, robbymook@gmail.com</t>
  </si>
  <si>
    <t>MoveOn</t>
  </si>
  <si>
    <t>&lt;1683671647-1418102684-cardhu_decombobulator_blackberry.rim.net-1956586844-@b2.c6.bise6.blackberry&gt;</t>
  </si>
  <si>
    <t>Tue, 26 Jan 2016 08:56:20 -0500</t>
  </si>
  <si>
    <t>Rabbi Arik Ascherman of Rabbis for Human Rights in Israel
	&lt;magazine@tikkun.org&gt;</t>
  </si>
  <si>
    <t>Save the Bedouins of the Negev from the JNF and the Israeli
 government</t>
  </si>
  <si>
    <t>&lt;3481528291.835880231@org.orgDB.reply.salsalabs.com&gt;</t>
  </si>
  <si>
    <t>Fri, 10 Oct 2014 09:33:51 -0400</t>
  </si>
  <si>
    <t>Governor Quinn &lt;info@quinnforillinois.com&gt;</t>
  </si>
  <si>
    <t>You can't duck the tough questions</t>
  </si>
  <si>
    <t>&lt;688ee95005a146a5be6e782b2de1589d@quinnforillinois.com&gt;</t>
  </si>
  <si>
    <t>Fri, 10 Apr 2015 20:36:10 -0400</t>
  </si>
  <si>
    <t>"John. Podesta" &lt;john.podesta@gmail.com&gt;</t>
  </si>
  <si>
    <t>It's me!!!!</t>
  </si>
  <si>
    <t>&lt;-1363648354682652862@unknownmsgid&gt;</t>
  </si>
  <si>
    <t>Thu, 9 Oct 2008 09:23:32 -0400</t>
  </si>
  <si>
    <t>"Chris Lu" &lt;clu@barackobama.com&gt;, 
 "Adam Hitchcock" &lt;ahitchcock@barackobama.com&gt;, john.podesta@gmail.com, 
 william.m.daley@jpmchase.com, cedley@gmail.com, 
 "Valerie Jarrett" &lt;vjarrett@barackobama.com&gt;, fpena@vestarden.com, 
 fromanm@citi.com, don.gips@level3.com, 
 "Pete Rouse" &lt;prouse@barackobama.com&gt;, 
 "Melody Barnes" &lt;mbarnes@barackobama.com&gt;, jg@rock-creek-ventures.com, 
 cbutts.obama08@gmail.com, burke1262@cox.net, 
 cbrowner@thealbrightgroupllc.com, sonalshah@google.com, ricesusane@aol.com, 
 "Jim Steinberg" &lt;djsberg@gmail.com&gt;, joshua.steiner@quadranglegroup.com, 
 elgieh@yahoo.com, alexkoff@aol.com, ldh@stanford.edu, 
 james.rubin@bcpartners.com, cvarney@hhlaw.com, 
 "Lisa Brown" &lt;lisabrown3660@gmail.com&gt;, 
 "John Leibovitz" &lt;leibovitz@gmail.com&gt;, noveck@gmail.com, 
 gaylesmithgayle@gmail.com, tcuellar@stanford.edu, sewallconroy@comcast.net, 
 "Gitenstein, Mark H." &lt;MGitenstein@mayerbrown.com&gt;, tedkaufman@comcast.net, 
 blevin@stifel.com, "katy kale" &lt;katy_kale@yahoo.com&gt;, 
 sarahelizabethfeinberg@gmail.com, "laura nichols" &lt;laurasnichols@yahoo.com&gt;</t>
  </si>
  <si>
    <t>Executive orders</t>
  </si>
  <si>
    <t>&lt;3D4E0DAB0236644193F6AA291205B23B04541B16@SDCPEXCCL2MX.wilmerhale.com&gt;</t>
  </si>
  <si>
    <t>Fri, 13 Mar 2015 08:48:08 -0400</t>
  </si>
  <si>
    <t>Fwd: Statement</t>
  </si>
  <si>
    <t>&lt;9BE3A671-8DAE-443F-9A5F-86CB2039F65D@gmail.com&gt;</t>
  </si>
  <si>
    <t>Mon, 28 Jul 2014 08:39:23 -0600</t>
  </si>
  <si>
    <t>Paul Harstad &lt;paulh@harstadresearch.com&gt;</t>
  </si>
  <si>
    <t>Iowa Senate race, judgeship &amp; elevating the Abortion issue</t>
  </si>
  <si>
    <t>&lt;11F4C22F-C6CD-42B3-9619-B33E932A7363@harstadresearch.com&gt;</t>
  </si>
  <si>
    <t>Thu, 28 Jul 2011 11:20:02 -0400</t>
  </si>
  <si>
    <t>What's wrong with Washington?</t>
  </si>
  <si>
    <t>&lt;DADBD71F3ECD1E42AD140ED28DA4FD26471F6AB00E@CAPMAILBOX.americanprogresscenter.org&gt;</t>
  </si>
  <si>
    <t>Wed, 25 Mar 2015 14:37:03 +0000</t>
  </si>
  <si>
    <t>RE: Cycurity - meeting</t>
  </si>
  <si>
    <t>&lt;C094865C4B0EBC4CB20DDAF694E759387E69E2E4@SCG-LAMBX2.scg.corp&gt;</t>
  </si>
  <si>
    <t>Thu, 12 Jun 2008 11:54:24 -0400</t>
  </si>
  <si>
    <t>Jenni Lee &lt;jlee@progressivemediausa.org&gt;</t>
  </si>
  <si>
    <t>[big campaign] Another McCain Foreign Lobbyist Issue - research
 attached</t>
  </si>
  <si>
    <t>&lt;00c801c8cca4$96b1d9c0$c4158d40$@org&gt;</t>
  </si>
  <si>
    <t>Wed, 18 Feb 2015 18:21:57 -0500</t>
  </si>
  <si>
    <t>David Fenton</t>
  </si>
  <si>
    <t>&lt;CAKM1B--xwuShqUh+-2h3HwQmocK=Lu0V9C8kw1TFd9kt-DtEbQ@mail.gmail.com&gt;</t>
  </si>
  <si>
    <t>Mon, 15 Feb 2016 03:11:01 +0000</t>
  </si>
  <si>
    <t>Elan Kriegel &lt;ekriegel@hillaryclinton.com&gt;, 
 John Podesta &lt;john.podesta@gmail.com&gt;, Joel Benenson &lt;jbenenson@bsgco.com&gt;, 
 Mandy Grunwald &lt;gruncom@aol.com&gt;, Jim Margolis &lt;Jim.Margolis@gmmb.com&gt;, 
 John Anzalone &lt;john@algpolling.com&gt;, David Binder &lt;David@db-research.com&gt;, 
 David Dixon &lt;david@dixondavismedia.com&gt;, 
 Jennifer Palmieri &lt;jpalmieri@hillaryclinton.com&gt;, 
 Robby Mook &lt;re47@hillaryclinton.com&gt;, 
 "Heather Stone" &lt;hstone@hillaryclinton.com&gt;</t>
  </si>
  <si>
    <t>RE: NV and SC update</t>
  </si>
  <si>
    <t>&lt;o6m3u49m2u9t229q9iko3kl6.1455505858170@email.android.com&gt;</t>
  </si>
  <si>
    <t>Thu, 12 Nov 2015 22:42:25 -0500</t>
  </si>
  <si>
    <t>&lt;8013152013391505965@unknownmsgid&gt;</t>
  </si>
  <si>
    <t>Thu, 7 Jan 2016 15:00:53 -0500</t>
  </si>
  <si>
    <t>HRC</t>
  </si>
  <si>
    <t>&lt;CAAL60NV5hs5KsqySZa3iK8P2eT=G7qoTGVHpXBEi9889hZgvjw@mail.gmail.com&gt;</t>
  </si>
  <si>
    <t>Wed, 24 Jun 2015 09:28:23 -0400</t>
  </si>
  <si>
    <t>H4A State News Clips 6.24.15</t>
  </si>
  <si>
    <t>&lt;933736c4b1129b70590aece6e26bde9d@mail.gmail.com&gt;</t>
  </si>
  <si>
    <t>Wed, 06 Mar 2013 08:23:42 +0000</t>
  </si>
  <si>
    <t>This isn't over</t>
  </si>
  <si>
    <t>&lt;5136fd0ecc6de_4ca5be7e2c6842@worker1.nbuild.3dna.managedmachine.com.mail&gt;</t>
  </si>
  <si>
    <t>Tue, 5 May 2015 17:37:16 -0400</t>
  </si>
  <si>
    <t>Boarding pass for confirmation AN993D</t>
  </si>
  <si>
    <t xml:space="preserve"> &lt;bf37cea0-e8c7-481d-aa7a-de16f803a2c5@NHQSDFEXCHUB01.nam.coair.com&gt;</t>
  </si>
  <si>
    <t>Tue, 25 Aug 2015 18:37:04 +0000</t>
  </si>
  <si>
    <t>Peter Mattingly &lt;pm932@law.georgetown.edu&gt;</t>
  </si>
  <si>
    <t>Free Cans of Coke/Coke Zero - MCD 123</t>
  </si>
  <si>
    <t>&lt;1113B17C82E99D4CB29AE7A74EE774EDAD784F@LAW-MBX02.law.georgetown.edu&gt;</t>
  </si>
  <si>
    <t>Tue, 8 Dec 2015 19:23:31 +0000</t>
  </si>
  <si>
    <t>Re: 2 pm Weds now TODAY 1:30!!</t>
  </si>
  <si>
    <t>&lt;85EA72B9-433E-4C1F-8B39-FAB4E5E8350F@podesta.com&gt;</t>
  </si>
  <si>
    <t>Wed, 1 Apr 2015 13:07:33 -0400</t>
  </si>
  <si>
    <t>Philippe Reines &lt;pir@hrcoffice.com&gt;, Nick Merrill &lt;nmerrill@hrcoffice.com&gt;</t>
  </si>
  <si>
    <t>Fwd: Foundation history</t>
  </si>
  <si>
    <t>&lt;CALk44aAXK=fq675wwRzMCKTNe5OfSRUGCrkDf8Tz_-ZbP6hvug@mail.gmail.com&gt;</t>
  </si>
  <si>
    <t>Tue, 27 Jan 2015 13:06:00 -0500</t>
  </si>
  <si>
    <t>John Podesta &lt;john.podesta@gmail.com&gt;, 
 Jake Sullivan &lt;jake.sullivan@gmail.com&gt;, 
 Nick Merrill &lt;nmerrill@hrcoffice.com&gt;, Philippe Reines &lt;pir@hrcoffice.com&gt;, 
 Robby Mook &lt;robbymook2015@gmail.com&gt;, Cheryl Mills &lt;cheryl.mills@gmail.com&gt;, 
 Huma Abedin &lt;huma@hrcoffice.com&gt;, Dan Schwerin &lt;dschwerin@hrcoffice.com&gt;, 
 "Margolis, Jim" &lt;Jim.Margolis@gmmb.com&gt;, 
 John Anzalone &lt;john@algpolling.com&gt;, Joel Benenson &lt;jbenenson@bsgco.com&gt;, 
 Mandy Grunwald &lt;gruncom@aol.com&gt;, Mona Thinavongsa &lt;Mona@algpolling.com&gt;, 
 Sawsan Bay &lt;sbay@hrcoffice.com&gt;, 
 Joanne Laszczych &lt;jlaszczych@cdmillsGroup.com&gt;, 
 Cheryl Mills &lt;cmills@cdmillsGroup.com&gt;, 
 "Roberts, Abigail" &lt;Abigail.Roberts@gmmb.com&gt;</t>
  </si>
  <si>
    <t>Update: Earned Media Call</t>
  </si>
  <si>
    <t>&lt;D0ED3E01.3035B%marissa.astor@icloud.com&gt;</t>
  </si>
  <si>
    <t>Wed, 3 Feb 2016 20:05:05 -0500</t>
  </si>
  <si>
    <t>Dan Carol &lt;danielscarol@gmail.com&gt;</t>
  </si>
  <si>
    <t>hey</t>
  </si>
  <si>
    <t>&lt;CAOryr05BWyaWM0EX0Ym0Pa2cXXFe4WzM6eKRTBWp8UuSde7u4w@mail.gmail.com&gt;</t>
  </si>
  <si>
    <t>Wed, 19 Nov 2014 13:23:41 +0000</t>
  </si>
  <si>
    <t>Cheryl Mills &lt;cheryl.mills@gmail.com&gt;, John Podesta &lt;john.podesta@gmail.com&gt;</t>
  </si>
  <si>
    <t>My apologies</t>
  </si>
  <si>
    <t>&lt;25FD17942867384A8E90BD86C550FB78F1DB7C@CESC-EXCH01.clinton.local&gt;</t>
  </si>
  <si>
    <t>Sun, 28 Jun 2015 12:33:04 +0000</t>
  </si>
  <si>
    <t>Amy Jones Mattock &lt;asj6@law.georgetown.edu&gt;</t>
  </si>
  <si>
    <t>Northern Outer Banks Vacation Home Available THIS WEEK!</t>
  </si>
  <si>
    <t>&lt;D855B204-5791-422C-8A0D-C814E101DCC4@law.georgetown.edu&gt;</t>
  </si>
  <si>
    <t>Fri, 1 Jan 2016 18:06:13 -0500</t>
  </si>
  <si>
    <t>Year-end Review: Fiscal Policy</t>
  </si>
  <si>
    <t>&lt;5E47523D-70AC-4A8A-A77A-FC91234789D3@gmail.com&gt;</t>
  </si>
  <si>
    <t>Tue, 12 May 2015 14:42:48 -0400</t>
  </si>
  <si>
    <t>&lt;7439540467007045797@unknownmsgid&gt;</t>
  </si>
  <si>
    <t>Wed, 15 Jul 2015 19:58:27 -0400</t>
  </si>
  <si>
    <t>Angelique Cannon-Harris &lt;acannon@hillaryclinton.com&gt;</t>
  </si>
  <si>
    <t>Fwd: John - Many Thanks / FORD FOUNDATION</t>
  </si>
  <si>
    <t>&lt;CAE6FiQ8xHYZvn19Zfw5hSucEJr4C3DvtaU19n=arg2Jw2WxfzQ@mail.gmail.com&gt;</t>
  </si>
  <si>
    <t>Fri, 31 Oct 2008 09:26:14 -0400</t>
  </si>
  <si>
    <t>"Alan Reuther" &lt;AReuther@uaw.net&gt;</t>
  </si>
  <si>
    <t>hzichal@barackobama.com, jfurman@barackobama.com, john.podesta@gmail.com</t>
  </si>
  <si>
    <t>Assistance to Auto Companies</t>
  </si>
  <si>
    <t>&lt;490ACFA8.1E9D.004E.0@uaw.net&gt;</t>
  </si>
  <si>
    <t>Sun, 13 Dec 2015 11:00:35 -0500</t>
  </si>
  <si>
    <t>Fwd: two documents</t>
  </si>
  <si>
    <t>&lt;722890399900387784@unknownmsgid&gt;</t>
  </si>
  <si>
    <t>Tue, 8 Jul 2014 13:14:41 -0500</t>
  </si>
  <si>
    <t>Beverly Holmes &lt;bholmes@knox.edu&gt;</t>
  </si>
  <si>
    <t>Alumni Hall</t>
  </si>
  <si>
    <t>&lt;CAKS5dUo5+=ecuQsrgXU85SOG3vgWPNxnaWTEfyP4THLNEt-=vA@mail.gmail.com&gt;</t>
  </si>
  <si>
    <t>Tue, 7 Apr 2015 23:16:40 -0400</t>
  </si>
  <si>
    <t>Re: Draft for Discussion / Revision</t>
  </si>
  <si>
    <t>&lt;CALk44aD_81P4a=9tR1pqOSe874vCpW83vo+nP-4xNn=+Lcm=Zw@mail.gmail.com&gt;</t>
  </si>
  <si>
    <t>Wed, 20 May 2015 19:44:13 +0000</t>
  </si>
  <si>
    <t xml:space="preserve">Andrea purse </t>
  </si>
  <si>
    <t>&lt;77C1CBE3-CB5C-467D-9FC0-A26C1505DD7C@nextgenclimate.org&gt;</t>
  </si>
  <si>
    <t>Mon, 10 Feb 2014 18:25:25 -0500</t>
  </si>
  <si>
    <t>Mark Childress &lt;mbcslmmbc@gmail.com&gt;</t>
  </si>
  <si>
    <t>&lt;15540407-AE2C-4C6A-A346-D79A200A9800@gmail.com&gt;</t>
  </si>
  <si>
    <t>Mon, 5 May 2014 15:41:13 -0500</t>
  </si>
  <si>
    <t>KXL</t>
  </si>
  <si>
    <t>&lt;6C6B5BEF-85B2-49A3-A7D7-D0B49B5607AE@gmail.com&gt;</t>
  </si>
  <si>
    <t>Wed, 15 Aug 2012 13:57:42 -0500 (CDT)</t>
  </si>
  <si>
    <t>"Gene Karpinski, League of Conservation Voters Action Fund" &lt;feedback@lcv.org&gt;</t>
  </si>
  <si>
    <t>The Newest Battleground</t>
  </si>
  <si>
    <t>&lt;11121694.1345062014148.JavaMail.www@app329&gt;</t>
  </si>
  <si>
    <t>Thu, 29 Oct 2015 18:16:59 -0400</t>
  </si>
  <si>
    <t>Re: DRAFT: Rainbow Push</t>
  </si>
  <si>
    <t>&lt;CAMmOTTC483TXVoD2bXoje1BLEZXnfsYXFBsCZDqr4qiatoqd8w@mail.gmail.com&gt;</t>
  </si>
  <si>
    <t>Tue, 06 Apr 2010 14:24:37 GMT</t>
  </si>
  <si>
    <t>VoteVets Launches TOUGH Ad and Poll</t>
  </si>
  <si>
    <t>&lt;20100406142437.21340.5477.qmail@omail3.sac.getactive.com&gt;</t>
  </si>
  <si>
    <t>Wed, 5 Feb 2014 23:43:46 +0000</t>
  </si>
  <si>
    <t>Hayworth in!</t>
  </si>
  <si>
    <t>&lt;1ac5ed8abb87aeca071e4349612485f7@bounce.bluestatedigital.com&gt;</t>
  </si>
  <si>
    <t>Sat, 30 Jan 2016 19:57:19 -0500</t>
  </si>
  <si>
    <t>Speech Drafts &lt;speechdrafts@hillaryclinton.com&gt;, 
 Matt Paul &lt;mpaul@hillaryclinton.com&gt;, 
 Lily Adams &lt;ladams@hillaryclinton.com&gt;, 
 Mike Vlacich &lt;mvlacich@hillaryclinton.com&gt;</t>
  </si>
  <si>
    <t>DRAFT: Caucus Night Remarks</t>
  </si>
  <si>
    <t>&lt;CAAEwKfz+q6mGSV-eiHrWRqnL3K2_sQ8w2sMaJ7V1nFCG+A5RnQ@mail.gmail.com&gt;</t>
  </si>
  <si>
    <t>Thu, 19 Sep 2013 15:27:07 +0000</t>
  </si>
  <si>
    <t>"Baker III, Charles A." &lt;Charles.Baker@dlapiper.com&gt;</t>
  </si>
  <si>
    <t>Craig Smith &lt;csmith@ps-b.com&gt;, 
 "Minyon Moore (mmoore@deweysquare.com)" &lt;mmoore@deweysquare.com&gt;, 
 "Michael Whouley (mwhouley@deweysquare.com)" &lt;mwhouley@deweysquare.com&gt;, 
 "Jill Alper (JAlper@deweysquare.com)" &lt;JAlper@deweysquare.com&gt;, 
 "'john.podesta@gmail.com'" &lt;john.podesta@gmail.com&gt;</t>
  </si>
  <si>
    <t>RE: Updated Online Ad video draft</t>
  </si>
  <si>
    <t>&lt;7C2FB1A3D7CAD443BF96B27DD502F187257440@BALTMBX02v.Piper.Root.Local&gt;</t>
  </si>
  <si>
    <t>Thu, 25 Feb 2016 17:19:44 -0500</t>
  </si>
  <si>
    <t>Berkeley Center for Law &amp; Technology &lt;symposium@law.berkeley.edu&gt;</t>
  </si>
  <si>
    <t>Leading Experts to Discuss Alice and Software IP - April 14-15</t>
  </si>
  <si>
    <t>&lt;0.1.5B.BCE.1D1701AA159D068.0@drone179.ral.icpbounce.com&gt;</t>
  </si>
  <si>
    <t>Sun, 8 Mar 2015 14:27:23 -0400</t>
  </si>
  <si>
    <t>Re: Call today</t>
  </si>
  <si>
    <t>&lt;CAE6FiQ9v3Y+fw+XEhKgchE+FwZ=6OmcwHMEPTKBQaWSaC0BfuA@mail.gmail.com&gt;</t>
  </si>
  <si>
    <t>Wed, 20 May 2015 19:42:37 -0400</t>
  </si>
  <si>
    <t>May 20th Nightly Press Traffic Summary</t>
  </si>
  <si>
    <t>&lt;754377828009764190@unknownmsgid&gt;</t>
  </si>
  <si>
    <t>Tue, 17 Mar 2015 16:20:02 -0400</t>
  </si>
  <si>
    <t>Re: Speech</t>
  </si>
  <si>
    <t>&lt;94C42F9B-ADAD-465F-95BD-B96D18CC32EE@gmail.com&gt;</t>
  </si>
  <si>
    <t>Sun, 15 Jun 2014 15:02:43 +0000</t>
  </si>
  <si>
    <t>Randy Florke &lt;info@seanmaloney.com&gt;</t>
  </si>
  <si>
    <t>cheeseburgers in the White House</t>
  </si>
  <si>
    <t>&lt;c61240fdca177794deaca27c7fa21264@bounce.bluestatedigital.com&gt;</t>
  </si>
  <si>
    <t>Sun, 20 Mar 2016 11:44:05 -0400</t>
  </si>
  <si>
    <t>"Ronald E. Owens III" &lt;owensron18@gmail.com&gt;</t>
  </si>
  <si>
    <t>Steps Closer to the Presidency</t>
  </si>
  <si>
    <t>&lt;CAFj4w=sM+sEqzdBgAeNU30YGb3gtbSs9jAry+37RrGi_PA+LkQ@mail.gmail.com&gt;</t>
  </si>
  <si>
    <t>Fri, 7 Aug 2015 21:02:09 +0000</t>
  </si>
  <si>
    <t>"Richard Riddell, Ph.D." &lt;richard.riddell@duke.edu&gt;</t>
  </si>
  <si>
    <t>"trustees@knox.edu" &lt;trustees@knox.edu&gt;, 
 "trusteesemeriti@knox.edu" &lt;trusteesemeriti@knox.edu&gt;</t>
  </si>
  <si>
    <t>CORRECTION: Confirming -- schedule for Knox College Board of Trustee
 weekends, 2015-2016</t>
  </si>
  <si>
    <t>&lt;DM2PR05MB96014BA17C124E469C4FCA688730@DM2PR05MB960.namprd05.prod.outlook.com&gt;</t>
  </si>
  <si>
    <t>Tue, 16 Oct 2012 11:09:06 -0400</t>
  </si>
  <si>
    <t>Bill Clinton &lt;info@barackobama.com&gt;</t>
  </si>
  <si>
    <t>Urgent:</t>
  </si>
  <si>
    <t>&lt;cb294f82b24b74fac2064c23fe48200c@ofa0.bounce.bluestatedigital.com&gt;</t>
  </si>
  <si>
    <t>Mon, 27 Jul 2015 14:52:05 +0000</t>
  </si>
  <si>
    <t>Electrical Outage Schedule (McDonough Hall, EBW Library, Hotung,
 and Sport &amp; Fitness Center)</t>
  </si>
  <si>
    <t>&lt;041FCE3558628844B2C8F552872894F25E6D56BB@LAW-MBX01.law.georgetown.edu&gt;</t>
  </si>
  <si>
    <t>Thu, 26 Jun 2008 14:02:49 -0400</t>
  </si>
  <si>
    <t>[big campaign] McCain's $45B Corporate Tax Giveaway</t>
  </si>
  <si>
    <t>&lt;80A0C6FBCD6E494E8933D1D1A52D267A0CF5B3F2@epistula.americanprogresscenter.org&gt;</t>
  </si>
  <si>
    <t>Thu, 30 Jul 2015 14:50:41 -0400</t>
  </si>
  <si>
    <t>Fossil fuel $</t>
  </si>
  <si>
    <t>&lt;CAE6FiQ9m2bBFmJUHdCFXsZRuzxuUmEb-dgy6yXttR0sCJGTR-g@mail.gmail.com&gt;</t>
  </si>
  <si>
    <t>Mon, 11 Apr 2011 19:10:07 -0400</t>
  </si>
  <si>
    <t>John Halpin &lt;jhalpin@americanprogress.org&gt;</t>
  </si>
  <si>
    <t>Jennifer Palmieri &lt;JPalmieri@americanprogress.org&gt;, 
 John Podesta &lt;john.podesta@gmail.com&gt;</t>
  </si>
  <si>
    <t>Re: Conservative Catholicism</t>
  </si>
  <si>
    <t>&lt;u3lx3pirqrxis7eqav31qr9e.1302563336964@email.android.com&gt;</t>
  </si>
  <si>
    <t>Wed, 2 Dec 2015 15:41:02 -0500</t>
  </si>
  <si>
    <t>Re: Scheduling Requests</t>
  </si>
  <si>
    <t>&lt;CADHYb18j0eD=9KCb0Fan4N-Y77uY5nRoWQnJfzC6O8tNvi43AA@mail.gmail.com&gt;</t>
  </si>
  <si>
    <t>Thu, 6 Nov 2014 13:33:13 +0200</t>
  </si>
  <si>
    <t>&lt;1AD94388AD3E442CA86C5C64ED8D5440@rodeh&gt;</t>
  </si>
  <si>
    <t>Sun, 6 Mar 2016 16:13:41 -0500</t>
  </si>
  <si>
    <t>Re: Jim Hamilton</t>
  </si>
  <si>
    <t>&lt;CALk44aATx5ZeBDG16X4RLcegA_aNmQ-431GpQZvUHm6bYnq=+A@mail.gmail.com&gt;</t>
  </si>
  <si>
    <t>Thu, 26 Feb 2015 18:57:57 -0500</t>
  </si>
  <si>
    <t>Re: Scheduling: Call to Review Policy Poll Toplines</t>
  </si>
  <si>
    <t>&lt;D1151CAA.37D3B%marissa.astor@icloud.com&gt;</t>
  </si>
  <si>
    <t>Sun, 13 Mar 2016 12:23:56 -0400</t>
  </si>
  <si>
    <t>OH | 3.13.2016</t>
  </si>
  <si>
    <t>&lt;6335674382270726003@unknownmsgid&gt;</t>
  </si>
  <si>
    <t>Fri, 19 Dec 2008 16:14:56 -0500</t>
  </si>
  <si>
    <t>Danielle Crutchfield &lt;Danielle.Crutchfield@ptt.gov&gt;</t>
  </si>
  <si>
    <t>Saturday Dec 20th - Thursday Jan 1st Schedule for President Elect
 Barack Obama</t>
  </si>
  <si>
    <t>&lt;2D9BF548D5515F438B3AA0B0BE7BF5F63032DBBA70@MBX-01.ptt.gov&gt;</t>
  </si>
  <si>
    <t>Fri, 20 Mar 2015 11:24:28 -0400</t>
  </si>
  <si>
    <t>ICYMI: O'Malley Op-Ed in Des Moines Register</t>
  </si>
  <si>
    <t>&lt;CAKM1B--iL+kz=iA83cP95YSRJJuCcHhMtmMPFLRrOsJNLhJ8tQ@mail.gmail.com&gt;</t>
  </si>
  <si>
    <t>Thu, 16 Apr 2015 22:20:42 +0000</t>
  </si>
  <si>
    <t>"john.podesta@gmail.com" &lt;john.podesta@gmail.com&gt;, 
 Dan Schwerin &lt;dschwerin@hillaryclinton.com&gt;, 
 "cciorciari@hrcoffice.com" &lt;cciorciari@hrcoffice.com&gt;, 
 Kristina Schake &lt;kschake@hillaryclinton.com&gt;, 
 "jake.sullivan@gmail.com" &lt;jake.sullivan@gmail.com&gt;, 
 Jennifer Palmieri &lt;jpalmieri@hillaryclinton.com&gt;</t>
  </si>
  <si>
    <t>Invitation: Trade Call @ Thu Apr 16, 2015 8:30pm - 9pm (john.podesta@gmail.com)</t>
  </si>
  <si>
    <t>&lt;047d7b86c424ce6d760513dedfce@google.com&gt;</t>
  </si>
  <si>
    <t>Mon, 14 Dec 2015 00:25:41 +0000</t>
  </si>
  <si>
    <t>"Matt Sinovic, Progress Iowa" &lt;info@progressiowa.org&gt;</t>
  </si>
  <si>
    <t>Branstad's Broken Promises</t>
  </si>
  <si>
    <t>&lt;c6ed-132-566e0c85@list.progressiowa.org&gt;</t>
  </si>
  <si>
    <t>Fri, 2 Nov 2012 21:59:01 -0400</t>
  </si>
  <si>
    <t>"Rufus Gifford, BarackObama.com" &lt;info@barackobama.com&gt;</t>
  </si>
  <si>
    <t>Goodbye, John</t>
  </si>
  <si>
    <t>&lt;6cc4b555efd8bff74ca1a29912a23a69@ofa0.bounce.bluestatedigital.com&gt;</t>
  </si>
  <si>
    <t>Tue, 10 Dec 2013 13:44:45 +0000</t>
  </si>
  <si>
    <t>"Tapper, Jake" &lt;Jake.Tapper@turner.com&gt;</t>
  </si>
  <si>
    <t>Hey john</t>
  </si>
  <si>
    <t>&lt;ACA84435-54AA-4DA3-91F6-0EBD4205786A@turner.com&gt;</t>
  </si>
  <si>
    <t>Thu, 31 Dec 2015 18:33:11 -0500</t>
  </si>
  <si>
    <t>"Shelli Yoder" &lt;shelli@shelliyoderforindiana.com&gt;</t>
  </si>
  <si>
    <t>Before you head out</t>
  </si>
  <si>
    <t>&lt;de6f5975d42840749d75df57abab6994@shelliyoderforindiana.com&gt;</t>
  </si>
  <si>
    <t>Mon, 14 Mar 2016 02:29:46 +0000</t>
  </si>
  <si>
    <t>john.podesta@gmail.com, jsullivan@hillaryclinton.com, 
 jpalmieri@hillaryclinton.com, awoolheater@hillaryclinton.com, 
 dschwerin@hillaryclinton.com, mfisher@hillaryclinton.com</t>
  </si>
  <si>
    <t>Invitation: Remarks Call  @ Mon Mar 14, 2016 9:30am - 10am (john.podesta@gmail.com)</t>
  </si>
  <si>
    <t>&lt;001a11c12136e73174052df90d3f@google.com&gt;</t>
  </si>
  <si>
    <t>Mon, 19 May 2014 21:39:09 +0000</t>
  </si>
  <si>
    <t>Anne Hall &lt;Anne.Hall@APORTER.COM&gt;, Bill Antholis &lt;wantholis@brookings.edu&gt;, 
 "Bill Woodward (blackwoodward@gmail.com)" &lt;blackwoodward@gmail.com&gt;,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Dan Benjamin &lt;dbenjam61@hotmail.com&gt;, 
 Daniel Silverberg &lt;danielsilverberg@yahoo.com&gt;, 
 Denis McDonough &lt;denis.mcdonough@gmail.com&gt;, 
 Derek Chollet &lt;dhchollet@gmail.com&gt;, 
 =?utf-8?Q?Don_Gips=0D=0A_=28don.gips@gmail.com=29?= &lt;don.gips@gmail.com&gt;, 
 donkerrick &lt;donkerrick@comcast.net&gt;, 
 "Eryn M. Sepp (eryn.sepp@gmail.com)" &lt;eryn.sepp@gmail.com&gt;, 
 Frank Lowenstein &lt;frankl03@yahoo.com&gt;, Greg Craig &lt;gcraig@skadden.com&gt;, 
 Jake Sullivan &lt;jake.sullivan@gmail.com&gt;, 
 Jamie Rubin &lt;JamesPRubin1960@gmail.com&gt;, 
 Jan Stewart &lt;jstewart@albrightstonebridge.com&gt;, 
 Jeff Smith &lt;jeffrey_smith@aporter.com&gt;, Jeremy Bash &lt;jeremybash@gmail.com&gt;, 
 Jessica Lewis &lt;lewisje03@yahoo.com&gt;, 
 =?utf-8?Q?Jim_Miller_-_Department_of_Defense=0D=0A_=28james.n.miller.jr@gmail.com?=
 =?utf-8?Q?=29?= &lt;james.n.miller.jr@gmail.com&gt;, 
 Jim O'Brien &lt;jobrien@albrightstonebridge.com&gt;, 
 =?utf-8?Q?Joanna_Nicoletti=0D=0A_=28info@forwardengagement.org=29?= &lt;info@forwardengagement.org&gt;, 
 Joe Cirincione &lt;jcirincione@ploughshares.org&gt;, 
 John Podesta &lt;john.podesta@gmail.com&gt;, Julianne Smith &lt;julsmi@gmail.com&gt;, 
 Ken Lieberthal &lt;klieberthal@brookings.edu&gt;, 
 Kurt Campbell &lt;kurtmcampbell@yahoo.com&gt;, 
 =?utf-8?Q?Laura=0D=0A_Huber?= &lt;lhuber@albrightstonebridge.com&gt;, 
 Leon Fuerth &lt;hdpf@msn.com&gt;, 
 =?utf-8?Q?Maida=0D=0A_Stadtler?= &lt;mstadtler@apcoworldwide.com&gt;, 
 Marcel Lettre &lt;mlettre@verizon.net&gt;, 
 Marisa DeAngelis &lt;MDeAngelis@albrightstonebridge.com&gt;, 
 Martin Indyk &lt;mindyk@brookings.edu&gt;, 
 Michele Flournoy &lt;micheleflournoy3@gmail.com&gt;, 
 =?utf-8?Q?Pat=0D=0A_Griffin?= &lt;pgriffin@pmj-dc.com&gt;, 
 Rich Verma &lt;rverma@steptoe.com&gt;, Rob Malley &lt;rmalley555@gmail.com&gt;, 
 Samuel Berger &lt;sberger@albrightstonebridge.com&gt;, 
 Steve Ricchetti &lt;sricchetti@cox.net&gt;, 
 Strobe Talbott &lt;stalbott@brookings.edu&gt;, Susan Rice &lt;ricesusane@aol.com&gt;, 
 Tara Sonenshine &lt;tsonenshine@earthlink.net&gt;, 
 Theodore Waddelow &lt;twaddelow@albrightstonebridge.com&gt;, 
 Tim Roemer &lt;tjroemer@gmail.com&gt;, 
 =?utf-8?Q?Tom=0D=0A_Daschle?= &lt;tom.daschle@dlapiper.com&gt;, 
 Tom Donilon &lt;tdonilon@gmail.com&gt;, 
 =?utf-8?Q?Tom=0D=0A_Downey?= &lt;tdowney@dmggroup.com&gt;, 
 Tommy Ross &lt;tommy_ross@reid.senate.gov&gt;, 
 "Toni Verstandig" &lt;tonigverstandig@gmail.com&gt;, 
 Tony Blinken &lt;ablinken@aol.com&gt;, 
 Veronica Pollack &lt;Veronica.Pollock@dlapiper.com&gt;, 
 Wendy   Sherman &lt;wendyrsherman@gmail.com&gt;</t>
  </si>
  <si>
    <t>Tara Sonenshine</t>
  </si>
  <si>
    <t>&lt;9a3b9dfb322a4e3781f995cc2f9c5103@CO1PR07MB313.namprd07.prod.outlook.com&gt;</t>
  </si>
  <si>
    <t>Tue, 7 Oct 2008 12:58:19 -0400</t>
  </si>
  <si>
    <t>&lt;D8A72943A4200045A620F28CED197D3703DF970935@MBX01.netplexity.local&gt;</t>
  </si>
  <si>
    <t>Fri, 4 Sep 2015 15:47:23 -0400</t>
  </si>
  <si>
    <t>Re: DRAFT: AFSCME Roundtable TPs</t>
  </si>
  <si>
    <t>&lt;CA+Z3wa2OT9FSquBECp22P=xVxJuzR7j5ba11uwQoMy7j-Czfdg@mail.gmail.com&gt;</t>
  </si>
  <si>
    <t>Wed, 17 Feb 2016 17:29:54 -0500</t>
  </si>
  <si>
    <t>Zoe &lt;zoe106@yahoo.com&gt;</t>
  </si>
  <si>
    <t>Re: Apple</t>
  </si>
  <si>
    <t>&lt;CAE6FiQ-wuavQLKBi__pix5sT2QPfKpP=wiSO+uOEaKfQ4JSUEA@mail.gmail.com&gt;</t>
  </si>
  <si>
    <t>Wed, 05 Aug 2009 01:32:43 -0400</t>
  </si>
  <si>
    <t>ll1157@aol.com</t>
  </si>
  <si>
    <t>Heartfelt Congrats (from Larry Landsman)</t>
  </si>
  <si>
    <t>&lt;8CBE3A54A437E0E-ABC-2517@webmail-dd10.sysops.aol.com&gt;</t>
  </si>
  <si>
    <t>Tue, 17 Mar 2015 12:40:48 -0400</t>
  </si>
  <si>
    <t>Re: JW FOIA | WJC Speeches</t>
  </si>
  <si>
    <t>&lt;A435AF77-5F89-47B1-A2FC-6B54A148B935@gmail.com&gt;</t>
  </si>
  <si>
    <t>Mon, 22 Jun 2015 18:39:02 -0400</t>
  </si>
  <si>
    <t>Re: SEIU Heads Up</t>
  </si>
  <si>
    <t>&lt;5688733278228695466@unknownmsgid&gt;</t>
  </si>
  <si>
    <t>Mon, 2 Jun 2014 15:47:11 -0700</t>
  </si>
  <si>
    <t>Awesome roll-out, John. Congrats!</t>
  </si>
  <si>
    <t>&lt;CAPwQm5Ewy7E_fVSM-j2=7FawjauGrWWL7V8z1agby3Ljc4QFFw@mail.gmail.com&gt;</t>
  </si>
  <si>
    <t>Wed, 15 Jul 2015 17:28:05 -0400</t>
  </si>
  <si>
    <t>Fwd: Is this a call John is willing to make</t>
  </si>
  <si>
    <t>&lt;-7052499362710659791@unknownmsgid&gt;</t>
  </si>
  <si>
    <t>Thu, 19 Sep 2013 17:40:58 +0000</t>
  </si>
  <si>
    <t>Some bad news:</t>
  </si>
  <si>
    <t>&lt;683f7e6d56c3e3b71362c2ba6bfca968@bounce.bluestatedigital.com&gt;</t>
  </si>
  <si>
    <t>Mon, 22 Jun 2015 22:55:43 -0400</t>
  </si>
  <si>
    <t>Re: HRC @ Christ the King Church</t>
  </si>
  <si>
    <t>&lt;9124836047806525098@unknownmsgid&gt;</t>
  </si>
  <si>
    <t>Tue, 22 Dec 2015 23:24:49 -0000</t>
  </si>
  <si>
    <t>The Reasons You Fly</t>
  </si>
  <si>
    <t>&lt;b8cz0d5bg7011zaujqgyfd3ry50b3g.2587881502.9514@mta602.e.delta.com&gt;</t>
  </si>
  <si>
    <t>Sun, 6 Mar 2016 16:47:38 -0500</t>
  </si>
  <si>
    <t>Another Spin Room Req: CNN Brianna Keilar</t>
  </si>
  <si>
    <t>&lt;CAEMn5QnWtyth=0pJW=qyA-MKmOJSDCUu32Az1MC64HUJadD+aQ@mail.gmail.com&gt;</t>
  </si>
  <si>
    <t>Tue, 14 Jul 2015 13:13:19 -0400</t>
  </si>
  <si>
    <t>5 HRS LEFT TO REGISTER for #MMTC15 - Microsoft, Silicon Valley
 Diversity; Mergers; Media Mogul Debra Martin Chase Headlines!</t>
  </si>
  <si>
    <t>&lt;1121651502580.1103872774846.9366.0.421311JL.1002@scheduler.constantcontact.com&gt;</t>
  </si>
  <si>
    <t>Sun, 27 Dec 2015 21:10:12 +0000</t>
  </si>
  <si>
    <t>Gabe Podesta &lt;gpodesta@gmail.com&gt;, Mary Podesta &lt;podesta.mary@gmail.com&gt;</t>
  </si>
  <si>
    <t>Re: Please cancel our dinner tonight</t>
  </si>
  <si>
    <t>&lt;CA6D9382-3F77-479C-B625-3F7B1A6FE954@podesta.com&gt;</t>
  </si>
  <si>
    <t>Mon, 21 Dec 2015 16:59:18 +0000</t>
  </si>
  <si>
    <t>Adam Goers &lt;info@martinomalley.com&gt;</t>
  </si>
  <si>
    <t>Give Governor O'Malley a hometown send-off before Iowa</t>
  </si>
  <si>
    <t>&lt;d174d35ca2b809fadfd3a3a1ac919aaf@bounce.bluestatedigital.com&gt;</t>
  </si>
  <si>
    <t>Sun, 7 Feb 2016 19:06:55 -0500</t>
  </si>
  <si>
    <t>RE: Bankruptcy follow up</t>
  </si>
  <si>
    <t>&lt;c94896db9d251ac93f80e044a7e3a9be@mail.gmail.com&gt;</t>
  </si>
  <si>
    <t>Tue, 16 Jun 2015 00:03:38 -0400</t>
  </si>
  <si>
    <t>Analytics Communications Nightly Report 2015 06 15.pdf</t>
  </si>
  <si>
    <t>&lt;-4033479872950848898@unknownmsgid&gt;</t>
  </si>
  <si>
    <t>Thu, 4 Feb 2016 20:21:44 -0500</t>
  </si>
  <si>
    <t>&lt;CAJiTYQbA4+drF+SBf0FTgRs3oi9KBMQFp1TT_jWa5Sf0Nf+BWw@mail.gmail.com&gt;</t>
  </si>
  <si>
    <t>Sat, 19 Dec 2015 09:11:43 -0500</t>
  </si>
  <si>
    <t>Re: Pick-ups tomorrow morning</t>
  </si>
  <si>
    <t>&lt;CAE6FiQ-FfPRu+nDFkMWn5Fd38mOrBVN05A_+6Ky06ucu1UsjAQ@mail.gmail.com&gt;</t>
  </si>
  <si>
    <t>Sat, 11 Oct 2014 20:04:55 +0000</t>
  </si>
  <si>
    <t>John Foust &lt;info@foustforvirginia.com&gt;</t>
  </si>
  <si>
    <t>John, I'm asking</t>
  </si>
  <si>
    <t>&lt;3fd192f1344a731f0d5dbf776587ad6d@bounce.bluestatedigital.com&gt;</t>
  </si>
  <si>
    <t>Fri, 13 Mar 2015 16:21:48 -0400</t>
  </si>
  <si>
    <t>&lt;253B7DAA-08FD-4B34-8B5E-2769477549E8@gmail.com&gt;</t>
  </si>
  <si>
    <t>Fri, 27 Feb 2015 12:09:20 -0500</t>
  </si>
  <si>
    <t>&lt;D1160E86.38213%marissa.astor@icloud.com&gt;</t>
  </si>
  <si>
    <t>Thu, 20 Nov 2008 12:32:37 -0600</t>
  </si>
  <si>
    <t>"Caitlin Hurley" &lt;caitlinhurley@gmail.com&gt;</t>
  </si>
  <si>
    <t>&lt;e199d3140811201032q1c1add3fl53c6c58710a623ce@mail.gmail.com&gt;</t>
  </si>
  <si>
    <t>Mon, 11 Jan 2016 16:53:42 -0500</t>
  </si>
  <si>
    <t>&lt;CAK3mCgEGTKyBU-ax5+J1=AcdhRB+D=+RSZt4tep8HQfNgg5DLQ@mail.gmail.com&gt;</t>
  </si>
  <si>
    <t>Sat, 09 Aug 2014 08:57:48 -0400</t>
  </si>
  <si>
    <t>"Leslie's Pools" &lt;lesliespool@reply.bronto.com&gt;</t>
  </si>
  <si>
    <t>It's Kids Day! Free Pool Noodles &amp; Savings Up to 50% on Floats &amp; Toys</t>
  </si>
  <si>
    <t>&lt;kr97xbjjvld38tjk2mns8a9rbz4j3oki.oki.1407589068@bronto.com&gt;</t>
  </si>
  <si>
    <t>Thu, 7 Nov 2013 11:29:13 -0500</t>
  </si>
  <si>
    <t>Clinton Hillary &lt;hrod17@clintonemail.com&gt;, 
 Diane Reynolds &lt;dreynolds@clintonemail.com&gt;, 
 Doug Band Tholdings &lt;doug.band@teneoholdings.com&gt;, 
 Berger Sandy &lt;sberger@albrightstonebridge.com&gt;, 
 Bruce Lindsey &lt;blindsey@clintonfoundation.org&gt;, 
 Cheryl Mills Contact &lt;cheryl.mills@gmail.com&gt;, 
 "enonacs@yahoo.com Eric" &lt;enonacs@yahoo.com&gt;, 
 "John Podesta Contact" &lt;jpodesta@americanprogress.org&gt;, 
 John Podesta &lt;john.podesta@gmail.com&gt;, 
 Verveer Melanne &lt;melanne.verveer@gmail.com&gt;, 
 "Maggie Williams Contact" &lt;williamsbarrett@aol.com&gt;</t>
  </si>
  <si>
    <t>Materials for Advisory Council Meeting on November 12, 2013</t>
  </si>
  <si>
    <t>&lt;22D01BDA-F486-4236-BBD8-CA6C56C03AFE@clintonglobalinitiative.org&gt;</t>
  </si>
  <si>
    <t>Mon, 7 Jul 2014 18:29:02 +0000</t>
  </si>
  <si>
    <t>Op-ed on the current state of the economy</t>
  </si>
  <si>
    <t>&lt;0A3C5A9384EF9048B07B16850F39D8851FAB7EAD@smeopm04&gt;</t>
  </si>
  <si>
    <t>Mon, 28 Dec 2015 13:47:18 +0000</t>
  </si>
  <si>
    <t>RE: Foundry</t>
  </si>
  <si>
    <t>&lt;03723.115122808472000739@us-mta-11.us.mimecast.lan&gt;</t>
  </si>
  <si>
    <t>Mon, 20 Apr 2015 17:58:20 -0400</t>
  </si>
  <si>
    <t>Re: for the Washington Post pushback</t>
  </si>
  <si>
    <t>&lt;CAE6FiQ9QMMZ5TR5BKD=1TFx_QDopgRMfqGwU37z44U67nzvxNg@mail.gmail.com&gt;</t>
  </si>
  <si>
    <t>Tue, 14 Jul 2015 20:17:02 -0400</t>
  </si>
  <si>
    <t>Christina Reynolds &lt;creynolds@hillaryclinton.com&gt;, 
 Kristina Schake &lt;kschake@hillaryclinton.com&gt;</t>
  </si>
  <si>
    <t>Fwd: Fw: Psychosis of the media</t>
  </si>
  <si>
    <t>&lt;CAE6FiQ-seLYBUKbBJfudxjfbq8_g8y1VYUBunJB71tBy+L94Ag@mail.gmail.com&gt;</t>
  </si>
  <si>
    <t>Fri, 8 Oct 2010 09:44:30 -0400</t>
  </si>
  <si>
    <t>[big campaign] Debt by Presidential Administration</t>
  </si>
  <si>
    <t>&lt;4C4A2E6B7BA7AE41899DE9963C1C8BC60513A20D@NEA-HQ-EVS2.NEA.LOC&gt;</t>
  </si>
  <si>
    <t>Fri, 29 May 2015 18:38:10 -0400</t>
  </si>
  <si>
    <t>John Podesta &lt;john.podesta@gmail.com&gt;, 
 Erin Stevens &lt;estevens@hillaryclinton.com&gt;, 
 Amanda Renteria &lt;arenteria@hillaryclinton.com&gt;</t>
  </si>
  <si>
    <t>Lowey</t>
  </si>
  <si>
    <t>&lt;8804060273181717853@unknownmsgid&gt;</t>
  </si>
  <si>
    <t>Wed, 7 Oct 2015 17:50:03 -0400</t>
  </si>
  <si>
    <t>DRAFT: CHCI remarks on Jose Andres</t>
  </si>
  <si>
    <t>&lt;d7beef7792c40f35149106054ceca1b2@mail.gmail.com&gt;</t>
  </si>
  <si>
    <t>Wed, 28 Oct 2015 16:58:29 -0400</t>
  </si>
  <si>
    <t>Re: DRAFT: Grover Cleveland for tonight</t>
  </si>
  <si>
    <t>&lt;CAFjSERDye3cuLn=uV0Ov8M2uf9KtHt_eLLGtU48bH=T4ym0f4w@mail.gmail.com&gt;</t>
  </si>
  <si>
    <t>Wed, 10 Jun 2015 15:54:32 -0400</t>
  </si>
  <si>
    <t>Jennifer Dudley Arguenta &lt;jenniferdargueta@gmail.com&gt;</t>
  </si>
  <si>
    <t>&lt;CAE6FiQ9X3L-+SSxnmeDK6W9ABeO5tuFkcamN2sQ+eT8QhMiLow@mail.gmail.com&gt;</t>
  </si>
  <si>
    <t>Thu, 30 Apr 2015 23:30:33 -0400</t>
  </si>
  <si>
    <t>Re: San Fran - May 1 - Dinner w/John</t>
  </si>
  <si>
    <t>&lt;7115440040951053925@unknownmsgid&gt;</t>
  </si>
  <si>
    <t>Mon, 12 Oct 2015 09:59:35 -0400</t>
  </si>
  <si>
    <t>Gov Cuomo Contact Info</t>
  </si>
  <si>
    <t>&lt;CAEMn5QknBxCBz+dabU-9s2jTy0ENXMxzbpru=g=WXLVjQuvA-A@mail.gmail.com&gt;</t>
  </si>
  <si>
    <t>Mon, 15 Jun 2015 21:25:30 +0000</t>
  </si>
  <si>
    <t>cmiddleton@hillaryclinton.com, caitlin@grunwald-communications.com, 
 creynolds@hillaryclinton.com, jim.margolis@gmmb.com, 
 mharris@hillaryclinton.com, gruncom@aol.com, sbay@hillaryclinton.com, 
 tgoff@hillaryclinton.com, mfisher@hillaryclinton.com, 
 kdowd@hillaryclinton.com, jbenenson@bsgco.com, jsullivan@hillaryclinton.com, 
 gcrews@hillaryclinton.com, tcarrk@hillaryclinton.com, 
 bfallon@hillaryclinton.com, john@algpolling.com, john.podesta@gmail.com, 
 jpalmieri@hillaryclinton.com, mpaul@hillaryclinton.com, 
 kschake@hillaryclinton.com, ha16@hillaryclinton.com, 
 oshur@hillaryclinton.com, ahornbrook@hillaryclinton.com, 
 arenteria@hillaryclinton.com, 
 "David@db-research.com" &lt;david@db-research.com&gt;, 
 mvlacich@hillaryclinton.com, erenda@hillaryclinton.com, 
 vanand@hillaryclinton.com, cciorciari@hillaryclinton.com, 
 mmarshall@hillaryclinton.com, re47@hillaryclinton.com, 
 eruiz@hillaryclinton.com, ellen.esterhay@gmmb.com, 
 kofferdahl@hillaryclinton.com</t>
  </si>
  <si>
    <t>[Rescheduling] Weekly Long-Term Message Planning Meeting</t>
  </si>
  <si>
    <t>&lt;e89a8f921956e903240518951848@google.com&gt;</t>
  </si>
  <si>
    <t>Fri, 8 May 2015 07:47:44 -0400</t>
  </si>
  <si>
    <t>Maria Bonner &lt;mkbonner22@gmail.com&gt;</t>
  </si>
  <si>
    <t>Re: Final Paper - Bonner</t>
  </si>
  <si>
    <t>&lt;CAE6FiQ_8rMqE69Rt64D2VZZgYA93cthGTAG4bXB-zNkh0WfkZw@mail.gmail.com&gt;</t>
  </si>
  <si>
    <t>Wed, 15 Oct 2008 00:59:28 +0000</t>
  </si>
  <si>
    <t>Fw: WHO Numbers</t>
  </si>
  <si>
    <t>&lt;1940339143-1224032392-cardhu_decombobulator_blackberry.rim.net-262323403-@bxe032.bisx.prod.on.blackberry&gt;</t>
  </si>
  <si>
    <t>Mon, 25 Mar 2013 12:21:47 -0400</t>
  </si>
  <si>
    <t>"Ivan Frishberg, BarackObama.com" &lt;info@barackobama.com&gt;</t>
  </si>
  <si>
    <t>Are you with us in the fight on climate change?</t>
  </si>
  <si>
    <t>&lt;c3cae7732f334b451c2260d1790757f1@ofa0.bounce.bluestatedigital.com&gt;</t>
  </si>
  <si>
    <t>Thu, 6 Nov 2008 19:07:26 -0600</t>
  </si>
  <si>
    <t>Rham's Clearance</t>
  </si>
  <si>
    <t>&lt;D5741E19E8CAB942A960B129CDEDEB4B078E3C79@DAMON.obama.local&gt;</t>
  </si>
  <si>
    <t>Thu, 16 Jul 2015 15:22:19 -0400</t>
  </si>
  <si>
    <t>IHSSConsumersUni@aol.com</t>
  </si>
  <si>
    <t>IHSSConsumersUni@aol.com, CDR-MembersXchange@yahoogroups.com, 
 adapt-cal@yahoogroups.com, adaptlosangeles@gmail.com, 
 berkeley-disabled@yahoogroups.com</t>
  </si>
  <si>
    <t>The ADA NOT! Check out A New Nursing Home Population: The Young : NPR</t>
  </si>
  <si>
    <t>&lt;542a.3c75e923.42d95e6b@aol.com&gt;</t>
  </si>
  <si>
    <t>Fri, 22 Jan 2016 17:01:48 -0000</t>
  </si>
  <si>
    <t>Big storm? Here's what to expect from The Times.</t>
  </si>
  <si>
    <t>&lt;b8tc7z0bfev00jaujzmfvby8272e2w.17426907.7848@mta980.e.newyorktimesinfo.com&gt;</t>
  </si>
  <si>
    <t>Mon, 27 Jul 2015 12:13:57 -0400</t>
  </si>
  <si>
    <t>PPO Delegation Request: SINGAPORE Aug 7-10</t>
  </si>
  <si>
    <t>&lt;CAKM1B-9Qh731qYhC1CeeWMz_9GjLert0vYW+kTSfrf6Z2SyC5g@mail.gmail.com&gt;</t>
  </si>
  <si>
    <t>Tue, 15 Mar 2016 22:41:11 -0400</t>
  </si>
  <si>
    <t>&lt;561E6971-06A0-482A-B189-2C83224D4F05@gmail.com&gt;</t>
  </si>
  <si>
    <t>Tue, 28 Oct 2008 09:50:57 -0400</t>
  </si>
  <si>
    <t>"Lisa Brown" &lt;lisabrown3660@gmail.com&gt;, john.podesta@gmail.com</t>
  </si>
  <si>
    <t>RE: memos from Harrison</t>
  </si>
  <si>
    <t>&lt;3D4E0DAB0236644193F6AA291205B23B04541E73@SDCPEXCCL2MX.wilmerhale.com&gt;</t>
  </si>
  <si>
    <t>Thu, 15 Dec 2011 23:12:59 -0500</t>
  </si>
  <si>
    <t>Re: Meeting with WJC</t>
  </si>
  <si>
    <t>&lt;352EF5C1-ED77-4BCF-82DC-6D77D51B3AD5@clintonglobalinitiative.org&gt;</t>
  </si>
  <si>
    <t>Tue, 17 Nov 2015 13:29:28 -0500</t>
  </si>
  <si>
    <t>Re: TWEET: SEIU Endorsement</t>
  </si>
  <si>
    <t>&lt;CAE6FiQ9g=mfHd4y=xq7r2NFadr4C0yQnXEXA=oC2CB24nu_0UA@mail.gmail.com&gt;</t>
  </si>
  <si>
    <t>Thu, 3 Sep 2015 13:33:16 -0400</t>
  </si>
  <si>
    <t>Speech Drafts &lt;speechdrafts@hillaryclinton.com&gt;, 
 Amanda Renteria &lt;arenteria@hillaryclinton.com&gt;, 
 Jessica Mejia &lt;jmejia@hillaryclinton.com&gt;, 
 Xochitl Hinojosa &lt;xhinojosa@hillaryclinton.com&gt;</t>
  </si>
  <si>
    <t>DRAFT: Puerto Rico tps</t>
  </si>
  <si>
    <t>&lt;CAFcwtWADv1w5EdKru3bAbp70xUH-nzvSCC11NJ2PQB+zJD4wUQ@mail.gmail.com&gt;</t>
  </si>
  <si>
    <t>Fri, 05 Feb 2016 00:10:02 -0500</t>
  </si>
  <si>
    <t>Tom Perez &lt;tomperez1@verizon.net&gt;</t>
  </si>
  <si>
    <t>John Podesta &lt;john.podesta@gmail.com&gt;, Maya Harris &lt;maya@mayalharris.com&gt;</t>
  </si>
  <si>
    <t>Observations from the road</t>
  </si>
  <si>
    <t>&lt;F71CF8D4-003E-4599-9328-B90EBD5E49A6@verizon.net&gt;</t>
  </si>
  <si>
    <t>Mon, 30 Nov 2015 11:21:14 -0600</t>
  </si>
  <si>
    <t>ABA Section of Science &amp; Technology Law &lt;stserve@americanbar.org&gt;</t>
  </si>
  <si>
    <t>Cyber CLE webinars &amp; books with exclusive discounts</t>
  </si>
  <si>
    <t>&lt;46815-2633488.1448904121468.JavaMail.SYSTEM@chg-mcm-prod&gt;</t>
  </si>
  <si>
    <t>Thu, 11 Feb 2010 23:33:05 -0000</t>
  </si>
  <si>
    <t>February Inspirations: Heartfelt Thanks &amp; Savings to Love</t>
  </si>
  <si>
    <t>&lt;buws9jkbdw9vawaxedgmwatugwck15.2011616918.1477@mta124.a.chtah.com&gt;</t>
  </si>
  <si>
    <t>Fri, 16 Oct 2015 01:12:04 +0000</t>
  </si>
  <si>
    <t>Stop the Koch Brothers &lt;admin@endcitizensunited.org&gt;</t>
  </si>
  <si>
    <t>Social Security ABOLISHED</t>
  </si>
  <si>
    <t>&lt;bc75b4417c903b39ef03ad4eaebb0201@bounce.bluestatedigital.com&gt;</t>
  </si>
  <si>
    <t>Sun, 19 Apr 2015 16:23:09 -0400</t>
  </si>
  <si>
    <t>Re: Topper for New Hampshire</t>
  </si>
  <si>
    <t>&lt;2033605150810211075@unknownmsgid&gt;</t>
  </si>
  <si>
    <t>Sun, 27 Sep 2015 16:46:42 -0400</t>
  </si>
  <si>
    <t>&lt;CAE6FiQ958e0TAWnH3sxmhDpKSAcEes+coR+2bbhDVMhARFryrA@mail.gmail.com&gt;</t>
  </si>
  <si>
    <t>Sat, 31 Jan 2015 21:56:41 -0500</t>
  </si>
  <si>
    <t>Re: REMINDER: SUNDAY, February 1, 8:00am EST - Standing Call</t>
  </si>
  <si>
    <t>&lt;CA+NiFyNUxm+Fe7t7abj4Nf=a=Tr4efkHuE=wG+tYr3xVgi3Zjg@mail.gmail.com&gt;</t>
  </si>
  <si>
    <t>Wed, 19 Aug 2015 16:21:01 +0000</t>
  </si>
  <si>
    <t>Celebrating Amy Garrison</t>
  </si>
  <si>
    <t>&lt;8209FD6E6BDBB140BA9D26DA76834BF35E988F08@LAW-MBX01.law.georgetown.edu&gt;</t>
  </si>
  <si>
    <t>Thu, 31 Dec 2015 17:48:16 -0500</t>
  </si>
  <si>
    <t>Re: Floor Patchwork &amp; Restricted Access</t>
  </si>
  <si>
    <t>&lt;CAE6FiQ_CGSbi72waB4ZoL2DbLUrV878RFQF+df+oea34RjNOFA@mail.gmail.com&gt;</t>
  </si>
  <si>
    <t>Thu, 4 Sep 2014 20:30:05 +0000</t>
  </si>
  <si>
    <t>His Eminence Cardinal Donald Wuerl to Receive Honorary Degree</t>
  </si>
  <si>
    <t>&lt;1842118907.1040773541409862605191.JavaMail.app@rbg32.atlis1&gt;</t>
  </si>
  <si>
    <t>Wed, 13 Aug 2014 14:28:42 -0700</t>
  </si>
  <si>
    <t>"MileagePlus Statement" &lt;MyMileagePlus@news.united.com&gt;</t>
  </si>
  <si>
    <t>August monthly statement: Discover Europe with flights from Washington, D.C.</t>
  </si>
  <si>
    <t>&lt;0.1.1.585.1CFB73D90EC5AC6.0@omp.news.united.com&gt;</t>
  </si>
  <si>
    <t>Fri, 10 Jul 2015 15:36:18 +0000</t>
  </si>
  <si>
    <t>Jennifer Palmieri &lt;jpalmieri@hillaryclinton.com&gt;, 
 John Podesta &lt;john.podesta@gmail.com&gt;, 
 Dan Schwerin &lt;dschwerin@hillaryclinton.com&gt;</t>
  </si>
  <si>
    <t>RE: What about simply ...</t>
  </si>
  <si>
    <t>&lt;1A484C9C32B526468802B7C2E6FD1BCEB3A0DC50@mbx031-w1-co-6.exch031.domain.local&gt;</t>
  </si>
  <si>
    <t>Sun, 19 Jul 2015 18:07:51 -0500</t>
  </si>
  <si>
    <t>john.podesta@gmail.com, jennifer.m.palmieri@gmail.com</t>
  </si>
  <si>
    <t>Chuka Umunna in NYC</t>
  </si>
  <si>
    <t>&lt;BAY405-EAS791FA21D7AAAB05AD6766E94860@phx.gbl&gt;</t>
  </si>
  <si>
    <t>Mon, 25 Feb 2008 09:39:43 -0500</t>
  </si>
  <si>
    <t>Fwd: Presentation</t>
  </si>
  <si>
    <t>&lt;8dd172e0802250639g35d1f2a5m7e6d023f988a8306@mail.gmail.com&gt;</t>
  </si>
  <si>
    <t>Wed, 10 Feb 2016 23:27:33 -0500</t>
  </si>
  <si>
    <t>Re: Colorado, Nevada, Texas</t>
  </si>
  <si>
    <t>&lt;CANu9wN5wNTdT8Xe6KGZ2OFKg6=fev8_3-SgJtm0J7p1jO4NYqg@mail.gmail.com&gt;</t>
  </si>
  <si>
    <t>Tue, 30 Jun 2015 19:34:33 +0000</t>
  </si>
  <si>
    <t>&lt;5610e76723269afdbb48ea5a0aabb61bfc1.20150630193416@mail174.atl61.mcsv.net&gt;</t>
  </si>
  <si>
    <t>Thu, 3 Dec 2015 10:49:32 -0500</t>
  </si>
  <si>
    <t>Thomas Perez &lt;perezte@dol.gov&gt;</t>
  </si>
  <si>
    <t>Re: Email</t>
  </si>
  <si>
    <t>&lt;CAE6FiQ-8ZMUCU3=o0EApPvpE5MOECj5c9-qFJC-yTATiHxcY+Q@mail.gmail.com&gt;</t>
  </si>
  <si>
    <t>Thu, 5 Mar 2015 04:46:36 +0000</t>
  </si>
  <si>
    <t>Re: FINAL / Cleared Tweet</t>
  </si>
  <si>
    <t>&lt;D11D49B8.EF46B%nmerrill@hrcoffice.com&gt;</t>
  </si>
  <si>
    <t>Tue, 18 Mar 2014 23:01:56 +0000</t>
  </si>
  <si>
    <t>FW: Seeing Mr. Sandler in SF</t>
  </si>
  <si>
    <t>&lt;3B00EFA99369C540BE90A0C751EF8F8A4D7B31@sf-exch01.sandlerfamily.org&gt;</t>
  </si>
  <si>
    <t>Wed, 9 Mar 2016 20:06:01 -0500</t>
  </si>
  <si>
    <t>Molly Kathleen Taylor &lt;mollykathleentaylor@gmail.com&gt;</t>
  </si>
  <si>
    <t>Re: Want dinner at debate? ORDER NOW</t>
  </si>
  <si>
    <t>&lt;717525AB-2A53-476E-B35F-D31DF9D4F074@gmail.com&gt;</t>
  </si>
  <si>
    <t>Wed, 19 Feb 2014 14:56:02 +0000</t>
  </si>
  <si>
    <t xml:space="preserve">The Last Great Senate" in "House of Cards" </t>
  </si>
  <si>
    <t>&lt;9a54f575925b4467b8b98203863825e9@BN1PR03MB040.namprd03.prod.outlook.com&gt;</t>
  </si>
  <si>
    <t>Mon, 02 Mar 2015 19:36:37 -0500</t>
  </si>
  <si>
    <t>Neera Tanden &lt;ntanden@americanprogress.org&gt;, 
 John Podesta &lt;john.podesta@gmail.com&gt;</t>
  </si>
  <si>
    <t>John</t>
  </si>
  <si>
    <t>&lt;FFEA2496-01F8-4EA0-867F-EB91BF827314@me.com&gt;</t>
  </si>
  <si>
    <t>Mon, 27 Jul 2015 22:03:53 -0400</t>
  </si>
  <si>
    <t>Milia Fisher &lt;mfisher@hillaryclinton.com&gt;, 
 John Podesta &lt;john.podesta@gmail.com&gt;, 
 John Podesta &lt;jp66@hillaryclinton.com&gt;, 
 Robby Mook &lt;re47@hillaryclinton.com&gt;, 
 Kristina Schake &lt;kschake@hillaryclinton.com&gt;, 
 Brian Fallon &lt;bfallon@hillaryclinton.com&gt;</t>
  </si>
  <si>
    <t>FW: Comparative document for HRC</t>
  </si>
  <si>
    <t>&lt;8290f10d8262343fb601d4fe6e3bdfed@mail.gmail.com&gt;</t>
  </si>
  <si>
    <t>Sun, 31 Aug 2014 06:16:55 -0400</t>
  </si>
  <si>
    <t>Celebrate Labor Day with 20% Off!</t>
  </si>
  <si>
    <t>&lt;13145-344-IKOEON-GKCF4I-NVX57-1WZGRF-R6VVTA-H-M2-20140831-33968d2f6464ac71@e-dialog.com&gt;</t>
  </si>
  <si>
    <t>Sun, 10 Aug 2014 15:48:23 -0700</t>
  </si>
  <si>
    <t>Erik Piikkila &lt;espcwd@shaw.ca&gt;</t>
  </si>
  <si>
    <t>Mega Fires, Climate Change, Spotted Owl Habitat Supply &amp; Timber Supply in Pacific Northwest and Western US:  1980 - 2014 versus 1846 - 1952</t>
  </si>
  <si>
    <t>&lt;96D517880CD94FE389385B11E541F626@ErikPC&gt;</t>
  </si>
  <si>
    <t>Tue, 17 Feb 2015 19:15:28 -0500</t>
  </si>
  <si>
    <t>Fwd: Redraft of Policy Poll</t>
  </si>
  <si>
    <t>&lt;CAE6FiQ-TA3zgfK2KMHVD3DVXetsGA+unUw2scOjD+dHZy0gwww@mail.gmail.com&gt;</t>
  </si>
  <si>
    <t>Sun, 10 Aug 2014 15:28:15 +0000</t>
  </si>
  <si>
    <t>Congresswoman Tammy Duckworth &lt;info@votevets.org&gt;</t>
  </si>
  <si>
    <t>What a comeback!</t>
  </si>
  <si>
    <t>&lt;8d0678e5a1b46d95ed7d1fcafbf8c7bf@bounce.bluestatedigital.com&gt;</t>
  </si>
  <si>
    <t>Mon, 07 Jul 2014 12:00:00 -0400</t>
  </si>
  <si>
    <t>DC BAR Ebrief &lt;EbriefReply@info3.dcbar.org&gt;</t>
  </si>
  <si>
    <t>July 2014 E-Brief</t>
  </si>
  <si>
    <t>&lt;LYRIS-59416649-169713-2014.07.07-12.00.09--john.podesta#gmail.com@info3.dcbar.org&gt;</t>
  </si>
  <si>
    <t>Sun, 29 Mar 2015 20:36:36 +0000</t>
  </si>
  <si>
    <t>Ladislas Orsy &lt;orsy@law.georgetown.edu&gt;</t>
  </si>
  <si>
    <t>Monica Stearns &lt;smithstm@law.georgetown.edu&gt;, 
 Law Faculty and Visitors &lt;LawFacultyandVisitors@law.georgetown.edu&gt;</t>
  </si>
  <si>
    <t xml:space="preserve">RE: Update from Father Orsy regarding ROMAN CONVERSATIONS </t>
  </si>
  <si>
    <t>&lt;2CCFABC6ADA3114FA4E38EEAA72ECFC8AC465504@LAW-MBX02.law.georgetown.edu&gt;</t>
  </si>
  <si>
    <t>Fri, 4 Sep 2015 12:42:00 -0400</t>
  </si>
  <si>
    <t>&lt;CAE6FiQ8EJoDbD7UhR019JfShF6NZfRJtfkan2rSwrBYQ8AKXnA@mail.gmail.com&gt;</t>
  </si>
  <si>
    <t>Sun, 16 Nov 2014 16:39:33 -0500</t>
  </si>
  <si>
    <t>Abundant Clean Renewables? Think Again!</t>
  </si>
  <si>
    <t>&lt;2314399322.-1824109578@org2.org2DB.reply.salsalabs.com&gt;</t>
  </si>
  <si>
    <t>Tue, 1 Dec 2015 14:09:58 -0500</t>
  </si>
  <si>
    <t>Me to CA</t>
  </si>
  <si>
    <t>&lt;602768E8-012F-4E45-ACA1-FC7D69C96896@gmail.com&gt;</t>
  </si>
  <si>
    <t>Sat, 20 Feb 2016 18:04:24 -0800</t>
  </si>
  <si>
    <t>Daniel Rouse &lt;daniel.scott.rouse@gmail.com&gt;</t>
  </si>
  <si>
    <t>Re: Quilts</t>
  </si>
  <si>
    <t>&lt;31FE2408-6217-49D9-AE1C-93A9951EBCF3@gmail.com&gt;</t>
  </si>
  <si>
    <t>Thu, 14 Jan 2016 22:13:09 -0500</t>
  </si>
  <si>
    <t>Oren Shur &lt;oshur@hillaryclinton.com&gt;, 
 Jen Palmieri &lt;jpalmieri@hillaryclinton.com&gt;, 
 Brian Fallon &lt;bfallon@hillaryclinton.com&gt;, 
 Kristina Schake &lt;kschake@hillaryclinton.com&gt;, 
 Christina Reynolds &lt;creynolds@hillaryclinton.com&gt;, 
 Marlon Marshall &lt;mmarshall@hillaryclinton.com&gt;, 
 Teddy Goff &lt;tgoff@hillaryclinton.com&gt;, 
 Elan Kriegel &lt;ekriegel@hillaryclinton.com&gt;, 
 Heather Stone &lt;hstone@hillaryclinton.com&gt;, 
 Robby Mook &lt;re47@hillaryclinton.com&gt;, John Podesta &lt;john.podesta@gmail.com&gt;, 
 Sara Latham &lt;slatham@hillaryclinton.com&gt;, Mandy Grunwald &lt;gruncom@aol.com&gt;, 
 Jim Margolis &lt;Jim.Margolis@gmmb.com&gt;, Joel Benenson &lt;jbenenson@bsgco.com&gt;, 
 John Anzalone &lt;john@algpolling.com&gt;, 
 Jake Sullivan &lt;jsullivan@hillaryclinton.com&gt;</t>
  </si>
  <si>
    <t>Re: Nightly Recap Calls</t>
  </si>
  <si>
    <t>&lt;CADAzsbQ4zncVHcr53ka4=w60Us+-6i1HTqO3jJVPnv9S9JtdOw@mail.gmail.com&gt;</t>
  </si>
  <si>
    <t>Tue, 8 Nov 2011 09:26:34 -0500</t>
  </si>
  <si>
    <t>Bruce Lindsey &lt;BruceRLindsey@aol.com&gt;</t>
  </si>
  <si>
    <t>yesterday</t>
  </si>
  <si>
    <t>&lt;CAE6FiQ-A2V6OS49qQezOB8Bdt5t670tEtkjm4t6fkzd6LpXZiw@mail.gmail.com&gt;</t>
  </si>
  <si>
    <t>Sun, 21 Dec 2014 17:35:47 -0500</t>
  </si>
  <si>
    <t>Re: Left hand little finger</t>
  </si>
  <si>
    <t>&lt;F7C0AF9D-FF26-4BD5-BB60-C41382815AB9@gmail.com&gt;</t>
  </si>
  <si>
    <t>Sun, 6 Jul 2014 11:00:47 +0000 (GMT)</t>
  </si>
  <si>
    <t>JOHN, Buy One Get One Free!</t>
  </si>
  <si>
    <t>&lt;1903250882.3515017011404644447854.JavaMail.app@rbg41.atlis1&gt;</t>
  </si>
  <si>
    <t>Tue, 17 Mar 2015 18:56:12 +0000</t>
  </si>
  <si>
    <t>RE: Speech</t>
  </si>
  <si>
    <t>&lt;9ABFFFA47B84FA478A1BA79FA876B3C4F82664@CESC-EXCH01.clinton.local&gt;</t>
  </si>
  <si>
    <t>Thu, 24 Jul 2014 21:18:25 -0400</t>
  </si>
  <si>
    <t>Re: Glasses</t>
  </si>
  <si>
    <t>&lt;FCD1D65C-4E9F-4445-8212-71FE57458328@gmail.com&gt;</t>
  </si>
  <si>
    <t>Wed, 11 Feb 2015 16:31:09 +0000</t>
  </si>
  <si>
    <t>Join the Georgetown Women's Alliance</t>
  </si>
  <si>
    <t>&lt;43AA882B9390F2428F6563C1C95B58C31858F869@LAW-MBX02.law.georgetown.edu&gt;</t>
  </si>
  <si>
    <t>Wed, 23 Jul 2008 06:40:08 -0500</t>
  </si>
  <si>
    <t>Re: connectivity</t>
  </si>
  <si>
    <t>&lt;8dd172e0807230440g671d29ct5698bbbbaf1ae29e@mail.gmail.com&gt;</t>
  </si>
  <si>
    <t>Tue, 27 May 2008 13:01:38 -0400</t>
  </si>
  <si>
    <t>"Tula Connell" &lt;Tconnell@aflcio.org&gt;</t>
  </si>
  <si>
    <t>[big campaign] You're Invited! The Real McCain book event with author
 Cliff Schecter</t>
  </si>
  <si>
    <t>&lt;483C0631.1519.008F.0@aflcio.org&gt;</t>
  </si>
  <si>
    <t>Wed, 24 Mar 2010 14:38:39 -0400</t>
  </si>
  <si>
    <t>[big campaign] You have got to see this</t>
  </si>
  <si>
    <t>&lt;3b562a3c1003241138m3a5bfa87x2af5e3ad429d0cec@mail.gmail.com&gt;</t>
  </si>
  <si>
    <t>Mon, 26 Oct 2015 22:00:37 +0000</t>
  </si>
  <si>
    <t>&lt;1469864690-1445904305-cardhu_decombobulator_blackberry.rim.net-37155642-@b25.c1.bise6.blackberry&gt;</t>
  </si>
  <si>
    <t>Mon, 22 Dec 2014 22:47:43 +0000</t>
  </si>
  <si>
    <t>Robby &lt;robbymook@gmail.com&gt;, Cheryl Mills n &lt;cheryl.mills@gmail.com&gt;</t>
  </si>
  <si>
    <t>Saul Shorr</t>
  </si>
  <si>
    <t>&lt;CY1PR0301MB0635B44597EFA47A0097C64FDD560@CY1PR0301MB0635.namprd03.prod.outlook.com&gt;</t>
  </si>
  <si>
    <t>Thu, 3 Jan 2008 15:14:57 -0500</t>
  </si>
  <si>
    <t>Re: research priorities-FYI</t>
  </si>
  <si>
    <t>&lt;1eb2be430801031214w5040fe58o4c63f9791382931e@mail.gmail.com&gt;</t>
  </si>
  <si>
    <t>Tue, 8 Dec 2015 00:35:27 +0000</t>
  </si>
  <si>
    <t>Fall 2015 Important Exam/Grades Information</t>
  </si>
  <si>
    <t>&lt;454ED38CD3F6A94DBFBE980A6A2708B05ED1E68A@LAW-MBX01.law.georgetown.edu&gt;</t>
  </si>
  <si>
    <t>Wed, 26 Feb 2014 21:01:19 -0800 (PST)</t>
  </si>
  <si>
    <t>Megan Rouse &lt;megan.rouse@yahoo.com&gt;</t>
  </si>
  <si>
    <t>Gabe Podesta &lt;gpodesta@gmail.com&gt;, Mae Podesta &lt;mpodesta@gmail.com&gt;</t>
  </si>
  <si>
    <t>Re: PB Tacos</t>
  </si>
  <si>
    <t>&lt;1393477279.33817.YahooMailNeo@web122201.mail.ne1.yahoo.com&gt;</t>
  </si>
  <si>
    <t>Thu, 14 Aug 2008 08:09:41 -0400</t>
  </si>
  <si>
    <t>Ian Koski &lt;ian@bluestatedigital.com&gt;</t>
  </si>
  <si>
    <t>[big campaign] John Kerry launches anti-smear web site</t>
  </si>
  <si>
    <t>&lt;0E48497B-D350-481B-AD8C-15F64BD05402@bluestatedigital.com&gt;</t>
  </si>
  <si>
    <t>Thu, 26 Nov 2015 16:10:46 -0600</t>
  </si>
  <si>
    <t>Happy Thanksgiving.</t>
  </si>
  <si>
    <t>&lt;BAY405-EAS353BF30A63CCBE80264317094040@phx.gbl&gt;</t>
  </si>
  <si>
    <t>Thu, 20 Nov 2014 23:36:15 +0000</t>
  </si>
  <si>
    <t>"gbsperling@gmail.com" &lt;gbsperling@gmail.com&gt;, 
 John Podesta &lt;john.podesta@gmail.com&gt;, 
 Neera Tanden &lt;ntanden@americanprogress.org&gt;, 
 =?windows-1252?Q?Tom=0D=0A_Nides?= &lt;Tom.nides@gmail.com&gt;, 
 Ann O'Leary &lt;Ann.oleary@thenextgeneration.org&gt;, 
 Cheryl Mills &lt;cheryl.mills@gmail.com&gt;, 
 Jake Sullivan &lt;jake.sullivan@gmail.com&gt;, 
 "ccj@jenningsps.com" &lt;ccj@jenningsps.com&gt;</t>
  </si>
  <si>
    <t>Re: TOMORROW -- Meeting with Secretary Clinton on Friday, November
 21st</t>
  </si>
  <si>
    <t>&lt;D093E3B4.5507B%dschwerin@hrcoffice.com&gt;</t>
  </si>
  <si>
    <t>Tue, 27 Jan 2015 11:01:53 -0800</t>
  </si>
  <si>
    <t>Susan Sandler &lt;susansandlerpol@gmail.com&gt;</t>
  </si>
  <si>
    <t>Re: February 26</t>
  </si>
  <si>
    <t>&lt;CAJCHoQJc26Z2LCtHEPaP_Enr15cOrHnP6F=MwGs99NVCB2nHvw@mail.gmail.com&gt;</t>
  </si>
  <si>
    <t>Mon, 5 Dec 2011 11:48:37 -0500</t>
  </si>
  <si>
    <t>Terry Krinvic &lt;tkrinvic@clintonfoundation.org&gt;, 
 John Podesta &lt;john.podesta@gmail.com&gt;</t>
  </si>
  <si>
    <t>Year End Meeting</t>
  </si>
  <si>
    <t>&lt;0EC4A62F-D47A-4B85-9E93-9AAC3782F84F@clintonfoundation.org&gt;</t>
  </si>
  <si>
    <t>Fri, 19 Feb 2016 23:09:19 +0000</t>
  </si>
  <si>
    <t>john.podesta@gmail.com, re47@hillaryclinton.com, bfallon@hillaryclinton.com, 
 ladams@hillaryclinton.com, creynolds@hillaryclinton.com, 
 hstone@hillaryclinton.com, mweselcouch@hillaryclinton.com, 
 jpalmieri@hillaryclinton.com, ekriegel@hillaryclinton.com</t>
  </si>
  <si>
    <t>Updated Invitation: Delegate Plan @ Fri Feb 19, 2016 8pm - 9pm (john.podesta@gmail.com)</t>
  </si>
  <si>
    <t>&lt;001a114dabc8a38fa4052c279236@google.com&gt;</t>
  </si>
  <si>
    <t>Fri, 31 Jul 2015 16:08:55 +0000</t>
  </si>
  <si>
    <t>Reminder of Tomorrow's Hillary House Party and Info Session</t>
  </si>
  <si>
    <t>&lt;99B4FC930BB90048A0FC737C31D51018B991A5BF@MBX06.cloud.aoc&gt;</t>
  </si>
  <si>
    <t>Wed, 2 Apr 2014 18:23:59 -0400</t>
  </si>
  <si>
    <t>Re: Car to jfk</t>
  </si>
  <si>
    <t>&lt;3FCB0F32-A764-4023-AF88-6DA4BCE46BA2@gmail.com&gt;</t>
  </si>
  <si>
    <t>Sun, 16 Dec 2012 14:45:39 -0800</t>
  </si>
  <si>
    <t>Murshed Zaheed &lt;murshed.zaheed@gmail.com&gt;</t>
  </si>
  <si>
    <t>[big campaign] TOMORROW at NOON in DC - March to the NRA</t>
  </si>
  <si>
    <t>&lt;CAPTqYSBvc3uQ2c5Y9KcYrMA2T+yTVDGFd-yFPg5KkVsP6bmctw@mail.gmail.com&gt;</t>
  </si>
  <si>
    <t>Tue, 20 Jan 2009 16:58:53 -0500</t>
  </si>
  <si>
    <t>You and mary look great on tv!</t>
  </si>
  <si>
    <t>&lt;2D9BF548D5515F438B3AA0B0BE7BF5F6303B036DA4@MBX-01.ptt.gov&gt;</t>
  </si>
  <si>
    <t>Thu, 25 Sep 2014 02:34:10 -0400</t>
  </si>
  <si>
    <t>Re: President's speech</t>
  </si>
  <si>
    <t>&lt;3AE0F523-F51F-4BD4-914A-E7873A64A87A@gmail.com&gt;</t>
  </si>
  <si>
    <t>Thu, 22 Jan 2015 21:01:40 +0000</t>
  </si>
  <si>
    <t>John Podesta &lt;john.podesta@gmail.com&gt;, Robby &lt;robbymook2015@gmail.com&gt;</t>
  </si>
  <si>
    <t>VP</t>
  </si>
  <si>
    <t>&lt;CY1PR0301MB06350D20D6E9F3422AA38418DD490@CY1PR0301MB0635.namprd03.prod.outlook.com&gt;</t>
  </si>
  <si>
    <t>Thu, 10 Mar 2016 17:33:50 +0000</t>
  </si>
  <si>
    <t>Hans Goff &lt;hgoff@hillaryclinton.com&gt;, 
 "'MMarshall@HillaryClinton.com'" &lt;MMarshall@hillaryclinton.com&gt;, 
 "'arenteria@hillaryclinton.com'" &lt;arenteria@hillaryclinton.com&gt;, 
 "'RMook@HillaryClinton.com'" &lt;RMook@HillaryClinton.com&gt;, 
 "'john.podesta@gmail.com'" &lt;john.podesta@gmail.com&gt;, 
 "habedin@hillaryclinton.com" &lt;habedin@hillaryclinton.com&gt;</t>
  </si>
  <si>
    <t>North Carolina Overnight poll results - HRC 62 - BS 29</t>
  </si>
  <si>
    <t>&lt;B7B94CEBA522144D8B4FF804810ED2C93773D887@LV01.lookoutnc.local&gt;</t>
  </si>
  <si>
    <t>Tue, 15 Sep 2015 17:10:42 -0400</t>
  </si>
  <si>
    <t>TWEET: US China Leaders Summit</t>
  </si>
  <si>
    <t>&lt;CAEMn5QnzDiSRhA-vk5pcCYD+5bLMUPVhVPDeE-gAuztbapWSGw@mail.gmail.com&gt;</t>
  </si>
  <si>
    <t>Thu, 29 Oct 2015 18:01:32 -0400</t>
  </si>
  <si>
    <t>PLS REVIEW: O'Malley Hits</t>
  </si>
  <si>
    <t>&lt;b8fd7a7a83aadc247cbc1a285ae440f2@mail.gmail.com&gt;</t>
  </si>
  <si>
    <t>Wed, 11 Jan 2012 11:28:03 -0500</t>
  </si>
  <si>
    <t>"Reynoso, Jennifer" &lt;jreynoso@stblaw.com&gt;</t>
  </si>
  <si>
    <t>"john.podesta@gmail.com" &lt;john.podesta@gmail.com&gt;, 
 =?us-ascii?Q?Cheryl_Mills=0D=0A_=28cheryl.mills@gmail.com=29?= &lt;cheryl.mills@gmail.com&gt;</t>
  </si>
  <si>
    <t>Clinton Foundation</t>
  </si>
  <si>
    <t>&lt;7658E7986936534880AC9D6579D0B3A925203E1129@NYGEX7MB1.stbglobal.com&gt;</t>
  </si>
  <si>
    <t>Tue, 8 Dec 2015 19:20:49 -0500</t>
  </si>
  <si>
    <t>Fwd: Visit of NZ Labour Leader, Andrew Little</t>
  </si>
  <si>
    <t>&lt;BAY405-EAS12518690CAD650D15CCE89D94E80@phx.gbl&gt;</t>
  </si>
  <si>
    <t>Thu, 17 Dec 2015 10:47:29 -0800</t>
  </si>
  <si>
    <t>"Spahn, Andy" &lt;spahn@gonringspahn.com&gt;</t>
  </si>
  <si>
    <t>"Dennis Cheng (dcheng@hillaryclinton.com)" &lt;dcheng@hillaryclinton.com&gt;</t>
  </si>
  <si>
    <t>&lt;93B1CF7D57FD2F46AE8EBDC8D265688F025109812B52@EXCHANGE01.win.dreamworksstudios.com&gt;</t>
  </si>
  <si>
    <t>Tue, 22 Dec 2015 22:24:52 +0000</t>
  </si>
  <si>
    <t>RESIDENT MANAGER &lt;huyscondo@gmail.com&gt;</t>
  </si>
  <si>
    <t>Re: Sciame access to unit</t>
  </si>
  <si>
    <t>&lt;AD54D4E7-0A07-4089-829A-8BA99665ACB5@podesta.com&gt;</t>
  </si>
  <si>
    <t>Mon, 14 Sep 2015 19:12:47 -0400</t>
  </si>
  <si>
    <t>Gordon Giffin just returned your call - 404 432 8261</t>
  </si>
  <si>
    <t>&lt;CANvypvC9f6cc5OvzXj86uRP6t-HYW_aPF9HSZWyBHPKYjmEKHg@mail.gmail.com&gt;</t>
  </si>
  <si>
    <t>Wed, 9 Mar 2016 19:57:59 +0000</t>
  </si>
  <si>
    <t>"Elizabeth Kerr, Business Forward" &lt;info@businessfwd.org&gt;</t>
  </si>
  <si>
    <t>Is this a priority for you?</t>
  </si>
  <si>
    <t>&lt;c6a01a6c616984b824f02a34bb62e236@bounce.bluestatedigital.com&gt;</t>
  </si>
  <si>
    <t>Thu, 8 Jan 2015 08:30:19 -0500</t>
  </si>
  <si>
    <t>tomd1175 &lt;tomd1175@gmail.com&gt;</t>
  </si>
  <si>
    <t>&lt;62B6DE93-B0B8-4E4C-8424-184643573978@gmail.com&gt;</t>
  </si>
  <si>
    <t>Wed, 28 Jan 2015 16:19:00 -0500</t>
  </si>
  <si>
    <t>"Verisight, Inc." &lt;donotreply@verisightgroup.com&gt;</t>
  </si>
  <si>
    <t>Quarterly eStatement Available</t>
  </si>
  <si>
    <t>&lt;EADMIN-59163-29381229-9065210580@nf116.n-email.net&gt;</t>
  </si>
  <si>
    <t>Fri, 2 May 2014 05:23:02 -0400</t>
  </si>
  <si>
    <t>&lt;5139D28B-D097-4945-A284-8FC20369B277@gmail.com&gt;</t>
  </si>
  <si>
    <t>Sun, 3 Jan 2016 17:37:16 -0500</t>
  </si>
  <si>
    <t>"Burns, R. Nicholas" &lt;Nicholas_Burns@hks.harvard.edu&gt;</t>
  </si>
  <si>
    <t>Re: From Nick Burns</t>
  </si>
  <si>
    <t>&lt;CAE6FiQ-nXsYq9we2zkEOAX_M9a7DbP+tSgeQ+JjYMG=x=MR7EQ@mail.gmail.com&gt;</t>
  </si>
  <si>
    <t>Thu, 30 Apr 2015 14:03:41 -0700</t>
  </si>
  <si>
    <t>Re: Ambassador Cynthia Stroum</t>
  </si>
  <si>
    <t>&lt;CAKw6MuX9PdyG-Zo6SRPgQeDHr=-rc98m09Tty1e1VJX9wNiXuA@mail.gmail.com&gt;</t>
  </si>
  <si>
    <t>Mon, 16 Mar 2015 08:32:58 -0400</t>
  </si>
  <si>
    <t>&lt;CADr-x=ojbKGzWVsF+YzNQnRFa8KTEbtX3UFVbpjAXY-uFTiTmQ@mail.gmail.com&gt;</t>
  </si>
  <si>
    <t>Fri, 29 Jan 2016 18:01:05 -0500</t>
  </si>
  <si>
    <t>*Friends and Allies Top Talkers Call (1/29) *</t>
  </si>
  <si>
    <t>&lt;CA+Wv=-7JbLbP4XHFJUyCa3BwrS+xPb=qDQDV1jgn4dPcLWi+pg@mail.gmail.com&gt;</t>
  </si>
  <si>
    <t>Mon, 25 Jan 2016 16:31:49 -0500</t>
  </si>
  <si>
    <t>Fwd: Jan 26 Menu Options</t>
  </si>
  <si>
    <t>&lt;CANvypvBu17oCFt7H7eZLuDicTCUGjBbbubpbeZtYmr8JN+VVxA@mail.gmail.com&gt;</t>
  </si>
  <si>
    <t>Wed, 10 Sep 2014 14:55:00 -0500</t>
  </si>
  <si>
    <t>ABA CLE - Center for Professional Development &lt;cle@americanbar.org&gt;</t>
  </si>
  <si>
    <t>Surviving a Cyber Attack on Your Law Practice | September 24</t>
  </si>
  <si>
    <t>&lt;66599-9752994.1410379029171.JavaMail.SYSTEM@chg-mcm-prod&gt;</t>
  </si>
  <si>
    <t>Thu, 17 Feb 2011 16:02:20 -0600 (CST)</t>
  </si>
  <si>
    <t>No more excuses</t>
  </si>
  <si>
    <t>&lt;17803805.1297980258969.JavaMail.www@app309&gt;</t>
  </si>
  <si>
    <t>Wed, 9 Dec 2015 10:26:45 -0500</t>
  </si>
  <si>
    <t>Senior Staff Action Items 12/9</t>
  </si>
  <si>
    <t>&lt;CAG7k_MpGiO44DEZeyf0dQHYhUSwCTqetfUNQ0pzQk=1MKBRu1Q@mail.gmail.com&gt;</t>
  </si>
  <si>
    <t>Tue, 21 Apr 2015 23:09:59 -0400</t>
  </si>
  <si>
    <t>Re: Are you ready for a keystone announcement tomorrow?</t>
  </si>
  <si>
    <t>&lt;617DD8BC-5FA4-4EB8-B861-7BA8020A893D@gmail.com&gt;</t>
  </si>
  <si>
    <t>Wed, 30 Jan 2013 11:59:35 -0600 (CST)</t>
  </si>
  <si>
    <t>"Gene Karpinski, LCV Action Fund President" &lt;Jennifer_Milley@lcv.org&gt;</t>
  </si>
  <si>
    <t>This Climate Champ Needs You:</t>
  </si>
  <si>
    <t>&lt;19761278.1359568915342.JavaMail.www@app329&gt;</t>
  </si>
  <si>
    <t>Wed, 23 Sep 2015 00:18:49 +0000</t>
  </si>
  <si>
    <t>john.podesta@gmail.com, ha16@hillaryclinton.com, lvalmoro@hillaryclinton.com, 
 kdowd@hillaryclinton.com, ahornbrook@hillaryclinton.com, 
 gcrews@hillaryclinton.com, mfisher@hillaryclinton.com, 
 jpalmieri@hillaryclinton.com, erenda@hillaryclinton.com, 
 kofferdahl@hillaryclinton.com, arenteria@hillaryclinton.com, 
 kschake@hillaryclinton.com, mharris@hillaryclinton.com, 
 slatham@hillaryclinton.com, mmarshall@hillaryclinton.com, 
 re47@hillaryclinton.com</t>
  </si>
  <si>
    <t>Invitation: Weekly Senior Staff Scheduling Meeting @ Weekly from
 11:30am to 12pm on Friday (john.podesta@gmail.com)</t>
  </si>
  <si>
    <t>&lt;94eb2c0b897407955e05205f0f4b@google.com&gt;</t>
  </si>
  <si>
    <t>Wed, 19 Aug 2015 06:31:46 -0400</t>
  </si>
  <si>
    <t>&lt;CAE6FiQ9Z+1EMnJCYrB_7hFMbJoFK9_Q_hmO2Z50FchLxBUJ-UA@mail.gmail.com&gt;</t>
  </si>
  <si>
    <t>Mon, 22 Sep 2008 09:06:44 -0500</t>
  </si>
  <si>
    <t>"Benczkowski, Brian A (OAG)" &lt;Brian.Benczkowski@usdoj.gov&gt;, 
 "John Podesta" &lt;John.podesta@gmail.com&gt;</t>
  </si>
  <si>
    <t>RE: Follow-Up</t>
  </si>
  <si>
    <t>&lt;1B00035490093D4A9609987376E3B8331CA45E47@manny.obama.local&gt;</t>
  </si>
  <si>
    <t>Tue, 17 Aug 2010 15:47:53 -0400</t>
  </si>
  <si>
    <t>"Mike Lux" &lt;Mlux@progressivestrategies.net&gt;</t>
  </si>
  <si>
    <t>"Mike Lux" &lt;mlux@progressivestrategies.net&gt;</t>
  </si>
  <si>
    <t>A little bit of news</t>
  </si>
  <si>
    <t>&lt;8D7491BB0FF9BF4C9C6E552B3732141D0121827B@pssvr.progressivestrategies.net&gt;</t>
  </si>
  <si>
    <t>Mon, 8 Apr 2013 09:58:31 -0400</t>
  </si>
  <si>
    <t>Clinton Chelsea &lt;dreynolds@clintonemail.com&gt;, 
 Doug Band Tholdings &lt;doug.band@teneoholdings.com&gt;, 
 Berger Sandy &lt;sberger@albrightstonebridge.com&gt;, 
 Bruce Lindsey &lt;blindsey@clintonfoundation.org&gt;, 
 Cheryl Mills Contact &lt;cheryl.mills@gmail.com&gt;, 
 Nonacs S Eric &lt;eric@skollglobalthreats.org&gt;, 
 =?us-ascii?Q?John=0D=0A_Podesta?= &lt;john.podesta@gmail.com&gt;, 
 "melanne.verveer@gmail.com" &lt;melanne.verveer@gmail.com&gt;, 
 Maggie Williams Contact &lt;williamsbarrett@aol.com&gt;</t>
  </si>
  <si>
    <t>Monthly Tracking Report for March 2013</t>
  </si>
  <si>
    <t>&lt;D9159036-A9C2-45CB-8D59-E44205A0424F@clintonglobalinitiative.org&gt;</t>
  </si>
  <si>
    <t>Mon, 29 Feb 2016 11:00:26 -0500</t>
  </si>
  <si>
    <t>Speech Drafts &lt;speechdrafts@hillaryclinton.com&gt;, 
 Maya Harris &lt;mharris@hillaryclinton.com&gt;, 
 Corey Ciorciari &lt;cciorciari@hillaryclinton.com&gt;, 
 Sarah Peck &lt;speck@hillaryclinton.com&gt;, 
 Lily Adams &lt;ladams@hillaryclinton.com&gt;, 
 Michael Halle &lt;mhalle@hillaryclinton.com&gt;, 
 Mini Timmaraju &lt;mtimmaraju@hillaryclinton.com&gt;, 
 LaDavia Drane &lt;ldrane@hillaryclinton.com&gt;, 
 Jen Klein &lt;jenklein.dc@gmail.com&gt;, Rachel Vogelstein &lt;rachelv@gmail.com&gt;, 
 Tyrone Gayle &lt;tgayle@hillaryclinton.com&gt;, 
 Speech Book &lt;speechbook@hillaryclinton.com&gt;, 
 Laura Rosenberger &lt;lrosenberger@hillaryclinton.com&gt;, 
 Jonathan Murray &lt;jmurray@hillaryclinton.com&gt;</t>
  </si>
  <si>
    <t>&lt;CA+C_h83V+PpTrOqq8rYk9rrfpZLGJ-3VeK24xbAMa2LWK_dvQw@mail.gmail.com&gt;</t>
  </si>
  <si>
    <t>Fri, 26 Dec 2014 23:12:07 +0000</t>
  </si>
  <si>
    <t>&lt;0A50E346-3D60-422F-86BE-A60FF9DCB8BD@podesta.com&gt;</t>
  </si>
  <si>
    <t>Mon, 7 Mar 2016 15:32:55 -0500</t>
  </si>
  <si>
    <t>Re: thought - optics tomorrow night</t>
  </si>
  <si>
    <t>&lt;CAMhPeA8HW+jbYuHej1qd1xd_YRErDhqJTd+Qu2EYG3Q5yaYQPg@mail.gmail.com&gt;</t>
  </si>
  <si>
    <t>Mon, 22 Feb 2016 13:04:51 -0500</t>
  </si>
  <si>
    <t>Huma Abedin &lt;ha16@hillaryclinton.com&gt;, 
 Alex Hornbrook &lt;ahornbrook@hillaryclinton.com&gt;, 
 Lona Valmoro &lt;lvalmoro@hillaryclinton.com&gt;, 
 John Podesta &lt;john.podesta@gmail.com&gt;, Robby Mook &lt;re47@hillaryclinton.com&gt;, 
 Heather Stone &lt;hstone@hillaryclinton.com&gt;, 
 Elan Kriegel &lt;ekriegel@hillaryclinton.com&gt;, 
 Michael Halle &lt;mhalle@hillaryclinton.com&gt;, 
 Lily Adams &lt;ladams@hillaryclinton.com&gt;, 
 Marlon Marshall &lt;mmarshall@hillaryclinton.com&gt;, 
 Brynne Craig &lt;bcraig@hillaryclinton.com&gt;, 
 Jennifer Palmieri &lt;jpalmieri@hillaryclinton.com&gt;, 
 Kristina Schake &lt;kschake@hillaryclinton.com&gt;, 
 Christina Reynolds &lt;creynolds@hillaryclinton.com&gt;, 
 Jake Sullivan &lt;jsullivan@hillaryclinton.com&gt;, 
 Maya Harris &lt;mharris@hillaryclinton.com&gt;</t>
  </si>
  <si>
    <t>NEW Super Tues travel proposal</t>
  </si>
  <si>
    <t>&lt;CANvypvATXVtUGvk4xZGzzAxSc5oQWwWJ5cF9=em=-YeNxJgeaw@mail.gmail.com&gt;</t>
  </si>
  <si>
    <t>Sun, 6 Dec 2015 15:50:39 -0500</t>
  </si>
  <si>
    <t>Re: Fwd: FOR APPROVAL: Monday advisory for JDP/Cruz climate call</t>
  </si>
  <si>
    <t>&lt;CAE6FiQ-pDVHUrch=sDc2m2Aswfw44+B47xxDT4uc1yw2nsJuVQ@mail.gmail.com&gt;</t>
  </si>
  <si>
    <t>Fri, 8 May 2015 11:51:20 -0400</t>
  </si>
  <si>
    <t>Re: Reminder: Get off at Philly 30th St. Station (Second Station)</t>
  </si>
  <si>
    <t>&lt;CAEMn5Qmj1DG4NzRf7TgdAU4ZbW9eckR=Dxh+Jj8KLvNv80o3Xg@mail.gmail.com&gt;</t>
  </si>
  <si>
    <t>Sat, 31 Aug 2013 18:54:34 +0000</t>
  </si>
  <si>
    <t>Dorothy McAuliffe &lt;info@terrymcauliffe.com&gt;</t>
  </si>
  <si>
    <t>why we need you:</t>
  </si>
  <si>
    <t>&lt;f38981157ff1105641033059db5a66df@bounce.bluestatedigital.com&gt;</t>
  </si>
  <si>
    <t>Wed, 24 Jun 2015 15:55:14 -0700</t>
  </si>
  <si>
    <t>Up to 60% off hotels -- Low Price Guarantee</t>
  </si>
  <si>
    <t>&lt;0.1.17.9BB.1D0AED0D4FCD692.0@omp.e.hotwire.com&gt;</t>
  </si>
  <si>
    <t>Sun, 11 Oct 2015 11:49:24 -0400</t>
  </si>
  <si>
    <t>Gabe Podesta &lt;gpodesta@gmail.com&gt;, Mae Podesta &lt;mpodesta@gmail.com&gt;, 
 Megan Rouse &lt;meganrouse@gmail.com&gt;</t>
  </si>
  <si>
    <t>Army 10 miler</t>
  </si>
  <si>
    <t>&lt;CAE6FiQ_frTB5TLWQF5FVbAnrhS9zs982LPkHi=0EG7Hh-uJHaw@mail.gmail.com&gt;</t>
  </si>
  <si>
    <t>Sat, 7 Mar 2015 20:14:54 +0000</t>
  </si>
  <si>
    <t>Nick Merrill &lt;nmerrill@hrcoffice.com&gt;, Huma Abedin &lt;huma@hrcoffice.com&gt;, 
 Kristina Schake &lt;kristinakschake@gmail.com&gt;, 
 Cheryl Mills n &lt;cheryl.mills@gmail.com&gt;, 
 Marissa Astor &lt;marissa.astor@icloud.com&gt;</t>
  </si>
  <si>
    <t>Re: Q&amp;A</t>
  </si>
  <si>
    <t>&lt;F9261F14-CFE2-454D-8018-6759BC68B0E8@hrcoffice.com&gt;</t>
  </si>
  <si>
    <t>Tue, 23 Oct 2012 06:52:08 -0400</t>
  </si>
  <si>
    <t>&lt;12819-784-SF4U48-1NG6M-07KO5-SCGNKD-WGFEZ3-H-M2-20121023-707fe345b6315fc41@e-dialog.com&gt;</t>
  </si>
  <si>
    <t>Sun, 10 Apr 2011 16:24:44 -0500</t>
  </si>
  <si>
    <t>[big campaign] New Huff Post from Creamer-Why Friday Deal Reduces GOP
 Leverage in 2012 Budget Battle</t>
  </si>
  <si>
    <t>&lt;CBF49E24-2D5E-4FB7-8EB0-EED9EA41432E@aol.com&gt;</t>
  </si>
  <si>
    <t>Thu, 10 Mar 2016 14:34:33 -0500</t>
  </si>
  <si>
    <t>Elan Kriegel &lt;elan.kriegel@bluelabs.com&gt;, 
 Navin Nayak &lt;nnayak@hillaryclinton.com&gt;</t>
  </si>
  <si>
    <t>Fwd: North Carolina Overnight poll results - HRC 62 - BS 29</t>
  </si>
  <si>
    <t>&lt;CAE6FiQ8YLrTLWyhhv1Lm+h=EXfmsnb6w13NhRdsUD9QzBcZz8A@mail.gmail.com&gt;</t>
  </si>
  <si>
    <t>Wed, 2 Jul 2008 20:34:01 -0400</t>
  </si>
  <si>
    <t>Laurie Tisch &lt;ltisch@lmtilluminationfund.org&gt;</t>
  </si>
  <si>
    <t>Fw: John Podesta</t>
  </si>
  <si>
    <t>&lt;9D07B1C166A2AF4584365E63623065ED778E36@lmtfnydcfile.LMTF.local&gt;</t>
  </si>
  <si>
    <t>Sun, 10 Jan 2016 23:08:11 +0000</t>
  </si>
  <si>
    <t>ekriegel@hillaryclinton.com, hannon@hillaryclinton.com, 
 creynolds@hillaryclinton.com, aelrod@hillaryclinton.com, 
 mharris@hillaryclinton.com, sbay@hillaryclinton.com, 
 kfinney@hillaryclinton.com, tgoff@hillaryclinton.com, 
 aoleary@hillaryclinton.com, kdowd@hillaryclinton.com, 
 jsullivan@hillaryclinton.com, tcarrk@hillaryclinton.com, 
 lbull@perkinscoie.com, bfallon@hillaryclinton.com, john.podesta@gmail.com, 
 jpalmieri@hillaryclinton.com, lvalmoro@hillaryclinton.com, 
 tlewis@hillaryclinton.com, kschake@hillaryclinton.com, 
 ha16@hillaryclinton.com, nnayak@hillaryclinton.com, 
 oshur@hillaryclinton.com, slatham@hillaryclinton.com, 
 ahornbrook@hillaryclinton.com, cbaker@hillaryclinton.com, 
 hstone@hillaryclinton.com, melias@perkinscoie.com, 
 arenteria@hillaryclinton.com, dcheng@hillaryclinton.com, 
 bjones@hillaryclinton.com, melias@hillaryclinton.com, 
 mmarshall@hillaryclinton.com, re47@hillaryclinton.com, 
 mkeefe@hillaryclinton.com, jlowenstein@hillaryclinton.com, 
 kofferdahl@hillaryclinton.com</t>
  </si>
  <si>
    <t>[Update] Daily Senior Staff Meeting</t>
  </si>
  <si>
    <t>&lt;001a113ecd86f0e486052902e44c@google.com&gt;</t>
  </si>
  <si>
    <t>Tue, 15 Jul 2008 15:34:15 -0400</t>
  </si>
  <si>
    <t>[big campaign] Did Obama Force McCain To Flip-Flop On Afghanistan?</t>
  </si>
  <si>
    <t>&lt;2fc65eff0807151234m2cdf31fak8327773e2fa713c7@mail.gmail.com&gt;</t>
  </si>
  <si>
    <t>Tue, 21 Jan 2014 06:28:51 -0500</t>
  </si>
  <si>
    <t>John Podesta &lt;john.podesta@gmail.com&gt;, Mary Podesta &lt;podesta.mary@gmail.com&gt;, 
 Kate Rose Chieco &lt;crchieco@gmail.com&gt;</t>
  </si>
  <si>
    <t>48 hours later we are back at airport in Mogadishu waiting to board</t>
  </si>
  <si>
    <t>&lt;1026372C-47EC-4F5C-8319-9B430A432C1C@podesta.com&gt;</t>
  </si>
  <si>
    <t>Fri, 23 Oct 2015 10:16:47 -0500</t>
  </si>
  <si>
    <t>Brian Wishne &lt;brianwishne@gmail.com&gt;</t>
  </si>
  <si>
    <t>What Can I do to Help?</t>
  </si>
  <si>
    <t>&lt;CAE-qmzCrrKwFTumcTHW0ojwPps6S6wrjep0mww==PM5eA9AD3w@mail.gmail.com&gt;</t>
  </si>
  <si>
    <t>Wed, 29 Jul 2015 15:58:18 +0000</t>
  </si>
  <si>
    <t>john.podesta@gmail.com, scurrie@bsgco.com, 
 Katie Dowd &lt;kdowd@hillaryclinton.com&gt;, ellen.esterhay@gmmb.com, 
 Maya Harris &lt;mharris@hillaryclinton.com&gt;, 
 Sawsan Bay &lt;sbay@hillaryclinton.com&gt;, David Binder &lt;david@db-research.com&gt;, 
 Elan Kriegel &lt;ekriegel@hillaryclinton.com&gt;, 
 Jake Sullivan &lt;jsullivan@hillaryclinton.com&gt;, 
 Tony Carrk &lt;tcarrk@hillaryclinton.com&gt;, kconnolly@bsgco.com, 
 john@algpolling.com, caitlin@grunwald-communications.com, 
 Marlon Marshall &lt;mmarshall@hillaryclinton.com&gt;, 
 Robby Mook &lt;re47@hillaryclinton.com&gt;, 
 Kristina Schake &lt;kschake@hillaryclinton.com&gt;, 
 Teddy Goff &lt;tgoff@hillaryclinton.com&gt;, gruncom@aol.com, jbenenson@bsgco.com, 
 Dan Schwerin &lt;dschwerin@hillaryclinton.com&gt;, 
 Christina Reynolds &lt;creynolds@hillaryclinton.com&gt;, jim.margolis@gmmb.com, 
 Jennifer Palmieri &lt;jpalmieri@hillaryclinton.com&gt;, mona@algpolling.com, 
 ha16@hillaryclinton.com, Oren Shur &lt;oshur@hillaryclinton.com&gt;</t>
  </si>
  <si>
    <t>Updated Invitation: Polling Follow-Up: Press, Schedule, etc. @ Thu
 Jul 30, 2015 2pm - 3pm (john.podesta@gmail.com)</t>
  </si>
  <si>
    <t>&lt;001a11344f2abe246a051c05a7f9@google.com&gt;</t>
  </si>
  <si>
    <t>6 Jan 2014 07:18:06 +0400</t>
  </si>
  <si>
    <t>"Emirates" &lt;do-not-reply@emirates.com&gt;</t>
  </si>
  <si>
    <t>Your address has been updated</t>
  </si>
  <si>
    <t>&lt;DXBEGES01xqc2kzFmGV001fe3e8@DXBEGES01.corp.emirates.com&gt;</t>
  </si>
  <si>
    <t>Tue, 8 Sep 2015 21:21:09 +0000</t>
  </si>
  <si>
    <t>Tony Carrk &lt;tcarrk@hillaryclinton.com&gt;, 
 Kristina Costa &lt;kcosta@hillaryclinton.com&gt;, 
 Joel Benenson &lt;jbenenson@bsgco.com&gt;</t>
  </si>
  <si>
    <t>&lt;D214C911.E677%jim.margolis@gmmb.com&gt;</t>
  </si>
  <si>
    <t>Wed, 3 Jun 2015 19:02:59 -0400</t>
  </si>
  <si>
    <t>Re: No info on a call.</t>
  </si>
  <si>
    <t>&lt;CAEMn5QnCikN9nB_CqXKzNUnzk5_Hiu6AFUsiRQkdfo2JWghjEg@mail.gmail.com&gt;</t>
  </si>
  <si>
    <t>Mon, 27 Jan 2014 13:01:16 +0000</t>
  </si>
  <si>
    <t>John Podesta &lt;john.podesta@gmail.com&gt;, 
 Rudy deLeon &lt;rdeleon@americanprogress.org&gt;</t>
  </si>
  <si>
    <t>RE: Internship Interests</t>
  </si>
  <si>
    <t>&lt;0a55ddd645fe41be9b38029399dfedfe@DM2PR05MB462.namprd05.prod.outlook.com&gt;</t>
  </si>
  <si>
    <t>Sat, 8 Aug 2015 19:11:12 -0400</t>
  </si>
  <si>
    <t>Tim Westergren &lt;tim@pandora.com&gt;</t>
  </si>
  <si>
    <t>Re: Dinner tonight</t>
  </si>
  <si>
    <t>&lt;CAE6FiQ8ybdhc8F9KADjhoVvyeovVdT5pnX8C1ZX7KxLbJLsJQg@mail.gmail.com&gt;</t>
  </si>
  <si>
    <t>Sat, 3 May 2014 11:18:28 -0400</t>
  </si>
  <si>
    <t>Fwd: Nat Simons/ PACE/ DC Visit</t>
  </si>
  <si>
    <t>&lt;CAE6FiQ-AJLPABBg76O2vNEWKiDxOkmEyCMwmgZByOhk0Z2CtGw@mail.gmail.com&gt;</t>
  </si>
  <si>
    <t>Sat, 22 Aug 2015 12:19:02 -0400</t>
  </si>
  <si>
    <t>&lt;C797EE22-D139-47B8-8928-D14A3B243640@gmail.com&gt;</t>
  </si>
  <si>
    <t>Fri, 18 Dec 2015 19:52:09 -0500</t>
  </si>
  <si>
    <t>John Podesta &lt;john.podesta@gmail.com&gt;, 
 Jennifer Palmieri &lt;jpalmieri@hillaryclinton.com&gt;, 
 Robby Mook &lt;re47@hillaryclinton.com&gt;, 
 Christina Reynolds &lt;creynolds@hillaryclinton.com&gt;, 
 Heather Stone &lt;hstone@hillaryclinton.com&gt;, 
 Brian Fallon &lt;bfallon@hillaryclinton.com&gt;</t>
  </si>
  <si>
    <t>Draft Statement</t>
  </si>
  <si>
    <t>&lt;CAOLO1-kpQkTD=-TSxwgiHyCc-Z3i_VVdSmOm6rbPwt+4C25ZeA@mail.gmail.com&gt;</t>
  </si>
  <si>
    <t>Wed, 8 Apr 2015 22:41:13 -0400</t>
  </si>
  <si>
    <t>Re: Fw: are u coming</t>
  </si>
  <si>
    <t>&lt;CAE6FiQ9wkY+ez8srHwsoPth4dLJdCoRShM6hdaOPJG9TmCYQ=A@mail.gmail.com&gt;</t>
  </si>
  <si>
    <t>Sat, 12 Mar 2016 16:53:30 -0500</t>
  </si>
  <si>
    <t>Re: Illinois</t>
  </si>
  <si>
    <t>&lt;CAE6FiQ9JNbyfTJ9WmUu=Ksiw=NefkOtrGJY2mz2SJwLPJX2nRw@mail.gmail.com&gt;</t>
  </si>
  <si>
    <t>Tue, 19 Aug 2014 14:40:59 +0300</t>
  </si>
  <si>
    <t>Mary Podesta &lt;podesta.mary@gmail.com&gt;, 
 "john.podesta@gmail.com" &lt;john.podesta@gmail.com&gt;</t>
  </si>
  <si>
    <t>October 9th</t>
  </si>
  <si>
    <t>&lt;CAP-MWF7i9rOCpuzJd_09X3g5b5GoxL93j_8PtR5tSVhqbO8qdg@mail.gmail.com&gt;</t>
  </si>
  <si>
    <t>Sun, 21 Dec 2014 11:07:29 -0500</t>
  </si>
  <si>
    <t>Re: Are you awake?</t>
  </si>
  <si>
    <t>&lt;B7C30CBA-7CB9-43BF-AACD-96FF8BB99B2F@gmail.com&gt;</t>
  </si>
  <si>
    <t>Wed, 13 Jan 2016 18:22:36 -0500</t>
  </si>
  <si>
    <t>Nightly Recap Calls</t>
  </si>
  <si>
    <t>&lt;CADAzsbSSv_sc8L_JU=CmR9jZF0xJtatLbgF9YMfjzsg1PBC2Rw@mail.gmail.com&gt;</t>
  </si>
  <si>
    <t>Fri, 20 Feb 2015 15:13:39 -0500</t>
  </si>
  <si>
    <t>Re: Working from brandywine?</t>
  </si>
  <si>
    <t>&lt;88E4297E-2F65-4658-9ABF-15AD7025B003@gmail.com&gt;</t>
  </si>
  <si>
    <t>Thu, 28 Jan 2010 11:32:18 -0500 (EST)</t>
  </si>
  <si>
    <t>Joe Sestak &lt;info@joesestak.com&gt;</t>
  </si>
  <si>
    <t>"Sestak: The Dick Vermeil of Politics"</t>
  </si>
  <si>
    <t>&lt;399195773.1622653495@wfc.wfcDB.mail.democracyinaction.com&gt;</t>
  </si>
  <si>
    <t>Mon, 17 Aug 2015 19:36:10 +0000</t>
  </si>
  <si>
    <t>Annual Elevator Fire Service and Generator Test</t>
  </si>
  <si>
    <t>&lt;041FCE3558628844B2C8F552872894F25E6D9A16@LAW-MBX01.law.georgetown.edu&gt;</t>
  </si>
  <si>
    <t>Tue, 24 Mar 2015 22:43:15 -0400</t>
  </si>
  <si>
    <t>Re: A few questions</t>
  </si>
  <si>
    <t>&lt;6BF46187-334D-4259-91F6-FC12E98DDC73@gmail.com&gt;</t>
  </si>
  <si>
    <t>Mon, 5 Oct 2015 15:42:27 +0000</t>
  </si>
  <si>
    <t>Rewriting the Rules</t>
  </si>
  <si>
    <t>&lt;D238129B.17C5A2%sgreenberg@gqrr.com&gt;</t>
  </si>
  <si>
    <t>Sat, 20 Jun 2015 19:00:37 +0000</t>
  </si>
  <si>
    <t>Huma Abedin &lt;ha16@hillaryclinton.com&gt;, 
 =?us-ascii?Q?Robby_Mook=0D=0A_=28robbymook2015@gmail.com=29?= &lt;robbymook2015@gmail.com&gt;, 
 "john.podesta@gmail.com" &lt;john.podesta@gmail.com&gt;</t>
  </si>
  <si>
    <t>RE: of interest</t>
  </si>
  <si>
    <t>&lt;58ddc784a3f946e6ada905b4ec479a95@scg-mbx3.scg.corp&gt;</t>
  </si>
  <si>
    <t>Mon, 12 Oct 2015 04:42:36 +0000</t>
  </si>
  <si>
    <t>Fwd: Hello/Iowa focus group</t>
  </si>
  <si>
    <t>&lt;B427A1BE-77B1-403F-8BEE-DACB3398E547@podesta.com&gt;</t>
  </si>
  <si>
    <t>Sat, 12 Apr 2014 11:17:21 +0000</t>
  </si>
  <si>
    <t>&lt;2e60734d8690442f95b4304bc7f1b8bf@BN1PR01MB021.prod.exchangelabs.com&gt;</t>
  </si>
  <si>
    <t>Sat, 1 Feb 2014 07:45:50 -0500</t>
  </si>
  <si>
    <t>&lt;9BB68354-1D61-41E2-B324-6C7A7E52D7B8@gmail.com&gt;</t>
  </si>
  <si>
    <t>Tue, 21 Apr 2015 10:02:24 -0700</t>
  </si>
  <si>
    <t>Re: Politico on Marriage Equality</t>
  </si>
  <si>
    <t>&lt;CANu9wN44y5pFodmzCNUDGW5hMO2ZvsHjipPiat=OicA-n1_nbA@mail.gmail.com&gt;</t>
  </si>
  <si>
    <t>Fri, 7 Nov 2008 21:26:03 +0000</t>
  </si>
  <si>
    <t>axelrodfam@aol.com</t>
  </si>
  <si>
    <t>&lt;1770901608-1226093151-cardhu_decombobulator_blackberry.rim.net-1607186848-@bxe245.bisx.prod.on.blackberry&gt;</t>
  </si>
  <si>
    <t>Thu, 15 Oct 2015 21:56:48 +0000</t>
  </si>
  <si>
    <t>matt@sb-atalaya.com</t>
  </si>
  <si>
    <t>Accepted: Strategy and schedule for next week @ Fri Oct 16, 2015 11am
 - 11:30am (john.podesta@gmail.com)</t>
  </si>
  <si>
    <t>&lt;001a114402de80c61e05222bc154@google.com&gt;</t>
  </si>
  <si>
    <t>Wed, 19 May 2010 10:25:31 -0400 (EDT)</t>
  </si>
  <si>
    <t>Children</t>
  </si>
  <si>
    <t>&lt;771219031.-1585431362@democracy.dsccdb.www.democratsenators.org&gt;</t>
  </si>
  <si>
    <t>Sun, 31 Oct 2010 12:42:54 -0400</t>
  </si>
  <si>
    <t>"Kiel - Raj Goyle for Congress " &lt;info@goyleforcongress.com&gt;</t>
  </si>
  <si>
    <t xml:space="preserve">Bright lights, Bigotry </t>
  </si>
  <si>
    <t>&lt;a2a1b2ed4e3549f587ea3697371d14b2@goyleforcongress.com&gt;</t>
  </si>
  <si>
    <t>Thu, 03 Sep 2015 13:55:15 -0700</t>
  </si>
  <si>
    <t>Stars Aligning in US for Hellenic and Orthodox Issues</t>
  </si>
  <si>
    <t>&lt;55e8b5bf.691e320a.f73f3.ffffcb2dSMTPIN_ADDED_MISSING@mx.google.com&gt;</t>
  </si>
  <si>
    <t>Mon, 25 Aug 2014 23:46:27 -0400</t>
  </si>
  <si>
    <t>Tikkun's Network of Spiritual Progressives
	&lt;info@spiritualprogressives.org&gt;</t>
  </si>
  <si>
    <t>Israel/Palestine - Workshop on Communicating Across Differences</t>
  </si>
  <si>
    <t>&lt;3004391526.1534332220@org.orgDB.reply.salsalabs.com&gt;</t>
  </si>
  <si>
    <t>Sat, 27 Feb 2016 15:52:13 -0600</t>
  </si>
  <si>
    <t>"Bob Kafka" &lt;bob.adapt@sbcglobal.net&gt;</t>
  </si>
  <si>
    <t>NCD Executive Director Statement on Natl Kick Off - REV UP America - Make the DISABILITY VOTE Count</t>
  </si>
  <si>
    <t>&lt;4782843C5E5E4CDD9B138CAAF14A99D8@KafkaesquePC&gt;</t>
  </si>
  <si>
    <t>Thu, 25 Sep 2014 20:54:56 +0000</t>
  </si>
  <si>
    <t>FW: Redress form</t>
  </si>
  <si>
    <t>&lt;3B00EFA99369C540BE90A0C751EF8F8A012A2527@sf-exch01.sandlerfamily.org&gt;</t>
  </si>
  <si>
    <t>Fri, 14 Mar 2008 13:18:16 -0400</t>
  </si>
  <si>
    <t>"Christina Reynolds" &lt;christina@iraqcampaign.org&gt;</t>
  </si>
  <si>
    <t>[big campaign] McSame as Bush on Iraq</t>
  </si>
  <si>
    <t>&lt;012501c885f7$78fc5c00$6af51400$@org&gt;</t>
  </si>
  <si>
    <t>Wed, 14 Jan 2009 20:49:06 -0500</t>
  </si>
  <si>
    <t>"'DFine@americanprogress.org'" &lt;DFine@americanprogress.org&gt;, 
 "'john.podesta@gmail.com'" &lt;john.podesta@gmail.com&gt;</t>
  </si>
  <si>
    <t>Re: Questions About Your CAP Return</t>
  </si>
  <si>
    <t>&lt;2D9BF548D5515F438B3AA0B0BE7BF5F6303AE65722@MBX-01.ptt.gov&gt;</t>
  </si>
  <si>
    <t>Thu, 14 Aug 2008 03:34:58 -0400</t>
  </si>
  <si>
    <t>[big campaign] Anti-Obama author Corsi's butt handed to him on Larry
 King...</t>
  </si>
  <si>
    <t>&lt;A9E1E468A2B3374F8BB081CF2B013AA24A58860876@onion.mmfa.internal&gt;</t>
  </si>
  <si>
    <t>Mon, 26 Oct 2015 16:45:11 -0400</t>
  </si>
  <si>
    <t>Kathy Ruemmler &lt;kathyruemmler@gmail.com&gt;</t>
  </si>
  <si>
    <t>Re: Call today - are folks free at 5pm edt for a call</t>
  </si>
  <si>
    <t>&lt;3E3AA81D-60A5-4BDD-8097-6F62495EFF04@gmail.com&gt;</t>
  </si>
  <si>
    <t>Mon, 29 Sep 2008 14:49:36 -0400</t>
  </si>
  <si>
    <t>FW: transition</t>
  </si>
  <si>
    <t>&lt;E66066FAFFFA6C4487FA9C3D3010AEFC0255B872@tagmail.mkalbright.com&gt;</t>
  </si>
  <si>
    <t>Thu, 12 Jun 2008 10:49:02 -0400</t>
  </si>
  <si>
    <t xml:space="preserve">[big campaign] Catholics United Condemns Political Attacks by
 "Pro-Life" Groups at Meeting of Catholic Bishops </t>
  </si>
  <si>
    <t>&lt;48513769.35e3220a.0cc7.63d8SMTPIN_ADDED@mx.google.com&gt;</t>
  </si>
  <si>
    <t>Sat, 3 May 2014 03:33:25 -0400</t>
  </si>
  <si>
    <t>&lt;C2C207D3-B52D-49E4-92CA-4F0EEC56C0A0@gmail.com&gt;</t>
  </si>
  <si>
    <t>Sat, 18 Jan 2014 15:35:17 -0600</t>
  </si>
  <si>
    <t>Re: Knox alum killed in Kabul attack</t>
  </si>
  <si>
    <t>&lt;CAD7Tbarubvjv7CGTWHQXv9m0krvjUW5F1pYSzxsm0B2tHNE+Hw@mail.gmail.com&gt;</t>
  </si>
  <si>
    <t>Wed, 10 Dec 2014 05:54:30 -0500</t>
  </si>
  <si>
    <t>Re: Climate/energy update</t>
  </si>
  <si>
    <t>&lt;74994DDD-7D7C-4444-A5D7-8798035C461B@gmail.com&gt;</t>
  </si>
  <si>
    <t>Mon, 10 Aug 2015 20:58:36 -0400</t>
  </si>
  <si>
    <t>Register now for Welcome to the Neighborhood 2015!</t>
  </si>
  <si>
    <t>&lt;HPC-SAM749.GTW.48126.552070@mailer1&gt;</t>
  </si>
  <si>
    <t>Thu, 25 Sep 2014 14:06:30 -0400</t>
  </si>
  <si>
    <t>&lt;CAGLPf4f8mFk_ANe+FJAUNZ0-K2i=DdO3qu=KNTc-eJinFSZp=A@mail.gmail.com&gt;</t>
  </si>
  <si>
    <t>Sat, 11 Jul 2015 15:03:38 -0400</t>
  </si>
  <si>
    <t>Glenn Hutchins &lt;glenn.hutchins@gmail.com&gt;</t>
  </si>
  <si>
    <t>Re: my latest presentation on the economy</t>
  </si>
  <si>
    <t>&lt;3151FC9E-B5F5-4233-8BAA-BF737A531C3C@gmail.com&gt;</t>
  </si>
  <si>
    <t>Wed, 18 Jun 2008 09:36:20 -0400</t>
  </si>
  <si>
    <t>"'John.Podesta@gmail.com'" &lt;John.Podesta@gmail.com&gt;</t>
  </si>
  <si>
    <t>Re: Did you see the steve phillips article</t>
  </si>
  <si>
    <t>&lt;D8A72943A4200045A620F28CED197D3703DBC156E5@MBX01.netplexity.local&gt;</t>
  </si>
  <si>
    <t>Sun, 13 Mar 2016 06:10:34 -0500</t>
  </si>
  <si>
    <t>Townhall Daily - March 13 - Doug Giles, Derek Hunter, Brian
 McNicoll, Michael Brown, Debra J. Saunders and More</t>
  </si>
  <si>
    <t>&lt;2061189837.1206775.1457867429369.JavaMail.root@townhallmail.com&gt;</t>
  </si>
  <si>
    <t>Fri, 3 Jul 2015 13:17:49 -0400</t>
  </si>
  <si>
    <t>&lt;4539893186941287705@unknownmsgid&gt;</t>
  </si>
  <si>
    <t>Mon, 25 Jan 2016 13:03:45 -0500</t>
  </si>
  <si>
    <t>Re: TIME UPDATE: Prep Call with HRC, Monday January 25th</t>
  </si>
  <si>
    <t>&lt;CAE6FiQ_muyOsfXb6z4LexC5RhbgMMrVaYgrPPuQFOEp8P-RWUA@mail.gmail.com&gt;</t>
  </si>
  <si>
    <t>Wed, 20 Mar 2013 08:23:30 -0400</t>
  </si>
  <si>
    <t>[big campaign] New Huff Post from Creamer-The Real Threat to the GOP</t>
  </si>
  <si>
    <t>&lt;3555F652-DCAC-4A5A-BBC9-CE81AC09A123@aol.com&gt;</t>
  </si>
  <si>
    <t>Mon, 4 Jan 2016 19:00:30 -0500</t>
  </si>
  <si>
    <t>Re: DRAFT Strategy Memo for Fourth Debate</t>
  </si>
  <si>
    <t>&lt;97AC7452-2DBB-4545-A05C-BCEDA8E2D8E3@aol.com&gt;</t>
  </si>
  <si>
    <t>Fri, 7 Aug 2015 15:32:19 -0400</t>
  </si>
  <si>
    <t>Re: Debate</t>
  </si>
  <si>
    <t>&lt;CAJiTYQa3MaN6qfVMM4ec=Du7LCgSwruvNq+ytRNAhzoHqy1YOA@mail.gmail.com&gt;</t>
  </si>
  <si>
    <t>Wed, 27 Jan 2010 15:53:14 -0500</t>
  </si>
  <si>
    <t>[big campaign] FW: What Say You Now, Congressman Bonner?</t>
  </si>
  <si>
    <t>&lt;29FF7EFA288ACD488DD412939D4D1BABF6A469@aufc-server.AUFC.local&gt;</t>
  </si>
  <si>
    <t>Sat, 13 Feb 2016 17:44:01 -0500</t>
  </si>
  <si>
    <t>&lt;CAOpGB0Kw4BcHQ=kHpm+v2tSGtfs9_OMo12aYTPSgw+Xr_04cnw@mail.gmail.com&gt;</t>
  </si>
  <si>
    <t>Mon, 24 Sep 2012 23:43:34 +0000</t>
  </si>
  <si>
    <t>GARCETTI FOR MAYOR &lt;info@ericgarcetti.com&gt;</t>
  </si>
  <si>
    <t>It's Heating Up</t>
  </si>
  <si>
    <t>&lt;5060f02677da5_4b7d176a6f0142f9@worker3.nbuild.3dna.managedmachine.com.mail&gt;</t>
  </si>
  <si>
    <t>Fri, 11 Apr 2014 13:44:47 +0000</t>
  </si>
  <si>
    <t>Silvia Mathews Burwell &lt;Sylvia.Burwell@hotmail.com&gt;, 
 John Podesta &lt;john.podesta@gmail.com&gt;</t>
  </si>
  <si>
    <t>Fw: Sylvia Matthews Burwell</t>
  </si>
  <si>
    <t>&lt;d5b1600a5b3d466b8923fbe778ad5437@BN1PR01MB021.prod.exchangelabs.com&gt;</t>
  </si>
  <si>
    <t>Mon, 11 Feb 2013 20:08:53 +0000</t>
  </si>
  <si>
    <t>Only a week left to register to vote</t>
  </si>
  <si>
    <t>&lt;51194fd5e4da1_601066de244558d@worker5.nbuild.3dna.managedmachine.com.mail&gt;</t>
  </si>
  <si>
    <t>Mon, 23 May 2011 10:48:44 -0400 (EDT)</t>
  </si>
  <si>
    <t>Of course</t>
  </si>
  <si>
    <t>&lt;1243765667.-1820849554@democracy.dsccdb.www.democratsenators.org&gt;</t>
  </si>
  <si>
    <t>Tue, 8 Dec 2009 18:37:34 -0500</t>
  </si>
  <si>
    <t>President Barack Obama &lt;info@barackobama.com&gt;</t>
  </si>
  <si>
    <t>We will not back down</t>
  </si>
  <si>
    <t>&lt;cce5e5a0f4a92f18e9cf0dfbbb83ec44@localhost.localdomain&gt;</t>
  </si>
  <si>
    <t>Fri, 10 Oct 2014 20:59:49 +0000</t>
  </si>
  <si>
    <t>we will lose</t>
  </si>
  <si>
    <t>&lt;80a3ef274bf3dcd6c00ecb86a4f8375d@bounce.bluestatedigital.com&gt;</t>
  </si>
  <si>
    <t>Tue, 22 Jul 2014 15:29:59 +0000</t>
  </si>
  <si>
    <t>"Daetz, Steve" &lt;sdaetz@sandlerfoundation.org&gt;, 
 "Sandler, Susan" &lt;ses@sandlerfoundation.org&gt;, 
 "Sandler, Jim" &lt;james@sandlerfoundation.org&gt;, 
 "Knaebel, Sergio" &lt;SKnaebel@sandlerfoundation.org&gt;, 
 Bernard Osher &lt;baosher@yahoo.com&gt;</t>
  </si>
  <si>
    <t>Fwd: another attack story on you, Tom Steyer, CAP, CRL</t>
  </si>
  <si>
    <t>&lt;B7FB6EB1-70A7-43BC-91F9-D206C6CD0078@sandlerfoundation.org&gt;</t>
  </si>
  <si>
    <t>Fri, 18 Sep 2015 15:15:02 -0400</t>
  </si>
  <si>
    <t>Re: ROUNDUP: Monday Request, Flag &amp; Chicago Travel</t>
  </si>
  <si>
    <t>&lt;CAEMn5Qk-oSLj_FUxMuGejCVWB99NnW7dCqKsk7U-Rshz=d3Oww@mail.gmail.com&gt;</t>
  </si>
  <si>
    <t>Fri, 13 Nov 2015 21:57:03 -0500</t>
  </si>
  <si>
    <t>Huma Abedin &lt;ha16@hillaryclinton.com&gt;, 
 Jake Sullivan &lt;jsullivan@hillaryclinton.com&gt;, 
 Karen Dunn &lt;karen.l.dunn@gmail.com&gt;, Tony Carrk &lt;tcarrk@hillaryclinton.com&gt;, 
 "Barnett, Robert" &lt;RBarnett@wc.com&gt;, Mandy Grunwald &lt;gruncom@aol.com&gt;, 
 "Margolis, Jim" &lt;Jim.Margolis@gmmb.com&gt;, 
 Joel Benenson &lt;jbenenson@bsgco.com&gt;, 
 Sara Aronchick Solow &lt;sara.solow@gmail.com&gt;, 
 John Podesta &lt;jp66@hillaryclinton.com&gt;, 
 John Podesta &lt;john.podesta@gmail.com&gt;, 
 Kristina Costa &lt;kcosta@hillaryclinton.com&gt;, 
 Jennifer Palmieri &lt;jpalmieri@hillaryclinton.com&gt;</t>
  </si>
  <si>
    <t>Des Moines Debate Weekend Logistics</t>
  </si>
  <si>
    <t>&lt;CACM02+UTeH5aqLX4KNCh2Deznm+O455MX7iJpD5EhSN3-jJF4Q@mail.gmail.com&gt;</t>
  </si>
  <si>
    <t>Tue, 1 Sep 2009 11:29:06 -0400</t>
  </si>
  <si>
    <t>[big campaign] Rassmussen: Republican Voters Say GOP Reps in Congress
 Still Out of  Touch</t>
  </si>
  <si>
    <t>&lt;7f65e90c0909010829j6db0ec93v9330ec115b569b00@mail.gmail.com&gt;</t>
  </si>
  <si>
    <t>Sun, 24 Aug 2014 02:40:13 +0000</t>
  </si>
  <si>
    <t>"Wartell, Sarah Rosen" &lt;SWartell@urban.org&gt;</t>
  </si>
  <si>
    <t>Jeffrey Liebman &lt;jeffrey_liebman@harvard.edu&gt;, 
 Raj Date &lt;Raj.date@fenwaysummer.com&gt;, 
 John Podesta &lt;John_D_Podesta@who.eop.gov&gt;, 
 "John Podesta" &lt;john.podesta@gmail.com&gt;, 
 Robert Gordon &lt;gordonrobert@yahoo.com&gt;</t>
  </si>
  <si>
    <t xml:space="preserve">Anna and Graham </t>
  </si>
  <si>
    <t>&lt;D458E133-866B-4FE1-BD73-4C952D665BEA@urban.org&gt;</t>
  </si>
  <si>
    <t>Tue, 28 Jul 2015 13:52:32 -0700</t>
  </si>
  <si>
    <t>Everything is better when you share.</t>
  </si>
  <si>
    <t>&lt;0.0.0.5CC.1D0C977533D55E8.0@omp.moxiemail.moxieinteractive.com&gt;</t>
  </si>
  <si>
    <t>Mon, 8 Sep 2008 18:32:08 -0400</t>
  </si>
  <si>
    <t>Progressive accountability</t>
  </si>
  <si>
    <t>&lt;8dd172e0809081532q65a83f53s52c422378b0fd144@mail.gmail.com&gt;</t>
  </si>
  <si>
    <t>Sun, 29 Nov 2015 15:29:26 -0500</t>
  </si>
  <si>
    <t>Re: Boston, MA</t>
  </si>
  <si>
    <t>&lt;-1376622136337832376@unknownmsgid&gt;</t>
  </si>
  <si>
    <t>Fri, 27 Feb 2015 23:42:57 +0000</t>
  </si>
  <si>
    <t>RE: Foundation mtg</t>
  </si>
  <si>
    <t>&lt;CY1PR0301MB0635A6AA0924E662189E166EDD150@CY1PR0301MB0635.namprd03.prod.outlook.com&gt;</t>
  </si>
  <si>
    <t>Sat, 7 Mar 2015 22:22:40 -0500</t>
  </si>
  <si>
    <t>Re: Revised Draft</t>
  </si>
  <si>
    <t>&lt;CALk44aCGGkkSOajqa3k0TZpkAYhAqLYD2ePfTSEKsNP=8M1uYQ@mail.gmail.com&gt;</t>
  </si>
  <si>
    <t>Fri, 10 Jul 2015 23:09:58 -0400</t>
  </si>
  <si>
    <t>Robby Mook &lt;re47@hillaryclinton.com&gt;, John Podesta &lt;john.podesta@gmail.com&gt;, 
 Huma Abedin &lt;ha16@hillaryclinton.com&gt;, 
 Amanda Renteria &lt;arenteria@hillaryclinton.com&gt;, 
 Brynne Craig &lt;bcraig@hillaryclinton.com&gt;, 
 Lona Valmoro &lt;lvalmoro@hillaryclinton.com&gt;, 
 Marlon Marshall &lt;mmarshall@hillaryclinton.com&gt;</t>
  </si>
  <si>
    <t>Quick Nightly Labor Update</t>
  </si>
  <si>
    <t>&lt;CA+Z3wa3mtEJwsbBWMzNsTrCwykSP3A=3E_8o62w=kZVo_zhTWg@mail.gmail.com&gt;</t>
  </si>
  <si>
    <t>Thu, 12 Jun 2008 13:38:21 -0400</t>
  </si>
  <si>
    <t>[big campaign] Campaign Money Watch Again Calls On McCain To Fire
 Davis</t>
  </si>
  <si>
    <t>&lt;C476D74D.7461%dmiller@campaignmoney.org&gt;</t>
  </si>
  <si>
    <t>Tue, 26 Jul 2011 07:43:24 -0400</t>
  </si>
  <si>
    <t>[big campaign] Hope You Can Join us Tomorrow Night for Food and Drinks</t>
  </si>
  <si>
    <t>&lt;69DB3AF1-28E2-479C-AD33-1A2E6EA8824C@aol.com&gt;</t>
  </si>
  <si>
    <t>Mon, 30 Nov 2015 16:52:01 +0000</t>
  </si>
  <si>
    <t>Inclement Weather Policy</t>
  </si>
  <si>
    <t>&lt;703B05BFAC82C543A7AA0BDBF704DD1D1C876248@LAW-MBX02.law.georgetown.edu&gt;</t>
  </si>
  <si>
    <t>Tue, 7 Oct 2014 19:24:49 -0400</t>
  </si>
  <si>
    <t>jeremybash@gmail.com</t>
  </si>
  <si>
    <t>Re: Leon</t>
  </si>
  <si>
    <t>&lt;CAE6FiQ-bvGMUJTdKu5hkKus8QhvvYG+qyqcHQ6fxMbSP1B04FQ@mail.gmail.com&gt;</t>
  </si>
  <si>
    <t>Tue, 23 Feb 2016 14:59:52 -0800</t>
  </si>
  <si>
    <t>Brooks Running &lt;brooksrunning@updates.brooksrunning.com&gt;</t>
  </si>
  <si>
    <t>New in 2016! Launch 3</t>
  </si>
  <si>
    <t>&lt;9sor4f8x3agoa3cscqq8lsmi4gtqe5ca.5ca.1456268392@updates.brooksrunning.com&gt;</t>
  </si>
  <si>
    <t>Fri, 8 May 2015 15:11:58 -0400</t>
  </si>
  <si>
    <t>WEEKLY WRAP-UP: Education has a capitalism problem</t>
  </si>
  <si>
    <t>&lt;1121008370606.1102433536755.3497.0.271509JL.1002@scheduler.constantcontact.com&gt;</t>
  </si>
  <si>
    <t>Fri, 2 May 2014 15:06:34 +0000</t>
  </si>
  <si>
    <t>"Matt McKenna" &lt;matt.mckenna@gmail.com&gt;</t>
  </si>
  <si>
    <t>"Philippe Reines" &lt;preines.hrco@gmail.com&gt;, "Brynne" &lt;brynnecraig@gmail.com&gt;, 
 "Huma Abedin" &lt;Huma@clintonemail.com&gt;</t>
  </si>
  <si>
    <t>Re: 2pm call CONFIRMED</t>
  </si>
  <si>
    <t>&lt;1855531190-1399043205-cardhu_decombobulator_blackberry.rim.net-1168110015-@b12.c6.bise6.blackberry&gt;</t>
  </si>
  <si>
    <t>Thu, 22 Oct 2015 21:02:40 -0400</t>
  </si>
  <si>
    <t>Speech Drafts &lt;speechdrafts@hillaryclinton.com&gt;, 
 Rachel Vogelstein &lt;rachelv@gmail.com&gt;, Jen Klein &lt;jenklein.dc@gmail.com&gt;, 
 Mini Timmaraju &lt;mtimmaraju@hillaryclinton.com&gt;, 
 Speech Book &lt;speechbook@hillaryclinton.com&gt;</t>
  </si>
  <si>
    <t>Re: DRAFT: Women's Leadership Forum remarks</t>
  </si>
  <si>
    <t>&lt;CAFcwtWCA5TjLh_n29ePcRBLmRYFeK8aOgVCu8-fvxsk1Zp0VcA@mail.gmail.com&gt;</t>
  </si>
  <si>
    <t>Mon, 14 Sep 2015 18:48:40 -0400</t>
  </si>
  <si>
    <t>Re: Filmmakers for Hillary</t>
  </si>
  <si>
    <t>&lt;3682267505655800603@unknownmsgid&gt;</t>
  </si>
  <si>
    <t>Sat, 13 Jun 2015 12:46:27 -0400</t>
  </si>
  <si>
    <t>&lt;3CEF2497-9C3C-4A76-BA62-E56FDA8D1E4C@gmail.com&gt;</t>
  </si>
  <si>
    <t>Wed, 21 Oct 2015 01:01:35 +0000</t>
  </si>
  <si>
    <t>Golden Gate University School of Law
	&lt;Golden_Gate_University_School_of@mail.vresp.com&gt;</t>
  </si>
  <si>
    <t>14th Annual Recent Developments in IP Law and Policy Conference</t>
  </si>
  <si>
    <t>&lt;0408edf558-podesta=law.georgetown.edu@mail.vresp.com&gt;</t>
  </si>
  <si>
    <t>Thu, 21 May 2015 03:30:11 +0000</t>
  </si>
  <si>
    <t>Re: MIF Position</t>
  </si>
  <si>
    <t>&lt;D182C977.52A97%cmartin@americanprogress.org&gt;</t>
  </si>
  <si>
    <t>Tue, 17 Feb 2015 14:53:21 -0500</t>
  </si>
  <si>
    <t>Re: Scheduling: Planning Committee Video Call</t>
  </si>
  <si>
    <t>&lt;B4DAC885-3AB1-474D-BFA6-3CE40008A483@gmail.com&gt;</t>
  </si>
  <si>
    <t>Tue, 22 Sep 2015 11:41:48 -0700</t>
  </si>
  <si>
    <t>Amanda Renteria &lt;arenteria@hillaryclinton.com&gt;, 
 Kristina Schake &lt;kschake@hillaryclinton.com&gt;</t>
  </si>
  <si>
    <t>Re: REVISED FINAL: Iowa health speech</t>
  </si>
  <si>
    <t>&lt;CACWw=rTBYyAGMbu=Zc_zeXyqGWc2gMPvBdizuhBph4DtSBxTRA@mail.gmail.com&gt;</t>
  </si>
  <si>
    <t>Wed, 6 Jan 2016 19:23:40 -0500</t>
  </si>
  <si>
    <t>Hillary Clinton &lt;hdr29@hrcoffice.com&gt;</t>
  </si>
  <si>
    <t>Ron Klain</t>
  </si>
  <si>
    <t>&lt;CAE6FiQ8XPN+-aZ2P8iyxavCYn7JJV8QU2UuOe36XxCuJN+farg@mail.gmail.com&gt;</t>
  </si>
  <si>
    <t>Tue, 30 Oct 2012 13:07:49 -0400</t>
  </si>
  <si>
    <t>deadline</t>
  </si>
  <si>
    <t>&lt;51e264e45f9b428aadd97198852221f8@cheribustos.com&gt;</t>
  </si>
  <si>
    <t>Mon, 24 Dec 2007 07:29:53 -0500</t>
  </si>
  <si>
    <t>HRC IA Daily Rundown 12.24.07</t>
  </si>
  <si>
    <t>&lt;391DB2D2E5138B43AA28B750D2D0789601369B13@EVS1.hillaryclinton.local&gt;</t>
  </si>
  <si>
    <t>Thu, 29 Jan 2015 16:05:02 -0500</t>
  </si>
  <si>
    <t>ruth goldway &lt;ruthgoldway@gmail.com&gt;</t>
  </si>
  <si>
    <t>Getting together</t>
  </si>
  <si>
    <t>&lt;CAGMk_ZaBhocE0S35koNnwCLNpXmkQVubMNqsJUS1GU3OaOEbNA@mail.gmail.com&gt;</t>
  </si>
  <si>
    <t>Mon, 25 May 2015 11:26:23 -0400</t>
  </si>
  <si>
    <t>Re: WH mtg</t>
  </si>
  <si>
    <t>&lt;CAMhPeA_j9GRZYiVapcoBLy6gFqXBPK4Lmmmrn2vsLXh3yRHJ0w@mail.gmail.com&gt;</t>
  </si>
  <si>
    <t>Mon, 18 May 2015 09:14:41 -0400</t>
  </si>
  <si>
    <t>Re: Byron Auguste</t>
  </si>
  <si>
    <t>&lt;CAKM1B-_EuhrhQZH77Zp49yTdpvtfou1_+Sj1EhyVa6RjjaGB+Q@mail.gmail.com&gt;</t>
  </si>
  <si>
    <t>Mon, 20 Apr 2015 16:11:09 -0400</t>
  </si>
  <si>
    <t>&lt;4758239961481061393@unknownmsgid&gt;</t>
  </si>
  <si>
    <t>Sat, 6 Jun 2015 23:04:21 -0400</t>
  </si>
  <si>
    <t>David Axelrod &lt;axelrodfam52@gmail.com&gt;</t>
  </si>
  <si>
    <t>Re: Perhaps I am missing something...</t>
  </si>
  <si>
    <t>&lt;3277A0A9-D77B-420E-8F2C-9231F9B96B34@gmail.com&gt;</t>
  </si>
  <si>
    <t>Tue, 12 Jan 2016 18:52:16 -0500</t>
  </si>
  <si>
    <t>Sunday: Two Showings booked (11 a.m. - noon)</t>
  </si>
  <si>
    <t>&lt;8C90E46F-EFA5-47DC-BA52-FD70F3B5A088@mercedesberk.com&gt;</t>
  </si>
  <si>
    <t>Wed, 10 Feb 2016 00:33:18 -0500</t>
  </si>
  <si>
    <t>Re: Pick-up tomorrow going to the Doral</t>
  </si>
  <si>
    <t>&lt;CANS5NrhU=gChHaeerkc4EHr736XZhqQNWuVwQQAc-yL=P_PX4w@mail.gmail.com&gt;</t>
  </si>
  <si>
    <t>Tue, 18 Nov 2014 05:41:59 -0500</t>
  </si>
  <si>
    <t>Fwd: The President</t>
  </si>
  <si>
    <t>&lt;F411C86B-EA0B-4BB8-B4CA-F991EB19109F@gmail.com&gt;</t>
  </si>
  <si>
    <t>Wed, 30 Nov 2011 18:29:38 +0000</t>
  </si>
  <si>
    <t>terry@tdmca.com</t>
  </si>
  <si>
    <t>"Doug Band" &lt;doug@presidentclinton.com&gt;, 
 "'cheryl.mills@gmail.com'" &lt;cheryl.mills@gmail.com&gt;, 
 "'john.podesta@gmail.com'" &lt;john.podesta@gmail.com&gt;, 
 "Justin Cooper" &lt;Justin@presidentclinton.com&gt;</t>
  </si>
  <si>
    <t>Re: Timing on Mtg/Call</t>
  </si>
  <si>
    <t>&lt;666719473-1322677782-cardhu_decombobulator_blackberry.rim.net-1823180540-@b18.c7.bise6.blackberry&gt;</t>
  </si>
  <si>
    <t>Thu, 10 Mar 2016 13:02:56 +0000</t>
  </si>
  <si>
    <t>Kelly Maer &lt;kellysmaer@gmail.com&gt;, 
 =?utf-8?Q?Jennifer_Holdsworth=0D=0A_=28jennifer@njdems.org=29?= &lt;jennifer@njdems.org&gt;</t>
  </si>
  <si>
    <t>FW: Special Report: A look at some of N.J.'s leading women for
 Women's History Month</t>
  </si>
  <si>
    <t>&lt;92D3939502DAB54CAD97AD54C43BCD98214B3C43@VX01MBX0001.va-exch.asp&gt;</t>
  </si>
  <si>
    <t>Fri, 27 Mar 2015 12:25:54 +0000</t>
  </si>
  <si>
    <t>"Michelle M. Wu" &lt;mmw84@law.georgetown.edu&gt;</t>
  </si>
  <si>
    <t>Call for Publications for the Spring Scholarship Luncheon</t>
  </si>
  <si>
    <t>&lt;BCF73B889147A04890DC171716E221AD69FC11F6@LAW-MBX02.law.georgetown.edu&gt;</t>
  </si>
  <si>
    <t>Thu, 22 Dec 2011 15:13:51 -0500</t>
  </si>
  <si>
    <t>" (john.podesta@gmail.com)" &lt;john.podesta@gmail.com&gt;, 
 =?us-ascii?Q?Cheryl_D._Mills=0D=0A_=28cheryl.mills@gmail.com=29?= &lt;cheryl.mills@gmail.com&gt;</t>
  </si>
  <si>
    <t xml:space="preserve">FW: Conf:  Draft letter </t>
  </si>
  <si>
    <t>&lt;CB9DA348DFDEDF4A8BB6A02D5162550A10D27ECC04@NYGEX7MB3.stbglobal.com&gt;</t>
  </si>
  <si>
    <t>Mon, 31 Aug 2015 22:20:29 -0400</t>
  </si>
  <si>
    <t>Lone Hjortbak Kanaskie &lt;lonkan@um.dk&gt;</t>
  </si>
  <si>
    <t>Re: Dinner invitation from the Ambassador of Denmark</t>
  </si>
  <si>
    <t>&lt;CAE6FiQ_uy9Ew8MsPkdr5g_wkS9MN0ukF+8+QHhr4LY16+eMx9w@mail.gmail.com&gt;</t>
  </si>
  <si>
    <t>Mon, 3 Aug 2015 19:22:25 -0400</t>
  </si>
  <si>
    <t>approval - seiu's media advisory</t>
  </si>
  <si>
    <t>&lt;97e97720d790fb9dd0f8ca6a59e35949@mail.gmail.com&gt;</t>
  </si>
  <si>
    <t>Tue, 7 Jan 2014 04:30:11 -0500</t>
  </si>
  <si>
    <t>Fwd: Podesta Outstanding Docs for Joule</t>
  </si>
  <si>
    <t>&lt;31B3E166-2992-4533-BB5A-6EAE7BDE3F9C@gmail.com&gt;</t>
  </si>
  <si>
    <t>Mon, 29 Dec 2008 14:05:25 -0800</t>
  </si>
  <si>
    <t>Strategy meeting--New New Deal</t>
  </si>
  <si>
    <t>&lt;8140EFEC4F075149906DDA0B6FFA184859F8D8@WinExc01.sandlerfamily.org&gt;</t>
  </si>
  <si>
    <t>Fri, 29 Jan 2016 20:06:02 -0500</t>
  </si>
  <si>
    <t>D F &lt;mrdfolsom@gmail.com&gt;</t>
  </si>
  <si>
    <t>Hillary 2016</t>
  </si>
  <si>
    <t>&lt;CAF6DkA-71j3n4HYSdC7K+b51Ojv9cLBF-gd5DbmjEf=dc=zZ9Q@mail.gmail.com&gt;</t>
  </si>
  <si>
    <t>Sat, 27 Feb 2016 19:24:42 -0600</t>
  </si>
  <si>
    <t>Mary Kay Henry &lt;marykay.henry@seiu.org&gt;</t>
  </si>
  <si>
    <t>hill yes!!!!!!!</t>
  </si>
  <si>
    <t>&lt;-2531052432965919871@unknownmsgid&gt;</t>
  </si>
  <si>
    <t>Tue, 2 Sep 2008 20:27:10 -0400</t>
  </si>
  <si>
    <t>"'Tara McGuinness'" &lt;tara@progressiveaccountability.org&gt;, 
 "'big campaign'" &lt;bigcampaign@googlegroups.com&gt;</t>
  </si>
  <si>
    <t>[big campaign] Re: Bush to say "McCain is an independent man who
 thinks for himself" MSNBC reports</t>
  </si>
  <si>
    <t>&lt;03bf01c90d5b$ce870530$6b950f90$@com&gt;</t>
  </si>
  <si>
    <t>Fri, 8 May 2015 06:30:42 -0400</t>
  </si>
  <si>
    <t>Analytics Communications Nightly Report 2015 05 07.pdf</t>
  </si>
  <si>
    <t>&lt;8585468881866615818@unknownmsgid&gt;</t>
  </si>
  <si>
    <t>Thu, 17 Sep 2015 11:59:18 +0000</t>
  </si>
  <si>
    <t>ekriegel@hillaryclinton.com, hannon@hillaryclinton.com, 
 creynolds@hillaryclinton.com, mharris@hillaryclinton.com, 
 sbay@hillaryclinton.com, kfinney@hillaryclinton.com, 
 tgoff@hillaryclinton.com, aoleary@hillaryclinton.com, 
 kdowd@hillaryclinton.com, jsullivan@hillaryclinton.com, 
 tcarrk@hillaryclinton.com, lbull@perkinscoie.com, 
 bfallon@hillaryclinton.com, john.podesta@gmail.com, 
 jpalmieri@hillaryclinton.com, lvalmoro@hillaryclinton.com, 
 tlewis@hillaryclinton.com, kschake@hillaryclinton.com, 
 ha16@hillaryclinton.com, oshur@hillaryclinton.com, 
 slatham@hillaryclinton.com, ahornbrook@hillaryclinton.com, 
 cbaker@hillaryclinton.com, hstone@hillaryclinton.com, 
 melias@perkinscoie.com, arenteria@hillaryclinton.com, 
 dcheng@hillaryclinton.com, bjones@hillaryclinton.com, 
 melias@hillaryclinton.com, mmarshall@hillaryclinton.com, 
 re47@hillaryclinton.com, jlowenstein@hillaryclinton.com, 
 kofferdahl@hillaryclinton.com</t>
  </si>
  <si>
    <t>&lt;001a113ed55c147dd0051ff025a2@google.com&gt;</t>
  </si>
  <si>
    <t>Thu, 19 Feb 2015 06:42:14 +0000</t>
  </si>
  <si>
    <t>John Podesta &lt;john.podesta@gmail.com&gt;, 
 Jake Sullivan &lt;jake.sullivan@gmail.com&gt;, 
 Philippe Reines &lt;pir@hrcoffice.com&gt;, Robby Mook &lt;robbymook2015@gmail.com&gt;, 
 Cheryl Mills &lt;cheryl.mills@gmail.com&gt;, Huma Abedin &lt;huma@hrcoffice.com&gt;, 
 Dan Schwerin &lt;dschwerin@hrcoffice.com&gt;, 
 "Margolis, Jim" &lt;Jim.Margolis@gmmb.com&gt;, 
 John Anzalone &lt;john@algpolling.com&gt;, Mandy Grunwald &lt;gruncom@aol.com&gt;, 
 Teddy Goff &lt;teddy@precisionstrategies.com&gt;, 
 =?utf-8?Q?Jennifer=0D=0A_Palmieri?= &lt;jennifer.m.palmieri@gmail.com&gt;, 
 Kristina Schake &lt;kristinakschake@gmail.com&gt;, 
 Ian Mandel &lt;ian.mandel@gmail.com&gt;, Cheryl Mills &lt;cmills@cdmillsGroup.com&gt;, 
 Heather Samuelson &lt;hsamuelson@cdmillsgroup.com&gt;</t>
  </si>
  <si>
    <t>Foundation | Foreign Contributors Statement</t>
  </si>
  <si>
    <t>&lt;9167A694-4C83-45C3-98BD-C1BF36FB744A@hrcoffice.com&gt;</t>
  </si>
  <si>
    <t>Thu, 12 Mar 2015 06:53:19 -0400</t>
  </si>
  <si>
    <t>John Podesta &lt;john.podesta@gmail.com&gt;, Eryn Sepp &lt;esepp@equitablegrowth.org&gt;</t>
  </si>
  <si>
    <t>Invite: My JFK/Hillary speech, Women's National Democratic Club</t>
  </si>
  <si>
    <t>&lt;SNT404-EAS20706B3F9D5846AD3CA1A4DDF060@phx.gbl&gt;</t>
  </si>
  <si>
    <t>Sat, 26 Apr 2008 15:51:37 -0400</t>
  </si>
  <si>
    <t>Powerpoints and Stan's research proposal</t>
  </si>
  <si>
    <t>&lt;87906ab90804261251i1f37693q6f392243a05061b6@mail.gmail.com&gt;</t>
  </si>
  <si>
    <t>Wed, 25 Sep 2013 16:37:25 +0000</t>
  </si>
  <si>
    <t>"Anderson, Kim [NEA-CAO]" &lt;KAnderson@nea.org&gt;</t>
  </si>
  <si>
    <t>[big campaign] Special Invitation to "Inequality for All" this Friday
 -- limited supply of free tickets!</t>
  </si>
  <si>
    <t>&lt;CE82EABC23C49A4F86B7E0834F2B276109DEA9C9@NS1-HQ-XM02.neahq.nearoot.org&gt;</t>
  </si>
  <si>
    <t>Thu, 18 Jun 2015 19:05:59 -0400</t>
  </si>
  <si>
    <t>June 18 Evening Network News Roundup</t>
  </si>
  <si>
    <t>&lt;CAGTda=AY=uc0_wQoCa_t7yjH9Bt_a_8JjFk9HQ3M-GCkffo8wQ@mail.gmail.com&gt;</t>
  </si>
  <si>
    <t>Tue, 6 Jan 2015 21:37:38 +0000</t>
  </si>
  <si>
    <t>Cheryl Mills &lt;cheryl.mills@gmail.com&gt;, Huma Abedin &lt;huma@hrcoffice.com&gt;, 
 Jake Sullivan &lt;Jake.Sullivan@gmail.com&gt;, 
 John Podesta &lt;john.podesta@gmail.com&gt;, Robby Mook &lt;robbymook2015@gmail.com&gt;, 
 =?iso-8859-1?Q?Philippe=0D=0A_Reines?= &lt;pir@hrcoffice.com&gt;, 
 Nick Merrill &lt;nmerrill@hrcoffice.com&gt;</t>
  </si>
  <si>
    <t>Warren staff meeting</t>
  </si>
  <si>
    <t>&lt;D0D1BFCD.5C235%dschwerin@hrcoffice.com&gt;</t>
  </si>
  <si>
    <t>Tue, 16 Dec 2008 19:17:00 -0500</t>
  </si>
  <si>
    <t>"'john.podesta@gmail.com'" &lt;john.podesta@gmail.com&gt;, 
 Mike Froman &lt;Mike.Froman@ptt.gov&gt;</t>
  </si>
  <si>
    <t>FW: Friday's announcements</t>
  </si>
  <si>
    <t>&lt;2D9BF548D5515F438B3AA0B0BE7BF5F630346B42B9@MBX-01.ptt.gov&gt;</t>
  </si>
  <si>
    <t>Wed, 23 Dec 2015 17:12:36 +0000</t>
  </si>
  <si>
    <t>Laura Rosenberger &lt;lrosenberger@hillaryclinton.com&gt;, 
 Alice Cosgrove &lt;alice.e.cosgrove@gmail.com&gt;, 
 Anne Hall &lt;Anne.Hall@APORTER.COM&gt;, 
 =?us-ascii?Q?Bill=0D=0A_Antholis?= &lt;antholis@virginia.edu&gt;, 
 "bill.danvers@gmail.com" &lt;bill.danvers@gmail.com&gt;, 
 "Brian Katulis (American Progress)" &lt;bkatulis@americanprogress.org&gt;, 
 Bruce Riedel &lt;briedel@brookings.edu&gt;, 
 =?us-ascii?Q?Carol=0D=0A_Browner?= &lt;cmbrowner@me.com&gt;, 
 Carole Hall &lt;chall@brookings.edu&gt;, 
 =?us-ascii?Q?Catherine=0D=0A_Whitney?= &lt;Catherine.Whitney@skadden.com&gt;, 
 Chris Roberts &lt;croberts@albrightstonebridge.com&gt;, 
 Colin Kahl &lt;colin.h.kahl@gmail.com&gt;, 
 =?us-ascii?Q?Dan=0D=0A_Benjamin?= &lt;dbenjam61@hotmail.com&gt;, 
 Daniel Silverberg &lt;danielsilverberg@yahoo.com&gt;, 
 Denis McDonough &lt;denis.mcdonough@gmail.com&gt;, 
 Derek Chollet &lt;dhchollet@gmail.com&gt;, 
 "Don Gips (don.gips@gmail.com)" &lt;don.gips@gmail.com&gt;, 
 Don Kerrick &lt;donkerrick@gmail.com&gt;, Eryn Sanders &lt;eryn.sepp@gmail.com&gt;, 
 Fariba Yassaee &lt;fyassaee@albrightstonebridge.com&gt;, 
 Greg Craig &lt;gcraig@skadden.com&gt;, 
 Jacob Freedman &lt;jfreedman@albrightstonebridge.com&gt;, 
 =?us-ascii?Q?Jake_Sullivan=0D=0A_=28Jake.sullivan@gmail.com=29?= &lt;Jake.sullivan@gmail.com&gt;, 
 Jamie Rubin &lt;JamesPRubin1960@gmail.com&gt;, 
 Jan Stewart &lt;jstewart@albrightstonebridge.com&gt;, 
 Jeff Smith &lt;jeffrey_smith@aporter.com&gt;, Jeremy Bash &lt;jeremybash@gmail.com&gt;, 
 Jessica Lewis &lt;lewisje03@yahoo.com&gt;, 
 =?us-ascii?Q?Jim_Miller_-_Department_of_Defense=0D=0A_=28james.n.miller.jr@gmail.com?=
 =?us-ascii?Q?=29?= &lt;james.n.miller.jr@gmail.com&gt;, 
 Jim O'Brien &lt;jobrien@albrightstonebridge.com&gt;, 
 =?us-ascii?Q?Joanna_Nicoletti=0D=0A_=28info@forwardengagement.org=29?= &lt;info@forwardengagement.org&gt;, 
 Joe Cirincione &lt;jcirincione@ploughshares.org&gt;, 
 John Norris &lt;jnorris@americanprogress.org&gt;, 
 John Podesta &lt;john.podesta@gmail.com&gt;, Julianne Smith &lt;julsmi@gmail.com&gt;, 
 "Ken Lieberthal" &lt;klieberthal@brookings.edu&gt;, 
 Kim Holloway &lt;kholloway@albrightstonebridge.com&gt;, 
 Kurt Campbell &lt;kurtmcampbell@yahoo.com&gt;, Leon Fuerth &lt;hdpf@msn.com&gt;, 
 "Maggie McCloud (mmccloud@dmggroup.com)" &lt;mmccloud@dmggroup.com&gt;, 
 Maida Stadtler &lt;mstadtler@apcoworldwide.com&gt;, 
 "Marcel Lettre" &lt;marcel.lettre@gmail.com&gt;, 
 =?us-ascii?Q?Mariah_Sixkiller=0D=0A_=28mariah6@gmail.com=29?= &lt;mariah6@gmail.com&gt;, 
 Martin Indyk &lt;mindyk@brookings.edu&gt;, 
 Michele Flournoy &lt;micheleflournoy3@gmail.com&gt;, 
 =?us-ascii?Q?Mike=0D=0A_Morell_=28mmorell@beaconglobalstrategies.com=29?= &lt;mmorell@beaconglobalstrategies.com&gt;, 
 Milia Fisher &lt;mfisher@hillaryclinton.com&gt;, 
 Olivia Beavers &lt;olb4vt@virginia.edu&gt;, Pat   Griffin &lt;pgriffin@pmj-dc.com&gt;, 
 "philip.gordon (philip.gordon@verizon.net)" &lt;philip.gordon@verizon.net&gt;, 
 Rob Malley &lt;rmalley555@gmail.com&gt;, Sharon Burke &lt;burkese@comcast.net&gt;, 
 Steve Ricchetti &lt;sricchetti@cox.net&gt;, 
 Strobe Talbott &lt;stalbott@brookings.edu&gt;, Susan Rice &lt;ricesusane@aol.com&gt;, 
 Suzy George &lt;suzygeorge8@gmail.com&gt;, 
 "Tamara Wittes (twittes@brookings.edu)" &lt;twittes@brookings.edu&gt;, 
 Tara Sonenshine &lt;tsonenshine@earthlink.net&gt;, 
 Theodore Waddelow &lt;twaddelow@albrightstonebridge.com&gt;, 
 Tim Roemer &lt;tjroemer@gmail.com&gt;, "Tom Daschle" &lt;Tom@DaschleGroup.com&gt;, 
 Tom Donilon &lt;tdonilon@gmail.com&gt;, Tom Downey &lt;tdowney@dmggroup.com&gt;, 
 Tommy Ross &lt;trossjr@gmail.com&gt;, Toni Verstandig &lt;tonigverstandig@gmail.com&gt;, 
 =?us-ascii?Q?Toni=0D=0A_Verstandig_=28tonigverstandig@aol.com=29?= &lt;tonigverstandig@aol.com&gt;, 
 Tony Blinken &lt;ablinken@aol.com&gt;, 
 Veronica Pollack &lt;veronica@daschlegroup.com&gt;, 
 Vikram   Singh &lt;vsingh@americanprogress.org&gt;, 
 Wendy Sherman &lt;wendyrsherman@gmail.com&gt;</t>
  </si>
  <si>
    <t>Danvers: The Media Battlefield</t>
  </si>
  <si>
    <t>&lt;BLUPR07MB32227261F62421A93A44A58D9E60@BLUPR07MB322.namprd07.prod.outlook.com&gt;</t>
  </si>
  <si>
    <t>Thu, 5 Jun 2014 16:20:34 +0000</t>
  </si>
  <si>
    <t>Anuj &lt;anuj@feedspotmailer.com&gt;</t>
  </si>
  <si>
    <t>John Podesta, Feedspot's Beta testing invitation is awaiting your
 response</t>
  </si>
  <si>
    <t>&lt;000001466cd4f71f-abf0e97f-5e76-4f3e-972c-7b21ff1d60b0-000000@email.amazonses.com&gt;</t>
  </si>
  <si>
    <t>Mon, 20 Jul 2015 06:27:10 -0400</t>
  </si>
  <si>
    <t>China TY Emails</t>
  </si>
  <si>
    <t>&lt;00F8E5CA-BB45-469E-A593-BAF5A2B9B9D2@gmail.com&gt;</t>
  </si>
  <si>
    <t>Wed, 9 Jan 2008 11:26:08 -0700</t>
  </si>
  <si>
    <t>alan@progressnow.org, 'Bobby Clark' &lt;bobby@progressnow.org&gt;, 
 'Brian' &lt;brian@progressohio.org&gt;, 
 'Brittney' &lt;brittney@progressnowaction.org&gt;, 
 'Corey' &lt;corey@progressnow.org&gt;, 'Jenn Caltrider' &lt;jen@progressnow.org&gt;, 
 'KJ' &lt;kj@progressnow.org&gt;</t>
  </si>
  <si>
    <t>First Name -- I need your advice re Bush coming to Colorado</t>
  </si>
  <si>
    <t>&lt;007701c852ed$1fe49520$5fadbf60$@org&gt;</t>
  </si>
  <si>
    <t>Mon, 27 Jul 2015 17:48:25 +0000</t>
  </si>
  <si>
    <t>Chuks Aninye &lt;cna3@law.georgetown.edu&gt;</t>
  </si>
  <si>
    <t>RE: GUVPN Install Instructions</t>
  </si>
  <si>
    <t>&lt;58DF4906DABEB5469A717ABA5811EA9228DEB5BD@LAW-MBX02.law.georgetown.edu&gt;</t>
  </si>
  <si>
    <t>Mon, 22 Feb 2016 17:04:36 -0000</t>
  </si>
  <si>
    <t>"My Starbucks Rewards" &lt;Starbucks@e.starbucks.com&gt;</t>
  </si>
  <si>
    <t>&lt;b8kurhqa9wf27sauj02beqcy3ckkp5.14724700150.7450@mta960.e.starbucks.com&gt;</t>
  </si>
  <si>
    <t>Fri, 17 Sep 2010 09:09:28 -0400 (EDT)</t>
  </si>
  <si>
    <t>Sarah Benzing &lt;sarah@kirstengillibrand.com&gt;</t>
  </si>
  <si>
    <t>on the air</t>
  </si>
  <si>
    <t>&lt;942075102.-8160874@democracy.dsccdb.www.democratsenators.org&gt;</t>
  </si>
  <si>
    <t>Sat, 12 Sep 2015 10:05:11 -0400</t>
  </si>
  <si>
    <t>Larissa Paule-Carres &lt;larissalpcs@gmail.com&gt;, 
 Gabe Podesta &lt;gpodesta@gmail.com&gt;, 
 "West, Tony {PEP}" &lt;tony.west@pepsico.com&gt;, 
 John Podesta &lt;john.podesta@gmail.com&gt;, 
 Bridget Ansel &lt;bridgetansel@gmail.com&gt;, 
 Dustin Kouba &lt;dustinkouba@gmail.com&gt;, Emily Wu &lt;Emily.s.wu@gmail.com&gt;, 
 "Velz, Peter" &lt;Peter_T_Velz@who.eop.gov&gt;, Tamara Fucile &lt;fucilet@yahoo.com&gt;, 
 "bdeese@gmail.com" &lt;bdeese@gmail.com&gt;, 
 Andrew Sneathern &lt;asneathern@gmail.com&gt;, 
 "Dumas, Clay A. EOP" &lt;Clay_A_Dumas@who.eop.gov&gt;</t>
  </si>
  <si>
    <t>Re: Ragnar Updates -- Please Read!</t>
  </si>
  <si>
    <t>&lt;2A3ECA23-EEEC-4BC9-ACA9-357CB95C2C34@gmail.com&gt;</t>
  </si>
  <si>
    <t>Wed, 4 Mar 2015 19:16:11 -0500</t>
  </si>
  <si>
    <t>Re: Have you seen these Philippe stories?</t>
  </si>
  <si>
    <t>&lt;CAE6FiQ_epqLOUx9GBDxcBALpO2MEncZtpWY9wY8FzjktiY-ZxA@mail.gmail.com&gt;</t>
  </si>
  <si>
    <t>Thu, 4 Feb 2016 16:47:18 -0600</t>
  </si>
  <si>
    <t>Jennifer Palmieri &lt;jpalmieri@hillaryclinton.com&gt;, 
 John Podesta &lt;jp66@hillaryclinton.com&gt;, 
 John Podesta &lt;john.podesta@gmail.com&gt;</t>
  </si>
  <si>
    <t>Re: HRC and DMR</t>
  </si>
  <si>
    <t>&lt;CA+sTfJoY-7758JPrns1Vc6kB1R0pcENG4oaooi+nrxbCZp8UnA@mail.gmail.com&gt;</t>
  </si>
  <si>
    <t>Sat, 17 Jan 2015 00:06:38 +0000</t>
  </si>
  <si>
    <t>"Margolis, Jim" &lt;Jim.Margolis@gmmb.com&gt;, "Mandy Grunwald" &lt;gruncom@aol.com&gt;, 
 "jbenenson@bsgco.com" &lt;jbenenson@bsgco.com&gt;, 
 "robbymook2015@gmail.com" &lt;robbymook2015@gmail.com&gt;, 
 "Huma Abedin" &lt;huma@hrcoffice.com&gt;, "NSM" &lt;nmerrill@hrcoffice.com&gt;, 
 "John Podesta" &lt;john.podesta@gmail.com&gt;, 
 "Jake Sullivan" &lt;jake.sullivan@gmail.com&gt;, "CDM" &lt;Cheryl.mills@gmail.com&gt;, 
 John@Anzalone, "DBS" &lt;dschwerin@hrcoffice.com&gt;</t>
  </si>
  <si>
    <t>Mixer</t>
  </si>
  <si>
    <t>&lt;1723438701-1421453222-cardhu_decombobulator_blackberry.rim.net-1510776138-@b12.c1.bise6.blackberry&gt;</t>
  </si>
  <si>
    <t>Fri, 25 Sep 2009 12:03:30 -0400</t>
  </si>
  <si>
    <t>Daniel Mintz &lt;daniel@moveon.org&gt;</t>
  </si>
  <si>
    <t>[big campaign] MoveOn Standing up to Hawks' Reckless Escalation in
 Afghanistan</t>
  </si>
  <si>
    <t>&lt;4ABCE9D2.7020308@moveon.org&gt;</t>
  </si>
  <si>
    <t>Tue, 28 Apr 2015 02:03:14 +0000</t>
  </si>
  <si>
    <t>How Jeb Bush Is Thumbing His Nose At Voters With His Super PAC Scheme</t>
  </si>
  <si>
    <t>&lt;957F92CC-B0DC-4357-8D54-45CD55B2DC6B@hrcoffice.com&gt;</t>
  </si>
  <si>
    <t>Fri, 20 Mar 2015 18:17:52 -0400</t>
  </si>
  <si>
    <t>Re: Oren Shur resume</t>
  </si>
  <si>
    <t>&lt;09B966AA-4DE2-4698-BBEA-5D0AC3FBE39A@gmail.com&gt;</t>
  </si>
  <si>
    <t>Sat, 25 Oct 2008 21:08:44 +0000</t>
  </si>
  <si>
    <t>Delivered: Re: Brennan</t>
  </si>
  <si>
    <t>&lt;1859194417-1224968917-cardhu_decombobulator_blackberry.rim.net-892972069-@bxe245.bisx.prod.on.blackberry&gt;</t>
  </si>
  <si>
    <t>Mon, 29 Feb 2016 14:22:49 -0500</t>
  </si>
  <si>
    <t>Re: Hi Angel and Tina -- running stuff by you re Clinton/Trump story
 in tomorrow's NYT</t>
  </si>
  <si>
    <t>&lt;8436298338630817912@unknownmsgid&gt;</t>
  </si>
  <si>
    <t>Fri, 5 Sep 2014 18:42:59 +0000</t>
  </si>
  <si>
    <t>"alerts@thehousemajoritypac.com" &lt;democrats@thehousemajoritypac.com&gt;</t>
  </si>
  <si>
    <t>&lt;6643346299c1933f8c0c84b7e98608df@bounce.bluestatedigital.com&gt;</t>
  </si>
  <si>
    <t>Thu, 2 Apr 2015 23:56:21 +0000</t>
  </si>
  <si>
    <t>Lona Valmoro &lt;lvalmoro@hrcoffice.com&gt;</t>
  </si>
  <si>
    <t>Ethan Gelber &lt;egelber@hrcoffice.com&gt;, 
 Jake Sullivan &lt;jake.sullivan@gmail.com&gt;, 
 Dan Schwerin &lt;dschwerin@hrcoffice.com&gt;, 
 =?utf-8?Q?Ann=0D=0A_O=27Leary?= &lt;annmoleary@gmail.com&gt;, 
 Gene Sperling &lt;gbsperling@gmail.com&gt;, 
 =?utf-8?Q?Neera=0D=0A_Tanden?= &lt;ntanden@americanprogress.org&gt;, 
 "pyle_michael@yahoo.com" &lt;pyle_michael@yahoo.com&gt;, 
 "davidckamin@gmail.com" &lt;davidckamin@gmail.com&gt;, 
 John Podesta &lt;john.podesta@gmail.com&gt;</t>
  </si>
  <si>
    <t>FINAL CHANGE Meeting with Secretary Clinton -- Friday, April 3rd</t>
  </si>
  <si>
    <t>&lt;D1434F1F.76340%lvalmoro@hrcoffice.com&gt;</t>
  </si>
  <si>
    <t>Mon, 16 Jun 2008 16:29:05 -0400</t>
  </si>
  <si>
    <t>"Prael, Kathryn" &lt;KPrael@prochoiceamerica.org&gt;</t>
  </si>
  <si>
    <t>[big campaign] NARAL Pro-Choice America Releases Presidential
 Battleground Poll</t>
  </si>
  <si>
    <t>&lt;AEA065CAA2706F41AFFE297191C3135501AE7509@narsrex015499.naral.local&gt;</t>
  </si>
  <si>
    <t>Wed, 11 Mar 2015 21:43:47 -0400</t>
  </si>
  <si>
    <t>Just tried you - can you call?</t>
  </si>
  <si>
    <t>&lt;2F177795-D5E6-47A3-912D-EDEFF26EAFC4@gmail.com&gt;</t>
  </si>
  <si>
    <t>Mon, 2 Feb 2015 19:08:20 +0000</t>
  </si>
  <si>
    <t>Gara LaMarche &lt;glamarche@democracyalliance.org&gt;</t>
  </si>
  <si>
    <t>John Podesta &lt;john.podesta@gmail.com&gt;, 
 "john_podesta@who.eop.gov" &lt;john_podesta@who.eop.gov&gt;</t>
  </si>
  <si>
    <t>Democracy Alliance</t>
  </si>
  <si>
    <t>&lt;D0F53552.36359%glamarche@democracyalliance.org&gt;</t>
  </si>
  <si>
    <t>Sat, 18 Apr 2015 16:09:47 +0000</t>
  </si>
  <si>
    <t>DC get together?</t>
  </si>
  <si>
    <t>&lt;718D8198FEF8B147846AF30E88CB2B7B663E50A8@MBX023-W1-CA-4.exch023.domain.local&gt;</t>
  </si>
  <si>
    <t>Fri, 17 Jan 2014 02:30:22 +0000</t>
  </si>
  <si>
    <t>&lt;B661D27C-CA17-4E01-9F65-4F48DA5B178F@fahrllc.com&gt;</t>
  </si>
  <si>
    <t>Fri, 29 Jan 2016 18:44:35 -0500</t>
  </si>
  <si>
    <t>Re: Tonight</t>
  </si>
  <si>
    <t>&lt;5302936225249794286@unknownmsgid&gt;</t>
  </si>
  <si>
    <t>Fri, 29 Jul 2011 01:22:14 +0000</t>
  </si>
  <si>
    <t>"Aniello Alioto" &lt;anielloa@gmail.com&gt;</t>
  </si>
  <si>
    <t>"Big campaign" &lt;bigcampaign@googlegroups.com&gt;</t>
  </si>
  <si>
    <t>[big campaign] OH Senate President Niehaus Agrees Ohio Health Care
 Referendum Will Have No Legal Force Or Effect</t>
  </si>
  <si>
    <t>&lt;387106157-1311902538-cardhu_decombobulator_blackberry.rim.net-1460267310-@b17.c30.bise6.blackberry&gt;</t>
  </si>
  <si>
    <t>Tue, 28 Sep 2010 00:52:38 -0400</t>
  </si>
  <si>
    <t>[big campaign] AUDIO: Rep. Paul Ryan calls out GOP Leadership on hypocrisy</t>
  </si>
  <si>
    <t>&lt;AANLkTinSGcr-CMVpfH2rvA0XSYC9qCn1UdMNuuDxGspW@mail.gmail.com&gt;</t>
  </si>
  <si>
    <t>Wed, 4 Mar 2015 22:28:37 -0500</t>
  </si>
  <si>
    <t>Anna Soellner &lt;annasoellner@gmail.com&gt;</t>
  </si>
  <si>
    <t>great seeing you and query</t>
  </si>
  <si>
    <t>&lt;76EBF650-CC09-472A-A3B8-97DD6C0250E7@gmail.com&gt;</t>
  </si>
  <si>
    <t>Thu, 12 Feb 2015 16:47:58 -0500</t>
  </si>
  <si>
    <t>Selective Outrage and Public Health: Greater Dangers Than
 Anti-Vaxxers</t>
  </si>
  <si>
    <t>&lt;2412170460.-908600086@org2.org2DB.reply.salsalabs.com&gt;</t>
  </si>
  <si>
    <t>Tue, 30 Jun 2015 19:27:29 -0400</t>
  </si>
  <si>
    <t>Daily Media Report 6.30.15</t>
  </si>
  <si>
    <t>&lt;CAGTda=BP2YmzD2Wab4OBdhtU05sy76pU34n2T7fCtk+1Bj2+eA@mail.gmail.com&gt;</t>
  </si>
  <si>
    <t>Thu, 12 Nov 2015 04:38:45 +0000</t>
  </si>
  <si>
    <t>Re: Debate Opening Statement</t>
  </si>
  <si>
    <t>&lt;6F4C06FC-72DB-425F-997C-AE8704191BC7@bsgco.com&gt;</t>
  </si>
  <si>
    <t>Tue, 21 Apr 2015 10:48:36 -0400</t>
  </si>
  <si>
    <t>Arthur_Briskman@flmb.uscourts.gov</t>
  </si>
  <si>
    <t>John.Podesta@Gmail.com</t>
  </si>
  <si>
    <t>GOOD LUCK</t>
  </si>
  <si>
    <t>&lt;OF8FC0C8F9.BD7058C2-ON85257E2E.005153B1-85257E2E.005159D0@uscmail.uscourts.gov&gt;</t>
  </si>
  <si>
    <t>Sun, 20 Sep 2015 17:38:49 -0400</t>
  </si>
  <si>
    <t>Re: For the book: Baton Rouge organizing event</t>
  </si>
  <si>
    <t>&lt;CAAEwKfzM6X5Ahog-G9vChzKRxGTBs3LNRS0XaoUmHZA+O2ELkQ@mail.gmail.com&gt;</t>
  </si>
  <si>
    <t>Wed, 12 Nov 2008 12:38:09 +0000</t>
  </si>
  <si>
    <t>Fw: Plans for 2d G20</t>
  </si>
  <si>
    <t>&lt;641363401-1226498309-cardhu_decombobulator_blackberry.rim.net-1953752658-@bxe245.bisx.prod.on.blackberry&gt;</t>
  </si>
  <si>
    <t>Fri, 11 Sep 2015 11:27:28 -0400</t>
  </si>
  <si>
    <t>Jonathan Silver &lt;jonathan@taxequityadvisors.com&gt;</t>
  </si>
  <si>
    <t>Fwd: Vice President Joe Biden to Deliver Remarks at SPI</t>
  </si>
  <si>
    <t>&lt;A6A89E27-BE24-466A-9658-DFEEEE0BBB63@taxequityadvisors.com&gt;</t>
  </si>
  <si>
    <t>Sat, 29 Aug 2015 03:59:52 +0000</t>
  </si>
  <si>
    <t>Gretchen Rau &lt;gretchen.rau@climateworks.org&gt;</t>
  </si>
  <si>
    <t>Jamshyd Godrej &lt;jngodrej@godrej.com&gt;, Carol Larson &lt;clarson@packard.org&gt;, 
 Larry Kramer &lt;lkramer@hewlett.org&gt;, 'Pamela Matson' &lt;pmatson@stanford.edu&gt;, 
 Kristian Parker &lt;Kristian.Parker@oakfnd.ch&gt;, 
 John Podesta &lt;john.podesta@gmail.com&gt;, 
 Sue Tierney &lt;stierney@analysisgroup.com&gt;, 
 "Charlotte Pera" &lt;Charlotte.Pera@climateworks.org&gt;</t>
  </si>
  <si>
    <t>ClimateWorks Board of Directors meeting and dinner: 8-9 September
 2015</t>
  </si>
  <si>
    <t>&lt;E25E181F81B0D844A7E009BE10803DC28CA285@mbx032-w1-co-2.exch032.serverpod.net&gt;</t>
  </si>
  <si>
    <t>Fri, 21 Aug 2015 11:59:29 -0400</t>
  </si>
  <si>
    <t>Re: Introducing Abbey!</t>
  </si>
  <si>
    <t>&lt;645A0FB2-7BA5-4940-BB4A-B5329B90EE67@gmail.com&gt;</t>
  </si>
  <si>
    <t>Mon, 23 Mar 2015 21:47:47 +0000</t>
  </si>
  <si>
    <t>FW: getting together</t>
  </si>
  <si>
    <t>&lt;DM2PR0501MB15665F015E76F26B75D554E5DE0D0@DM2PR0501MB1566.namprd05.prod.outlook.com&gt;</t>
  </si>
  <si>
    <t>Thu, 3 Sep 2015 04:35:48 +0000 (UTC)</t>
  </si>
  <si>
    <t>Peggy Shepard &lt;member@linkedin.com&gt;</t>
  </si>
  <si>
    <t>John, please add me to your LinkedIn network</t>
  </si>
  <si>
    <t>&lt;1385224388.2682786.1441254948651.JavaMail.app@ltx1-app5014.prod&gt;</t>
  </si>
  <si>
    <t>Thu, 21 Jan 2010 14:05:10 -0500</t>
  </si>
  <si>
    <t>[big campaign] True Colors: GOPers Cheer Victory For Big Corporations</t>
  </si>
  <si>
    <t>&lt;A28459BA2B4D5D49BED0238513058A7F012AC943A139@CAPMAILBOX.americanprogresscenter.org&gt;</t>
  </si>
  <si>
    <t>Fri, 13 Mar 2015 09:52:41 -0400</t>
  </si>
  <si>
    <t>Re: Laura Donohoe</t>
  </si>
  <si>
    <t>&lt;CADr-x=pgDL9xLJnvCe==3sL7Gu8=Z6-HbaYvnz8BVkLwAchREA@mail.gmail.com&gt;</t>
  </si>
  <si>
    <t>Fri, 29 Jan 2016 01:00:00 -0600</t>
  </si>
  <si>
    <t>&lt;20160128-16142195-2d8b13d8-0@v84.vx-email.com&gt;</t>
  </si>
  <si>
    <t>Wed, 3 Jun 2009 15:03:31 -0400</t>
  </si>
  <si>
    <t>"'bigcampaign@googlegroups.com'" &lt;bigcampaign@googlegroups.com&gt;, 
 Adam Jentleson &lt;Ajentleson@americanprogress.org&gt;</t>
  </si>
  <si>
    <t>[big campaign] Cheney: On GM, Bush Passed The Buck</t>
  </si>
  <si>
    <t>&lt;A28459BA2B4D5D49BED0238513058A7F01251CB54831@CAPMAILBOX.americanprogresscenter.org&gt;</t>
  </si>
  <si>
    <t>Wed, 22 Oct 2008 19:29:27 -0400</t>
  </si>
  <si>
    <t>Gore</t>
  </si>
  <si>
    <t>&lt;E66066FAFFFA6C4487FA9C3D3010AEFC023340F1@tagmail.mkalbright.com&gt;</t>
  </si>
  <si>
    <t>Fri, 8 Aug 2014 14:21:08 -0400</t>
  </si>
  <si>
    <t>Tikkun Magazine &lt;miriam@tikkun.org&gt;</t>
  </si>
  <si>
    <t>Provocative New Ideas on God: Six Web-Only Insights on the Divine!</t>
  </si>
  <si>
    <t>&lt;2988107727.-403082652@org.orgDB.reply.salsalabs.com&gt;</t>
  </si>
  <si>
    <t>Mon, 15 Feb 2016 11:21:49 -0500</t>
  </si>
  <si>
    <t>Miryam Lipper &lt;mlipper@hillaryclinton.com&gt;</t>
  </si>
  <si>
    <t>&lt;CAMayD+6e2f+=seay5ziM_MVST_PEF0m7uXo=oEPrKqUX+0czkA@mail.gmail.com&gt;</t>
  </si>
  <si>
    <t>Thu, 1 Oct 2015 19:19:46 -0400</t>
  </si>
  <si>
    <t>Robby Mook &lt;re47@hillaryclinton.com&gt;, Oren Shur &lt;oshur@hillaryclinton.com&gt;</t>
  </si>
  <si>
    <t>RE: Benghazi - paid media update</t>
  </si>
  <si>
    <t>&lt;792396e503c1180a354ca42a47c20438@mail.gmail.com&gt;</t>
  </si>
  <si>
    <t>Tue, 22 Dec 2015 09:54:38 -0800</t>
  </si>
  <si>
    <t>Vivek Lall &lt;vivek.lall@gmail.com&gt;</t>
  </si>
  <si>
    <t>Perhaps of interest</t>
  </si>
  <si>
    <t>&lt;B5E5E0A1-1BE3-483E-9D5A-9539904C7DEC@gmail.com&gt;</t>
  </si>
  <si>
    <t>Wed, 21 May 2014 08:27:00 -0400</t>
  </si>
  <si>
    <t xml:space="preserve">Re: NJ Star Ledger newspapers </t>
  </si>
  <si>
    <t>&lt;CFA213C6.7E879%tammy.murphy@murphyendeavors.com&gt;</t>
  </si>
  <si>
    <t>Wed, 12 Aug 2015 20:49:52 -0400</t>
  </si>
  <si>
    <t>Re: Why doesn't she just turn the server over to a third party at
 this point?</t>
  </si>
  <si>
    <t>&lt;CAE6FiQ9i++d8QZVEdy8ZkGTCyqC_KD=swieGWqUZ1jq6g0DeMQ@mail.gmail.com&gt;</t>
  </si>
  <si>
    <t>Tue, 16 Feb 2016 15:32:08 -0500</t>
  </si>
  <si>
    <t>"Bob Fertik, Democrats.com" &lt;activist@democrats.com&gt;</t>
  </si>
  <si>
    <t>&lt;20160216153208.512806750@democrats.com&gt;</t>
  </si>
  <si>
    <t>Fri, 7 Mar 2014 12:23:56 -0500</t>
  </si>
  <si>
    <t>Fwd: saying hello</t>
  </si>
  <si>
    <t>&lt;42ADE73C-7F8F-49FC-A9DF-1EE3F0914F47@gmail.com&gt;</t>
  </si>
  <si>
    <t>Wed, 8 Apr 2015 22:26:02 -0400</t>
  </si>
  <si>
    <t>&lt;AC3BD640-2755-46C4-8C40-EC026DCF07DF@gmail.com&gt;</t>
  </si>
  <si>
    <t>Mon, 28 Sep 2015 20:43:32 -0400</t>
  </si>
  <si>
    <t>Re: Phone call</t>
  </si>
  <si>
    <t>&lt;CAE6FiQ9buYv2O3SDXKNuH5XqRjftfVLQ9fsw8Z51DW33sEPUrQ@mail.gmail.com&gt;</t>
  </si>
  <si>
    <t>Mon, 4 Jan 2016 12:25:44 -0500</t>
  </si>
  <si>
    <t>Speech Drafts &lt;speechdrafts@hillaryclinton.com&gt;, 
 Lily Adams &lt;ladams@hillaryclinton.com&gt;, 
 Matt Paul &lt;mpaul@hillaryclinton.com&gt;, 
 Vivek Viswanathan &lt;vviswanathan@hillaryclinton.com&gt;</t>
  </si>
  <si>
    <t>DRAFT: bullets for tomorrow's town halls w/autism insert</t>
  </si>
  <si>
    <t>&lt;CAFcwtWAo0Pow_Pws6O71PWuqeDq7HgR-ptOCk7d=P5ktRt3Q+A@mail.gmail.com&gt;</t>
  </si>
  <si>
    <t>Thu, 30 Oct 2008 12:26:27 -0400</t>
  </si>
  <si>
    <t>"Anne Thompson" &lt;athompson@ourfuture.org&gt;</t>
  </si>
  <si>
    <t>[big campaign] New McCain Health Care ad: Heartbeat Away</t>
  </si>
  <si>
    <t>&lt;26B3DD16453D0D48B15B24BF38F16ACC44DA5E@mail.FLORENCE&gt;</t>
  </si>
  <si>
    <t>Thu, 17 Dec 2015 15:33:41 +0000</t>
  </si>
  <si>
    <t>&lt;232a4a45176fccacab865e520a7f9100a75.20151217153330@mail233.suw12.mcsv.net&gt;</t>
  </si>
  <si>
    <t>Sun, 16 Nov 2014 15:18:41 +0200</t>
  </si>
  <si>
    <t>&lt;6CF91C50AA924EAE954035D726A71CE4@rodeh&gt;</t>
  </si>
  <si>
    <t>Sat, 10 Jan 2015 02:30:38 +0000</t>
  </si>
  <si>
    <t>Craig Smith &lt;csmith@ps-b.com&gt;</t>
  </si>
  <si>
    <t>Three things</t>
  </si>
  <si>
    <t>&lt;DB3PR05MB09084E3B274663FDC105197DF1450@DB3PR05MB0908.eurprd05.prod.outlook.com&gt;</t>
  </si>
  <si>
    <t>Sun, 22 Nov 2015 19:02:31 +0000</t>
  </si>
  <si>
    <t>NEW poll: It's a close one</t>
  </si>
  <si>
    <t>&lt;2b07b9013b69bb636bb83c181213d2cf@bounce.bluestatedigital.com&gt;</t>
  </si>
  <si>
    <t>Mon, 11 Jan 2016 12:51:59 -0500</t>
  </si>
  <si>
    <t>Re: Blackstone / Geithner dinner - Feb 20th</t>
  </si>
  <si>
    <t>&lt;CAE6FiQ-XtvuFhyU43dVsC5KJG0f9d6KayQAcz21mOmQZ2COQRA@mail.gmail.com&gt;</t>
  </si>
  <si>
    <t>Tue, 08 Dec 2009 14:16:39 GMT</t>
  </si>
  <si>
    <t>"Wes Clark" &lt;info@votevets.org&gt;</t>
  </si>
  <si>
    <t>A Rare Breed</t>
  </si>
  <si>
    <t>&lt;20091208141639.13409.6275.qmail@omail5.sac.getactive.com&gt;</t>
  </si>
  <si>
    <t>Wed, 27 May 2009 13:53:50 -0400</t>
  </si>
  <si>
    <t>&lt;88f4b6b00905271053g19221749k150262933a4db9f9@mail.gmail.com&gt;</t>
  </si>
  <si>
    <t>Thu, 12 Sep 2013 15:32:58 +0000</t>
  </si>
  <si>
    <t>James Carville &lt;info@terrymcauliffe.com&gt;</t>
  </si>
  <si>
    <t>Un-freaking-believable</t>
  </si>
  <si>
    <t>&lt;4db5cb51c03ce3b0f6a75159dc3925f4@bounce.bluestatedigital.com&gt;</t>
  </si>
  <si>
    <t>Fri, 3 Jul 2015 12:24:04 -0400</t>
  </si>
  <si>
    <t>&lt;-9047519937148309714@unknownmsgid&gt;</t>
  </si>
  <si>
    <t>Sun, 9 Aug 2015 20:07:43 -0400</t>
  </si>
  <si>
    <t>Georgetown University Homecoming &lt;alumnirelations@georgetown.edu&gt;</t>
  </si>
  <si>
    <t>Take a class without a quiz: Alumni College Day at Homecoming
 2015</t>
  </si>
  <si>
    <t>&lt;HPC-SAM749.GTW.48126.551848@mailer3&gt;</t>
  </si>
  <si>
    <t>Thu, 10 Apr 2014 23:11:54 +0000</t>
  </si>
  <si>
    <t>State of the City 2014</t>
  </si>
  <si>
    <t>&lt;5347253a74ae2_1424104efec22219@worker1.mail&gt;</t>
  </si>
  <si>
    <t>Thu, 15 Oct 2015 22:10:05 -0700</t>
  </si>
  <si>
    <t>Re: CONGRESSMAN BILL PASCRELL / CO-HOST /10/27 HILLARY EVENT AT SELLINGERS</t>
  </si>
  <si>
    <t>&lt;-427906772223471909@unknownmsgid&gt;</t>
  </si>
  <si>
    <t>Tue, 12 Jan 2016 16:14:00 -0500</t>
  </si>
  <si>
    <t>TRAVEL OPTIONS: DC-NYC 1/14 &amp; NYC-NH 1/20</t>
  </si>
  <si>
    <t>&lt;CAEMn5Q=3VU1ccpCj-H+s7sGO_RxxOivN0wurpby22XQvEXopuA@mail.gmail.com&gt;</t>
  </si>
  <si>
    <t>Thu, 10 May 2012 18:30:41 -0400 (EDT)</t>
  </si>
  <si>
    <t>Stefanie Conahan &lt;stefanie@kirstengillibrand.com&gt;</t>
  </si>
  <si>
    <t>Baseball with Kirsten?</t>
  </si>
  <si>
    <t>&lt;1626355448.193390008@democracy.dsccdb.www.democratsenators.org&gt;</t>
  </si>
  <si>
    <t>Mon, 20 Apr 2015 23:04:48 +0000</t>
  </si>
  <si>
    <t>&lt;483ED1D4-1C37-40E4-AC62-8534D93A520C@nbcuni.com&gt;</t>
  </si>
  <si>
    <t>Wed, 10 Dec 2008 21:46:09 -0500</t>
  </si>
  <si>
    <t>"'adunn@squiermedia.com'" &lt;'adunn@squiermedia.com'&gt;, 
 Alyssa Mastromonaco &lt;Alyssa.Mastromonaco@ptt.gov&gt;, 
 Amanda Anderson &lt;Amanda.Anderson@ptt.gov&gt;, 
 "Anita B. Dunn" &lt;Anita.Dunn@ptt.gov&gt;, 
 "'axelrodfam@aol.com'" &lt;'axelrodfam@aol.com'&gt;, 
 Dan Pfeiffer &lt;Dan.Pfeiffer@ptt.gov&gt;, 
 "'emoran@emilyslist.org'" &lt;emoran@emilyslist.org&gt;, 
 Eric Lesser &lt;Eric.Lesser@ptt.gov&gt;, Jayne Thomisee &lt;Jayne.Thomisee@ptt.gov&gt;, 
 "'Jen.waller@mail.house.gov'" &lt;Jen.waller@mail.house.gov&gt;, 
 Jim Messina &lt;Jim.Messina@ptt.gov&gt;, 
 "'john.podesta@gmail.com'" &lt;'john.podesta@gmail.com'&gt;, 
 "'jpodesta@americanprogress.org'" &lt;'jpodesta@americanprogress.org'&gt;, 
 Kristin   Sheehy &lt;Kristin.Sheehy@ptt.gov&gt;, 
 "'ksheehy@barackobama.com'" &lt;'ksheehy@barackobama.com'&gt;, 
 "'kvincent@akpdmedia.com'" &lt;'kvincent@akpdmedia.com'&gt;, 
 Lauren Paige &lt;Lauren.Paige@ptt.gov&gt;, Pete Rouse &lt;Pete.Rouse@ptt.gov&gt;, 
 Phil Schiliro &lt;Phil.Schiliro@ptt.gov&gt;, 
 "'prouse@barackobama.com'" &lt;'prouse@barackobama.com'&gt;, 
 Rahm Emanuel &lt;Rahm.Emanuel@ptt.gov&gt;, Robert Gibbs &lt;Robert.Gibbs@ptt.gov&gt;, 
 Sara Latham &lt;Sara.Latham@ptt.gov&gt;, Sarah Feinberg &lt;Sarah.Feinberg@ptt.gov&gt;, 
 Stephanie   Cutter &lt;Stephanie.Cutter@ptt.gov&gt;, 
 "'swarfield@squiermedia.com'" &lt;'swarfield@squiermedia.com'&gt;, 
 Valerie Jarrett &lt;Valerie.Jarrett@ptt.gov&gt;, 
 "'vjarrett@habitat.com'" &lt;'vjarrett@habitat.com'&gt;</t>
  </si>
  <si>
    <t>Agenda for tonight</t>
  </si>
  <si>
    <t>&lt;C3A7CC906A84E040A2FE3C55E46B273A544C6FEBE1@MBX-01.ptt.gov&gt;</t>
  </si>
  <si>
    <t>Mon, 20 Apr 2015 14:53:51 -0400</t>
  </si>
  <si>
    <t>Re: You around this week?</t>
  </si>
  <si>
    <t>&lt;5613239745426041119@unknownmsgid&gt;</t>
  </si>
  <si>
    <t>Thu, 19 Nov 2015 00:45:33 +0000</t>
  </si>
  <si>
    <t>"Hyde, Susan" &lt;shyde@sandlerfoundation.org&gt;</t>
  </si>
  <si>
    <t>"john.podesta@gmail.com" &lt;john.podesta@gmail.com&gt;, 
 "blinder@Princeton.EDU" &lt;blinder@Princeton.EDU&gt;, 
 "Barbara Lewis (barbmlewis@hotmail.com)" &lt;barbmlewis@hotmail.com&gt;, 
 "Sandler, Herbert" &lt;hms@sandlerfoundation.org&gt;, 
 "Daetz, Steve" &lt;sdaetz@sandlerfoundation.org&gt;</t>
  </si>
  <si>
    <t>REVISED TIME for CONFIRMED CALL RE: Following up on discussion on
 the Equitable Growth Steering Committee call</t>
  </si>
  <si>
    <t>&lt;631A9E59E54DBD4E86C91283C20FF58A139FC327@sf-exch01.sandlerfamily.org&gt;</t>
  </si>
  <si>
    <t>Thu, 26 Jul 2012 15:39:44 -0400</t>
  </si>
  <si>
    <t>[big campaign] INVITE: Romney University</t>
  </si>
  <si>
    <t>&lt;A28459BA2B4D5D49BED0238513058A7F016309BAF6FE@CAPMAILBOX.americanprogresscenter.org&gt;</t>
  </si>
  <si>
    <t>Sat, 19 Sep 2015 00:50:06 -0400</t>
  </si>
  <si>
    <t>Peter Huffman &lt;peter_huffman@yahoo.com&gt;</t>
  </si>
  <si>
    <t>Re: Risotto</t>
  </si>
  <si>
    <t>&lt;CAE6FiQ80qC58fTraO-HUXNExitGDKNMuTf0mOgvLdi+KfMfTPg@mail.gmail.com&gt;</t>
  </si>
  <si>
    <t>Tue, 24 Nov 2015 08:09:07 -0500</t>
  </si>
  <si>
    <t>&lt;d8f4b80c68774b648271aacfc6ace008@iowadailydemocrat.com&gt;</t>
  </si>
  <si>
    <t>Thu, 3 Apr 2014 17:13:43 -0400</t>
  </si>
  <si>
    <t>Candice Antrop &lt;cantrop@griffinwilliams.com&gt;</t>
  </si>
  <si>
    <t>Re: Senior Adviser Meeting</t>
  </si>
  <si>
    <t>&lt;62CFA697-9041-46F2-A18B-D22FC0EC43D3@griffinwilliams.com&gt;</t>
  </si>
  <si>
    <t>Sat, 20 Feb 2016 22:26:28 +0000</t>
  </si>
  <si>
    <t>"Ann O'Leary" &lt;Aoleary@hillaryclinton.com&gt;, 
 Gene Sperling &lt;gbsperling@gmail.com&gt;, 
 Jake Sullivan &lt;jsullivan@hillaryclinton.com&gt;, 
 John Podesta &lt;john.podesta@gmail.com&gt;, 
 Maya Harris &lt;mharris@hillaryclinton.com&gt;, 
 Michael Shapiro &lt;mshapiro@hillaryclinton.com&gt;, 
 Mike Schmidt &lt;mschmidt@hillaryclinton.com&gt;</t>
  </si>
  <si>
    <t>Nevada</t>
  </si>
  <si>
    <t>&lt;CAJiTYQYseOqptm-p3ZJdczpaO-XLikFgSqjJ2oeYh_24Md53HA@mail.gmail.com&gt;</t>
  </si>
  <si>
    <t>Mon, 29 Feb 2016 16:07:14 -0500</t>
  </si>
  <si>
    <t>Re: Faiz advising Bernie</t>
  </si>
  <si>
    <t>&lt;CAE6FiQ9a029FAXXK=-jpL2Lu_rOW7DntWHzi40PdjyOQ6vV4Kg@mail.gmail.com&gt;</t>
  </si>
  <si>
    <t>Tue, 17 Jan 2012 19:39:20 -0500</t>
  </si>
  <si>
    <t>"Bruce R. Lindsey" &lt;BruceRLindsey@aol.com&gt;</t>
  </si>
  <si>
    <t>Re: Foundation Staff Meeting</t>
  </si>
  <si>
    <t>&lt;CALk44aDvrby5+4AfiM21bJ2daMLLGYrMVnjUHXAi9QiWjesTbg@mail.gmail.com&gt;</t>
  </si>
  <si>
    <t>Wed, 2 Dec 2015 00:39:32 +0000</t>
  </si>
  <si>
    <t>reaching out to John Podesta with a message</t>
  </si>
  <si>
    <t>&lt;2bc7b626fc019ef4a0fabec63e0a19d5@bounce.bluestatedigital.com&gt;</t>
  </si>
  <si>
    <t>Mon, 12 May 2008 13:07:36 -0400</t>
  </si>
  <si>
    <t>"Rick Jacobs" &lt;rick@richarddjacobs.com&gt;</t>
  </si>
  <si>
    <t>[big campaign] New Ad Branding California Republican Party "Yacht
 Party"</t>
  </si>
  <si>
    <t>&lt;79EB312B78638A48AEAB8F5BF9B7C50A0A327FB5@ms14.MSE7.exchange.ms&gt;</t>
  </si>
  <si>
    <t>Fri, 1 Jan 2016 11:25:23 -0500</t>
  </si>
  <si>
    <t>Dinner tonight?</t>
  </si>
  <si>
    <t>&lt;FDE84413-B3A7-4A87-B0C3-45B79641C98A@gmail.com&gt;</t>
  </si>
  <si>
    <t>Thu, 11 Dec 2014 03:17:47 +0000</t>
  </si>
  <si>
    <t>I'm back in the apartment and available for the rest of the evening</t>
  </si>
  <si>
    <t>&lt;8853B7E6-C9D3-40BB-AF90-003B0AB5B369@sandlerfoundation.org&gt;</t>
  </si>
  <si>
    <t>Tue, 26 Aug 2014 12:45:47 -0400</t>
  </si>
  <si>
    <t>Al Gore &lt;democraticparty@democrats.org&gt;</t>
  </si>
  <si>
    <t>Add your name: Tell Congress to act on climate</t>
  </si>
  <si>
    <t>&lt;8e0eecd16b139b09a155abfb60b65d1e@ofa0.bounce.bluestatedigital.com&gt;</t>
  </si>
  <si>
    <t>Sat, 14 Nov 2015 11:53:24 -0500</t>
  </si>
  <si>
    <t>Re: CNBC</t>
  </si>
  <si>
    <t>&lt;DA7F2DFA-0810-4896-BB45-F94B48C03321@gmail.com&gt;</t>
  </si>
  <si>
    <t>Wed, 8 Apr 2015 18:09:51 -0400</t>
  </si>
  <si>
    <t>Re: Assuming 6 pm is still good</t>
  </si>
  <si>
    <t>&lt;CAKM1B--TySE4j6mfjLzz-X_5ZvqHoVGW8beHWbsWHfZGTywXLw@mail.gmail.com&gt;</t>
  </si>
  <si>
    <t>Mon, 28 Jul 2014 14:05:32 +0000</t>
  </si>
  <si>
    <t>&lt;232a4a45176fccacab865e520a7f9100a75.20140728140434@mail68.atl31.mcdlv.net&gt;</t>
  </si>
  <si>
    <t>Mon, 25 Oct 2010 19:13:35 -0400</t>
  </si>
  <si>
    <t>"David Litt, DC.BarackObama.com" &lt;info@barackobama.com&gt;</t>
  </si>
  <si>
    <t>Get on the bus</t>
  </si>
  <si>
    <t>&lt;08dfa0705be0680f54642deff368e803@bounce.bluestatedigital.com&gt;</t>
  </si>
  <si>
    <t>Thu, 4 Dec 2008 21:29:05 -0500</t>
  </si>
  <si>
    <t>Sara Latham &lt;Sara.Latham@ptt.gov&gt;, 
 "'john.podesta@gmail.com'" &lt;john.podesta@gmail.com&gt;, 
 Katie Johnson &lt;Katie.Johnson@ptt.gov&gt;</t>
  </si>
  <si>
    <t>Re: Draft agenda for call tonight?</t>
  </si>
  <si>
    <t>&lt;2D9BF548D5515F438B3AA0B0BE7BF5F63032D8153A@MBX-01.ptt.gov&gt;</t>
  </si>
  <si>
    <t>Tue, 12 Aug 2014 13:30:04 -0500</t>
  </si>
  <si>
    <t>Rain Update - Late Summer Fun</t>
  </si>
  <si>
    <t>&lt;1333097908.1407868208501.JavaMail.www@app351&gt;</t>
  </si>
  <si>
    <t>Sat, 15 Aug 2015 17:04:00 -0000</t>
  </si>
  <si>
    <t>Follow topics important to you with free Times Newsletters</t>
  </si>
  <si>
    <t>&lt;b9323ycbfev00jauphbpqby8272erg.17426907.8621@mta882.e.newyorktimesinfo.com&gt;</t>
  </si>
  <si>
    <t>Mon, 15 Dec 2008 19:28:59 -0500</t>
  </si>
  <si>
    <t>I just spoke to Michele Flournoy</t>
  </si>
  <si>
    <t>&lt;2D9BF548D5515F438B3AA0B0BE7BF5F630345565DF@MBX-01.ptt.gov&gt;</t>
  </si>
  <si>
    <t>Thu, 14 Aug 2008 22:00:14 -0400</t>
  </si>
  <si>
    <t>[big campaign] Wash. Post editorial blasts Corsi</t>
  </si>
  <si>
    <t>&lt;A9E1E468A2B3374F8BB081CF2B013AA24A5886087C@onion.mmfa.internal&gt;</t>
  </si>
  <si>
    <t>Fri, 09 Oct 2015 15:57:38 +0000</t>
  </si>
  <si>
    <t>john.podesta@gmail.com, vanand@hillaryclinton.com, 
 amercurio@hillaryclinton.com, mfisher@hillaryclinton.com, 
 creynolds@hillaryclinton.com, dcheng@hillaryclinton.com, 
 jsullivan@hillaryclinton.com, jpalmieri@hillaryclinton.com, 
 mharris@hillaryclinton.com, kcosta@hillaryclinton.com, 
 cciorciari@hillaryclinton.com, ssolow@hillaryclinton.com, 
 mmarshall@hillaryclinton.com, kschake@hillaryclinton.com, 
 erenda@hillaryclinton.com</t>
  </si>
  <si>
    <t>Updated Invitation: Private Prisons Call @ Fri Oct 9, 2015 2pm -
 2:30pm (john.podesta@gmail.com)</t>
  </si>
  <si>
    <t>&lt;001a11c2c23cf6fbec0521ae09da@google.com&gt;</t>
  </si>
  <si>
    <t>Sat, 27 Jun 2009 13:01:09 GMT</t>
  </si>
  <si>
    <t>A Huge Victory In Congress For Us</t>
  </si>
  <si>
    <t>&lt;20090627130109.23160.3550.qmail@omail6.sac.getactive.com&gt;</t>
  </si>
  <si>
    <t>Wed, 26 Aug 2015 15:34:13 -0400</t>
  </si>
  <si>
    <t>Re: That was our next president!</t>
  </si>
  <si>
    <t>&lt;CADHYb1_7UjMtZd6Kc8rdbWrzaoSuJcaJC0t0SA-mWw_8n1SHLQ@mail.gmail.com&gt;</t>
  </si>
  <si>
    <t>Fri, 14 Aug 2015 14:50:19 +0000</t>
  </si>
  <si>
    <t>john.podesta@gmail.com, sbay@hillaryclinton.com, ha16@hillaryclinton.com, 
 dcheng@hillaryclinton.com</t>
  </si>
  <si>
    <t>Invitation: Q4 Fundraising Priorities @ Mon Aug 17, 2015 8pm - 9pm (john.podesta@gmail.com)</t>
  </si>
  <si>
    <t>&lt;047d7b2e1435180531051d4692cd@google.com&gt;</t>
  </si>
  <si>
    <t>Fri, 9 Oct 2015 16:18:50 -0400 (EDT)</t>
  </si>
  <si>
    <t>Sarah Stephen's &lt;sarah@democracyinamericas.org&gt;</t>
  </si>
  <si>
    <t>You didn't hear him knocking (Obama's Cuba policy)</t>
  </si>
  <si>
    <t>&lt;1122517897614.1101987856365.1054729873.0.1091618JL.1002@scheduler.constantcontact.com&gt;</t>
  </si>
  <si>
    <t>Tue, 21 Jul 2015 10:12:10 +0000</t>
  </si>
  <si>
    <t>Adriana Garcia &lt;agarcia@hillaryclinton.com&gt;</t>
  </si>
  <si>
    <t>Re: Bush's speech</t>
  </si>
  <si>
    <t>&lt;96F45B44-BB66-4BA7-953A-6864B6C483FF@bsgco.com&gt;</t>
  </si>
  <si>
    <t>Fri, 11 Jul 2008 16:50:14 -0400</t>
  </si>
  <si>
    <t>[big campaign] IE Watch 7/11</t>
  </si>
  <si>
    <t>&lt;8a3f92340807111350u618443ebyf04bde7f4b6f0231@mail.gmail.com&gt;</t>
  </si>
  <si>
    <t>Wed, 17 Dec 2014 20:01:13 -0500</t>
  </si>
  <si>
    <t>&lt;CA+NiFyNNhb64e9fKpE9-jyabdSjboVX3kkDFx5yknGq55X6JRg@mail.gmail.com&gt;</t>
  </si>
  <si>
    <t>Mon, 16 Jun 2008 14:34:11 EDT</t>
  </si>
  <si>
    <t>ABlinken@aol.com, wsherman@thealbrightgroupllc.com, john.podesta@gmail.com, 
 tdonilon@omm.com, gaylesmithgayle@gmail.com, Rand1142@verizon.net, 
 gcraig@wc.com, michaelsigner@gmail.com, Lizking13@aol.com</t>
  </si>
  <si>
    <t>Obama/National Security</t>
  </si>
  <si>
    <t>&lt;d5a.24d5b11f.35880c23@aol.com&gt;</t>
  </si>
  <si>
    <t>Wed, 12 Mar 2014 22:08:59 -0400</t>
  </si>
  <si>
    <t>Robby Mook &lt;robbymook@gmail.com&gt;, 
 "daplouffe@icloud.com" &lt;daplouffe@icloud.com&gt;, 
 John Podesta &lt;john.podesta@gmail.com&gt;</t>
  </si>
  <si>
    <t>&lt;CALk44aBjhac32fmqYmnCnBdc+xQJ_4CH1s7P_MWcKxXv_=f1Xg@mail.gmail.com&gt;</t>
  </si>
  <si>
    <t>Mon, 21 Sep 2015 14:15:55 -0700</t>
  </si>
  <si>
    <t>Re: Des Moines Register topper</t>
  </si>
  <si>
    <t>&lt;CACWw=rQVcdanRDDThBs=8+uWuAVc9oo5XTRfN9X2=gJ6EVL0vw@mail.gmail.com&gt;</t>
  </si>
  <si>
    <t>Wed, 10 Feb 2016 22:06:57 +0000</t>
  </si>
  <si>
    <t>Larry Kramer &lt;LKramer@hewlett.org&gt;</t>
  </si>
  <si>
    <t>Advice and possible help</t>
  </si>
  <si>
    <t>&lt;195d0d3df3e245a382df875bec80695c@MP-EXCH2.wfhf1.hewlett.org&gt;</t>
  </si>
  <si>
    <t>Fri, 5 Jun 2015 01:45:54 +0000</t>
  </si>
  <si>
    <t>Re: Next steps on speech draft</t>
  </si>
  <si>
    <t>&lt;7081DB72-82F5-493B-B331-0489A2A4508E@bsgco.com&gt;</t>
  </si>
  <si>
    <t>Fri, 16 Dec 2011 13:53:47 -0500</t>
  </si>
  <si>
    <t>&lt;CAE6FiQ8H41Q6Eg6wPEuZB48iV3bhQGM14ySAUnF8iyX=N6b7bw@mail.gmail.com&gt;</t>
  </si>
  <si>
    <t>Mon, 17 Nov 2014 14:14:41 -0500</t>
  </si>
  <si>
    <t>Correct The Record Monday November 17, 2014 Afternoon Roundup</t>
  </si>
  <si>
    <t>&lt;CAGLPf4eE7SkX5+6OM1+s0=0ktc+_ab2p=SDs88KXs2J3NhBtyg@mail.gmail.com&gt;</t>
  </si>
  <si>
    <t>Mon, 1 Dec 2008 13:49:58 -0800</t>
  </si>
  <si>
    <t>&lt;8140EFEC4F075149906DDA0B6FFA184859F107@WinExc01.sandlerfamily.org&gt;</t>
  </si>
  <si>
    <t>Mon, 17 Aug 2015 09:04:26 -0300</t>
  </si>
  <si>
    <t>quaestio2002 &lt;quaestio2002@bol.com.br&gt;</t>
  </si>
  <si>
    <t>&lt;55d1cdcade164_7d8b157fed6d13e8363a4@a4-wakko4.mail&gt;</t>
  </si>
  <si>
    <t>Tue, 16 Feb 2016 23:58:57 -0500</t>
  </si>
  <si>
    <t>Re: Op ed on Hillary and family friendly policy</t>
  </si>
  <si>
    <t>&lt;CAJiTYQYgN33oMMhcG6jzHksHMRx43zJkRKA2=i=MbTDY-wwV=A@mail.gmail.com&gt;</t>
  </si>
  <si>
    <t>Sat, 21 Mar 2015 14:05:54 -0400</t>
  </si>
  <si>
    <t>Thanks for breakfast conversation</t>
  </si>
  <si>
    <t>&lt;-2848900814733408539@unknownmsgid&gt;</t>
  </si>
  <si>
    <t>Mon, 2 Nov 2015 20:37:02 -0500</t>
  </si>
  <si>
    <t>Gov Culver Confirmed for 8am</t>
  </si>
  <si>
    <t>&lt;CAEMn5Q=RtVHcQfQguJbaXt2L7=2HQ--CexE==BookicW-s=r7A@mail.gmail.com&gt;</t>
  </si>
  <si>
    <t>Sun, 24 Aug 2014 09:10:03 -0400</t>
  </si>
  <si>
    <t>Mustafa Shafi Riffat &lt;mustafa.riffat@gmail.com&gt;</t>
  </si>
  <si>
    <t>Re: Check-In / Foreign Policy Advice</t>
  </si>
  <si>
    <t>&lt;CAE6FiQ_ORADftG7yjxaJ46XncgTE8aR4V5EHyQNx+_+4pOYSiA@mail.gmail.com&gt;</t>
  </si>
  <si>
    <t>Wed, 26 Nov 2014 22:40:07 +0000</t>
  </si>
  <si>
    <t>"robbymook@gmail.com" &lt;robbymook@gmail.com&gt;, 
 John Podesta &lt;john.podesta@gmail.com&gt;, 
 Cheryl Mills &lt;cheryl.mills@gmail.com&gt;</t>
  </si>
  <si>
    <t>RE: Pollsters and media consultants</t>
  </si>
  <si>
    <t>&lt;25FD17942867384A8E90BD86C550FB78F28C06@CESC-EXCH01.clinton.local&gt;</t>
  </si>
  <si>
    <t>Tue, 28 Oct 2014 20:40:40 +0000</t>
  </si>
  <si>
    <t>MATCH ALERT &lt;democrats@thehousemajoritypac.com&gt;</t>
  </si>
  <si>
    <t>what Hillary Clinton said</t>
  </si>
  <si>
    <t>&lt;0a395897729b1006e4e79981455a8e2e@bounce.bluestatedigital.com&gt;</t>
  </si>
  <si>
    <t>Wed, 09 Mar 2016 16:47:05 -0600</t>
  </si>
  <si>
    <t>There's still time. Register for our Social Security webcast.</t>
  </si>
  <si>
    <t>&lt;965cae68-ca48-438a-a2a5-c31c30f45f6c@xtnvmta1117.xt.local&gt;</t>
  </si>
  <si>
    <t>Fri, 01 Mar 2013 17:43:35 +0000</t>
  </si>
  <si>
    <t>"Sloan Eddleston" &lt;Sloan_Eddleston@mail.vresp.com&gt;</t>
  </si>
  <si>
    <t>Be the first</t>
  </si>
  <si>
    <t>&lt;12ba84c723-john.podesta=gmail.com@mail.vresp.com&gt;</t>
  </si>
  <si>
    <t>Tue, 26 Feb 2008 10:49:35 +0000</t>
  </si>
  <si>
    <t>"Faiz Shakir" &lt;FShakir@americanprogress.org&gt;, 
 "Jennifer Palmieri" &lt;JPalmieri@americanprogress.org&gt;</t>
  </si>
  <si>
    <t>Larry, ray and my iraq</t>
  </si>
  <si>
    <t>&lt;966183445-1204023014-cardhu_decombobulator_blackberry.rim.net-814111305-@bxe002.bisx.prod.on.blackberry&gt;</t>
  </si>
  <si>
    <t>Tue, 1 Mar 2016 00:01:49 +0000</t>
  </si>
  <si>
    <t>let's make sure today is a great day</t>
  </si>
  <si>
    <t>&lt;c25471d7a50f1eb5ff22dc94fc21cb0b@bounce.bluestatedigital.com&gt;</t>
  </si>
  <si>
    <t>Thu, 3 Nov 2011 09:48:50 -0400</t>
  </si>
  <si>
    <t>Re: Fw: Per your request</t>
  </si>
  <si>
    <t>&lt;CAE6FiQ8W+phVK12_cqgrHRxHueHiPYG=tnMf4iU16pf7i4kmKw@mail.gmail.com&gt;</t>
  </si>
  <si>
    <t>Fri, 6 Nov 2015 16:45:50 -0500</t>
  </si>
  <si>
    <t>Fwd: TRANSPORTATION -- debate prep on Sunday November 8th</t>
  </si>
  <si>
    <t>&lt;CANvypvAE8mceRqTD+rf3e9FXni5i_OmOBGz-MoebMw6UXzY46w@mail.gmail.com&gt;</t>
  </si>
  <si>
    <t>Mon, 8 Sep 2008 10:24:58 -0400</t>
  </si>
  <si>
    <t>[big campaign] New 527 Group Plans Attack on Obama Themes</t>
  </si>
  <si>
    <t>&lt;87906ab90809080724p5768744of2e1cf9810bc1ba5@mail.gmail.com&gt;</t>
  </si>
  <si>
    <t>Sat, 21 Mar 2015 20:42:33 -0400</t>
  </si>
  <si>
    <t>Re: Weekly calls w Cheryl</t>
  </si>
  <si>
    <t>&lt;CAB5o6bbVcUrB5e1eSjz4+tk+5rFUqCj6CP7iX7AoMh6y80Fr_Q@mail.gmail.com&gt;</t>
  </si>
  <si>
    <t>Tue, 9 Feb 2016 13:00:35 -0500</t>
  </si>
  <si>
    <t>Should I come over there?</t>
  </si>
  <si>
    <t>&lt;CAE6FiQ_VDmHZ4_LSWGSEhMNaeSR_8o_bixuCu5_WjThNNvXbdA@mail.gmail.com&gt;</t>
  </si>
  <si>
    <t>Wed, 05 Nov 2008 10:52:46 -0600</t>
  </si>
  <si>
    <t>Ellen Susman &lt;esusman@mac.com&gt;</t>
  </si>
  <si>
    <t>Victory is sweet!</t>
  </si>
  <si>
    <t>&lt;0f8521d73b909285ffb3edb98b4c0289@mac.com&gt;</t>
  </si>
  <si>
    <t>Tue, 29 Dec 2015 08:26:39 -0800</t>
  </si>
  <si>
    <t>Fwd: Fw: Clinton Senior Adviser Authored Paper Arguing for Paid Leave
 Proposal She Now Opposes</t>
  </si>
  <si>
    <t>&lt;CAJiTYQbBRbdWFJhQfao96oH+xtSUiJX9zv8BXDq0Gjk-ZTV6GA@mail.gmail.com&gt;</t>
  </si>
  <si>
    <t>Tue, 12 Aug 2008 17:12:38 -0500</t>
  </si>
  <si>
    <t>"Adam Hitchcock" &lt;ahitchcock@barackobama.com&gt;</t>
  </si>
  <si>
    <t>john.podesta@gmail.com, "Chris Lu" &lt;clu@barackobama.com&gt;</t>
  </si>
  <si>
    <t>availability</t>
  </si>
  <si>
    <t>&lt;1B00035490093D4A9609987376E3B833238070EC@manny.obama.local&gt;</t>
  </si>
  <si>
    <t>Mon, 10 Aug 2015 20:33:09 +0000</t>
  </si>
  <si>
    <t>John Podesta &lt;john.podesta@gmail.com&gt;, 
 Steve Daetz &lt;sdaetz@sandlerfoundation.org&gt;</t>
  </si>
  <si>
    <t>FW: Ford $200,000 grant approved!</t>
  </si>
  <si>
    <t>&lt;BD2E9AE0-E236-4B83-839E-EEFFA9E6F281@equitablegrowth.org&gt;</t>
  </si>
  <si>
    <t>Fri, 9 Oct 2015 22:54:35 -0400</t>
  </si>
  <si>
    <t>Re: TWEET: Bill O'Reilly on the House Benghazi Committee: 'Of Course
 It's Political'</t>
  </si>
  <si>
    <t>&lt;CAE6FiQ81=P5ZFDKwV5H_NVc=J8FTyK8MYwWMDWD8gVx2PQECnA@mail.gmail.com&gt;</t>
  </si>
  <si>
    <t>Fri, 30 Nov 2007 12:35:33 -0500</t>
  </si>
  <si>
    <t>"Susan Brophy" &lt;sbrophy@gloverparkgroup.com&gt;</t>
  </si>
  <si>
    <t>FW: podesta</t>
  </si>
  <si>
    <t>&lt;5F2FCB219A07D449993F38C074AECEB1EDF056@gpgexchange.hq.gpg.local&gt;</t>
  </si>
  <si>
    <t>Tue, 4 May 2010 14:35:11 -0400</t>
  </si>
  <si>
    <t>[big campaign] MoveOn Supports Auditing the Fed</t>
  </si>
  <si>
    <t>&lt;h2w9dcf22a71005041135pffa92f36t85dd5d76d44bcadc@mail.gmail.com&gt;</t>
  </si>
  <si>
    <t>Tue, 21 Apr 2015 21:19:58 -0400</t>
  </si>
  <si>
    <t>"Opinion Miles Club" &lt;info@opinionmilesclub.com&gt;</t>
  </si>
  <si>
    <t>Make your opinion count!</t>
  </si>
  <si>
    <t>&lt;5536f761.97978c0a.244f.ffff94e3SMTPIN_ADDED_MISSING@mx.google.com&gt;</t>
  </si>
  <si>
    <t>Wed, 11 Nov 2015 13:30:00 -0600</t>
  </si>
  <si>
    <t>ABA CLE - Section of Public Contract Law &lt;cle@americanbar.org&gt;</t>
  </si>
  <si>
    <t>Federal Contract Claims and Appeals Practice: An Introduction</t>
  </si>
  <si>
    <t>&lt;31943-19986973.1447270260818.JavaMail.SYSTEM@chg-mcm-prod&gt;</t>
  </si>
  <si>
    <t>Thu, 2 Oct 2014 21:44:52 +0000</t>
  </si>
  <si>
    <t>Heather.Boushey &lt;Heather.Boushey@equitablegrowth.org&gt;</t>
  </si>
  <si>
    <t>CANCELLED: 10/14 Conversation on Equitable Growth</t>
  </si>
  <si>
    <t>&lt;4c9b5c6dbbc444ba83035c1a18fce2ea@BY2PR08MB473.namprd08.prod.outlook.com&gt;</t>
  </si>
  <si>
    <t>Thu, 15 Oct 2015 17:12:03 -0400</t>
  </si>
  <si>
    <t>Cheryl Mills &lt;cheryl.mills@gmail.com&gt;, 
 Heather Samuelson &lt;hsamuelson@cdmillsgroup.com&gt;, 
 David Kendall &lt;dkendall@wc.com&gt;, Katherine Turner &lt;KTurner@wc.com&gt;, 
 John Podesta &lt;john.podesta@gmail.com&gt;, 
 Brian Fallon &lt;bfallon@hillaryclinton.com&gt;, 
 Jennifer Palmieri &lt;jpalmieri@hillaryclinton.com&gt;, 
 Huma Abedin &lt;ha16@hillaryclinton.com&gt;, 
 Phil Schiliro &lt;pschiliro@sb-atalaya.com&gt;, 
 Phil Barnett &lt;pbarnett@sb-atalaya.com&gt;, Matt Siegler &lt;matt@sb-atalaya.com&gt;</t>
  </si>
  <si>
    <t>11-11:30am conf call tomorrow - FRIDAY 16th</t>
  </si>
  <si>
    <t>&lt;CANvypvAjMjEC8RWWSWmmF+_uXRiH_nU4c=d6L30utLD-jqhsxA@mail.gmail.com&gt;</t>
  </si>
  <si>
    <t>Mon, 27 Jul 2015 17:26:43 +0000</t>
  </si>
  <si>
    <t>Anhtuan Lu &lt;al297@law.georgetown.edu&gt;</t>
  </si>
  <si>
    <t>FW: GUVPN Install Instructions</t>
  </si>
  <si>
    <t>&lt;43AA882B9390F2428F6563C1C95B58C318605FC8@LAW-MBX02.law.georgetown.edu&gt;</t>
  </si>
  <si>
    <t>Thu, 10 Jan 2008 10:17:16 -0500</t>
  </si>
  <si>
    <t>"Benjamin Jones" &lt;benjamin@hildebrandtewes.com&gt;</t>
  </si>
  <si>
    <t>"'Susan McCue'" &lt;Susan.McCue@one.org&gt;, tom@zzranch.com, 
 tara.mcguinness@gmail.com, pbegala@hatcreekent.com</t>
  </si>
  <si>
    <t>RE: Huck</t>
  </si>
  <si>
    <t>&lt;005a01c8539b$f55b0b40$e01121c0$@com&gt;</t>
  </si>
  <si>
    <t>Sun, 6 Sep 2015 16:31:21 -0400</t>
  </si>
  <si>
    <t>Re: Fwd: Draft Retreat Agenda</t>
  </si>
  <si>
    <t>&lt;CANvypvDyj3FJv2twS=x7vj=m_=5RochgxbKjYD-VGKK10oe7Lw@mail.gmail.com&gt;</t>
  </si>
  <si>
    <t>Thu, 30 Oct 2014 15:01:35 +0000</t>
  </si>
  <si>
    <t>emailing you from the road</t>
  </si>
  <si>
    <t>&lt;c507484e6f5ec160dd53b2323e464f32@bounce.bluestatedigital.com&gt;</t>
  </si>
  <si>
    <t>Mon, 20 Jul 2015 09:37:10 -0400</t>
  </si>
  <si>
    <t>H4A State News Clips 7.20.15</t>
  </si>
  <si>
    <t>&lt;8dda3f096a4af3c920cbfab6dcc66edc@mail.gmail.com&gt;</t>
  </si>
  <si>
    <t>Sun, 3 Aug 2014 08:22:43 -0700</t>
  </si>
  <si>
    <t>John, you've been invited to join something new and exciting!</t>
  </si>
  <si>
    <t>&lt;0.0.4.2AF.1CFAF2EC57863FA.0@omp.moxiemail.moxieinteractive.com&gt;</t>
  </si>
  <si>
    <t>Tue, 13 May 2014 14:52:45 -0500</t>
  </si>
  <si>
    <t>Student demonstration tomorrow</t>
  </si>
  <si>
    <t>&lt;CAD7TbaqcEFtSH-SGp-dv4DX7v1s6-=muetn_7OPqxqbZjLf9bw@mail.gmail.com&gt;</t>
  </si>
  <si>
    <t>Fri, 31 Oct 2008 07:34:34 -0700</t>
  </si>
  <si>
    <t>Peter Swire &lt;peter@peterswire.net&gt;</t>
  </si>
  <si>
    <t>Transition: playing a role with the FTC?</t>
  </si>
  <si>
    <t>&lt;C876B424A0E0E74592543816ABFD99721CC0FA68B3@EXVMBX003-6.exch003intermedia.net&gt;</t>
  </si>
  <si>
    <t>Tue, 03 Mar 2015 22:16:00 -0500</t>
  </si>
  <si>
    <t>Robby Mook &lt;robbymook2015@gmail.com&gt;, John Podesta &lt;john.podesta@gmail.com&gt;, 
 John Anzalone &lt;john@algpolling.com&gt;, Mandy Grunwald &lt;GrunCom@aol.com&gt;, 
 Shannon Currie &lt;scurrie@bsgco.com&gt;, 
 Jen Palmieri &lt;jennifer.m.palmieri@gmail.com&gt;, 
 Kristina Schake &lt;kristinakschake@gmail.com&gt;, 
 Teddy Goff &lt;teddy.goff@gmail.com&gt;, David Binder &lt;David@db-research.com&gt;, 
 Cheryl Mills &lt;cheryl.mills@gmail.com&gt;</t>
  </si>
  <si>
    <t>Launch Event Planning Meeting</t>
  </si>
  <si>
    <t>&lt;D11BE346.38FA9%marissa.astor@icloud.com&gt;</t>
  </si>
  <si>
    <t>Tue, 11 Mar 2008 19:08:50 -0400</t>
  </si>
  <si>
    <t>"Ana Iparraguirre" &lt;anai@gqrr.com&gt;, "Andrew Baumann" &lt;abaumann@gqrr.com&gt;, 
 "Becky" &lt;rebecca@campaigntodefendamerica.org&gt;, 
 "David Brock" &lt;davidbrockdc@gmail.com&gt;, jgerstein@democracycorps.com, 
 "John Podesta" &lt;john.podesta@gmail.com&gt;, "Kristi Fuksa" &lt;kfuksa@gqrr.com&gt;, 
 "Mary Pat Bonner" &lt;mpbonner@bonnergrp.com&gt;, sgreenberg@gqrr.com, 
 susan@one.org, "Tara McGuinness" &lt;tara.mcguinness@gmail.com&gt;, 
 tmatzzie@gmail.com, "Zach Schwartz" &lt;zschwartz@shangrila.us&gt;</t>
  </si>
  <si>
    <t>Ads</t>
  </si>
  <si>
    <t>&lt;DD3F85C93FEB8A489C0283BD1379358A04471461@ms18.mse9.exchange.ms&gt;</t>
  </si>
  <si>
    <t>Mon, 25 May 2015 21:06:24 -0700</t>
  </si>
  <si>
    <t>June 22nd - Ed Reformer Conversation</t>
  </si>
  <si>
    <t>&lt;CACWw=rS06gntGCLGsNRdG=MqFosFRLfPNOw+PstFWAKSYhFYFw@mail.gmail.com&gt;</t>
  </si>
  <si>
    <t>Mon, 6 Dec 2010 11:09:43 -0500 (EST)</t>
  </si>
  <si>
    <t>REMINDER: Joe Sestak Thanks You At Gathering This Tuesday, December
 7, 2010</t>
  </si>
  <si>
    <t>&lt;679417813.-424896046@wfc.wfcDB.mail.democracyinaction.com&gt;</t>
  </si>
  <si>
    <t>Mon, 20 Jul 2015 11:42:18 -0700</t>
  </si>
  <si>
    <t>New Cell Number</t>
  </si>
  <si>
    <t>&lt;1E50D3CA43F08A41BF210FDEF0A180EB020F3149A6B7@EXVMBX016-5.exch016.msoutlookonline.net&gt;</t>
  </si>
  <si>
    <t>Mon, 4 Oct 2010 16:51:51 -0400</t>
  </si>
  <si>
    <t>"Sujatha Jahagirdar" &lt;sujatha@studentpirgs.org&gt;</t>
  </si>
  <si>
    <t>[big campaign] Job Opp: National AmeriCorps Energy Service Corps
 Program Director</t>
  </si>
  <si>
    <t>&lt;01c601cb6405$f8ec9760$eac5c620$@org&gt;</t>
  </si>
  <si>
    <t>Sun, 7 Dec 2014 16:54:01 +0000</t>
  </si>
  <si>
    <t>Re: Standing Meeting</t>
  </si>
  <si>
    <t>&lt;F75C97BA-00DF-4FA8-9EC8-7037FDF41839@cdmillsGroup.com&gt;</t>
  </si>
  <si>
    <t>Fri, 3 Jul 2015 11:18:37 -0400</t>
  </si>
  <si>
    <t>Jennifer Palmieri &lt;jpalmieri@hillaryclinton.com&gt;, 
 Lorella Praeli &lt;lpraeli@hillaryclinton.com&gt;</t>
  </si>
  <si>
    <t>&lt;-7171604563681197438@unknownmsgid&gt;</t>
  </si>
  <si>
    <t>Wed, 15 Jul 2015 11:48:43 -0400</t>
  </si>
  <si>
    <t>July 15 Morning Cable News Roundup</t>
  </si>
  <si>
    <t>&lt;CAGTda=C+Td1zHKO1x=sYqx4z2kHof3V4Qmg7YZ-ZqD1VR2sGhA@mail.gmail.com&gt;</t>
  </si>
  <si>
    <t>Tue, 26 Jan 2016 20:32:34 -0500</t>
  </si>
  <si>
    <t>jharrison@scdp.org</t>
  </si>
  <si>
    <t xml:space="preserve">SC </t>
  </si>
  <si>
    <t>&lt;00DB458B-F622-43D4-954E-7C8446C97225@scdp.org&gt;</t>
  </si>
  <si>
    <t>Mon, 16 Nov 2015 10:14:15 -0500</t>
  </si>
  <si>
    <t>Fwd: Important</t>
  </si>
  <si>
    <t>&lt;CAEMn5QnGEzS_Tx+O3QLq+=iY6VnA+8k=ovNV2ueeP24R+48vfA@mail.gmail.com&gt;</t>
  </si>
  <si>
    <t>Sun, 25 Oct 2015 18:52:01 -0400</t>
  </si>
  <si>
    <t>Richard Socarides &lt;richard.socarides@gmail.com&gt;</t>
  </si>
  <si>
    <t>Re: DOMA</t>
  </si>
  <si>
    <t>&lt;3181396821081507449@unknownmsgid&gt;</t>
  </si>
  <si>
    <t>Sat, 18 Apr 2015 13:39:57 -0400</t>
  </si>
  <si>
    <t>Re: Time to chat?</t>
  </si>
  <si>
    <t>&lt;CAE6FiQ_wd0P=FzMxx6hSzimG-m0v5crH_4QVaf6yAdXSJraNAw@mail.gmail.com&gt;</t>
  </si>
  <si>
    <t>Fri, 25 Sep 2015 11:22:20 -0400</t>
  </si>
  <si>
    <t>Re: NATCA</t>
  </si>
  <si>
    <t>&lt;-1833344760323605090@unknownmsgid&gt;</t>
  </si>
  <si>
    <t>Sat, 2 Jan 2016 15:53:40 -0500</t>
  </si>
  <si>
    <t>&lt;CAE6FiQ_OqzOwcSWK+OnWkNO7uxQcDziPyZDjbGeF-vPTmp=wqg@mail.gmail.com&gt;</t>
  </si>
  <si>
    <t>Tue, 23 Feb 2016 00:56:03 -0500</t>
  </si>
  <si>
    <t>are you around tomorrow?</t>
  </si>
  <si>
    <t>&lt;CALC+9n8RxoWEDacJrNWRhCmdr42ycj5nAUKSLZeynr6EaRC86g@mail.gmail.com&gt;</t>
  </si>
  <si>
    <t>Wed, 20 Jan 2016 20:53:44 -0500</t>
  </si>
  <si>
    <t>&lt;CAE6FiQ86wMM3=KW39hnef9LzA+P_PvcbbM8yeOibDy7RY6V7Qg@mail.gmail.com&gt;</t>
  </si>
  <si>
    <t>Wed, 24 Jun 2015 20:07:59 +0000</t>
  </si>
  <si>
    <t>"Mitchell Stille, NARAL Pro-Choice America" &lt;can@prochoiceamerica.org&gt;</t>
  </si>
  <si>
    <t>No discrimination in D.C.</t>
  </si>
  <si>
    <t>&lt;2280e9-c2-558b0e1f@list.prochoiceamerica.org&gt;</t>
  </si>
  <si>
    <t>Wed, 18 Feb 2015 04:03:22 +0000</t>
  </si>
  <si>
    <t>The Law Center will open on time on Wednesday (2/18/2015) but
 liberal leave is in effect</t>
  </si>
  <si>
    <t>&lt;703B05BFAC82C543A7AA0BDBF704DD1D188BA4F0@LAW-MBX02.law.georgetown.edu&gt;</t>
  </si>
  <si>
    <t>Fri, 14 Nov 2008 08:54:02 -0500</t>
  </si>
  <si>
    <t>[big campaign] REMINDER: Conference Call with Obama Transition Team</t>
  </si>
  <si>
    <t>&lt;29FF7EFA288ACD488DD412939D4D1BAB114661@aufc-server.AUFC.local&gt;</t>
  </si>
  <si>
    <t>Sat, 13 Jun 2015 08:04:27 -0400</t>
  </si>
  <si>
    <t>Re: Latest</t>
  </si>
  <si>
    <t>&lt;CAE6FiQ-_P5hEqxZ8wxuoASiNAtRxGLFCbiu6XdSTUEdxn_J7qQ@mail.gmail.com&gt;</t>
  </si>
  <si>
    <t>Wed, 6 May 2015 09:26:50 -0400</t>
  </si>
  <si>
    <t>Anthony Romero &lt;arp@aclu.org&gt;</t>
  </si>
  <si>
    <t>&lt;CAE6FiQ9y56OFJ_eweqMgEFrSwsSHRpb-7oEPYaeNYV4Eu+jmDQ@mail.gmail.com&gt;</t>
  </si>
  <si>
    <t>Thu, 17 Jan 2008 17:34:44 -0500</t>
  </si>
  <si>
    <t>NDN and Simon Rosenberg</t>
  </si>
  <si>
    <t>&lt;d8506cac0801171434t65571179y86682a388702f24b@mail.gmail.com&gt;</t>
  </si>
  <si>
    <t>Thu, 14 May 2015 20:53:08 +0000</t>
  </si>
  <si>
    <t>RE: Rahm's Inaugural</t>
  </si>
  <si>
    <t>&lt;9ABFFFA47B84FA478A1BA79FA876B3C410AFF2B1@CESC-EXCH01.clinton.local&gt;</t>
  </si>
  <si>
    <t>Mon, 9 Mar 2015 21:25:53 +0000</t>
  </si>
  <si>
    <t>Re: Leaks</t>
  </si>
  <si>
    <t>&lt;20150309212604.5902416.76449.2519@hrcoffice.com&gt;</t>
  </si>
  <si>
    <t>Mon, 11 Jan 2016 14:07:05 -0500</t>
  </si>
  <si>
    <t>Tony Podesta &lt;podesta@podesta.com&gt;, John Podesta &lt;john.podesta@gmail.com&gt;</t>
  </si>
  <si>
    <t>Request changes to SUNDAY, 1/17 - 3:30 p.m.</t>
  </si>
  <si>
    <t>&lt;CAO++ACONarBKF1AHYGhDKiUZjvCn1FWV2C3z3jZRmpMQ29Kk6g@mail.gmail.com&gt;</t>
  </si>
  <si>
    <t>Sun, 21 Jun 2015 18:51:29 -0400</t>
  </si>
  <si>
    <t>Fwd: Call</t>
  </si>
  <si>
    <t>&lt;-2886100948800845091@unknownmsgid&gt;</t>
  </si>
  <si>
    <t>Fri, 11 Mar 2016 11:26:25 -0500</t>
  </si>
  <si>
    <t>Speech Drafts &lt;speechdrafts@hillaryclinton.com&gt;, 
 LaDavia Drane &lt;ldrane@hillaryclinton.com&gt;, 
 Addisu Demissie &lt;ademissie@hillaryclinton.com&gt;, 
 Aaron Pickrell &lt;Aaronspickrell@gmail.com&gt;</t>
  </si>
  <si>
    <t>DRAFT: Remarks at church town-hall in Cleveland</t>
  </si>
  <si>
    <t>&lt;CAAEwKfy5mEZpuj18dZKa=sFbEjmR=gwrmeUGtnJqZ8ufZDhH4A@mail.gmail.com&gt;</t>
  </si>
  <si>
    <t>Thu, 12 Jun 2014 16:53:57 +0000</t>
  </si>
  <si>
    <t>"trustees@knox.edu" &lt;trustees@knox.edu&gt;</t>
  </si>
  <si>
    <t>NOTE --  committee survey: Annual evaluation of board performance
 and committee preference for 2014-2015 -- response requested by Friday, June
 13</t>
  </si>
  <si>
    <t>&lt;9766ED81-7C53-4204-A2D8-9AF6638EE6E6@duke.edu&gt;</t>
  </si>
  <si>
    <t>Tue, 23 Feb 2010 09:02:02 -0500</t>
  </si>
  <si>
    <t>[big campaign] Rep. King Justifies Suicide Attack On IRS: Sympathizes 
	With Hatred Of IRS, Hopes For Its Destruction</t>
  </si>
  <si>
    <t>&lt;A28459BA2B4D5D49BED0238513058A7F012ACB77E036@CAPMAILBOX.americanprogresscenter.org&gt;</t>
  </si>
  <si>
    <t>Sun, 2 Jan 2011 00:19:37 EST</t>
  </si>
  <si>
    <t>WAbrams1@aol.com</t>
  </si>
  <si>
    <t>sundance</t>
  </si>
  <si>
    <t>&lt;1a50ae.49dfc221.3a5164e9@aol.com&gt;</t>
  </si>
  <si>
    <t>Tue, 28 Sep 2010 17:08:39 -0500 (CDT)</t>
  </si>
  <si>
    <t>Join the UN Bicycle Conspiracy</t>
  </si>
  <si>
    <t>&lt;22013979.1285711756035.JavaMail.www@app339&gt;</t>
  </si>
  <si>
    <t>Mon, 11 Jan 2016 22:43:11 +0000</t>
  </si>
  <si>
    <t>"James, Tony" &lt;James@Blackstone.com&gt;</t>
  </si>
  <si>
    <t>Retirement Savings Plan</t>
  </si>
  <si>
    <t>&lt;2BDDEAB2B0FC9C46A5CE3BAD8DBB1F7D012131F2BE@CSBXEXMBP04.Blackstone.com&gt;</t>
  </si>
  <si>
    <t>Fri, 27 Jul 2012 17:52:13 -0400</t>
  </si>
  <si>
    <t>Korey Hartwich &lt;KHartwich@afscme.org&gt;</t>
  </si>
  <si>
    <t>[big campaign] 2 Jobs: Communications and Web/Graphics with AFSCME</t>
  </si>
  <si>
    <t>&lt;FD5D8633B16FAB499B52B092815531C49B01A92583@EMAIL7.AFSCME.com&gt;</t>
  </si>
  <si>
    <t>Sun, 2 Aug 2015 12:28:53 -0400</t>
  </si>
  <si>
    <t>Re: Background TPs - Dorothy</t>
  </si>
  <si>
    <t>&lt;2331040395087145998@unknownmsgid&gt;</t>
  </si>
  <si>
    <t>Thu, 10 Sep 2015 16:44:34 +0000</t>
  </si>
  <si>
    <t>&lt;7103af3351935621d42f3b80a952c590b54.20150910164417@mail84.atl51.rsgsv.net&gt;</t>
  </si>
  <si>
    <t>Fri, 4 Dec 2015 10:47:22 -0500</t>
  </si>
  <si>
    <t>We're hiring interns and fellows!!!</t>
  </si>
  <si>
    <t>&lt;b07a3449b0904dc8b4bc32ea8ed9506c@nancyroteringforcongress.com&gt;</t>
  </si>
  <si>
    <t>Mon, 13 Apr 2015 16:52:43 -0500</t>
  </si>
  <si>
    <t>Re: HuffPo | Drivers Licenses</t>
  </si>
  <si>
    <t>&lt;-6141925055507465699@unknownmsgid&gt;</t>
  </si>
  <si>
    <t>Wed, 13 Mar 2013 12:18:58 -0400</t>
  </si>
  <si>
    <t>Organizing for Action &lt;info@barackobama.com&gt;</t>
  </si>
  <si>
    <t>Re: RSVP requested: Action Planning Session in Washington</t>
  </si>
  <si>
    <t>&lt;1386113126ee37798912ce434e54803d@ofa0.bounce.bluestatedigital.com&gt;</t>
  </si>
  <si>
    <t>Sat, 16 May 2015 11:55:28 -0600</t>
  </si>
  <si>
    <t>Re: 4th Annual Podesta Family Pig Roast</t>
  </si>
  <si>
    <t>&lt;10D6B154-2993-44A3-86C1-E122F4B019B4@gmail.com&gt;</t>
  </si>
  <si>
    <t>Sat, 27 Feb 2016 12:08:22 -0600</t>
  </si>
  <si>
    <t>Re: Giffords ad</t>
  </si>
  <si>
    <t>&lt;-2311194491071709989@unknownmsgid&gt;</t>
  </si>
  <si>
    <t>Sun, 26 Jul 2015 22:12:29 -0400</t>
  </si>
  <si>
    <t>Re: HRC remarks on clean energy</t>
  </si>
  <si>
    <t>&lt;CAAEwKfz6t-dc8+opgKKrOKP9vOrimyBoXphd5_GQbZgirMdUJA@mail.gmail.com&gt;</t>
  </si>
  <si>
    <t>Mon, 22 Feb 2016 09:30:09 -0800</t>
  </si>
  <si>
    <t>Katie Couric &lt;katiec3560@gmail.com&gt;</t>
  </si>
  <si>
    <t xml:space="preserve">Note from Katie Couric </t>
  </si>
  <si>
    <t>&lt;B3B6E6AD-CC0C-4C82-8407-F446EF28933F@gmail.com&gt;</t>
  </si>
  <si>
    <t>Mon, 3 Aug 2015 22:29:52 -0400</t>
  </si>
  <si>
    <t>&lt;7726785466648109237@unknownmsgid&gt;</t>
  </si>
  <si>
    <t>Thu, 23 Oct 2008 17:55:21 +0000</t>
  </si>
  <si>
    <t>Delivered: Re: State Environment Heads Top Obama List For EPA Administrator</t>
  </si>
  <si>
    <t>&lt;1923574396-1224784516-cardhu_decombobulator_blackberry.rim.net-1722761456-@bxe032.bisx.prod.on.blackberry&gt;</t>
  </si>
  <si>
    <t>Sat, 9 Feb 2013 09:00:47 -0500 (EST)</t>
  </si>
  <si>
    <t>We're Moving #ForwardOnClimate. Join us.</t>
  </si>
  <si>
    <t>&lt;2467307539.-529569122@org.orgDB.mail.democracyinaction.org&gt;</t>
  </si>
  <si>
    <t>Sun, 2 Aug 2015 15:48:55 -0400</t>
  </si>
  <si>
    <t>&lt;2616850762063238680@unknownmsgid&gt;</t>
  </si>
  <si>
    <t>Sun, 31 Aug 2014 23:20:54 +0000</t>
  </si>
  <si>
    <t>John Catsimatidis Roundtable Radio
	&lt;John_Catsimatidis_Roundtable_Rad@mail.vresp.com&gt;</t>
  </si>
  <si>
    <t>Cats' Roundtable Radio link Sunday August 31, 2014 9:00AM 970AM Radio</t>
  </si>
  <si>
    <t>&lt;08ff8bb440-podesta=law.georgetown.edu@mail.vresp.com&gt;</t>
  </si>
  <si>
    <t>Fri, 10 Apr 2015 15:25:58 -0400</t>
  </si>
  <si>
    <t>Erika Rottenberg &lt;erika.rottenberg@gmail.com&gt;</t>
  </si>
  <si>
    <t>Re: Steph Hannon Re: Fwd: LinkedIn General Counsel (former) and
 Hillary's campaign</t>
  </si>
  <si>
    <t>&lt;CAE6FiQ_oNfLGCRXmOCMs=3NvCgPS-VN1Lf51oNfXHrfWZK6=tw@mail.gmail.com&gt;</t>
  </si>
  <si>
    <t>Wed, 17 Jun 2015 04:53:54 -0000</t>
  </si>
  <si>
    <t>"VAMOOSE BUS.COM" &lt;sales@vamoosebus.com&gt;</t>
  </si>
  <si>
    <t>"Beth Jones" &lt;john.podesta@gmail.com&gt;</t>
  </si>
  <si>
    <t>VAMOOSE BUS COMPANY Customer Receipt/Purchase Confirmation</t>
  </si>
  <si>
    <t>&lt;D615F9F32939471AAEAAE8639C279894@anet.ad&gt;</t>
  </si>
  <si>
    <t>Tue, 22 Sep 2015 20:50:02 +0000</t>
  </si>
  <si>
    <t>"Barnett, Robert" &lt;RBarnett@wc.com&gt;</t>
  </si>
  <si>
    <t>'Lona Valmoro' &lt;lvalmoro@hillaryclinton.com&gt;, 
 'Jake Sullivan' &lt;jsullivan@hillaryclinton.com&gt;, 
 'Huma Abedin' &lt;ha16@hillaryclinton.com&gt;, 
 "'Ron Klain'" &lt;ron.klain@revolution.com&gt;, 
 'Karen Dunn' &lt;karen.l.dunn@gmail.com&gt;, 
 'Tony Carrk' &lt;tcarrk@hillaryclinton.com&gt;, 
 'Mandy   Grunwald' &lt;gruncom@aol.com&gt;, 
 "'Margolis, Jim'" &lt;Jim.Margolis@gmmb.com&gt;, 
 'Joel   Benenson' &lt;jbenenson@bsgco.com&gt;, 
 'Sara Aronchick Solow' &lt;sara.solow@gmail.com&gt;, 
 "'John Podesta'" &lt;john.podesta@gmail.com&gt;, 
 'Kristina   Costa' &lt;kcosta@hillaryclinton.com&gt;</t>
  </si>
  <si>
    <t>RE: Conference Call with HRC -- Wednesday, September 23rd</t>
  </si>
  <si>
    <t>&lt;41220.115092216500504737@us-mta-46.us.mimecast.lan&gt;</t>
  </si>
  <si>
    <t>Sat, 18 Dec 2010 19:20:37 -0500</t>
  </si>
  <si>
    <t>Don't Ask, Don't Tell</t>
  </si>
  <si>
    <t>&lt;ff8c3cd6674107f4fe0e2bd726c0b07b@bounce.bluestatedigital.com&gt;</t>
  </si>
  <si>
    <t>Tue, 7 Apr 2015 21:46:06 +0000</t>
  </si>
  <si>
    <t>"Jester, Daniel" &lt;Daniel.Jester@gmmb.com&gt;, 
 Brian Fallon &lt;brianefallon@gmail.com&gt;, David Binder &lt;David@db-research.com&gt;, 
 Huma Abedin &lt;huma@hrcoffice.com&gt;, 
 Jen Palmieri &lt;jennifer.m.palmieri@gmail.com&gt;, 
 =?utf-8?Q?Jesse=0D=0A_Ferguson?= &lt;jesse@jesseferguson.com&gt;, 
 Joel Benenson &lt;jbenenson@bsgco.com&gt;, "John Anzalone" &lt;john@algpolling.com&gt;, 
 John Podesta &lt;john.podesta@gmail.com&gt;, 
 Kristina Schake &lt;kristinakschake@gmail.com&gt;, 
 Mandy Grunwald &lt;gruncom@aol.com&gt;, "Margolis, Jim" &lt;Jim.Margolis@gmmb.com&gt;, 
 Marlon Marshall &lt;marlondmarshall@gmail.com&gt;, 
 Nick Merrill &lt;nmerrill@hrcoffice.com&gt;, Oren Shur &lt;orencshur@gmail.com&gt;, 
 Robby Mook &lt;robbymook2015@gmail.com&gt;, Teddy Goff &lt;teddy.goff@gmail.com&gt;, 
 Tony Carrk &lt;tony.carrk@gmail.com&gt;</t>
  </si>
  <si>
    <t>RE: Foundation for a Secure and Prosperous America</t>
  </si>
  <si>
    <t>&lt;6ACA74727825AD40A9F9E347F03A334A048AC1@S2376M14.CDSmail.pvt&gt;</t>
  </si>
  <si>
    <t>Wed, 8 Jul 2015 16:00:22 +0000</t>
  </si>
  <si>
    <t>"Monica Mohan, Office of the President" &lt;mmohan@aft.org&gt;</t>
  </si>
  <si>
    <t>RE: Dinner w. AFT President Randi Weingarten</t>
  </si>
  <si>
    <t>&lt;A53BE2F49F92D64FA614519D8B126B9CC3CDE376@HQ-Exch10MB2.aft.org&gt;</t>
  </si>
  <si>
    <t>Wed, 10 Sep 2014 09:17:43 -0400</t>
  </si>
  <si>
    <t>Kim Larson &lt;kimlars9@gmail.com&gt;</t>
  </si>
  <si>
    <t>Re: Next Saturday</t>
  </si>
  <si>
    <t>&lt;E42FDFBD-3A1E-4434-B544-816DB393E253@gmail.com&gt;</t>
  </si>
  <si>
    <t>Thu, 19 Mar 2015 11:29:06 -0400</t>
  </si>
  <si>
    <t>Re: story you might appreciate</t>
  </si>
  <si>
    <t>&lt;5E3A18FE-6E55-4A86-A493-FDF1C7119B89@gmail.com&gt;</t>
  </si>
  <si>
    <t>Fri, 29 Jan 2016 21:10:58 -0500</t>
  </si>
  <si>
    <t>Re: Catching up in Iowa?</t>
  </si>
  <si>
    <t>&lt;CAE6FiQ81h8y2r=Z_MsEt163czFYqFe39Zjzx-Gg=FKAz_PZcMQ@mail.gmail.com&gt;</t>
  </si>
  <si>
    <t>Sun, 31 Jan 2016 13:03:52 -0500</t>
  </si>
  <si>
    <t>kellysmaer@gmail.com</t>
  </si>
  <si>
    <t>Re: Iowa..</t>
  </si>
  <si>
    <t>&lt;9D92D116-A141-4370-8247-6C68CA373D4D@gmail.com&gt;</t>
  </si>
  <si>
    <t>Sat, 26 Dec 2015 14:49:29 -0800</t>
  </si>
  <si>
    <t>"Donna E. Shalala" &lt;news@action.clintonfoundation.org&gt;</t>
  </si>
  <si>
    <t>All hands on deck today</t>
  </si>
  <si>
    <t>&lt;0.1.B.CD.1D1402FAE1140FE.0@omp.action.clintonfoundation.org&gt;</t>
  </si>
  <si>
    <t>Tue, 8 Dec 2015 13:15:40 -0500</t>
  </si>
  <si>
    <t>RE: Infrastructure Docs</t>
  </si>
  <si>
    <t>&lt;446ec382e963073b265b0a139196a62c@mail.gmail.com&gt;</t>
  </si>
  <si>
    <t>Fri, 18 Mar 2016 01:51:31 +0000</t>
  </si>
  <si>
    <t>Sue Tierney &lt;stierney@analysisgroup.com&gt;, 
 "gretchen.rau@climateworks.org" &lt;gretchen.rau@climateworks.org&gt;, 
 John Podesta &lt;john.podesta@gmail.com&gt;</t>
  </si>
  <si>
    <t>Fwd: Podcast</t>
  </si>
  <si>
    <t>&lt;CE3FA4C1-F714-413D-B2B8-B99D3C510F47@hewlett.org&gt;</t>
  </si>
  <si>
    <t>Thu, 7 Mar 2013 07:00:58 -0600 (CST)</t>
  </si>
  <si>
    <t>Vanessa Kritzer &lt;feedback@lcv.org&gt;</t>
  </si>
  <si>
    <t xml:space="preserve">New Head of the EPA </t>
  </si>
  <si>
    <t>&lt;32556221.1362662031750.JavaMail.www@app339&gt;</t>
  </si>
  <si>
    <t>Wed, 22 Oct 2008 08:47:36 -0500</t>
  </si>
  <si>
    <t>william.m.daley@jpmchase.com</t>
  </si>
  <si>
    <t>&lt;OF862574EA.004BC4D5-ON862574EA.004BC4D5-862574EA.004BC4D9@jpmchase.com&gt;</t>
  </si>
  <si>
    <t>Fri, 3 Jul 2015 17:44:50 -0400</t>
  </si>
  <si>
    <t>Robby Mook &lt;re47@hillaryclinton.com&gt;, 
 Jennifer Palmieri &lt;jpalmieri@hillaryclinton.com&gt;</t>
  </si>
  <si>
    <t>RE: Draft Message Box</t>
  </si>
  <si>
    <t>&lt;6b0d47ed861d11812745b67532346d07@mail.gmail.com&gt;</t>
  </si>
  <si>
    <t>Thu, 20 Dec 2012 16:33:32 +0000</t>
  </si>
  <si>
    <t>&lt;CE82EABC23C49A4F86B7E0834F2B276109A3A43E@NS1-HQ-XM02.neahq.nearoot.org&gt;</t>
  </si>
  <si>
    <t>Thu, 19 Mar 2015 12:52:52 -0400 (EDT)</t>
  </si>
  <si>
    <t>JOHN.PODESTA@GMAIL.COM, ERYN.SEPP@GMAIL.COM</t>
  </si>
  <si>
    <t>Amtrak: eTicket and Receipt for Your 03/20/2015 Trip - JOHN PODESTA</t>
  </si>
  <si>
    <t>&lt;525923108.4808441426783972415.JavaMail.TDDServerProd@amtrak.com&gt;</t>
  </si>
  <si>
    <t>Thu, 3 Apr 2014 19:58:30 -0400</t>
  </si>
  <si>
    <t>Re: Fwd: The Big Day has arrived</t>
  </si>
  <si>
    <t>&lt;CAE6FiQ-5XrDegowiLEMSXsNv-CnneCwF8M86dWC_NG6QA8o5Sg@mail.gmail.com&gt;</t>
  </si>
  <si>
    <t>Thu, 11 Sep 2014 14:10:19 -0500</t>
  </si>
  <si>
    <t>Don't let this reform die</t>
  </si>
  <si>
    <t>&lt;746861790.1410462659693.JavaMail.www@app346&gt;</t>
  </si>
  <si>
    <t>Sat, 8 Nov 2008 13:59:30 -0500</t>
  </si>
  <si>
    <t>john.podesta@gmail.com, James.Rubin@bcpartners.com</t>
  </si>
  <si>
    <t>Susan Collins</t>
  </si>
  <si>
    <t>&lt;698876986403DD49978316C1AC50A61269E969@exenjmb03.nam.nsroot.net&gt;</t>
  </si>
  <si>
    <t>Mon, 13 Oct 2008 11:35:51 -0400</t>
  </si>
  <si>
    <t>RE: Gerald Corrigan</t>
  </si>
  <si>
    <t>&lt;0DA00BFE3116BB4DB975587B3511F4E00557C8F4@EXNJMB57.nam.nsroot.net&gt;</t>
  </si>
  <si>
    <t>Mon, 04 May 2015 22:38:28 +0000</t>
  </si>
  <si>
    <t>"erenda@hillaryclinton.com" &lt;erenda@hillaryclinton.com&gt;, 
 "gruncom@aol.com" &lt;gruncom@aol.com&gt;, 
 "kschake@hillaryclinton.com" &lt;kschake@hillaryclinton.com&gt;, 
 "jbenenson@bsgco.com" &lt;jbenenson@bsgco.com&gt;, 
 "ha16@hillaryclinton.com" &lt;ha16@hillaryclinton.com&gt;, 
 "maria@precisionstrategies.com" &lt;maria@precisionstrategies.com&gt;, 
 "kdowd@hillaryclinton.com" &lt;kdowd@hillaryclinton.com&gt;, 
 "john.podesta@gmail.com" &lt;john.podesta@gmail.com&gt;, 
 "caitlin@grunwald-communications.com" &lt;caitlin@grunwald-communications.com&gt;, 
 "tgoff@hillaryclinton.com" &lt;tgoff@hillaryclinton.com&gt;, 
 "mona@algpolling.com" &lt;mona@algpolling.com&gt;, 
 "David@db-research.com" &lt;david@db-research.com&gt;, 
 "dschwerin@hillaryclinton.com" &lt;dschwerin@hillaryclinton.com&gt;, 
 "dcheng@hillaryclinton.com" &lt;dcheng@hillaryclinton.com&gt;, 
 "re47@hillaryclinton.com" &lt;re47@hillaryclinton.com&gt;, 
 "amercurio@hillaryclinton.com" &lt;amercurio@hillaryclinton.com&gt;, 
 "jpalmieri@hillaryclinton.com" &lt;jpalmieri@hillaryclinton.com&gt;, 
 "ahornbrook@hillaryclinton.com" &lt;ahornbrook@hillaryclinton.com&gt;, 
 "ellen.esterhay@gmmb.com" &lt;ellen.esterhay@gmmb.com&gt;, 
 "mmarshall@hillaryclinton.com" &lt;mmarshall@hillaryclinton.com&gt;, 
 "john@algpolling.com" &lt;john@algpolling.com&gt;, 
 "cciorciari@hillaryclinton.com" &lt;cciorciari@hillaryclinton.com&gt;, 
 "scurrie@bsgco.com" &lt;scurrie@bsgco.com&gt;, 
 "jake.sullivan@gmail.com" &lt;jake.sullivan@gmail.com&gt;, 
 "jim.margolis@gmmb.com" &lt;jim.margolis@gmmb.com&gt;, 
 "sbay@hillaryclinton.com" &lt;sbay@hillaryclinton.com&gt;, 
 "mastor@hillaryclinton.com" &lt;mastor@hillaryclinton.com&gt;</t>
  </si>
  <si>
    <t>Launch Call</t>
  </si>
  <si>
    <t>&lt;047d7bd6c4927d6c4a0515493827@google.com&gt;</t>
  </si>
  <si>
    <t>Wed, 4 Nov 2015 21:51:42 -0500</t>
  </si>
  <si>
    <t>&lt;-1444019072109306775@unknownmsgid&gt;</t>
  </si>
  <si>
    <t>Sat, 5 Mar 2016 17:05:29 +0000</t>
  </si>
  <si>
    <t>Josh Fidler &lt;JOSH@chesapeakerealtypartners.com&gt;</t>
  </si>
  <si>
    <t>How to neutralize Trump</t>
  </si>
  <si>
    <t>&lt;3698246F-135B-4FC5-9D8B-DE10D610DBB8@chesapeakerealtypartners.com&gt;</t>
  </si>
  <si>
    <t>Thu, 3 Jul 2008 15:52:41 -0400</t>
  </si>
  <si>
    <t>Re: FW: Bruce Katz</t>
  </si>
  <si>
    <t>&lt;8dd172e0807031252y5f699a73re1171d3d2f23d3df@mail.gmail.com&gt;</t>
  </si>
  <si>
    <t>Sat, 16 Jan 2016 08:02:49 -0500</t>
  </si>
  <si>
    <t>Is there a poll briefing this am?</t>
  </si>
  <si>
    <t>&lt;CAE6FiQ9UQXJgkBnTq7Hfg5rzR1Bbx_VvvEeY_+Uu+iy4sj34ow@mail.gmail.com&gt;</t>
  </si>
  <si>
    <t>Mon, 21 Dec 2015 08:01:24 -0600</t>
  </si>
  <si>
    <t>Global Europe Program &lt;European.Studies@wilsoncenter.org&gt;</t>
  </si>
  <si>
    <t>2015 Global Europe Year in Review</t>
  </si>
  <si>
    <t>&lt;109899408.951946767.1450706484419.JavaMail.root@sjmas02.marketo.org&gt;</t>
  </si>
  <si>
    <t>Tue, 9 Sep 2014 11:38:59 +0000</t>
  </si>
  <si>
    <t>Re: For Review: HRC @ Steak Fry &amp; DSCC fundraiser</t>
  </si>
  <si>
    <t>&lt;EAF2D6FA-F174-4CED-A280-799C58A2059A@hrcoffice.com&gt;</t>
  </si>
  <si>
    <t>Fri, 3 Jul 2015 14:00:56 +0000 (GMT)</t>
  </si>
  <si>
    <t>A look at how MedExpress uses X-rays</t>
  </si>
  <si>
    <t>&lt;1529673238.1069013741435932056796.JavaMail.app@rbg31.atlis1&gt;</t>
  </si>
  <si>
    <t>Sat, 25 Oct 2008 16:48:45 -0600</t>
  </si>
  <si>
    <t>"Jill Hanauer, Project New West" &lt;jill@projectnewwest.com&gt;</t>
  </si>
  <si>
    <t>"Jill Hanauer" &lt;jill@projectnewwest.com&gt;</t>
  </si>
  <si>
    <t>Important Arizona Presidential Tracking Poll</t>
  </si>
  <si>
    <t>&lt;574b148a0810251548j62a021dap20d22364e9cf0d33@mail.gmail.com&gt;</t>
  </si>
  <si>
    <t>Sat, 30 Jan 2016 12:05:04 -0500</t>
  </si>
  <si>
    <t>Michelle Obama &lt;democraticparty@democrats.org&gt;</t>
  </si>
  <si>
    <t>This is so, so important, John</t>
  </si>
  <si>
    <t>&lt;29ed0f443cd1e0c19a5a581812000c98@ofa0.bounce.bluestatedigital.com&gt;</t>
  </si>
  <si>
    <t>Tue, 11 Aug 2015 15:27:48 +0000</t>
  </si>
  <si>
    <t>"john.podesta@gmail.com" &lt;john.podesta@gmail.com&gt;, 
 "milia.fisher@gmail.com" &lt;milia.fisher@gmail.com&gt;</t>
  </si>
  <si>
    <t>Fw: Equitable Growth Press Clips August 11</t>
  </si>
  <si>
    <t>&lt;BY2PR08MB1749A25AD588E0054BAE34ACBA7F0@BY2PR08MB1749.namprd08.prod.outlook.com&gt;</t>
  </si>
  <si>
    <t>Mon, 2 Mar 2015 14:51:57 -0500</t>
  </si>
  <si>
    <t>"pir@hrcoffice.com" &lt;pir@hrcoffice.com&gt;, 
 Heather Samuelson &lt;hsamuelson@cdmillsgroup.com&gt;, 
 Nick Merrill &lt;nmerrill.hrco@gmail.com&gt;, 
 John Podesta &lt;john.podesta@gmail.com&gt;, Eryn Sepp &lt;eryn.sepp@gmail.com&gt;</t>
  </si>
  <si>
    <t>3 pm call</t>
  </si>
  <si>
    <t>&lt;CAJNDScFCmdJiQGwSTh-R5LN76-iZpb2PWqtJRr8CcH9_ehm9NQ@mail.gmail.com&gt;</t>
  </si>
  <si>
    <t>Sun, 12 Jul 2015 13:11:38 -0400</t>
  </si>
  <si>
    <t>&lt;7452600824923314435@unknownmsgid&gt;</t>
  </si>
  <si>
    <t>Thu, 3 Dec 2015 02:00:04 +0000</t>
  </si>
  <si>
    <t>"Price, Jonathon" &lt;jonathon.price@aspeninst.org&gt;</t>
  </si>
  <si>
    <t>"john.podesta@gmail.com" &lt;john.podesta@gmail.com&gt;, 
 =?us-ascii?Q?Nick_Burns=0D=0A_=28Nicholas=5FBurns@hks.harvard.edu=29?= &lt;Nicholas_Burns@hks.harvard.edu&gt;</t>
  </si>
  <si>
    <t>Speaker Requester - U.S.-India Dialogue</t>
  </si>
  <si>
    <t>&lt;D488C233CD349342A3CAA62CF6CEDF09F93A3196@DCMAILMB3.aspeninst.org&gt;</t>
  </si>
  <si>
    <t>Tue, 3 Nov 2015 19:33:23 +0000</t>
  </si>
  <si>
    <t>Stop The Tea Party &lt;democrats@hmpac.com&gt;</t>
  </si>
  <si>
    <t>this was YOU</t>
  </si>
  <si>
    <t>&lt;f5fc5142088db74136251739f88fd16c@bounce.bluestatedigital.com&gt;</t>
  </si>
  <si>
    <t>Wed, 30 Dec 2015 08:58:02 -0500</t>
  </si>
  <si>
    <t>Fwd: Greetings John</t>
  </si>
  <si>
    <t>&lt;CAE6FiQ-DBMbxqgy2a7WTThMoO8wdVOSadMpnSj3YMt4eF1snGw@mail.gmail.com&gt;</t>
  </si>
  <si>
    <t>Mon, 11 May 2015 22:02:51 -0600</t>
  </si>
  <si>
    <t>&lt;CEF00A2C-2727-4316-AC17-F5C228A8151C@gmail.com&gt;</t>
  </si>
  <si>
    <t>Tue, 17 Nov 2015 15:19:23 -0600</t>
  </si>
  <si>
    <t>"Vanguard Flagship Services" &lt;flagship@eonline.e-vanguard.com&gt;</t>
  </si>
  <si>
    <t>Live video webcast reminder: Asset allocation: Your most important investing decision</t>
  </si>
  <si>
    <t>&lt;c2890e2b-75b4-409d-9ca2-28393f64bd7c@xtgap4s7mta1253.xt.local&gt;</t>
  </si>
  <si>
    <t>Wed, 22 Jul 2015 20:26:41 -0400</t>
  </si>
  <si>
    <t>&lt;CAE6FiQ-Cv+RUjya3-Ejbh3g-KRx1C-MT_8twRBybbunBsgZ0qA@mail.gmail.com&gt;</t>
  </si>
  <si>
    <t>Wed, 14 May 2014 14:41:11 +0430</t>
  </si>
  <si>
    <t>Mary Podesta &lt;podesta.mary@gmail.com&gt;, 
 Judge Thomas Spieczny &lt;tspieczny@epcounty.com&gt;, 
 Nspieczny &lt;nspieczny@aol.com&gt;, Todge Spieczny &lt;todges2000@yahoo.com&gt;</t>
  </si>
  <si>
    <t>Afghan Pierogi</t>
  </si>
  <si>
    <t>&lt;CAP-MWF4vM3vjKYC-8CnzhioN+-F2cBgv=TdJK9omsC8rZwZfuQ@mail.gmail.com&gt;</t>
  </si>
  <si>
    <t>Wed, 2 Dec 2015 19:35:44 -0500</t>
  </si>
  <si>
    <t>Harrell Kirstein &lt;hkirstein@hillaryclinton.com&gt;</t>
  </si>
  <si>
    <t>Re: DRAFT / FOR THE BOOK: NH women's economic opportunity speech</t>
  </si>
  <si>
    <t>&lt;8169298961782907397@unknownmsgid&gt;</t>
  </si>
  <si>
    <t>Thu, 1 Oct 2015 04:46:00 +0000</t>
  </si>
  <si>
    <t>&lt;c81203f475123a9e28e9c42cd4c5c72a395.20151001044528@mail158.atl101.mcdlv.net&gt;</t>
  </si>
  <si>
    <t>Sat, 13 Dec 2014 12:25:44 -0500</t>
  </si>
  <si>
    <t>Fwd: Circling back</t>
  </si>
  <si>
    <t>&lt;CAE6FiQ_p9YX3EMZHuMiEUik9a2QNzq6rzc9A+aESe8Eti2ssZw@mail.gmail.com&gt;</t>
  </si>
  <si>
    <t>Sun, 11 Oct 2015 11:41:20 -0400</t>
  </si>
  <si>
    <t>Re: MONDAY -- update on debate prep session</t>
  </si>
  <si>
    <t>&lt;CAE6FiQ-szd9t1Fryw-8qm863H2TCYBNUELED8Cu7GYsS=KSp2w@mail.gmail.com&gt;</t>
  </si>
  <si>
    <t>Thu, 6 Nov 2014 11:40:29 +0200</t>
  </si>
  <si>
    <t>&lt;B49816FBF0B84234A02576BBDAABDA25@rodeh&gt;</t>
  </si>
  <si>
    <t>Tue, 18 Aug 2015 22:33:04 -0400</t>
  </si>
  <si>
    <t>&lt;-3442278054349443620@unknownmsgid&gt;</t>
  </si>
  <si>
    <t>Thu, 25 Jul 2013 15:20:29 +0000</t>
  </si>
  <si>
    <t>Why am I emailing you about sodomy?</t>
  </si>
  <si>
    <t>&lt;4b43212a370ec7bcfb6a9546d6e40038@bounce.bluestatedigital.com&gt;</t>
  </si>
  <si>
    <t>Tue, 2 Jun 2015 11:02:34 +0000 (UTC)</t>
  </si>
  <si>
    <t>Michael Evans &lt;messages-noreply@linkedin.com&gt;</t>
  </si>
  <si>
    <t>Michael Evans's invitation is waiting for your response</t>
  </si>
  <si>
    <t>&lt;1627387232.3378965.1433242954512.JavaMail.app@ela4-app5004.prod&gt;</t>
  </si>
  <si>
    <t>Mon, 31 Aug 2015 05:03:51 -0700</t>
  </si>
  <si>
    <t>Email exclusive: Earn 5,000 or 7,500 extra miles on a Hertz rental</t>
  </si>
  <si>
    <t>&lt;0.1.66.55A.1D0E3E4DD29E744.0@omp.news.united.com&gt;</t>
  </si>
  <si>
    <t>Mon, 23 Jun 2008 12:30:40 -0400</t>
  </si>
  <si>
    <t>[big campaign] McCain's Economic Policies: By Lobbyists, For
 Lobbyists - research attached</t>
  </si>
  <si>
    <t>&lt;00e801c8d54e$7a4f6c90$6eee45b0$@org&gt;</t>
  </si>
  <si>
    <t>Sat, 8 Aug 2009 16:43:47 -0400</t>
  </si>
  <si>
    <t>"'podesta@ici.org'" &lt;podesta@ici.org&gt;, 
 "'john.podesta@gmail.com'" &lt;john.podesta@gmail.com&gt;</t>
  </si>
  <si>
    <t>&lt;786762D781A7FF4FAC9060892B404488034930864D@CLNTINET08.clinton.local&gt;</t>
  </si>
  <si>
    <t>Wed, 26 May 2010 23:14:54 -0400</t>
  </si>
  <si>
    <t>luzzatto@aol.com</t>
  </si>
  <si>
    <t>john.podesta@gmail.com, tpodesta@podesta.com, podesta@heatherpodesta.com, 
 skigirlmr@yahoo.com</t>
  </si>
  <si>
    <t>Fwd: OUR Mary Podesta--this is an old list so please forward to who isn't
 on it cause I'm on D's laptop</t>
  </si>
  <si>
    <t>&lt;8CCCB61E9B76E53-20D0-547D@webmail-m044.sysops.aol.com&gt;</t>
  </si>
  <si>
    <t>Sat, 8 Nov 2008 02:47:44 +0000</t>
  </si>
  <si>
    <t>"David Axelrod" &lt;axelrodfam@aol.com&gt;</t>
  </si>
  <si>
    <t>Delivered: Fw: Opportunities in Obama Administration/Working for You</t>
  </si>
  <si>
    <t>&lt;1397389150-1226112450-cardhu_decombobulator_blackberry.rim.net-1103218662-@bxe245.bisx.prod.on.blackberry&gt;</t>
  </si>
  <si>
    <t>Wed, 30 Dec 2015 22:37:38 -0000</t>
  </si>
  <si>
    <t>Releasing tomorrow: Foamposite One!</t>
  </si>
  <si>
    <t>&lt;b8rsvp8b57hq1qaujsk9mqd9bc3ks0.14748554742.5956@mta821.e.footlocker.com&gt;</t>
  </si>
  <si>
    <t>Tue, 18 Dec 2012 07:06:42 -0500</t>
  </si>
  <si>
    <t>Get 30% off Your Entire Purchase Online!</t>
  </si>
  <si>
    <t>&lt;23411-787-1B9O97-J7UR1-NHF7Y-WZ01EQ-GQBSGL-H-M2-20121218-371f74a7733f196fc@e-dialog.com&gt;</t>
  </si>
  <si>
    <t>Wed, 29 Apr 2015 15:26:57 -0400</t>
  </si>
  <si>
    <t>Jason Chung &lt;jchung@hillaryclinton.com&gt;</t>
  </si>
  <si>
    <t>Alex Hornbrook &lt;ahornbrook@hillaryclinton.com&gt;</t>
  </si>
  <si>
    <t>Re: Launch Location Discussion</t>
  </si>
  <si>
    <t>&lt;CA+QCcc_9ipLDTo7CKs-r6diCVZUf0-6pFH8Cc1pjZYUM+evz5g@mail.gmail.com&gt;</t>
  </si>
  <si>
    <t>Sat, 6 Sep 2014 18:10:02 -0400</t>
  </si>
  <si>
    <t>"Sepp, Eryn" &lt;eryn_m_sepp@who.eop.gov&gt;</t>
  </si>
  <si>
    <t>&lt;CAE6FiQ-n3=xLjs7uQEc_g=k03Xq4aebixObJjwcftrmYeO9mYA@mail.gmail.com&gt;</t>
  </si>
  <si>
    <t>Mon, 19 Oct 2015 22:43:24 -0400</t>
  </si>
  <si>
    <t>&lt;CALk44aCsS0LwaV715-DotiGZdmmG2yz7VqNdi=6mRCX+NnPt_A@mail.gmail.com&gt;</t>
  </si>
  <si>
    <t>Sat, 27 Jun 2015 16:18:23 -0400</t>
  </si>
  <si>
    <t>John Podesta &lt;john.podesta@gmail.com&gt;, jpodesta@americanprogress.org, 
 dkendall@wc.com, Heather Samuelson &lt;hsamuelson@cdmillsgroup.com&gt;, 
 Cheryl Mills &lt;cheryl.mills@gmail.com&gt;, 
 Brian Fallon &lt;bfallon@hillaryclinton.com&gt;, 
 Christina Reynolds &lt;creynolds@hillaryclinton.com&gt;, 
 Nick Merrill &lt;nmerrill@hillaryclinton.com&gt;</t>
  </si>
  <si>
    <t>possible Podesta statement to prebut Gowdy</t>
  </si>
  <si>
    <t>&lt;22ffeea0eaf0643db53f81fa95fc4d21@mail.gmail.com&gt;</t>
  </si>
  <si>
    <t>Fri, 23 Jan 2015 10:28:33 -0500</t>
  </si>
  <si>
    <t>Re: Can we talk?</t>
  </si>
  <si>
    <t>&lt;CAE6FiQ87Y8dZa2-2FERWg9qjBC0XqdiNHKF31X+yNSEPSM4EuA@mail.gmail.com&gt;</t>
  </si>
  <si>
    <t>Fri, 16 May 2014 03:45:52 -0400</t>
  </si>
  <si>
    <t>&lt;6A46EBEB-2E49-47A8-B688-1340789F725D@gmail.com&gt;</t>
  </si>
  <si>
    <t>Fri, 4 Apr 2014 12:44:36 -0400</t>
  </si>
  <si>
    <t>"Richard C. Leone" &lt;rcleone@earthlink.net&gt;</t>
  </si>
  <si>
    <t>"jpodesta" &lt;john.podesta@gmail.com&gt;</t>
  </si>
  <si>
    <t>FW: http://www.newsday.com/opinion/op-ed-governors-can-re-energize-the-port-authority-1.7597618</t>
  </si>
  <si>
    <t>&lt;007501cf5025$2a6248d0$7f26da70$@earthlink.net&gt;</t>
  </si>
  <si>
    <t>Mon, 16 Feb 2015 16:27:41 -0500</t>
  </si>
  <si>
    <t>Kristina Costa &lt;Kristina_L_Costa@who.eop.gov&gt;</t>
  </si>
  <si>
    <t>RE: Ethiopia memo</t>
  </si>
  <si>
    <t>&lt;CAE6FiQ937P1bLkuL4k1OPVBhAWncZGQrHErmJd3xgVsBZg7-UA@mail.gmail.com&gt;</t>
  </si>
  <si>
    <t>Mon, 29 Feb 2016 11:09:55 -0500</t>
  </si>
  <si>
    <t>SHOWING: Weds 3/2 10:30 a.m.</t>
  </si>
  <si>
    <t>&lt;CAO++ACOMs4TE1mXZeS3p0QvNSF0Gy_NmDxU4kq9-CgKCkLVARg@mail.gmail.com&gt;</t>
  </si>
  <si>
    <t>Mon, 6 Oct 2008 18:48:26 +0000</t>
  </si>
  <si>
    <t>Delivered: Re: Good meeting Friday</t>
  </si>
  <si>
    <t>&lt;1020137342-1223318908-cardhu_decombobulator_blackberry.rim.net-976181973-@bxe032.bisx.prod.on.blackberry&gt;</t>
  </si>
  <si>
    <t>Mon, 7 Mar 2016 01:44:21 +0000</t>
  </si>
  <si>
    <t>&lt;rslovinesq@gmail.com&gt;</t>
  </si>
  <si>
    <t>Hillary/Debate 3/6</t>
  </si>
  <si>
    <t>&lt;20160307014421.28843.46539@maps.georgetown.edu&gt;</t>
  </si>
  <si>
    <t>Sun, 21 Jun 2015 09:09:51 -0400</t>
  </si>
  <si>
    <t>Re: Arkansas flag and Robert E Lee day</t>
  </si>
  <si>
    <t>&lt;-565735653125272817@unknownmsgid&gt;</t>
  </si>
  <si>
    <t>Wed, 2 Mar 2016 20:23:11 -0500</t>
  </si>
  <si>
    <t>Update -- Top Tax Bills, Handicapped</t>
  </si>
  <si>
    <t>&lt;9D34D803-0AD9-4A3B-B99C-BB33314DC3FB@gmail.com&gt;</t>
  </si>
  <si>
    <t>Mon, 7 Sep 2015 19:03:06 -0400</t>
  </si>
  <si>
    <t>Re: My interview with Obama</t>
  </si>
  <si>
    <t>&lt;2CBAFDD6-C099-4847-8E5B-F190D0B51AF0@gmail.com&gt;</t>
  </si>
  <si>
    <t>Wed, 27 May 2015 23:20:39 +0000</t>
  </si>
  <si>
    <t>Re: Call thurs re k salazar?</t>
  </si>
  <si>
    <t>&lt;f6ftl76xgq0ydvtipy8qtk37.1432768832825@email.android.com&gt;</t>
  </si>
  <si>
    <t>Thu, 18 Feb 2010 17:58:47 -0500</t>
  </si>
  <si>
    <t>Lauren Weiner &lt;Weiner@americansunitedforchange.org&gt;</t>
  </si>
  <si>
    <t>[big campaign] First Full Day of Health Care March from PA to DC 
	Draws Crowds, Offers Hope</t>
  </si>
  <si>
    <t>&lt;95AFEEF8AB22CE4E8CA3F8E6FBCB8CD117D3B781B1@AUFC-S1.AUFC.local&gt;</t>
  </si>
  <si>
    <t>Thu, 7 May 2015 16:59:24 -0400</t>
  </si>
  <si>
    <t>Re: Time to talk?</t>
  </si>
  <si>
    <t>&lt;CAE6FiQ8CWhS2HpeZSt-4_7ocO9BtVyK5=TWmgWr8Qu9Gh_tJHA@mail.gmail.com&gt;</t>
  </si>
  <si>
    <t>Thu, 8 Aug 2013 03:20:06 -0400 (EDT)</t>
  </si>
  <si>
    <t>ihss.consumersunion@groups.facebook.com, CDR-MembersXchange@yahoogroups.com, 
 adapt-cal@yahoogroups.com, jadler@adleradr.com, bipoole@verizon.net, 
 miles-deborah@sbcglobal.net, jerryncastro@gmail.com, 
 ericv312001@sbcglobal.net, maggie@pascla.org, lnavarro@calif-ilc.org, 
 ecastano@aol.com, Rargenta@aol.com, cotero@abilityfirst.org, 
 tmagady@elderlaw.net</t>
  </si>
  <si>
    <t xml:space="preserve">PBS NewsHour Tom Harkin, Lingering Bias Has Delayed States' ADA Compliance | </t>
  </si>
  <si>
    <t>&lt;b4755.5d40a4e.3f34a0a6@aol.com&gt;</t>
  </si>
  <si>
    <t>Sun, 17 May 2015 01:45:08 +0000</t>
  </si>
  <si>
    <t>Spring 2015 Graduating Student Grades Posted/Graduation Cutoffs</t>
  </si>
  <si>
    <t>&lt;454ED38CD3F6A94DBFBE980A6A2708B05EBA9296@LAW-MBX01.law.georgetown.edu&gt;</t>
  </si>
  <si>
    <t>Sun, 29 Sep 2013 09:28:34 -0500 (CDT)</t>
  </si>
  <si>
    <t>"Amy Runyon-Harms, ProgressNow Colorado" &lt;info@progressnowcolorado.org&gt;</t>
  </si>
  <si>
    <t>Determined to hurt us</t>
  </si>
  <si>
    <t>&lt;6945114.1380470719406.JavaMail.www@app309&gt;</t>
  </si>
  <si>
    <t>Sat, 2 Jan 2016 17:07:27 -0500</t>
  </si>
  <si>
    <t>billh@uanet.org</t>
  </si>
  <si>
    <t>&lt;CAE6FiQ-_vxbfPYaSyY0oqeNTHkbRvsm2W=XCZOjUL+fDUR7QZA@mail.gmail.com&gt;</t>
  </si>
  <si>
    <t>Sun, 5 Apr 2015 23:33:53 +0000</t>
  </si>
  <si>
    <t>Robby Mook &lt;robbymook2015@gmail.com&gt;, John Podesta &lt;john.podesta@gmail.com&gt;, 
 Jen Palmieri &lt;jennifer.m.palmieri@gmail.com&gt;</t>
  </si>
  <si>
    <t>TPA/TPP Letter</t>
  </si>
  <si>
    <t>&lt;D1473E98.79364%dschwerin@hrcoffice.com&gt;</t>
  </si>
  <si>
    <t>Thu, 17 Mar 2016 20:44:47 -0400</t>
  </si>
  <si>
    <t>Fwd: FOR REVIEW: collaborative stewardship fact sheet</t>
  </si>
  <si>
    <t>&lt;CAE6FiQ9gNsEX069k2gG5kQO869hk-x86KyGPkov-Bpo7H-kuOg@mail.gmail.com&gt;</t>
  </si>
  <si>
    <t>Tue, 15 Jul 2014 01:43:57 +0000 (GMT)</t>
  </si>
  <si>
    <t>KATHARINE BATTEN &lt;kit_batten@me.com&gt;</t>
  </si>
  <si>
    <t>"John Podesta - john.podesta@gmail.com" &lt;john.podesta@gmail.com&gt;</t>
  </si>
  <si>
    <t>quick advice/consultation?</t>
  </si>
  <si>
    <t>&lt;d9951ab7-d92f-456f-878f-10cce14a9c30@me.com&gt;</t>
  </si>
  <si>
    <t>Thu, 28 Mar 2013 17:39:00 -0400</t>
  </si>
  <si>
    <t>"Jon Carson, BarackObama.com" &lt;info@barackobama.com&gt;</t>
  </si>
  <si>
    <t>You only get one shot at this, John</t>
  </si>
  <si>
    <t>&lt;ee4262de8961b6ce58313b1cb2de6f49@ofa0.bounce.bluestatedigital.com&gt;</t>
  </si>
  <si>
    <t>Thu, 2 Jul 2015 16:55:43 +0000</t>
  </si>
  <si>
    <t>&lt;342ce4f59cceb065ee97f787bb6c672c685.20150702165526@mail138.atl121.mcsv.net&gt;</t>
  </si>
  <si>
    <t>Mon, 9 Jun 2008 11:45:48 -0400</t>
  </si>
  <si>
    <t>[big campaign] McCain Events Calendar 6-9</t>
  </si>
  <si>
    <t>&lt;75d85cd70806090845s627f20e5j262798093929477@mail.gmail.com&gt;</t>
  </si>
  <si>
    <t>Sat, 8 Aug 2015 18:28:08 +0000</t>
  </si>
  <si>
    <t>"'ha16@hillaryclinton.com'" &lt;ha16@hillaryclinton.com&gt;, 
 "'dschwerin@hillaryclinton.com'" &lt;dschwerin@hillaryclinton.com&gt;</t>
  </si>
  <si>
    <t>&lt;87357.115080814281100183@us-mta-36.us.mimecast.lan&gt;</t>
  </si>
  <si>
    <t>Sat, 22 Mar 2014 20:54:32 +0000</t>
  </si>
  <si>
    <t>Re: Hope all is well</t>
  </si>
  <si>
    <t>&lt;2C8AE51B-CB25-4432-AD2D-A0B26328C481@mit.edu&gt;</t>
  </si>
  <si>
    <t>Mon, 2 Nov 2015 16:03:50 -0500</t>
  </si>
  <si>
    <t>"Jethro Miller, Chief Development Officer" &lt;jmiller@ppfa.org&gt;</t>
  </si>
  <si>
    <t>Leadership Council Conference Reminder</t>
  </si>
  <si>
    <t>&lt;CAPC2Lqi=_UqspbK9Fy-8--w5t7=yVaR6h6Y0xUuWjL6b=ACo_w@mail.gmail.com&gt;</t>
  </si>
  <si>
    <t>Mon, 1 Feb 2016 18:09:48 -0500</t>
  </si>
  <si>
    <t>"Tikkun's interfaith &amp; secular-humanist-welcoming Network of Spiritual
 Progressives" &lt;info@spiritualprogressives.org&gt;</t>
  </si>
  <si>
    <t>Henry Giroux on Exile as a Space of Disruption in the Academy</t>
  </si>
  <si>
    <t>&lt;3488333331.-1778815896@org.orgDB.reply.salsalabs.com&gt;</t>
  </si>
  <si>
    <t>Sun, 13 Mar 2016 17:34:47 -0400</t>
  </si>
  <si>
    <t>Gary HIRSHBERG &lt;GHIRSHBERG@stonyfield.com&gt;</t>
  </si>
  <si>
    <t>Re: Urgent need to talk and for you to act with the WH</t>
  </si>
  <si>
    <t>&lt;CAE6FiQ8L0RMG+3Q-GjMrie5bAH-25NwOX6zZonX=OjAOb4c-RA@mail.gmail.com&gt;</t>
  </si>
  <si>
    <t>Fri, 6 Nov 2015 18:49:46 -0500</t>
  </si>
  <si>
    <t>lpeterson@hillaryclinton.com, dlowell@hillaryclinton.com</t>
  </si>
  <si>
    <t>Re: DRAFT: SC Equality Remarks</t>
  </si>
  <si>
    <t>&lt;150df34b78a-58af-23be@webprd-a68.mail.aol.com&gt;</t>
  </si>
  <si>
    <t>Wed, 27 Jan 2016 00:01:47 -0500</t>
  </si>
  <si>
    <t>Tina Flournoy &lt;tflournoy11@gmail.com&gt;</t>
  </si>
  <si>
    <t>Fwd: Politico questions</t>
  </si>
  <si>
    <t>&lt;DACE0F14-2D25-4EF9-8ACF-C93900FB6910@gmail.com&gt;</t>
  </si>
  <si>
    <t>Tue, 17 Feb 2015 18:54:10 -0500</t>
  </si>
  <si>
    <t>Re: Amtrak Weds PM Return</t>
  </si>
  <si>
    <t>&lt;10B962DA-6F8F-494A-A610-40CE007DDA8C@gmail.com&gt;</t>
  </si>
  <si>
    <t>Thu, 15 Jan 2015 10:23:31 -0700</t>
  </si>
  <si>
    <t>Michael Huttner &lt;mhuttner@triumphstrategy.com&gt;</t>
  </si>
  <si>
    <t>confidential</t>
  </si>
  <si>
    <t>&lt;CAJ00OKbNxYximWx7uee1Z3D_7JJcK=d1=XSGLsvi5n7+RqmHYA@mail.gmail.com&gt;</t>
  </si>
  <si>
    <t>Fri, 26 Dec 2014 18:46:12 -0500</t>
  </si>
  <si>
    <t>Herbert Sandler &lt;hms@sandlerfoundation.org&gt;, 
 Steve Daetz &lt;sdaetz@sandlerfoundation.org&gt;</t>
  </si>
  <si>
    <t>Re: Fwd: Daily Briefing: Can Mutual Conversions in 2015 Keep Pace
 with Torrid 2014?</t>
  </si>
  <si>
    <t>&lt;CAE6FiQ8bEswK_+QsFB=StsqrVyxF0PhO6n3Y91SE5zQq14RnHg@mail.gmail.com&gt;</t>
  </si>
  <si>
    <t>Sat, 8 Feb 2014 00:12:16 +0000</t>
  </si>
  <si>
    <t>well that escalated fast...</t>
  </si>
  <si>
    <t>&lt;d015fc935c858a1f8f396e414c4ef660@bounce.bluestatedigital.com&gt;</t>
  </si>
  <si>
    <t>Mon, 27 Jul 2015 17:22:34 -0400</t>
  </si>
  <si>
    <t>Re: PPO Delegation Request: SINGAPORE Aug 7-10</t>
  </si>
  <si>
    <t>&lt;CAKM1B-80VJegGa05Cughv11=2YagLsOd7gB8Dxf9RuG+Z+sphQ@mail.gmail.com&gt;</t>
  </si>
  <si>
    <t>Fri, 29 May 2015 10:54:12 -0400</t>
  </si>
  <si>
    <t>John Podesta &lt;john.podesta@gmail.com&gt;, 
 Trevor Houser &lt;tghouser.hrc@gmail.com&gt;</t>
  </si>
  <si>
    <t>RE: Solar/Renewables Target Memo</t>
  </si>
  <si>
    <t>&lt;c7f548632b6cf50e48991434e96ed8dd@mail.gmail.com&gt;</t>
  </si>
  <si>
    <t>Thu, 24 Jul 2014 17:51:45 +0000</t>
  </si>
  <si>
    <t>Herb Sandler &lt;hms@sandlerfoundation.org&gt;, 
 Steve Daetz &lt;sdaetz@sandlerfoundation.org&gt;, 
 John Podesta &lt;john.podesta@gmail.com&gt;</t>
  </si>
  <si>
    <t>Fwd: The WaPo Piece is up</t>
  </si>
  <si>
    <t>&lt;366716B6-8AD4-4D36-A999-59C8533433F6@equitablegrowth.org&gt;</t>
  </si>
  <si>
    <t>Mon, 06 Apr 2015 11:19:50 -0400</t>
  </si>
  <si>
    <t>Tom Steyer</t>
  </si>
  <si>
    <t>&lt;73A3B4D4-B516-4810-951E-5B150DF11789@me.com&gt;</t>
  </si>
  <si>
    <t>Mon, 6 Oct 2008 10:23:35 -0400</t>
  </si>
  <si>
    <t>[big campaign] Tracking Update: Palin Rally in Clearwater, FL
 10/06/08</t>
  </si>
  <si>
    <t>&lt;c28de9b0810060723s1834eed5p468edbf9dba37c2c@mail.gmail.com&gt;</t>
  </si>
  <si>
    <t>Tue, 28 Jul 2015 22:33:34 +0000</t>
  </si>
  <si>
    <t>&lt;1E223CFD-4CE9-4293-AA3D-0BC687B125D1@hrcoffice.com&gt;</t>
  </si>
  <si>
    <t>Sat, 25 Oct 2014 17:49:14 +0000</t>
  </si>
  <si>
    <t>Kirsten Gillibrand &lt;info@kirkpatrickforarizona.com&gt;</t>
  </si>
  <si>
    <t>please john</t>
  </si>
  <si>
    <t>&lt;158f06b9c299fd7344262d0f771aa7d4@bounce.bluestatedigital.com&gt;</t>
  </si>
  <si>
    <t>Tue, 28 Oct 2008 08:15:04 -0400</t>
  </si>
  <si>
    <t>Re: Ritz</t>
  </si>
  <si>
    <t>&lt;96AB68D2CFDF484BA95B23C51E9C8B053CE0241532@CAPMAILBOX.americanprogresscenter.org&gt;</t>
  </si>
  <si>
    <t>Wed, 11 Mar 2015 17:04:47 +0000</t>
  </si>
  <si>
    <t>Brian DeMarco &lt;bdemarco@americanprogress.org&gt;</t>
  </si>
  <si>
    <t>Re: Board members for China trip</t>
  </si>
  <si>
    <t>&lt;2FBC1B29-EC81-4994-A899-98E33D13940B@americanprogress.org&gt;</t>
  </si>
  <si>
    <t>Sat, 31 Oct 2015 20:51:57 -0400</t>
  </si>
  <si>
    <t>Our Halloween Milestone</t>
  </si>
  <si>
    <t>&lt;16f9720b9d3f4d309deeb94f956db2be@weaverforcongress.com&gt;</t>
  </si>
  <si>
    <t>Wed, 9 Mar 2016 10:52:54 -0500</t>
  </si>
  <si>
    <t>Re: TV traffic - next steps</t>
  </si>
  <si>
    <t>&lt;CAOpGB0L-x_BpXmbWrySwXDS17RT-ZPMmKDbYfYFvToeOU_bLeg@mail.gmail.com&gt;</t>
  </si>
  <si>
    <t>Wed, 12 Sep 2012 19:11:52 -0400</t>
  </si>
  <si>
    <t>"Lise Clavel, BarackObama.com" &lt;info@barackobama.com&gt;</t>
  </si>
  <si>
    <t>Got a spare couch or bed?</t>
  </si>
  <si>
    <t>&lt;458ae9d6e33dd1cd82325e2700de444d@ofa0.bounce.bluestatedigital.com&gt;</t>
  </si>
  <si>
    <t>Fri, 18 Jun 2010 10:58:22 -0400 (EDT)</t>
  </si>
  <si>
    <t>"Don't it always seem to go, that you don't know what you got till
 it's gone"</t>
  </si>
  <si>
    <t>&lt;502449941.-1455864603@wfc.wfcDB.mail.democracyinaction.com&gt;</t>
  </si>
  <si>
    <t>Sat, 8 Nov 2008 08:48:15 -0600</t>
  </si>
  <si>
    <t>"Stephanie Cutter" &lt;scutter@barackobama.com&gt;, tarullos4@yahoo.com, 
 john.podesta@gmail.com, "Denis McDonough" &lt;dmcdonough@barackobama.com&gt;, 
 "Anita Dunn" &lt;adunn@barackobama.com&gt;</t>
  </si>
  <si>
    <t>Re: Staff and G-20</t>
  </si>
  <si>
    <t>&lt;1B00035490093D4A9609987376E3B8332C783853@manny.obama.local&gt;</t>
  </si>
  <si>
    <t>Tue, 7 Jul 2015 17:31:26 -0400</t>
  </si>
  <si>
    <t>HRC interview with Brianna Keilar [CNN}</t>
  </si>
  <si>
    <t>&lt;CAEMn5QkyLSi5D6WRPMeEdn-1BtQyo2=vHnuLxwhYEPAvtSQzig@mail.gmail.com&gt;</t>
  </si>
  <si>
    <t>Tue, 22 Dec 2015 03:43:39 +0000</t>
  </si>
  <si>
    <t xml:space="preserve">Fwd: You have a USPS package. </t>
  </si>
  <si>
    <t>&lt;286E1236-6F9D-4745-92D2-40CFC669D559@podesta.com&gt;</t>
  </si>
  <si>
    <t>Fri, 11 Sep 2015 21:51:00 -0400</t>
  </si>
  <si>
    <t>Re: Follow up--CONFIDENTIAL</t>
  </si>
  <si>
    <t>&lt;CAE6FiQ-8osWWM0+J_vgtTjCq+BUY=2pori-gdQ2dzrUTVwTR-Q@mail.gmail.com&gt;</t>
  </si>
  <si>
    <t>Sat, 6 Dec 2008 10:07:17 -0500</t>
  </si>
  <si>
    <t>Fw: Meeting</t>
  </si>
  <si>
    <t>&lt;2D9BF548D5515F438B3AA0B0BE7BF5F63032F72CC9@MBX-01.ptt.gov&gt;</t>
  </si>
  <si>
    <t>Sun, 13 Sep 2015 22:09:58 -0400</t>
  </si>
  <si>
    <t>&lt;CAE6FiQ-efVJTa2NZFib1FvBzANNSbk4aWNyn5Saos8nu7=hF-Q@mail.gmail.com&gt;</t>
  </si>
  <si>
    <t>Fri, 28 Mar 2014 02:42:55 -0400</t>
  </si>
  <si>
    <t>Re: New Car</t>
  </si>
  <si>
    <t>&lt;7D15B8A3-289E-48ED-A7CC-A35DA2B33E88@gmail.com&gt;</t>
  </si>
  <si>
    <t>Sun, 25 Oct 2015 23:19:11 -0400</t>
  </si>
  <si>
    <t>&lt;6623495365658954731@unknownmsgid&gt;</t>
  </si>
  <si>
    <t>Tue, 3 Feb 2015 20:48:10 +0000</t>
  </si>
  <si>
    <t>wow, that was amazing</t>
  </si>
  <si>
    <t>&lt;8b99653b5f6149eedce40c7830633029@bounce.bluestatedigital.com&gt;</t>
  </si>
  <si>
    <t>Thu, 6 Mar 2014 16:35:15 +0000</t>
  </si>
  <si>
    <t>Alexia Kelley &lt;akelley@fadica.org&gt;</t>
  </si>
  <si>
    <t>"'podesta.mary@gmail.com'" &lt;podesta.mary@gmail.com&gt;, 
 "'john.podesta@gmail.com'" &lt;john.podesta@gmail.com&gt;</t>
  </si>
  <si>
    <t>Institute for Policy Research &amp; Catholic Studies -- 40th
 Anniversary Celebration</t>
  </si>
  <si>
    <t>&lt;04DB3D9BBB850E4691C99F15FFFE57034121B1@maildag2a.NETWORKALLIANCE.NET&gt;</t>
  </si>
  <si>
    <t>Mon, 15 Jun 2015 15:01:49 +0000</t>
  </si>
  <si>
    <t>My heartfelt thanks</t>
  </si>
  <si>
    <t>&lt;623A750082FC1844A7289EC8D2895B9E69CC9CE6@LAW-MBX01.law.georgetown.edu&gt;</t>
  </si>
  <si>
    <t>Sat, 18 Apr 2015 21:33:19 -0400</t>
  </si>
  <si>
    <t>8am Call is On</t>
  </si>
  <si>
    <t>&lt;1911015598040224224@unknownmsgid&gt;</t>
  </si>
  <si>
    <t>Fri, 25 Jul 2014 23:02:23 +0000</t>
  </si>
  <si>
    <t>&lt;afc64fa6e9a7292e9a7b00b4795827c4@bounce.bluestatedigital.com&gt;</t>
  </si>
  <si>
    <t>Fri, 7 Nov 2008 23:08:43 +0000</t>
  </si>
  <si>
    <t>Delivered: Re: White House Counsel Memo</t>
  </si>
  <si>
    <t>&lt;1434568021-1226099309-cardhu_decombobulator_blackberry.rim.net-722631948-@bxe245.bisx.prod.on.blackberry&gt;</t>
  </si>
  <si>
    <t>Fri, 15 Aug 2014 14:23:29 +0000</t>
  </si>
  <si>
    <t>conversation</t>
  </si>
  <si>
    <t>&lt;F4946E330EB296428BB86DBE8B9195BC2FDF1C8E@mbx031-w1-co-4.exch031.domain.local&gt;</t>
  </si>
  <si>
    <t>Wed, 14 Jan 2015 16:49:18 +0000</t>
  </si>
  <si>
    <t>Philippe Reines &lt;pir@hrcoffice.com&gt;, Nick Merrill &lt;nmerrill@hrcoffice.com&gt;, 
 Huma Abedin &lt;huma@hrcoffice.com&gt;, Robby Mook &lt;robbymook2015@gmail.com&gt;, 
 Dan Schwerin &lt;dschwerin@hrcoffice.com&gt;, 
 =?windows-1252?Q?Joel=0D=0A_Benenson?= &lt;jbenenson@bsgco.com&gt;, 
 John Anzalone &lt;john@algpolling.com&gt;, 
 =?windows-1252?Q?John=0D=0A_Podesta?= &lt;john.podesta@gmail.com&gt;, 
 Mandy Grunwald &lt;gruncom@aol.com&gt;, CDM &lt;Cheryl.mills@gmail.com&gt;</t>
  </si>
  <si>
    <t>Re: Press Updates</t>
  </si>
  <si>
    <t>&lt;D0DC081F.E18E%jim.margolis@gmmb.com&gt;</t>
  </si>
  <si>
    <t>Wed, 4 Nov 2009 21:21:33 -0500</t>
  </si>
  <si>
    <t>Video: A remarkable anniversary</t>
  </si>
  <si>
    <t>&lt;44367e1954d913bd7954ebdcbcfe4b78@localhost.localdomain&gt;</t>
  </si>
  <si>
    <t>Mon, 23 Feb 2015 10:58:41 -0500</t>
  </si>
  <si>
    <t>jbenenson@bsgco.com, robbymook2015@gmail.com, Jim.Margolis@gmmb.com, 
 john.podesta@gmail.com, john@algpolling.com</t>
  </si>
  <si>
    <t>Re: Just a thought</t>
  </si>
  <si>
    <t>&lt;14bb72972b4-c07-b23@webprd-m79.mail.aol.com&gt;</t>
  </si>
  <si>
    <t>Thu, 30 Aug 2012 02:40:59 -0400 (EDT)</t>
  </si>
  <si>
    <t>Check out Patients suffer as state overhauls Medi-Cal, advocates say | Califo</t>
  </si>
  <si>
    <t>&lt;92dc.7121c09b.3d7064fb@aol.com&gt;</t>
  </si>
  <si>
    <t>Wed, 15 Apr 2015 17:33:18 -0400</t>
  </si>
  <si>
    <t>Re: BuzzFeed | Questioning whether HRC's grandmother was an immigrant</t>
  </si>
  <si>
    <t>&lt;CAAbo-gCKbRg9D9eLsvEahV7-7VZk_0x8ivV0W8Y5BqhUCWYeWg@mail.gmail.com&gt;</t>
  </si>
  <si>
    <t>Thu, 19 Jan 2012 08:41:54 -0500</t>
  </si>
  <si>
    <t>Fwd: FW: Draft Position spec</t>
  </si>
  <si>
    <t>&lt;CAE6FiQ_KkZCQ6XJq4aJL+J0_dAqtbpYbmVVNLsMsfmUsULK4sg@mail.gmail.com&gt;</t>
  </si>
  <si>
    <t>Sat, 20 Sep 2014 19:21:04 +0000</t>
  </si>
  <si>
    <t>Public Health Alert: Bacterial Meningitis</t>
  </si>
  <si>
    <t>&lt;D0434BDF.147B1%broadcast@law.georgetown.edu&gt;</t>
  </si>
  <si>
    <t>Thu, 16 Apr 2015 21:48:08 -0400</t>
  </si>
  <si>
    <t>Mary Podesta &lt;podesta.mary@gmail.com&gt;, John Podesta &lt;john.podesta@gmail.com&gt;</t>
  </si>
  <si>
    <t>Fwd: Lodging update for chris &amp; ilana's wedding</t>
  </si>
  <si>
    <t>&lt;CAA4XnVAma5O6SrRcx-NZ1=FHD+vTnRbxTLoCREfr4KiS5pA3gg@mail.gmail.com&gt;</t>
  </si>
  <si>
    <t>Mon, 23 Nov 2015 14:38:14 -0500</t>
  </si>
  <si>
    <t>Fwd: POLICY IDEAS FOR HRC</t>
  </si>
  <si>
    <t>&lt;CAE6FiQ8SfjvzniRv99qTTXmvxH-ZvX=k7V6tDxcqA9L-0UO7yA@mail.gmail.com&gt;</t>
  </si>
  <si>
    <t>Fri, 24 Jul 2015 08:07:36 -0700</t>
  </si>
  <si>
    <t>new york times</t>
  </si>
  <si>
    <t>&lt;CAJiTYQYA-q88mDcrCWxdYFTFXXCmTWa71QRpv5DUNm8U_BbOLQ@mail.gmail.com&gt;</t>
  </si>
  <si>
    <t>Wed, 20 Jan 2016 13:25:21 -0600</t>
  </si>
  <si>
    <t>ABA Section of Legal Education and Admissions to the Bar
	&lt;legaled@americanbar.org&gt;</t>
  </si>
  <si>
    <t>John &lt;podesta@LAW.GEORGETOWN.EDU&gt;</t>
  </si>
  <si>
    <t>Annual Report of the ABA Section of Legal Education and Admissions to the Bar</t>
  </si>
  <si>
    <t>&lt;5255-17208419.1453317933578.JavaMail.SYSTEM@chg-mcm-prod&gt;</t>
  </si>
  <si>
    <t>Tue, 2 Jun 2015 20:37:42 -0400</t>
  </si>
  <si>
    <t>RE: King v Burwell</t>
  </si>
  <si>
    <t>&lt;29b4b7b4e923663bd7fb8d68b01e261f@mail.gmail.com&gt;</t>
  </si>
  <si>
    <t>Thu, 10 Dec 2015 18:36:03 +0000</t>
  </si>
  <si>
    <t>"[SIGNATURE NEEDED] - Progressive Turnout Project"
	&lt;admin@turnoutpac.org&gt;</t>
  </si>
  <si>
    <t>&lt;c520fd510a163d203fad753cd266fdfe@bounce.bluestatedigital.com&gt;</t>
  </si>
  <si>
    <t>Fri, 7 Nov 2014 16:00:36 -0800</t>
  </si>
  <si>
    <t>Re: Seattle</t>
  </si>
  <si>
    <t>&lt;8C621F5E-3D68-474F-9609-C045243A52B7@gmail.com&gt;</t>
  </si>
  <si>
    <t>Sat, 2 Jan 2016 15:30:23 -0700</t>
  </si>
  <si>
    <t>Stuart Appelbaum &lt;sappelbaum@aol.com&gt;</t>
  </si>
  <si>
    <t>&lt;46D86343-4DCB-4BDD-ACF4-BD7027F30C26@aol.com&gt;</t>
  </si>
  <si>
    <t>Sun, 13 Mar 2016 14:12:49 +0000</t>
  </si>
  <si>
    <t>Faculty Workshop Paper-Mar. 15 (Anne Fleming)</t>
  </si>
  <si>
    <t>&lt;26041391-623E-4C97-81D8-F9B28790FF27@law.georgetown.edu&gt;</t>
  </si>
  <si>
    <t>Thu, 24 Sep 2015 17:37:04 -0400</t>
  </si>
  <si>
    <t>Re: Amy Taylor</t>
  </si>
  <si>
    <t>&lt;CANvypvCM4NAr_yg5mfyE6vab0BYEf7B=vB6irrK1NfJr1fsOGw@mail.gmail.com&gt;</t>
  </si>
  <si>
    <t>Fri, 11 Jul 2014 10:08:41 -0700</t>
  </si>
  <si>
    <t>"MileagePlus Program" &lt;MileagePlus@news.united.com&gt;</t>
  </si>
  <si>
    <t>Bid your miles to join the Oscar-winning actors at the premiere of The Giver</t>
  </si>
  <si>
    <t>&lt;0.0.D.F66.1CF9D2AC3904F6E.0@omp.news.united.com&gt;</t>
  </si>
  <si>
    <t>Wed, 14 May 2014 17:08:03 +0000</t>
  </si>
  <si>
    <t>"Daetz, Steve" &lt;sdaetz@sandlerfoundation.org&gt;, 
 "Knaebel, Sergio" &lt;SKnaebel@sandlerfoundation.org&gt;, 
 "Sandler, Jim" &lt;james@sandlerfoundation.org&gt;, 
 "Sandler, Susan" &lt;ses@sandlerfoundation.org&gt;, 
 Heather Boushey &lt;hboushey@equitablegrowth.org&gt;</t>
  </si>
  <si>
    <t>Fwd: Tweet from John Cassidy (@TNYJohnCassidy)</t>
  </si>
  <si>
    <t>&lt;825AD287-C8B5-47AE-9232-DD541987C348@sandlerfoundation.org&gt;</t>
  </si>
  <si>
    <t>Fri, 8 Jan 2016 15:44:38 -0500</t>
  </si>
  <si>
    <t>Dan Weiss &lt;danielweiss2008@gmail.com&gt;</t>
  </si>
  <si>
    <t>Re: Happy birthday!!! I hope that you have 15-20 seconds free to celebrate!</t>
  </si>
  <si>
    <t>&lt;CAFZ9L1ufoma5dF=YpShbROasc-+aJuoWE63gsXsatNJAJEmYNA@mail.gmail.com&gt;</t>
  </si>
  <si>
    <t>Fri, 17 Oct 2014 00:31:28 +0000</t>
  </si>
  <si>
    <t>Team Maloney &lt;info@seanmaloney.com&gt;</t>
  </si>
  <si>
    <t>closing fast</t>
  </si>
  <si>
    <t>&lt;d252f27be2ca86fa02791f8fbe96f86c@bounce.bluestatedigital.com&gt;</t>
  </si>
  <si>
    <t>Thu, 17 Sep 2015 07:34:22 -0400</t>
  </si>
  <si>
    <t>NYTimes.com &lt;nytdirect@nytimes.com&gt;</t>
  </si>
  <si>
    <t>First Draft on Politics: In Marathon Debate, a Few Candidates Emerge From the Pack</t>
  </si>
  <si>
    <t>&lt;55FAA53E.00000581@pmta04.ewr1.nytimes.com&gt;</t>
  </si>
  <si>
    <t>Fri, 21 Nov 2014 03:42:29 +0000</t>
  </si>
  <si>
    <t>John Podesta &lt;john.podesta@gmail.com&gt;, 
 Marisa McAuliffe &lt;mmcauliffe@hrcoffice.com&gt;</t>
  </si>
  <si>
    <t>&lt;D0941EC1.51D69%lvalmoro@hrcoffice.com&gt;</t>
  </si>
  <si>
    <t>Tue, 16 Jun 2015 20:18:10 -0400</t>
  </si>
  <si>
    <t>Sorry</t>
  </si>
  <si>
    <t>&lt;CAEMn5QmD90LKCEf19n0Rc0uGmfsxh4J_NsLi32_9R+fJioWN-Q@mail.gmail.com&gt;</t>
  </si>
  <si>
    <t>Fri, 7 Feb 2014 18:03:09 -0500</t>
  </si>
  <si>
    <t>Got the call from personnel!</t>
  </si>
  <si>
    <t>&lt;CAMUY6K1p_TrE2HCnvij3P=4WFY6AVKug_Kn5gVF=EgKmhB+1vg@mail.gmail.com&gt;</t>
  </si>
  <si>
    <t>Thu, 5 Mar 2015 16:40:46 +0000</t>
  </si>
  <si>
    <t>&lt;1570489269-1425573646-cardhu_decombobulator_blackberry.rim.net-2071642581-@b12.c1.bise6.blackberry&gt;</t>
  </si>
  <si>
    <t>Fri, 1 Aug 2014 06:16:35 -0700</t>
  </si>
  <si>
    <t>Catch the next big wave with your miles on a Hawaiian surfing getaway</t>
  </si>
  <si>
    <t>&lt;0.1.60.765.1CFAD8AD21CF53A.0@omp.news.united.com&gt;</t>
  </si>
  <si>
    <t>Thu, 23 Oct 2008 15:47:27 -0400</t>
  </si>
  <si>
    <t>RE: Per your request</t>
  </si>
  <si>
    <t>&lt;96AB68D2CFDF484BA95B23C51E9C8B053CE0241477@CAPMAILBOX.americanprogresscenter.org&gt;</t>
  </si>
  <si>
    <t>Thu, 9 Apr 2015 02:50:37 +0000</t>
  </si>
  <si>
    <t>&lt;1428547836679.78907@americanprogress.org&gt;</t>
  </si>
  <si>
    <t>Sun, 15 Feb 2015 16:51:57 -0500</t>
  </si>
  <si>
    <t>John Podesta &lt;john.podesta@gmail.com&gt;, 
 Marlon Marshall &lt;marlondmarshall@gmail.com&gt;</t>
  </si>
  <si>
    <t>Sounds like Siler is out</t>
  </si>
  <si>
    <t>&lt;CAB5o6bb0PeLHa-cfFCQda+5_AJzJHF7rosqZ6TW8+vYb8LC_jQ@mail.gmail.com&gt;</t>
  </si>
  <si>
    <t>Sat, 21 Mar 2015 10:58:00 -0400</t>
  </si>
  <si>
    <t>Helga &lt;hflorestrejo@gmail.com&gt;</t>
  </si>
  <si>
    <t>Re: Helga Flores</t>
  </si>
  <si>
    <t>&lt;B7637461-2DF3-4068-B935-B4175C1BA359@gmail.com&gt;</t>
  </si>
  <si>
    <t>Sat, 27 Jun 2015 22:33:43 +0000 (GMT)</t>
  </si>
  <si>
    <t>James Carville &lt;info@hillaryclinton.com&gt;</t>
  </si>
  <si>
    <t>Hillary needs you before Tuesday:</t>
  </si>
  <si>
    <t>&lt;760956836.248489101435444423225.JavaMail.app@rbg32.atlis1&gt;</t>
  </si>
  <si>
    <t>Mon, 10 Aug 2015 11:12:18 -0400</t>
  </si>
  <si>
    <t>Alex Hornbrook &lt;ahornbrook@hillaryclinton.com&gt;, 
 Amanda Renteria &lt;arenteria@hillaryclinton.com&gt;, 
 Brian Fallon &lt;bfallon@hillaryclinton.com&gt;, 
 Caitlin Merchant &lt;caitlin@grunwald-communications.com&gt;, 
 Christina Reynolds &lt;creynolds@hillaryclinton.com&gt;, 
 Dan Schwerin &lt;dschwerin@hillaryclinton.com&gt;, 
 David Binder &lt;david@db-research.com&gt;, 
 Elan Kriegel &lt;ekriegel@hillaryclinton.com&gt;, 
 Ellen Esterhay &lt;ellen.esterhay@gmmb.com&gt;, 
 Heather Stone &lt;hstone@hillaryclinton.com&gt;, 
 Huma Abedin &lt;ha16@hillaryclinton.com&gt;, 
 Jake Sullivan &lt;jsullivan@hillaryclinton.com&gt;, 
 Jennifer Palmieri &lt;jpalmieri@hillaryclinton.com&gt;, 
 Jim Margolis &lt;jim.margolis@gmmb.com&gt;, Joel Benenson &lt;jbenenson@bsgco.com&gt;, 
 John Anzalone &lt;john@algpolling.com&gt;, John Podesta &lt;john.podesta@gmail.com&gt;, 
 Karen Finney &lt;kfinney@hillaryclinton.com&gt;, 
 Katie Dowd &lt;kdowd@hillaryclinton.com&gt;, 
 Kristina Schake &lt;kschake@hillaryclinton.com&gt;, 
 Mandy Grunwald &lt;gruncom@aol.com&gt;, 
 Marlon Marshall &lt;mmarshall@hillaryclinton.com&gt;, 
 Matt Paul &lt;mpaul@hillaryclinton.com&gt;, 
 Michael Halle &lt;mhalle@hillaryclinton.com&gt;, 
 Mike Vlacich &lt;mvlacich@hillaryclinton.com&gt;, 
 Oren Shur &lt;oshur@hillaryclinton.com&gt;, Sawsan Bay &lt;sbay@hillaryclinton.com&gt;, 
 Stephanie Hannon &lt;hannon@hillaryclinton.com&gt;, 
 Teddy Goff &lt;tgoff@hillaryclinton.com&gt;, 
 Tony Carrk &lt;tcarrk@hillaryclinton.com&gt;, 
 Mona Thinavongsa &lt;mona@algpolling.com&gt;, Shannon Currie &lt;scurrie@bsgco.com&gt;</t>
  </si>
  <si>
    <t>Thursday "big think" meeting agenda</t>
  </si>
  <si>
    <t>&lt;CAMhPeA8butV3Rw2dGYwzDg6ROtbPj7L5AJ0+SYPab79b+HPCiA@mail.gmail.com&gt;</t>
  </si>
  <si>
    <t>Tue, 13 Oct 2015 05:28:26 +0000</t>
  </si>
  <si>
    <t>Jake Sullivan &lt;jsullivan@hillaryclinton.com&gt;, 
 Karen Dunn &lt;karen.l.dunn@gmail.com&gt;, 
 "Karen Dunn (KDunn@BSFLLP.com)" &lt;KDunn@BSFLLP.com&gt;, 
 "John Podesta (john.podesta@gmail.com)" &lt;john.podesta@gmail.com&gt;, 
 "ha16@hillaryclinton.com" &lt;ha16@hillaryclinton.com&gt;</t>
  </si>
  <si>
    <t>Agenda for 10/14</t>
  </si>
  <si>
    <t>&lt;F652FD7157F3814886D064763C7EADD8160A7E53@REV02EXCH01.revolution.ad&gt;</t>
  </si>
  <si>
    <t>Wed, 24 Feb 2016 15:31:25 -0600</t>
  </si>
  <si>
    <t>Trump Dominates Nevada: What's Next?</t>
  </si>
  <si>
    <t>&lt;515922772.7821477.1456349478906.JavaMail.root@townhallmail.com&gt;</t>
  </si>
  <si>
    <t>Mon, 18 Jan 2016 10:24:53 -0500</t>
  </si>
  <si>
    <t>Re: Tweet</t>
  </si>
  <si>
    <t>&lt;CAEMn5QktpDaAtFKPGrzoeFbYeTum2ytK1BPz0HCzsJeFT3oSdA@mail.gmail.com&gt;</t>
  </si>
  <si>
    <t>Sun, 1 Mar 2015 18:08:20 -0500</t>
  </si>
  <si>
    <t>Elizabeth Purcell &lt;epurcell2@gmail.com&gt;</t>
  </si>
  <si>
    <t>Congressional Investigations Seminar - Class Tomorrow (3/2)</t>
  </si>
  <si>
    <t>&lt;CAOyNDsiqBomAm_SLJ-Y=aeEiXLzdz6ovg_0+Mmw7GsqmMa9=Og@mail.gmail.com&gt;</t>
  </si>
  <si>
    <t>Tue, 23 Jul 2013 15:57:09 -0400 (EDT)</t>
  </si>
  <si>
    <t>Re: CLAIMING TO SPEAK FOR US! National Consumer Voice/ President of Polio Su...</t>
  </si>
  <si>
    <t>&lt;dce62.5ad391d8.3f203a14@aol.com&gt;</t>
  </si>
  <si>
    <t>Wed, 20 Jan 2016 23:44:03 -0500</t>
  </si>
  <si>
    <t>&lt;CAEMn5QkespQmNMSVM7n8qLyyNqLyuvU77_3o+6wr1pYjTHhwjQ@mail.gmail.com&gt;</t>
  </si>
  <si>
    <t>Tue, 23 Jun 2015 19:53:44 -0400</t>
  </si>
  <si>
    <t>Re: letter to the Daily Mail</t>
  </si>
  <si>
    <t>&lt;CAE6FiQ_h0G6coYZM8exsW=LX7g4QvJfE80qo0__7GnQZSFFkfg@mail.gmail.com&gt;</t>
  </si>
  <si>
    <t>Wed, 22 Jul 2015 13:17:48 -0400</t>
  </si>
  <si>
    <t>Thank you</t>
  </si>
  <si>
    <t>&lt;CAE6FiQ_Bvhsivj5YTpHQToc52_p6MOdYNOd6HvfN+XyUwFZU_Q@mail.gmail.com&gt;</t>
  </si>
  <si>
    <t>Fri, 8 May 2015 15:47:19 -0400</t>
  </si>
  <si>
    <t>I'm on your train</t>
  </si>
  <si>
    <t>&lt;OF2379F4D2.461203E0-ON85257E3F.006CB406@MCKINSEY.COM&gt;</t>
  </si>
  <si>
    <t>Sat, 11 Oct 2014 08:56:44 -0700</t>
  </si>
  <si>
    <t>Mom &lt;podesta.mary@gmail.com&gt;, John Podesta &lt;john.podesta@gmail.com&gt;, 
 Mae Podesta &lt;mpodesta@gmail.com&gt;, Gabe &lt;gpodesta@gmail.com&gt;, 
 Maribel &lt;ms.maribel.rouse@gmail.com&gt;, Gabe Rouse &lt;gabriel.rouse@gmail.com&gt;, 
 Gordon Rouse &lt;rouse.gordon@gmail.com&gt;</t>
  </si>
  <si>
    <t>Pictures</t>
  </si>
  <si>
    <t>&lt;CAAVDwML+umNmVLOhtyimey8i_1yAPtNHqNifXGk4Q3abvDMocQ@mail.gmail.com&gt;</t>
  </si>
  <si>
    <t>Sun, 23 Nov 2008 01:36:49 -0500</t>
  </si>
  <si>
    <t>Fw: Conference call tomorrow</t>
  </si>
  <si>
    <t>&lt;2D9BF548D5515F438B3AA0B0BE7BF5F62FE9800187@MBX-01.ptt.gov&gt;</t>
  </si>
  <si>
    <t>Mon, 5 Dec 2011 16:43:37 -0500</t>
  </si>
  <si>
    <t>WJCcalled me from home.</t>
  </si>
  <si>
    <t>&lt;CAE6FiQ_auT8FTG9-OnYF0UBOcxVPXA+9uvWjpPQ03Yqs+h2cUw@mail.gmail.com&gt;</t>
  </si>
  <si>
    <t>Mon, 29 Feb 2016 17:16:15 -0500</t>
  </si>
  <si>
    <t>"Team Shelli" &lt;info@shelliyoderforindiana.com&gt;</t>
  </si>
  <si>
    <t>Before midnight</t>
  </si>
  <si>
    <t>&lt;1efd882309be4d61b67d5f7fcb5fa1a0@shelliyoderforindiana.com&gt;</t>
  </si>
  <si>
    <t>Tue, 15 Jul 2014 18:27:52 -0400</t>
  </si>
  <si>
    <t>"Medina, Monica" &lt;mmedina@ngs.org&gt;</t>
  </si>
  <si>
    <t>Fwd: starting to blog</t>
  </si>
  <si>
    <t>&lt;CANHT+VRuJisdHEMRs00-V8nOZhnug13GaEsc6NLC+Uvx7sRtkw@mail.gmail.com&gt;</t>
  </si>
  <si>
    <t>Fri, 21 Aug 2015 22:05:05 +0000</t>
  </si>
  <si>
    <t>&lt;f268b2f26e0ca5824aff057e5875ab38019.20150821220412@mail31.atl111.rsgsv.net&gt;</t>
  </si>
  <si>
    <t>Sat, 12 Mar 2016 11:43:54 -0600</t>
  </si>
  <si>
    <t>&lt;8075656591027381429@unknownmsgid&gt;</t>
  </si>
  <si>
    <t>Sun, 21 Dec 2014 11:06:59 -0500</t>
  </si>
  <si>
    <t>Re: i am headed back over to tony's</t>
  </si>
  <si>
    <t>&lt;20176E9B-9E0C-4D8E-87CD-D3BD1805C787@gmail.com&gt;</t>
  </si>
  <si>
    <t>Thu, 9 Apr 2015 15:15:11 -0400</t>
  </si>
  <si>
    <t>Marlon Marshall &lt;marlondmarshall@gmail.com&gt;</t>
  </si>
  <si>
    <t>&lt;E9142D53-0CB9-4F44-AA26-C144075B4963@gmail.com&gt;</t>
  </si>
  <si>
    <t>Sun, 2 Nov 2008 16:23:28 -0600</t>
  </si>
  <si>
    <t>filing incorporation papers</t>
  </si>
  <si>
    <t>&lt;1B00035490093D4A9609987376E3B8332D76D50B@manny.obama.local&gt;</t>
  </si>
  <si>
    <t>Mon, 18 Aug 2014 10:43:12 -0400</t>
  </si>
  <si>
    <t>What Will You Save? One-Day Online Mystery Offer!</t>
  </si>
  <si>
    <t>&lt;31890-707-LIVSVU-NSMBCM-J6HTQ-LHPEZ7-DJ9U2G-H-M2-20140818-760831f66eaccbe3@e-dialog.com&gt;</t>
  </si>
  <si>
    <t>Thu, 7 Jan 2016 10:35:24 -0500</t>
  </si>
  <si>
    <t>Re: UPDATE -- Debate Prep for January</t>
  </si>
  <si>
    <t>&lt;CA+QCcc9PCBRjF9a9fVq5pk7ziuFgLpHc=YiQFWVqKAMjbt+pSQ@mail.gmail.com&gt;</t>
  </si>
  <si>
    <t>Wed, 3 Feb 2016 18:17:51 -0500</t>
  </si>
  <si>
    <t>Re: Minyon Moore Cell</t>
  </si>
  <si>
    <t>&lt;9075948603868981359@unknownmsgid&gt;</t>
  </si>
  <si>
    <t>21 Jul 2009 08:49:52 -0700</t>
  </si>
  <si>
    <t>yahoo-account-services-us@cc.yahoo-inc.com</t>
  </si>
  <si>
    <t>&lt;4a65e3a1.8f53f10a.390d.684eSMTPIN_ADDED@mx.google.com&gt;</t>
  </si>
  <si>
    <t>Mon, 15 Jun 2015 14:22:06 +0000</t>
  </si>
  <si>
    <t>G'town Law Prof. Tushnet to be Honored by Public Knowledge</t>
  </si>
  <si>
    <t>&lt;5CFB44D64A78CA459D19BE4B86C9F9E85F2326C8@LAW-MBX01.law.georgetown.edu&gt;</t>
  </si>
  <si>
    <t>Tue, 28 Apr 2015 13:22:12 -0400</t>
  </si>
  <si>
    <t>Gregory Roman &lt;groman401@hotmail.com&gt;</t>
  </si>
  <si>
    <t>John Podesta and The Statue of Liberty?</t>
  </si>
  <si>
    <t>&lt;BAY169-W101D2B617A4C0A605C35DA5E2E80@phx.gbl&gt;</t>
  </si>
  <si>
    <t>Wed, 14 May 2008 10:24:20 -0400</t>
  </si>
  <si>
    <t>"Mark McCullough" &lt;Mark.McCullough@seiu.org&gt;</t>
  </si>
  <si>
    <t>[big campaign] SEIU SENDS THIRD "DEAR JOHN" LETTER TO SENATOR JOHN
 MCCAIN</t>
  </si>
  <si>
    <t>&lt;8BDD3ECA917E354FAE7EE9B28DF2A8690B703C6F@EMAIL.SEIU.ORG&gt;</t>
  </si>
  <si>
    <t>Mon, 5 Jan 2015 22:44:13 -0500</t>
  </si>
  <si>
    <t>FYI on the mtg tomorrow</t>
  </si>
  <si>
    <t>&lt;CAB5o6bbFyx66PuQ=uwoQ_8r2gFJ23s=ayoGLhv7RTUu7EWfa_g@mail.gmail.com&gt;</t>
  </si>
  <si>
    <t>Tue, 23 Feb 2016 16:52:04 -0500</t>
  </si>
  <si>
    <t>Re: IAM</t>
  </si>
  <si>
    <t>&lt;CAE6FiQ_+P8kNN4rmwAZKXVvyRk32UQxfQ+0gBk17BJPNjdvqeg@mail.gmail.com&gt;</t>
  </si>
  <si>
    <t>Wed, 29 Apr 2015 15:07:41 +0000</t>
  </si>
  <si>
    <t>Anna Greenberg &lt;agreenberg@gqrr.com&gt;</t>
  </si>
  <si>
    <t>tonight</t>
  </si>
  <si>
    <t>&lt;EC9EC25AC258914CBE3E29BDCB30EBEAB8CFD52D@DCEXMBX1.GQRR.local&gt;</t>
  </si>
  <si>
    <t>Mon, 26 Jan 2015 08:37:50 -0500</t>
  </si>
  <si>
    <t>Sabina Dewan &lt;sabinadewan@justjobsnetwork.org&gt;</t>
  </si>
  <si>
    <t>Re: In Delhi</t>
  </si>
  <si>
    <t>&lt;CAE6FiQ_2UdNxTTkrG08HXsjmzEJgCQeaF6hD4wVY6KM+f_L7qw@mail.gmail.com&gt;</t>
  </si>
  <si>
    <t>Tue, 05 Feb 2013 17:45:21 +0000</t>
  </si>
  <si>
    <t>Garcetti for Mayor 2013 &lt;info@ericgarcetti.com&gt;</t>
  </si>
  <si>
    <t>Win a Pair of Tickets to See Moby, Will Ferrell and Jimmy Kimmel on
 February
 7th</t>
  </si>
  <si>
    <t>&lt;5111453144d2_69329dbe30511b9@worker1.nbuild.3dna.managedmachine.com.mail&gt;</t>
  </si>
  <si>
    <t>Sun, 31 May 2015 19:52:22 -0400</t>
  </si>
  <si>
    <t>Jennifer Palmieri &lt;jpalmieri@hillaryclinton.com&gt;, 
 Kristina Schake &lt;kschake@hillaryclinton.com&gt;, 
 John Podesta &lt;john.podesta@gmail.com&gt;, Oren Shur &lt;oshur@hillaryclinton.com&gt;, 
 Marlon Marshall &lt;mmarshall@hillaryclinton.com&gt;, 
 Joel Benenson &lt;jbenenson@bsgco.com&gt;</t>
  </si>
  <si>
    <t>Call/Mtg to discuss long term planning agenda</t>
  </si>
  <si>
    <t>&lt;5265110573274846279@unknownmsgid&gt;</t>
  </si>
  <si>
    <t>Thu, 22 Oct 2015 21:55:38 -0400</t>
  </si>
  <si>
    <t>&lt;CADHYb18n9rgqqgKbegnGQ32xn7W4kz02Nf5t+R+KankOEzbE_Q@mail.gmail.com&gt;</t>
  </si>
  <si>
    <t>Fri, 3 Oct 2014 10:15:17 +0000</t>
  </si>
  <si>
    <t>Automatic reply: ICYMI: Why inequality is such a drag on economies</t>
  </si>
  <si>
    <t>&lt;4002f7d08b5e49f9ba1d5493ac208596@DM2PR0801MB0941.namprd08.prod.outlook.com&gt;</t>
  </si>
  <si>
    <t>Tue, 10 Jun 2014 01:17:56 +0000</t>
  </si>
  <si>
    <t>Re: Saw the post story. All good or at least relieved?</t>
  </si>
  <si>
    <t>&lt;3EAB92CC-013E-4F15-9ACA-8FCF54E9D25A@podestagroup.com&gt;</t>
  </si>
  <si>
    <t>Mon, 6 Jul 2015 13:52:21 -0400</t>
  </si>
  <si>
    <t>Jordan Bar Am &lt;jordan.baram@dipjar.com&gt;</t>
  </si>
  <si>
    <t>DipJar for Hillary</t>
  </si>
  <si>
    <t>&lt;CAFUTLwkmpN8WiXWNuzhPEVFu5G4sADkHNUsxbJZ-tcX_G8C5NQ@mail.gmail.com&gt;</t>
  </si>
  <si>
    <t>Thu, 24 Sep 2015 17:11:20 -0400</t>
  </si>
  <si>
    <t>&lt;CAEMn5QmdU-w6kMmd6eWw6bOLj09AUP0cZzYUf2_cXJRcZaUkSw@mail.gmail.com&gt;</t>
  </si>
  <si>
    <t>Mon, 26 Oct 2015 19:22:01 +0000</t>
  </si>
  <si>
    <t>Melody Barnes &lt;melody@mbsq.net&gt;</t>
  </si>
  <si>
    <t>John Podesta &lt;john.podesta@gmail.com&gt;, 
 John Podesta &lt;jpodesta@americanprogress.org&gt;</t>
  </si>
  <si>
    <t>Memorial Service for Former Congressman Don Edwards</t>
  </si>
  <si>
    <t>&lt;0A17A6AE-6F55-410B-8F46-674E1823C8B0@mbsq.net&gt;</t>
  </si>
  <si>
    <t>Wed, 22 Apr 2015 16:03:14 -0400</t>
  </si>
  <si>
    <t>Manatos Andy &lt;amanatos@manatos.com&gt;</t>
  </si>
  <si>
    <t>Re: Funds for Hillary.</t>
  </si>
  <si>
    <t>&lt;CAE6FiQ_gffANSMiK08S_mRLkAX3yw_CNihicVuxGyOx=r3R44w@mail.gmail.com&gt;</t>
  </si>
  <si>
    <t>Wed, 03 Jun 2015 15:42:39 +0000</t>
  </si>
  <si>
    <t>"kofferdahl@hillaryclinton.com" &lt;kofferdahl@hillaryclinton.com&gt;</t>
  </si>
  <si>
    <t>"john.podesta@gmail.com" &lt;john.podesta@gmail.com&gt;, 
 David Binder &lt;david@db-research.com&gt;, 
 Maya Harris &lt;mharris@hillaryclinton.com&gt;, 
 Marlon Marshall &lt;mmarshall@hillaryclinton.com&gt;, 
 Christina Reynolds &lt;creynolds@hillaryclinton.com&gt;, 
 "jim.margolis@gmmb.com" &lt;jim.margolis@gmmb.com&gt;, 
 John Podesta &lt;jp66@hillaryclinton.com&gt;, 
 Oren Shur &lt;oshur@hillaryclinton.com&gt;, 
 Dan Schwerin &lt;dschwerin@hillaryclinton.com&gt;, 
 Karen Finney &lt;kfinney@hillaryclinton.com&gt;, 
 "jbenenson@bsgco.com" &lt;jbenenson@bsgco.com&gt;, 
 "caitlin@grunwald-communications.com" &lt;caitlin@grunwald-communications.com&gt;, 
 Jennifer Palmieri &lt;jpalmieri@hillaryclinton.com&gt;, 
 "gruncom@aol.com" &lt;gruncom@aol.com&gt;, 
 Brian Fallon &lt;bfallon@hillaryclinton.com&gt;, 
 Robby Mook &lt;re47@hillaryclinton.com&gt;, 
 "ha16@hillaryclinton.com" &lt;ha16@hillaryclinton.com&gt;, 
 Jake Sullivan &lt;jsullivan@hillaryclinton.com&gt;, 
 Amanda Renteria &lt;arenteria@hillaryclinton.com&gt;, 
 "john@algpolling.com" &lt;john@algpolling.com&gt;, 
 "mona@algpolling.com" &lt;mona@algpolling.com&gt;, 
 Kristina Schake &lt;kschake@hillaryclinton.com&gt;, 
 Teddy Goff &lt;tgoff@hillaryclinton.com&gt;, 
 Tony Carrk &lt;tcarrk@hillaryclinton.com&gt;, 
 "ellen.esterhay@gmmb.com" &lt;ellen.esterhay@gmmb.com&gt;</t>
  </si>
  <si>
    <t>Updated Invitation: Strategic Discussion @ Weekly from 8am to 8:30am
 on Monday, Wednesday, Friday (john.podesta@gmail.com)</t>
  </si>
  <si>
    <t>&lt;001a11c29954aff91005179ee834@google.com&gt;</t>
  </si>
  <si>
    <t>Sat, 7 Nov 2015 11:50:53 -0500</t>
  </si>
  <si>
    <t>Re: FOR APPROVAL: Fundraising email</t>
  </si>
  <si>
    <t>&lt;-8767034603420041709@unknownmsgid&gt;</t>
  </si>
  <si>
    <t>Wed, 20 Jan 2016 12:06:06 -0500</t>
  </si>
  <si>
    <t>Re: Cayman islands</t>
  </si>
  <si>
    <t>&lt;CALk44aCAjYTZWzo+-B_QWb6GmFt7-uMGZaJMFc8hZWZ7zwzqkA@mail.gmail.com&gt;</t>
  </si>
  <si>
    <t>Wed, 16 Mar 2016 23:26:31 -0400</t>
  </si>
  <si>
    <t>Re: Read Tom Friedman today?</t>
  </si>
  <si>
    <t>&lt;CAA4XnVD0Z7j6FYwL4ExeWi-iz+Vs1UfjKEGu4eoaxY2LP3mJEw@mail.gmail.com&gt;</t>
  </si>
  <si>
    <t>Wed, 16 Mar 2016 17:23:15 +0000</t>
  </si>
  <si>
    <t>Georgetown Law Media Relations &lt;GeorgetownLawMediaRelations@law.georgetown.edu&gt;</t>
  </si>
  <si>
    <t>&lt;5CFB44D64A78CA459D19BE4B86C9F9E8C090141B@LAW-MBX01.law.georgetown.edu&gt;</t>
  </si>
  <si>
    <t>Mon, 10 Nov 2008 00:36:19 +0000</t>
  </si>
  <si>
    <t>"Daniel Tarullo" &lt;tarullos4@yahoo.com&gt;</t>
  </si>
  <si>
    <t>Re: Sheila barr</t>
  </si>
  <si>
    <t>&lt;220057886-1226277365-cardhu_decombobulator_blackberry.rim.net-1415261642-@bxe245.bisx.prod.on.blackberry&gt;</t>
  </si>
  <si>
    <t>Mon, 23 Jun 2014 22:32:30 +0000</t>
  </si>
  <si>
    <t>I'm a married man</t>
  </si>
  <si>
    <t>&lt;c4d81820b62d54cab0afa2472b55a0fb@bounce.bluestatedigital.com&gt;</t>
  </si>
  <si>
    <t>Mon, 19 Oct 2015 17:11:12 +0000</t>
  </si>
  <si>
    <t>Protect Planned Parenthood &lt;democrats@hmpac.com&gt;</t>
  </si>
  <si>
    <t>VOTE ALERT!</t>
  </si>
  <si>
    <t>&lt;a3817c4176c0219cd3f81824478a61fb@bounce.bluestatedigital.com&gt;</t>
  </si>
  <si>
    <t>Mon, 26 Nov 2007 18:01:55 -0500</t>
  </si>
  <si>
    <t>"'john.podesta@gmail.com'" &lt;john.podesta@gmail.com&gt;, 
 "'tmatzzie@gmail.com'" &lt;tmatzzie@gmail.com&gt;, Amy Dacey &lt;Amy.Dacey@SEIU.ORG&gt;</t>
  </si>
  <si>
    <t>FW: Miles Francis Albert Eichler</t>
  </si>
  <si>
    <t>&lt;9370BED6AEC4AC40B3A3C23A4D4BF5FA011207C4F5@exmb01.netplexity.local&gt;</t>
  </si>
  <si>
    <t>Mon, 10 Nov 2008 02:01:21 -0500</t>
  </si>
  <si>
    <t>"'john.podesta@ptt.gov'" &lt;john.podesta@ptt.gov&gt;, 
 "'john.podesta@gmail.com'" &lt;john.podesta@gmail.com&gt;</t>
  </si>
  <si>
    <t>NEA and CAP</t>
  </si>
  <si>
    <t>&lt;96AB68D2CFDF484BA95B23C51E9C8B053CE023B01F@CAPMAILBOX.americanprogresscenter.org&gt;</t>
  </si>
  <si>
    <t>Tue, 16 Jun 2015 09:47:34 -0700</t>
  </si>
  <si>
    <t>Jeffrey Katzenberg &lt;jeffreyk@dreamworks.com&gt;</t>
  </si>
  <si>
    <t>&lt;CAEuAmGiA6Xzb=NMFa1wp2B_=qwOZ=nwo3nxrrH=9Ue0gtpSdBw@mail.gmail.com&gt;</t>
  </si>
  <si>
    <t>Fri, 28 Aug 2015 14:08:32 -0400</t>
  </si>
  <si>
    <t>Fwd: Transition</t>
  </si>
  <si>
    <t>&lt;CAE6FiQ9d4HTw7HsamiNfdC=aybxynqWCASB0=sxWX4Bcfqp+dA@mail.gmail.com&gt;</t>
  </si>
  <si>
    <t>Sat, 26 Sep 2015 06:57:09 -0400</t>
  </si>
  <si>
    <t>Pope Francis speech proposal</t>
  </si>
  <si>
    <t>&lt;SNT404-EAS16226A9DF1EFDDC47766D78DF410@phx.gbl&gt;</t>
  </si>
  <si>
    <t>Sat, 27 Jun 2015 03:32:27 -0400</t>
  </si>
  <si>
    <t>"Brian C. Deese" &lt;Brian_C_Deese@who.eop.gov&gt;</t>
  </si>
  <si>
    <t>China</t>
  </si>
  <si>
    <t>&lt;B1016A39-9141-4D0E-956B-42EC7A0CCC02@gmail.com&gt;</t>
  </si>
  <si>
    <t>Sat, 18 Oct 2008 12:21:17 -0400</t>
  </si>
  <si>
    <t>"Steiner, Joshua" &lt;Joshua.Steiner@quadranglegroup.com&gt;, 
 lawrence_summers@harvard.edu, rreich@berkeley.edu, rferguson@tiaa-cref.org, 
 tyson@haas.berkeley.edu, rubinr@citi.com, anne.mulcahy@xerox.com.</t>
  </si>
  <si>
    <t>RE: Friday Meeting Information</t>
  </si>
  <si>
    <t>&lt;8F8DAD58152C5E4B97F98532F5BB18DA030A3EC5@QGNYCEXC01.quadranglenyc.quadranglegroup.com&gt;</t>
  </si>
  <si>
    <t>Wed, 6 Jan 2016 21:21:32 +0000</t>
  </si>
  <si>
    <t>Jim Doyle &lt;info@businessfwd.org&gt;</t>
  </si>
  <si>
    <t>RE: Our call tomorrow with the Clinton campaign</t>
  </si>
  <si>
    <t>&lt;f04f43a0f6c8eee7f302af2cd4571482@bounce.bluestatedigital.com&gt;</t>
  </si>
  <si>
    <t>Thu, 17 Dec 2015 15:05:53 -0500</t>
  </si>
  <si>
    <t>Berkeley Center for Law &amp; Technology &lt;bclt@law.berkeley.edu&gt;</t>
  </si>
  <si>
    <t>Save the Date- Privacy Law Forum: Silicon Valley - March 11, 2016</t>
  </si>
  <si>
    <t>&lt;0.1.74.C3D.1D1390655933BC4.0@drone173.ral.icpbounce.com&gt;</t>
  </si>
  <si>
    <t>Mon, 23 Jun 2008 16:14:45 -0400</t>
  </si>
  <si>
    <t>"Ian Mandel" &lt;imandel@progressivemediausa.org&gt;</t>
  </si>
  <si>
    <t>bigcampaign@googlegroups.com, "Ian Mandel" &lt;IMandel@progressivemediausa.org&gt;</t>
  </si>
  <si>
    <t>[big campaign] McCain and Big Oil</t>
  </si>
  <si>
    <t>&lt;40f61e7a0806231314g5b420893ucf370c8a1cffc596@mail.gmail.com&gt;</t>
  </si>
  <si>
    <t>Sun, 24 May 2015 16:35:54 +0000</t>
  </si>
  <si>
    <t>Mandy Grunwald &lt;paperlesspost@paperlesspost.com&gt;</t>
  </si>
  <si>
    <t>&lt;production-dispatcher03.295756129.fae35baf379ac8baa12f9f21a159de711a9be180.production@paperlesspost.com&gt;</t>
  </si>
  <si>
    <t>Sat, 18 Oct 2008 12:36:10 -0400</t>
  </si>
  <si>
    <t>RE: message from press staff</t>
  </si>
  <si>
    <t>&lt;8F8DAD58152C5E4B97F98532F5BB18DA030A3EC6@QGNYCEXC01.quadranglenyc.quadranglegroup.com&gt;</t>
  </si>
  <si>
    <t>Wed, 30 Jul 2014 17:50:04 -0400</t>
  </si>
  <si>
    <t>Our Most Rewarding Sale of the Year Continues In-Store &amp; Online</t>
  </si>
  <si>
    <t>&lt;dv49bujzveonba0td0a0226lt3wvioki.oki.1406757004@bronto.com&gt;</t>
  </si>
  <si>
    <t>Wed, 3 Sep 2014 18:27:57 +0000</t>
  </si>
  <si>
    <t>PETITION: Boehner's games</t>
  </si>
  <si>
    <t>&lt;89998be773af3e5889ff67d24784527d@bounce.bluestatedigital.com&gt;</t>
  </si>
  <si>
    <t>Mon, 08 Feb 2016 03:10:00 +0000</t>
  </si>
  <si>
    <t>john.podesta@gmail.com, gruncom@aol.com, mfisher@hillaryclinton.com, 
 slatham@hillaryclinton.com, scurrie@bsgco.com, kschake@hillaryclinton.com, 
 jsullivan@hillaryclinton.com, creynolds@hillaryclinton.com, 
 re47@hillaryclinton.com, jbenenson@bsgco.com, ckeigher@hillaryclinton.com, 
 bfallon@hillaryclinton.com, awoolheater@hillaryclinton.com, 
 caitlin@grunwald-communications.com, dschwerin@hillaryclinton.com, 
 jim.margolis@gmmb.com, lvalmoro@hillaryclinton.com, ha16@hillaryclinton.com, 
 nmerrill@hillaryclinton.com, kofferdahl@hillaryclinton.com, 
 ellen.esterhay@gmmb.com, sbay@hillaryclinton.com, 
 jpalmieri@hillaryclinton.com</t>
  </si>
  <si>
    <t>Invitation: 8am ET Call with HRC @ Mon Feb 8, 2016 8am - 8:30am (john.podesta@gmail.com)</t>
  </si>
  <si>
    <t>&lt;047d7b41cc0c4e99c5052b398959@google.com&gt;</t>
  </si>
  <si>
    <t>Wed, 12 Aug 2015 14:34:45 -0400</t>
  </si>
  <si>
    <t>Re: Its a wrap!</t>
  </si>
  <si>
    <t>&lt;CAMayD+4xJymP1aeSjFpRSRZdBVK7EOApDk4UQRjuV7Ds=xBSeg@mail.gmail.com&gt;</t>
  </si>
  <si>
    <t>Mon, 12 Oct 2015 19:40:32 -0400</t>
  </si>
  <si>
    <t>Adrienne Elrod &lt;aelrod@hillaryclinton.com&gt;, 
 Rob Flaherty &lt;rflaherty@hillaryclinton.com&gt;</t>
  </si>
  <si>
    <t>"Trusted Tweeters" Program</t>
  </si>
  <si>
    <t>&lt;CANu9wN7mH=HXwD+eN7c_E61YAWe9Ymx269tbXvFH+svnSiCjVw@mail.gmail.com&gt;</t>
  </si>
  <si>
    <t>Mon, 06 Apr 2015 12:54:55 -0400</t>
  </si>
  <si>
    <t>&lt;75A02506-5312-49A1-963D-1D68D6557C3B@me.com&gt;</t>
  </si>
  <si>
    <t>Sun, 6 Dec 2015 14:09:19 -0500</t>
  </si>
  <si>
    <t>"Ron Klain" &lt;rklain@aol.com&gt;</t>
  </si>
  <si>
    <t>"'John Podesta'" &lt;john.podesta@gmail.com&gt;, 
 "Mandy Grunwald" &lt;gruncom@aol.com&gt;, jim.margolis@gmmb.com, 
 jbenenson@bsgco.com, sara.solow@gmail.com, 
 "Kristina Costa" &lt;kcosta@hillaryclinton.com&gt;, 
 "Tony Carrk" &lt;tcarrk@hillaryclinton.com&gt;, 
 "Huma Abedin" &lt;ha16@hillaryclinton.com&gt;</t>
  </si>
  <si>
    <t>Mock for Tuesday</t>
  </si>
  <si>
    <t>&lt;009f01d13059$9dba9b50$d92fd1f0$@aol.com&gt;</t>
  </si>
  <si>
    <t>Tue, 23 Jun 2015 17:00:46 -0400</t>
  </si>
  <si>
    <t>RE: this morning on CNBC</t>
  </si>
  <si>
    <t>&lt;CAE6FiQ-PsnjCYLxr-Ep1Sx29Mdx8NunuOdj-8agWxzz5FAH4fg@mail.gmail.com&gt;</t>
  </si>
  <si>
    <t>Mon, 9 Mar 2015 18:32:11 +0000</t>
  </si>
  <si>
    <t>Fwd: draft note for John</t>
  </si>
  <si>
    <t>&lt;0D91FBB7-E0FF-493F-BB94-2C9F804BD5B1@sandlerfoundation.org&gt;</t>
  </si>
  <si>
    <t>Wed, 5 Nov 2008 14:59:30 EST</t>
  </si>
  <si>
    <t>barcar720@aol.com</t>
  </si>
  <si>
    <t>john.podesta@gmail.com, farahmlatham@gmail.com, 
 jgendelman@AmericanProgress.com</t>
  </si>
  <si>
    <t>Fwd: What an amazing night!</t>
  </si>
  <si>
    <t>&lt;c53.3b9f0d29.36435522@aol.com&gt;</t>
  </si>
  <si>
    <t>Fri, 7 Nov 2008 00:04:59 -0500</t>
  </si>
  <si>
    <t>john.podesta@gmail.com, william.m.daley@jpmchase.com, cedley@gmail.com, 
 vjarrett@barackobama.com, fpena@vestarden.com, fromanm@citi.com, 
 don.gips@level3.com, prouse@barackobama.com, jg@rock-creek-ventures.com, 
 burke1262@cox.net, cbrowner@thealbrightgroupllc.com, sonalshah@google.com, 
 ricesusane@aol.com, mgitenstein@mayerbrownrowe.com, clu@barackobama.com, 
 mbarnes@barackobama.com, tedkaufman@comcast.net, 
 "Bauer, Bob (Perkins Coie)" &lt;rbauer@perkinscoie.com&gt;, sara.latham@ptt.gov, 
 "Adam Hitchcock" &lt;ahitchcock@barackobama.com&gt;</t>
  </si>
  <si>
    <t>Re: code of conduct revisions</t>
  </si>
  <si>
    <t>&lt;5e5cb08a0811062104nc27cabdm7024aaf2bcd38719@mail.gmail.com&gt;</t>
  </si>
  <si>
    <t>Tue, 8 Mar 2016 16:30:41 -0500</t>
  </si>
  <si>
    <t>Re: huh?</t>
  </si>
  <si>
    <t>&lt;-8087641735823634247@unknownmsgid&gt;</t>
  </si>
  <si>
    <t>Fri, 27 Nov 2015 04:56:25 +0000</t>
  </si>
  <si>
    <t>Trump</t>
  </si>
  <si>
    <t>&lt;CY1PR17MB02043B763581E263F2B64862DF030@CY1PR17MB0204.namprd17.prod.outlook.com&gt;</t>
  </si>
  <si>
    <t>Fri, 9 Oct 2015 09:15:42 -0400</t>
  </si>
  <si>
    <t>Senior Staff Action Items 10/9</t>
  </si>
  <si>
    <t>&lt;CAG7k_MqMmgE9H7-z9SniAhNDm7-6S=LMgrAJdCRTx-0NU1XmTg@mail.gmail.com&gt;</t>
  </si>
  <si>
    <t>Sat, 30 May 2015 15:14:03 -0400</t>
  </si>
  <si>
    <t>Re: Colorado Kitchen Cabinet Call</t>
  </si>
  <si>
    <t>&lt;CAE6FiQ8hYU9n=XnReuRb7E6HAJSnXAELdFiXU+AtsCkhLe8xCg@mail.gmail.com&gt;</t>
  </si>
  <si>
    <t>Tue, 12 Feb 2008 18:12:41 -0500</t>
  </si>
  <si>
    <t>"John Podesta" &lt;john.podesta@gmail.com&gt;, 
 "Anna.Burger@seiu.org" &lt;anna.burger@seiu.org&gt;</t>
  </si>
  <si>
    <t>Fwd: FW: Our media proposal</t>
  </si>
  <si>
    <t>&lt;d8506cac0802121512p2ed68549g6be2e217eab95a03@mail.gmail.com&gt;</t>
  </si>
  <si>
    <t>Wed, 15 Jul 2015 17:49:19 -0400</t>
  </si>
  <si>
    <t>Bus</t>
  </si>
  <si>
    <t>&lt;CAE6FiQ9J_+DV0Tp0R8EPWDedfXfLjFy_-eefL4wMOrbpTBz90g@mail.gmail.com&gt;</t>
  </si>
  <si>
    <t>Mon, 26 Oct 2015 13:00:00 -0500</t>
  </si>
  <si>
    <t>Bid Protest 101: An Introduction to the Federal Bid Protest Process</t>
  </si>
  <si>
    <t>&lt;10366-26463969.1445882527227.JavaMail.SYSTEM@chg-mcm-prod&gt;</t>
  </si>
  <si>
    <t>Wed, 25 Feb 2015 10:26:32 -0500</t>
  </si>
  <si>
    <t>"Todd D Stern, (S/SECC)" &lt;SternTD@state.gov&gt;</t>
  </si>
  <si>
    <t>Re: Xie retired</t>
  </si>
  <si>
    <t>&lt;CAE6FiQ_2V8yzb+Xaf-jtmxcDUX8MRsJYuhrzgKV_CZH0piX_Kg@mail.gmail.com&gt;</t>
  </si>
  <si>
    <t>Wed, 25 Feb 2015 23:06:32 +0000</t>
  </si>
  <si>
    <t>March 3rd @ 3 pm; March 9th</t>
  </si>
  <si>
    <t>&lt;FB556477-BE97-44AC-B9F4-2839538A5084@equitablegrowth.org&gt;</t>
  </si>
  <si>
    <t>Thu, 22 Jul 2010 10:08:04 -0400 (EDT)</t>
  </si>
  <si>
    <t>What are they hiding?</t>
  </si>
  <si>
    <t>&lt;857789568.1727516984@democracy.dsccdb.www.democratsenators.org&gt;</t>
  </si>
  <si>
    <t>Sun, 24 Jan 2016 18:45:51 -0700</t>
  </si>
  <si>
    <t>Neil McCasland &lt;neilmcc79@gmail.com&gt;</t>
  </si>
  <si>
    <t>John Podesta &lt;john.podesta@gmail.com&gt;, t.delonge@me.com, 
 mfisher@hillaryclinton.com, rob.f.weiss@lmco.com, 
 Michael Carey &lt;carey.mjd@gmail.com&gt;</t>
  </si>
  <si>
    <t>Re: Invitation: DeLonge/Podesta Meeting @ Mon Jan 25, 2016 10:30am -
 11:30am (neilmcc79@gmail.com)</t>
  </si>
  <si>
    <t>&lt;56A57E4F.8060901@gmail.com&gt;</t>
  </si>
  <si>
    <t>Tue, 4 Aug 2015 21:47:42 -0700</t>
  </si>
  <si>
    <t>John Podesta &lt;john.podesta@gmail.com&gt;, Mom &lt;podesta.mary@gmail.com&gt;, 
 Gabe &lt;gpodesta@gmail.com&gt;, Mae Podesta &lt;mpodesta@gmail.com&gt;</t>
  </si>
  <si>
    <t>Before and after</t>
  </si>
  <si>
    <t>&lt;CAAVDwMLK17v0hhqOsDDJMVR9nQBOXNXMz0YweynB1iaA_oCnMQ@mail.gmail.com&gt;</t>
  </si>
  <si>
    <t>Wed, 3 Dec 2014 04:54:53 +0000</t>
  </si>
  <si>
    <t>RE: More info</t>
  </si>
  <si>
    <t>&lt;25FD17942867384A8E90BD86C550FB78F2FE01@CESC-EXCH01.clinton.local&gt;</t>
  </si>
  <si>
    <t>Wed, 11 Dec 2013 18:55:01 -0500</t>
  </si>
  <si>
    <t>Steve Rosenthal &lt;srosenthal@organizinginc.com&gt;</t>
  </si>
  <si>
    <t>SoS for Democracy</t>
  </si>
  <si>
    <t>&lt;2FA8FBF1-A55F-4F36-A500-C2EF7FEBC602@organizinginc.com&gt;</t>
  </si>
  <si>
    <t>Tue, 5 Jan 2016 15:42:28 -0500</t>
  </si>
  <si>
    <t>Ilyse Hogue &lt;ihogue@prochoiceamerica.org&gt;</t>
  </si>
  <si>
    <t>&lt;CA+JyAkXY09Hp9Oh0=15Z_6ty8HqZfqnS_vfU-zNrae1=hpTE9A@mail.gmail.com&gt;</t>
  </si>
  <si>
    <t>Thu, 26 Jun 2014 12:22:12 +0000</t>
  </si>
  <si>
    <t>philip.murphy@murphyendeavors.com</t>
  </si>
  <si>
    <t>"John and Mary Podesta" &lt;john.podesta@gmail.com&gt;</t>
  </si>
  <si>
    <t>&lt;1326613606-1403785313-cardhu_decombobulator_blackberry.rim.net-1712672774-@b28.c2.bise6.blackberry&gt;</t>
  </si>
  <si>
    <t>Sun, 13 Mar 2016 01:15:00 -0800</t>
  </si>
  <si>
    <t>Re: REVISED FINAL: AIDS statement</t>
  </si>
  <si>
    <t>&lt;CACWw=rTzcGLrFvopyB_UfhRstjPgAzSR7nwp9XPB6cRZWUAG7w@mail.gmail.com&gt;</t>
  </si>
  <si>
    <t>Mon, 29 Sep 2014 13:15:22 +0000</t>
  </si>
  <si>
    <t>GULC Residence Life &lt;housing@law.georgetown.edu&gt;</t>
  </si>
  <si>
    <t>missing engagement ring</t>
  </si>
  <si>
    <t>&lt;09097C9DA1284545A86BA359A7AC102B249C99E5@LAW-MBX01.law.georgetown.edu&gt;</t>
  </si>
  <si>
    <t>Tue, 30 Mar 2010 08:57:42 -0500 (CDT)</t>
  </si>
  <si>
    <t>GiveGreen to fight Big Oil!</t>
  </si>
  <si>
    <t>&lt;28715445.1269958907131.JavaMail.www@app309&gt;</t>
  </si>
  <si>
    <t>Sun, 20 Sep 2015 22:42:16 -0400</t>
  </si>
  <si>
    <t>Re: Airfare and hotel included</t>
  </si>
  <si>
    <t>&lt;2018097779721815776@unknownmsgid&gt;</t>
  </si>
  <si>
    <t>Sat, 4 Apr 2015 14:55:38 -0400</t>
  </si>
  <si>
    <t>Re: DRAFT TALKING POINTS -- still working on these</t>
  </si>
  <si>
    <t>&lt;2D849272-C8C5-46FE-AACB-AF5EC43A5C26@gmail.com&gt;</t>
  </si>
  <si>
    <t>Sun, 2 Dec 2007 15:45:44 -0500</t>
  </si>
  <si>
    <t>"John Podesta" &lt;john.podesta@gmail.com&gt;, 
 "Stan Greenberg" &lt;sgreenberg@gqrr.com&gt;, 
 "Begala, Paul" &lt;pbegala@hatcreekent.com&gt;, "Susan McCue" &lt;susan@one.org&gt;</t>
  </si>
  <si>
    <t>Huckabee leads in Iowa-- new DMR poll</t>
  </si>
  <si>
    <t>&lt;87906ab90712021245g6ba3b62byaee807dc1c7df02d@mail.gmail.com&gt;</t>
  </si>
  <si>
    <t>Mon, 20 Jul 2015 13:56:31 -0400</t>
  </si>
  <si>
    <t>ICYMI: Hillary Clinton's Fair Growth Gambit [LA Times]</t>
  </si>
  <si>
    <t>&lt;CANu9wN7OhFDuMkpyUDf=EBqJWutT_=x5xRat+gEcdz2mDxidJA@mail.gmail.com&gt;</t>
  </si>
  <si>
    <t>Wed, 21 May 2014 20:59:29 +0430</t>
  </si>
  <si>
    <t>Re: Race news</t>
  </si>
  <si>
    <t>&lt;CAP-MWF6kBPOcgBLf1BcGMc-MO=UCoUkq5rOoKKzvq+hqOVj9Fg@mail.gmail.com&gt;</t>
  </si>
  <si>
    <t>Wed, 16 Mar 2016 00:27:30 -0500</t>
  </si>
  <si>
    <t>Marianne Smith &lt;mariannesmith104@gmail.com&gt;</t>
  </si>
  <si>
    <t>"&lt;john.podesta@gmail.com&gt;" &lt;john.podesta@gmail.com&gt;</t>
  </si>
  <si>
    <t>From Saint Louis - yay!!!</t>
  </si>
  <si>
    <t>&lt;D748053C-74A7-4E4D-99EA-68954316146B@gmail.com&gt;</t>
  </si>
  <si>
    <t>Sat, 14 Feb 2015 03:14:48 +0000</t>
  </si>
  <si>
    <t>Sawsan Bay &lt;sbay@hrcoffice.com&gt;</t>
  </si>
  <si>
    <t>Joanne Laszczych &lt;jlaszczych@cdmillsGroup.com&gt;, 
 Cheryl Mills &lt;cheryl.mills@gmail.com&gt;</t>
  </si>
  <si>
    <t>Re: SUNDAY, February 15, Standing Call - Does 9:00pm EST work for
 folks??</t>
  </si>
  <si>
    <t>&lt;1423883704365.52975@hrcoffice.com&gt;</t>
  </si>
  <si>
    <t>Mon, 11 Aug 2014 12:30:23 -0400</t>
  </si>
  <si>
    <t>New From William Rivers Pitt and Dahr Jamail: The Mass Destruction
 of Iraq</t>
  </si>
  <si>
    <t>&lt;2212667644.-1616526935@org2.org2DB.reply.salsalabs.com&gt;</t>
  </si>
  <si>
    <t>Sat, 2 Jan 2016 16:28:17 -0500</t>
  </si>
  <si>
    <t>Mary Kay Henry &lt;Marykay.henry@seiu.org&gt;</t>
  </si>
  <si>
    <t>&lt;CAE6FiQ8H2bby8K21eDObStoTFvGKJ8nbW5M88HCfRyJkhKvS2w@mail.gmail.com&gt;</t>
  </si>
  <si>
    <t>Sat, 5 Mar 2016 15:04:42 -0500</t>
  </si>
  <si>
    <t>Fwd: Talk?</t>
  </si>
  <si>
    <t>&lt;CAE6FiQ-jdTYQkycYvL1D6DBPRscjx95m_MjTf+7M0RX+hS3KvQ@mail.gmail.com&gt;</t>
  </si>
  <si>
    <t>Tue, 16 Jun 2009 13:44:52 -0400</t>
  </si>
  <si>
    <t>This is why</t>
  </si>
  <si>
    <t>&lt;37051e7048a32244a7e075ae7f6079d3@localhost.localdomain&gt;</t>
  </si>
  <si>
    <t>Wed, 13 Jan 2010 15:12:11 -0000</t>
  </si>
  <si>
    <t>Your Weekly Specials Inside &amp; More!</t>
  </si>
  <si>
    <t>&lt;buv7jdbbdw9vawaxeh2yvatugwcka9.2011616918.2403@mta124.a.chtah.com&gt;</t>
  </si>
  <si>
    <t>Thu, 5 Jun 2014 15:36:47 -0000</t>
  </si>
  <si>
    <t>A new benefit, free with your New York Times subscription</t>
  </si>
  <si>
    <t>&lt;b66g9evbfev00jauy0y48by8272eqv.17426907.850@mta882.e.newyorktimesinfo.com&gt;</t>
  </si>
  <si>
    <t>Tue, 23 Feb 2016 20:17:56 -0500</t>
  </si>
  <si>
    <t>Re: 5 minute call</t>
  </si>
  <si>
    <t>&lt;CAE6FiQ8tC0Nt2tw0qS6rkXecdrNkYkPXa5CHnxv6b0piDUAeaw@mail.gmail.com&gt;</t>
  </si>
  <si>
    <t>Fri, 4 Mar 2016 18:49:40 -0500</t>
  </si>
  <si>
    <t>7:00 call cancelled?</t>
  </si>
  <si>
    <t>&lt;CAE6FiQ9NtrydJoJShjZqROEkT-Kq0FPvJm7SmHsxzQVyTwXkJQ@mail.gmail.com&gt;</t>
  </si>
  <si>
    <t>Mon, 13 Apr 2015 22:34:29 -0400</t>
  </si>
  <si>
    <t>John Podesta &lt;john.podesta@gmail.com&gt;, 
 Adrienne Elrod &lt;aelrod@hillaryclinton.com&gt;</t>
  </si>
  <si>
    <t>Re: Interview Request</t>
  </si>
  <si>
    <t>&lt;6DFD5E6E-1018-4002-AD02-93C34CF40EE9@gmail.com&gt;</t>
  </si>
  <si>
    <t>Mon, 26 Jan 2015 12:44:53 -0500</t>
  </si>
  <si>
    <t>Why we're excited about the number 22</t>
  </si>
  <si>
    <t>&lt;2393773239.-243500257@org2.org2DB.reply.salsalabs.com&gt;</t>
  </si>
  <si>
    <t>Sun, 13 Jan 2013 22:37:26 -0500 (EST)</t>
  </si>
  <si>
    <t>John, Can you help me be considered for this Long Term Care Commission?</t>
  </si>
  <si>
    <t>&lt;22820.321fdee3.3e24d776@aol.com&gt;</t>
  </si>
  <si>
    <t>Mon, 21 Dec 2015 16:02:05 -0500</t>
  </si>
  <si>
    <t>Speech Drafts &lt;speechdrafts@hillaryclinton.com&gt;, 
 Vivek Viswanathan &lt;vviswanathan@hillaryclinton.com&gt;, 
 Kat Kane &lt;kkane@hillaryclinton.com&gt;, 
 Jesse Ferguson &lt;jferguson@hillaryclinton.com&gt;</t>
  </si>
  <si>
    <t>DRAFT: Alzheimer's town hall</t>
  </si>
  <si>
    <t>&lt;CAFcwtWCY2kQ=N5dYS1bzjQhZ1XX_UjC-i0XRuLA8zwX4ywwavw@mail.gmail.com&gt;</t>
  </si>
  <si>
    <t>Fri, 13 Feb 2015 15:26:33 -0500</t>
  </si>
  <si>
    <t>Bryan Wood &lt;bryanawood@gmail.com&gt;</t>
  </si>
  <si>
    <t>Thank You</t>
  </si>
  <si>
    <t>&lt;CANxcv-doNN0Ppiq2L+5wsVOxc_pQjSvLt+fOf8CGjt6YLS6nAQ@mail.gmail.com&gt;</t>
  </si>
  <si>
    <t>Wed, 8 Jul 2015 15:49:39 -0400</t>
  </si>
  <si>
    <t>Robby Mook &lt;re47@hillaryclinton.com&gt;, John Podesta &lt;john.podesta@gmail.com&gt;, 
 Huma Abedin &lt;ha16@hillaryclinton.com&gt;, 
 Marlon Marshall &lt;mmarshall@hillaryclinton.com&gt;, 
 Amanda Renteria &lt;arenteria@hillaryclinton.com&gt;, 
 Brynne Craig &lt;bcraig@hillaryclinton.com&gt;</t>
  </si>
  <si>
    <t>IAM</t>
  </si>
  <si>
    <t>&lt;CA+Z3wa2NJ7Jbv5p=hahC_Xe9WMR71zQYRBy1E1M1OMm_8bOZKg@mail.gmail.com&gt;</t>
  </si>
  <si>
    <t>Fri, 24 Jul 2015 22:06:42 -0400</t>
  </si>
  <si>
    <t>Tung</t>
  </si>
  <si>
    <t>&lt;400DB24D-6C0B-4154-A566-23FF217A2250@gmail.com&gt;</t>
  </si>
  <si>
    <t>Mon, 30 Mar 2015 22:30:12 +0000</t>
  </si>
  <si>
    <t>Re: China</t>
  </si>
  <si>
    <t>&lt;0687D522-E491-4A52-8C12-85BCB34179FB@presidentclinton.com&gt;</t>
  </si>
  <si>
    <t>Mon, 10 Nov 2008 01:54:16 -0500</t>
  </si>
  <si>
    <t>"'john.podesta@gmail.com'" &lt;john.podesta@gmail.com&gt;, 
 "'john.podesta@ptt.gov'" &lt;john.podesta@ptt.gov&gt;</t>
  </si>
  <si>
    <t>CAP on ENTITLEMENTS, SEQUENCING</t>
  </si>
  <si>
    <t>&lt;96AB68D2CFDF484BA95B23C51E9C8B053CE023B01D@CAPMAILBOX.americanprogresscenter.org&gt;</t>
  </si>
  <si>
    <t>Mon, 22 Jun 2015 19:31:39 +0000</t>
  </si>
  <si>
    <t>Jamie Williams &lt;jamie_williams@tws.org&gt;</t>
  </si>
  <si>
    <t>Thank You!</t>
  </si>
  <si>
    <t>&lt;d2b3677edbb94d4b80a9fc39a945bdcd@twsexch12k13.tws.org&gt;</t>
  </si>
  <si>
    <t>Wed, 17 Dec 2014 06:47:45 -0500</t>
  </si>
  <si>
    <t>Merry Xmas today</t>
  </si>
  <si>
    <t>&lt;C99D9602-5850-4A57-A332-D985C29482DD@gmail.com&gt;</t>
  </si>
  <si>
    <t>Tue, 23 Jun 2015 17:12:37 -0400</t>
  </si>
  <si>
    <t>John, two great designer beauty deals inside</t>
  </si>
  <si>
    <t>&lt;16427-196-WHTV69P-ORS7AQ-26QFMF-DKEBOH1-TTBQX6-H-M2-20150623-28aa4688487bc@e-dialog.com&gt;</t>
  </si>
  <si>
    <t>Tue, 24 Nov 2015 16:19:47 -0500</t>
  </si>
  <si>
    <t>Complete your account set-up</t>
  </si>
  <si>
    <t>&lt;22563-326-NRJTP4E-30W5XM-401NX1-42MFUR9-57BOLZ-H-M2-20151124-1d970a6db4dae@e-dialog.com&gt;</t>
  </si>
  <si>
    <t>Sat, 12 Mar 2016 19:26:55 -0500</t>
  </si>
  <si>
    <t>Re: Wait</t>
  </si>
  <si>
    <t>&lt;5201942897092467551@unknownmsgid&gt;</t>
  </si>
  <si>
    <t>Sun, 10 Jan 2016 19:30:31 -0600</t>
  </si>
  <si>
    <t>&lt;CAOa7NA9EoMJFraShWpxxKqVfFi5O_aKVmh0gF8tnKjirKV1cJw@mail.gmail.com&gt;</t>
  </si>
  <si>
    <t>Wed, 2 Sep 2015 17:35:47 +0000</t>
  </si>
  <si>
    <t>Andrew Cornblatt &lt;cornblaa@law.georgetown.edu&gt;</t>
  </si>
  <si>
    <t>Law Center Deans &lt;LawCenterDeans@law.georgetown.edu&gt;, 
 =?us-ascii?Q?All_Faculty_and=0D=0A_Staff?= &lt;AllFacultyandStaff@law.georgetown.edu&gt;</t>
  </si>
  <si>
    <t>Upcoming Georgetown Law Family Weekend</t>
  </si>
  <si>
    <t>&lt;88297929FBB2C94F896817594408AFC43B48CBBB@LAW-MBX01.law.georgetown.edu&gt;</t>
  </si>
  <si>
    <t>Mon, 26 Oct 2015 14:31:41 +0000</t>
  </si>
  <si>
    <t>Announcements &lt;Announcements@law.georgetown.edu&gt;, 
 All Students &lt;allstudents@law.georgetown.edu&gt;</t>
  </si>
  <si>
    <t xml:space="preserve">Join us today for the grand opening of Legal Eats! </t>
  </si>
  <si>
    <t>&lt;DAD46678B17CA74DBD4C5591B371170E13CCE547@LAW-MBX01.law.georgetown.edu&gt;</t>
  </si>
  <si>
    <t>Fri, 3 Jul 2015 11:36:40 -0400</t>
  </si>
  <si>
    <t>Re: SC Sketch</t>
  </si>
  <si>
    <t>&lt;CAMmOTTB0amazMPDZFz_i35JjvLnWne=+2qrvF+AJgLhs332VTA@mail.gmail.com&gt;</t>
  </si>
  <si>
    <t>Thu, 19 Nov 2015 23:36:07 +0000</t>
  </si>
  <si>
    <t>&lt;E60B6F3C-7FED-46FD-A910-F56AFB3FD497@kennethcole.com&gt;</t>
  </si>
  <si>
    <t>Thu, 7 May 2015 13:51:22 -0400</t>
  </si>
  <si>
    <t>Fwd: "Optimistic"</t>
  </si>
  <si>
    <t>&lt;CAE6FiQ_jVt-ajks1eywC9Oaa3++8yLjfu15K8+9dXUfXm7hEKQ@mail.gmail.com&gt;</t>
  </si>
  <si>
    <t>Sat, 13 Sep 2014 10:11:56 -0400</t>
  </si>
  <si>
    <t>No better time than now</t>
  </si>
  <si>
    <t>&lt;d9814e683f494503b3b1f4f531b693e7@quinnforillinois.com&gt;</t>
  </si>
  <si>
    <t>Mon, 5 Dec 2011 12:33:07 -0500</t>
  </si>
  <si>
    <t>Michelle Barretta &lt;mbarretta@clintonfoundation.org&gt;, 
 Robert Harrison &lt;bob.harrison@clintonglobalinitiative.org&gt;, 
 Bruce Lindsey &lt;blindsey@clintonfoundation.org&gt;, 
 "ssyed@americanprogress.org" &lt;ssyed@americanprogress.org&gt;, 
 Terry Sheridan &lt;tsheridan@clintonfoundation.org&gt;, 
 Justin Cooper - PC &lt;justin@presidentclinton.com&gt;, 
 Scott Curran &lt;scurran@clintonfoundation.org&gt;, 
 Doug Band - PC &lt;doug@presidentclinton.com&gt;, 
 Ana Maria Coronel &lt;acoronel@clintonfoundation.org&gt;, 
 Stephanie Streett &lt;sstreett@clintonfoundation.org&gt;, 
 Ira Magaziner &lt;ira@sjsadvisors.com&gt;, 
 "Andrew Kessel" &lt;akessel@clintonfoundation.org&gt;</t>
  </si>
  <si>
    <t>Re: New Plan</t>
  </si>
  <si>
    <t>&lt;4A690BA92801374689B1D958B8163E770273796748@CLINTON07.utopiasystems.net&gt;</t>
  </si>
  <si>
    <t>Mon, 22 Jun 2015 02:05:16 -0400</t>
  </si>
  <si>
    <t>Dos release of emails under court order</t>
  </si>
  <si>
    <t>&lt;134365A4-ACB7-4A6C-BB81-97110176EE56@gmail.com&gt;</t>
  </si>
  <si>
    <t>Sun, 29 Jun 2008 22:41:07 -0700</t>
  </si>
  <si>
    <t>"Darcie Regine" &lt;darcie.regine_hb@amd.com&gt;</t>
  </si>
  <si>
    <t>clairsimpson@gmail.com</t>
  </si>
  <si>
    <t>Increase your SALARY with this :- Get yourself Degree/Bacheelor/MasteerMBA/PhDD certificate actd o30g</t>
  </si>
  <si>
    <t>&lt;1214804467.8441@amd.com&gt;</t>
  </si>
  <si>
    <t>Thu, 10 Nov 2011 20:53:38 -0500</t>
  </si>
  <si>
    <t>Re: Fw: CCI building retrofit project in HK</t>
  </si>
  <si>
    <t>&lt;CAE6FiQ9misu5hOay_R3U=NxHTK+YVLyUzqEC-s43jU2h_dK_+w@mail.gmail.com&gt;</t>
  </si>
  <si>
    <t>Mon, 4 May 2015 15:15:59 -0400</t>
  </si>
  <si>
    <t>Dan Schwerin &lt;dschwerin@hillaryclinton.com&gt;, 
 David Binder &lt;david@db-research.com&gt;, 
 Dennis Cheng &lt;dcheng@hillaryclinton.com&gt;, 
 Huma Abedin &lt;ha16@hillaryclinton.com&gt;, 
 Jake Sullivan &lt;jake.sullivan@gmail.com&gt;, 
 Jennifer Palmieri &lt;jpalmieri@hillaryclinton.com&gt;, 
 Jim &lt;jim.margolis@gmmb.com&gt;, Joel Benenson &lt;jbenenson@bsgco.com&gt;, 
 John Anzalone &lt;john@algpolling.com&gt;, John Podesta &lt;john.podesta@gmail.com&gt;, 
 Katie Dowd &lt;kdowd@hillaryclinton.com&gt;, 
 Kristina Schake &lt;kschake@hillaryclinton.com&gt;, 
 Marlon Marshall &lt;mmarshall@hillaryclinton.com&gt;, 
 Robby Mook &lt;re47@hillaryclinton.com&gt;, Teddy Goff &lt;tgoff@hillaryclinton.com&gt;, 
 Mandy Grunwald &lt;gruncom@aol.com&gt;</t>
  </si>
  <si>
    <t>[MEMO FOR 3:30 PM ET] Launch Call</t>
  </si>
  <si>
    <t>&lt;CALV_K1Tcs0JCpJ6yQCAS0F933m-okN_ReJ44+86MHc8baqrRmg@mail.gmail.com&gt;</t>
  </si>
  <si>
    <t>Tue, 24 Jun 2008 10:10:15 -0400</t>
  </si>
  <si>
    <t>"Sen. Tom Daschle " &lt;Judy@Judyfeder.com&gt;</t>
  </si>
  <si>
    <t>Re: Made the List!</t>
  </si>
  <si>
    <t>&lt;6eb4b5410c99403285ca84708d6de531@Judyfeder.com&gt;</t>
  </si>
  <si>
    <t>Thu, 15 Jan 2015 16:17:07 +0000</t>
  </si>
  <si>
    <t>Announcing Georgetown's Global Futures Initiative</t>
  </si>
  <si>
    <t>&lt;326756725.345040321421338627948.JavaMail.app@rbg31.atlis1&gt;</t>
  </si>
  <si>
    <t>Wed, 16 Sep 2009 13:43:47 -0400</t>
  </si>
  <si>
    <t>"Julie Blust" &lt;blust@virginia-organizing.org&gt;</t>
  </si>
  <si>
    <t>[big campaign] If You Question Big Insurance You May End Up In Jail</t>
  </si>
  <si>
    <t>&lt;014601ca36f5$3f5b0ea0$be112be0$@org&gt;</t>
  </si>
  <si>
    <t>Thu, 21 Oct 2010 11:46:42 -0400 (EDT)</t>
  </si>
  <si>
    <t>New Quinnipiac Poll "confirms Joe Sestak's surge"; Toomey's  "Panic
 mode starts ...now"!</t>
  </si>
  <si>
    <t>&lt;625294558.-606111614@wfc.wfcDB.mail.democracyinaction.com&gt;</t>
  </si>
  <si>
    <t>Mon, 30 Jul 2012 11:26:39 +0300</t>
  </si>
  <si>
    <t>More official results</t>
  </si>
  <si>
    <t>&lt;901BA00BBE0B054BB8228288597EB6920B27A7D6@BUCHARESTMB01.eur.state.sbu&gt;</t>
  </si>
  <si>
    <t>Thu, 28 Apr 2011 14:23:46 -0400</t>
  </si>
  <si>
    <t>[big campaign] Like the Iraq and Afghanistan Wars? You'll LOVE This!</t>
  </si>
  <si>
    <t>&lt;BANLkTik_11UmAAUSEbSkD3rpxKOB0YdDBw@mail.gmail.com&gt;</t>
  </si>
  <si>
    <t>Fri, 17 Jan 2014 13:46:38 -0800</t>
  </si>
  <si>
    <t>Betsy Myers</t>
  </si>
  <si>
    <t>&lt;CAAVDwM+Kw9vh9KMioQZ190b6SOnzY83_TA=KThyO3oYKZ0ctBw@mail.gmail.com&gt;</t>
  </si>
  <si>
    <t>Tue, 8 Mar 2016 20:55:02 -0500</t>
  </si>
  <si>
    <t>Re: One Page Debate Advice + Two New Hits</t>
  </si>
  <si>
    <t>&lt;CAEC0+fhfHGERzzMiL_q8z5LVSHdMLF4_H12p2_WsjvxV7Gpjsg@mail.gmail.com&gt;</t>
  </si>
  <si>
    <t>Fri, 24 Apr 2015 20:54:50 -0400</t>
  </si>
  <si>
    <t>Fwd: State dinner for PM Abe, April 29, 2015</t>
  </si>
  <si>
    <t>&lt;1EFA6044-392A-449F-AF72-AD0CFC177BE9@gmail.com&gt;</t>
  </si>
  <si>
    <t>Mon, 23 Jun 2008 06:55:45 -0400</t>
  </si>
  <si>
    <t>stormtrackers@googlegroups.com</t>
  </si>
  <si>
    <t>[big campaign] Excerpts of McCain's Energy/Environment Speech Today
 in Fresno, CA, Includes "Clean Car Challenge"</t>
  </si>
  <si>
    <t>&lt;4569b3c70806230355h2fe73f33q1ee234a986d8cc98@mail.gmail.com&gt;</t>
  </si>
  <si>
    <t>Mon, 30 Nov 2015 14:20:56 -0500</t>
  </si>
  <si>
    <t>Re: YOUR Movements for Women Members Hill Events</t>
  </si>
  <si>
    <t>&lt;-7968157301565561826@unknownmsgid&gt;</t>
  </si>
  <si>
    <t>Tue, 10 Mar 2015 20:02:55 +0000</t>
  </si>
  <si>
    <t>"john.podesta@gmail.com" &lt;john.podesta@gmail.com&gt;, 
 "robbymook2015@gmail.com" &lt;robbymook2015@gmail.com&gt;, 
 Jake Sullivan &lt;Jake.Sullivan@gmail.com&gt;</t>
  </si>
  <si>
    <t>TPA letter</t>
  </si>
  <si>
    <t>&lt;D124C480.7082E%dschwerin@hrcoffice.com&gt;</t>
  </si>
  <si>
    <t>Thu, 15 May 2008 18:03:09 -0400</t>
  </si>
  <si>
    <t>[big campaign] Think Progress: Bush cries at tribute -- to himself</t>
  </si>
  <si>
    <t>&lt;80A0C6FBCD6E494E8933D1D1A52D267A0CF5AF9F@epistula.americanprogresscenter.org&gt;</t>
  </si>
  <si>
    <t>Fri, 30 Oct 2015 09:32:33 -0400</t>
  </si>
  <si>
    <t>&lt;3704543192917682412@unknownmsgid&gt;</t>
  </si>
  <si>
    <t>Sat, 14 Nov 2015 13:36:19 -0500</t>
  </si>
  <si>
    <t>glenn hutchins &lt;glenn.hutchins@gmail.com&gt;</t>
  </si>
  <si>
    <t>&lt;71F8A0B3-4FF1-4E30-90A4-5A79501DCE8E@gmail.com&gt;</t>
  </si>
  <si>
    <t>Thu, 30 Oct 2008 23:08:13 -0400</t>
  </si>
  <si>
    <t>chief of staff rumor</t>
  </si>
  <si>
    <t>&lt;5e5cb08a0810302008k5542bd59l81d164eb3401cc78@mail.gmail.com&gt;</t>
  </si>
  <si>
    <t>Mon, 21 Dec 2015 17:30:28 +0000</t>
  </si>
  <si>
    <t>Invitation for John Podesta to inform 2016 Democratic strategy</t>
  </si>
  <si>
    <t>&lt;a24313d693caf804814e0d467ddd8eb8@bounce.bluestatedigital.com&gt;</t>
  </si>
  <si>
    <t>Sat, 27 Feb 2016 12:59:12 -0500</t>
  </si>
  <si>
    <t>Re: Christie &amp; LePage</t>
  </si>
  <si>
    <t>&lt;CAE6FiQ-3ejZ=aJ9EHArrWyBGUiywxnwwUtOJZU0eh3YGx_SK-Q@mail.gmail.com&gt;</t>
  </si>
  <si>
    <t>Mon, 08 Jun 2015 16:10:13 +0000</t>
  </si>
  <si>
    <t>Podesta Family &lt;paperlesspost@paperlesspost.com&gt;</t>
  </si>
  <si>
    <t>&lt;production-dispatcher09.301818657.d9af8085ff7b41e24eca5362b86a8a2827429172.production@paperlesspost.com&gt;</t>
  </si>
  <si>
    <t>Fri, 6 Feb 2015 12:41:04 -0500</t>
  </si>
  <si>
    <t>Re: Policy Call</t>
  </si>
  <si>
    <t>&lt;CAME8pxWhrHmBnn8cK_kLjKq71MBg=DNhbs=Mm6uSGY3H24aYGg@mail.gmail.com&gt;</t>
  </si>
  <si>
    <t>Fri, 4 Dec 2015 06:39:39 -0800</t>
  </si>
  <si>
    <t>&lt;0.0.6B.E70.1D12EA19B3FBEDC.0@omp.e.hotwire.com&gt;</t>
  </si>
  <si>
    <t>Mon, 4 Jan 2016 16:47:11 -0800</t>
  </si>
  <si>
    <t>Laura Tyson &lt;ltyson83@gmail.com&gt;</t>
  </si>
  <si>
    <t>&lt;CAMkdhD44Zc0TptO71qCnc-16YJ3q-iKfU2Usnmv2NSeWtqWnQg@mail.gmail.com&gt;</t>
  </si>
  <si>
    <t>Thu, 30 Oct 2008 04:11:10 +0000</t>
  </si>
  <si>
    <t>Delivered: Re: Clinton</t>
  </si>
  <si>
    <t>&lt;245234418-1225339926-cardhu_decombobulator_blackberry.rim.net-1808963096-@bxe112.bisx.prod.on.blackberry&gt;</t>
  </si>
  <si>
    <t>Sat, 11 Oct 2014 10:37:20 -0700</t>
  </si>
  <si>
    <t>Re: Pictures</t>
  </si>
  <si>
    <t>&lt;F674C431-31EE-4860-A6FD-727E17A206FD@gmail.com&gt;</t>
  </si>
  <si>
    <t>Wed, 5 Mar 2008 14:31:01 -0500</t>
  </si>
  <si>
    <t>"Caitlin Hurley" &lt;caitlin@fundforamerica.net&gt;</t>
  </si>
  <si>
    <t>In response to your questions</t>
  </si>
  <si>
    <t>&lt;422cc2b10803051131s112faa79vf169977a0d451cb@mail.gmail.com&gt;</t>
  </si>
  <si>
    <t>Mon, 23 Jun 2014 17:12:31 +0000</t>
  </si>
  <si>
    <t>Claudia James &lt;james@podestagroup.com&gt;</t>
  </si>
  <si>
    <t>RE: Elizabeth Connolly/ CAP internship/ thanks much</t>
  </si>
  <si>
    <t>&lt;81f9ea7612024719aa8bbef81cd20b7d@BN1PR05MB107.namprd05.prod.outlook.com&gt;</t>
  </si>
  <si>
    <t>Sun, 22 Mar 2015 14:36:23 -0400</t>
  </si>
  <si>
    <t>&lt;BDB501A1-3C09-4B55-9A2C-407F154542D3@gmail.com&gt;</t>
  </si>
  <si>
    <t>Wed, 18 Feb 2015 16:01:04 -0500</t>
  </si>
  <si>
    <t>Fwd: FW: A thought and a question</t>
  </si>
  <si>
    <t>&lt;CAKM1B-__egPD_tAtA56WDXVM2gWjFGqNpeaeVoXwTo-pbM7u+Q@mail.gmail.com&gt;</t>
  </si>
  <si>
    <t>Sat, 23 Jan 2016 14:50:19 -0500</t>
  </si>
  <si>
    <t>Neera Tanden &lt;ntanden@americanprogress.org&gt;, 
 "John D. Podesta" &lt;john.podesta@gmail.com&gt;</t>
  </si>
  <si>
    <t>Davos media</t>
  </si>
  <si>
    <t>&lt;F008289F-6A97-4DB9-98AD-747D069A5ECB@gmail.com&gt;</t>
  </si>
  <si>
    <t>Wed, 3 Sep 2008 17:22:12 -0400</t>
  </si>
  <si>
    <t>clu@barackobama.com, ahitchcock@barackobama.com, john.podesta@gmail.com, 
 william.m.daley@jpmchase.com, cedley@gmail.com, fpena@vestarden.com, 
 fromanm@citi.com, don.gips@level3.com, 
 "Pete Rouse" &lt;prouse@barackobama.com&gt;, mbarnes@barackobama.com, 
 jg@rock-creek-ventures.com, cbutts.obama08@gmail.com, burke1262@cox.net, 
 "Carol Browner" &lt;cbrowner@thealbrightgroupllc.com&gt;, sonalshah@google.com, 
 Ricesusane@aol.com, todd.stern@wilmerhale.com, djsberg@gmail.com, 
 joshua.steiner@quadranglegroup.com, elgieh@yahoo.com, alexkoff@aol.com, 
 ldh@stanford.edu, james.rubin@bcpartners.com, cvarney@hhlaw.com, 
 lisabrown3660@gmail.com, leibovitz@gmail.com, noveck@gmail.com, 
 gaylesmithgayle@gmail.com, tcuellar@stanford.edu, sewallconroy@comcast.net, 
 vjarrett@barackobama.com</t>
  </si>
  <si>
    <t>Sept. 9 Book Party for John</t>
  </si>
  <si>
    <t>&lt;E66066FAFFFA6C4487FA9C3D3010AEFC0240BEED@tagmail.mkalbright.com&gt;</t>
  </si>
  <si>
    <t>Sun, 12 Apr 2015 23:10:02 -0400</t>
  </si>
  <si>
    <t>Re: Reuters | Video questions</t>
  </si>
  <si>
    <t>&lt;33EFF4EB-83D0-4CBD-9E42-837424154619@gmail.com&gt;</t>
  </si>
  <si>
    <t>Wed, 5 Aug 2015 18:37:41 +0000</t>
  </si>
  <si>
    <t>&lt;5610e76723269afdbb48ea5a0aabb61bfc1.20150805183716@mail94.us4.mcsv.net&gt;</t>
  </si>
  <si>
    <t>Mon, 30 Nov 2015 19:45:36 -0500</t>
  </si>
  <si>
    <t>Speech Drafts &lt;speechdrafts@hillaryclinton.com&gt;, 
 Tyrone Gayle &lt;tgayle@hillaryclinton.com&gt;, 
 Xochitl Hinojosa &lt;xhinojosa@hillaryclinton.com&gt;</t>
  </si>
  <si>
    <t>DRAFT: Rosa Parks anniversary</t>
  </si>
  <si>
    <t>&lt;CAFcwtWAF0u1n8OW0ejD-gjqnf5O8UPL9bRhTdRNEzgXdCxNOsQ@mail.gmail.com&gt;</t>
  </si>
  <si>
    <t>Sun, 9 Nov 2008 23:40:23 +0000</t>
  </si>
  <si>
    <t>edelman@law.georgetown.edu</t>
  </si>
  <si>
    <t>I need your advice if at all possible</t>
  </si>
  <si>
    <t>&lt;271826674-1226274007-cardhu_decombobulator_blackberry.rim.net-1747717983-@bxe113.bisx.prod.on.blackberry&gt;</t>
  </si>
  <si>
    <t>Sun, 2 Aug 2015 11:10:45 +0000</t>
  </si>
  <si>
    <t>&lt;72A30B50-6DCE-47B5-841D-24D02290F465@nbcuni.com&gt;</t>
  </si>
  <si>
    <t>Sat, 30 Jan 2016 21:57:02 +0000</t>
  </si>
  <si>
    <t>Donna Brazile &lt;donna@brazileassociates.com&gt;</t>
  </si>
  <si>
    <t>Jennifer Palmieri &lt;jpalmieri@hillaryclinton.com&gt;, 
 "john.podesta@gmail.com" &lt;john.podesta@gmail.com&gt;</t>
  </si>
  <si>
    <t>A thought</t>
  </si>
  <si>
    <t>&lt;D80D3697-2AA5-45FE-BF54-B0B4448688F1@brazileassociates.com&gt;</t>
  </si>
  <si>
    <t>Sun, 14 Jun 2015 22:12:05 +0000</t>
  </si>
  <si>
    <t>Stock in pg</t>
  </si>
  <si>
    <t>&lt;DADAE799-91D2-4CE5-8BAA-6E4DCC1B7FF9@podesta.com&gt;</t>
  </si>
  <si>
    <t>Fri, 20 Nov 2015 19:10:38 -0500</t>
  </si>
  <si>
    <t>Clay Middleton &lt;cmiddleton@hillaryclinton.com&gt;</t>
  </si>
  <si>
    <t>Re: DRAFT: Remarks in Charleston tomorrow</t>
  </si>
  <si>
    <t>&lt;CAFcwtWBCUbbukt6kigjwqMTEWzj8kdZFmN+jWGyKnT4uBydm6Q@mail.gmail.com&gt;</t>
  </si>
  <si>
    <t>Sat, 10 Oct 2015 02:09:35 -0400 (EDT)</t>
  </si>
  <si>
    <t>Exciting new survey awaits</t>
  </si>
  <si>
    <t>&lt;744792929.26325213.1444457375135@ctjbossms02.surveysampling.com&gt;</t>
  </si>
  <si>
    <t>Sun, 17 Jan 2016 22:55:23 -0500</t>
  </si>
  <si>
    <t>Jon Davidson &lt;Jon@presidentclinton.com&gt;, 
 John Zimmerebner &lt;John@presidentclinton.com&gt;, 
 John Podesta &lt;john.podesta@gmail.com&gt;</t>
  </si>
  <si>
    <t>Podesta flying with you from SC!</t>
  </si>
  <si>
    <t>&lt;439715819836469909@unknownmsgid&gt;</t>
  </si>
  <si>
    <t>Mon, 26 May 2014 08:19:48 -0400</t>
  </si>
  <si>
    <t>Gabe</t>
  </si>
  <si>
    <t>&lt;AD170D29-DF07-434D-8DC8-F5155B5D128B@podestagroup.com&gt;</t>
  </si>
  <si>
    <t>Wed, 9 Mar 2016 10:47:45 -0800</t>
  </si>
  <si>
    <t>Need a car? We can help.</t>
  </si>
  <si>
    <t>&lt;0.1.6F.576.1D17A342B3E95C0.0@omp.e.hotwire.com&gt;</t>
  </si>
  <si>
    <t>Mon, 25 May 2015 13:03:51 -0400</t>
  </si>
  <si>
    <t>FOR REVIEW: Attendee List for Frank White NY Mtg.</t>
  </si>
  <si>
    <t>&lt;CAEMn5QmmzcTe8Z_AzbT_40VOidAz2ideDttc5ndjwybMM+qGTw@mail.gmail.com&gt;</t>
  </si>
  <si>
    <t>Sun, 19 Jul 2015 13:53:38 -0400</t>
  </si>
  <si>
    <t>Re: help/advice</t>
  </si>
  <si>
    <t>&lt;CAA4XnVCf0BC5jyw486xpDxaijpSbqkhgeXtNF=wDuvWpch8Rhw@mail.gmail.com&gt;</t>
  </si>
  <si>
    <t>Mon, 4 May 2015 22:50:09 -0400</t>
  </si>
  <si>
    <t>&lt;92A640A9-0B8F-4756-ADF4-901528817EBC@gmail.com&gt;</t>
  </si>
  <si>
    <t>Fri, 14 Nov 2008 13:09:27 +0000</t>
  </si>
  <si>
    <t>&lt;1443605158-1226668150-cardhu_decombobulator_blackberry.rim.net-1573066723-@bxe245.bisx.prod.on.blackberry&gt;</t>
  </si>
  <si>
    <t>Tue, 23 Jun 2015 18:35:32 -0400</t>
  </si>
  <si>
    <t>"Glenn Ivey" &lt;info@iveyforcongress.com&gt;</t>
  </si>
  <si>
    <t>Thank you for your contribution</t>
  </si>
  <si>
    <t>&lt;5081a166e05d41168d951ef9bc0aa3e8@iveyforcongress.com&gt;</t>
  </si>
  <si>
    <t>Mon, 17 Nov 2008 20:00:25 -0500</t>
  </si>
  <si>
    <t>"'adunn@squiermedia.com'" &lt;'adunn@squiermedia.com'&gt;, 
 Alyssa Mastromonaco &lt;Alyssa.Mastromonaco@ptt.gov&gt;, 
 "Anita B. Dunn" &lt;Anita.Dunn@ptt.gov&gt;, 
 "'axelrodfam@aol.com'" &lt;'axelrodfam@aol.com'&gt;, 
 Dan Pfeiffer &lt;Dan.Pfeiffer@ptt.gov&gt;, Jim Messina &lt;Jim.Messina@ptt.gov&gt;, 
 "'john.podesta@gmail.com'" &lt;'john.podesta@gmail.com'&gt;, 
 "'jpodesta@americanprogress.org'" &lt;'jpodesta@americanprogress.org'&gt;, 
 Kristin   Sheehy &lt;Kristin.Sheehy@ptt.gov&gt;, 
 "'ksheehy@barackobama.com'" &lt;'ksheehy@barackobama.com'&gt;, 
 "'kvincent@akpdmedia.com'" &lt;'kvincent@akpdmedia.com'&gt;, 
 Pete Rouse &lt;Pete.Rouse@ptt.gov&gt;, Phil Schiliro &lt;Phil.Schiliro@ptt.gov&gt;, 
 "'prouse@barackobama.com'" &lt;'prouse@barackobama.com'&gt;, 
 "'rahm@friendsofrahmemanuel.com'" &lt;'rahm@friendsofrahmemanuel.com'&gt;, 
 "'rgibbs@barackobama.com'" &lt;'rgibbs@barackobama.com'&gt;, 
 Sara Latham &lt;Sara.Latham@ptt.gov&gt;, 
 Stephanie   Cutter &lt;Stephanie.Cutter@ptt.gov&gt;, 
 "'swarfield@squiermedia.com'" &lt;'swarfield@squiermedia.com'&gt;, 
 Valerie Jarrett &lt;Valerie.Jarrett@ptt.gov&gt;, 
 "'vjarrett@habitat.com'" &lt;'vjarrett@habitat.com'&gt;, 
 Amanda Anderson &lt;Amanda.Anderson@ptt.gov&gt;, 
 Sarah Feinberg &lt;Sarah.Feinberg@ptt.gov&gt;</t>
  </si>
  <si>
    <t>Call with the President Elect Tonight - 9:15 pm central</t>
  </si>
  <si>
    <t>&lt;C3A7CC906A84E040A2FE3C55E46B273A53FEFC83F8@MBX-01.ptt.gov&gt;</t>
  </si>
  <si>
    <t>Fri, 28 Aug 2015 14:11:27 +0000</t>
  </si>
  <si>
    <t>arenteria@hillaryclinton.com</t>
  </si>
  <si>
    <t>john.podesta@gmail.com, mfisher@hillaryclinton.com</t>
  </si>
  <si>
    <t>Invitation: Latino Engagement Call with Janet, Ken, and Frederico @
 Mon Aug 31, 2015 5:30pm - 6pm (john.podesta@gmail.com)</t>
  </si>
  <si>
    <t>&lt;089e0122a884d7fe80051e5fa8e7@google.com&gt;</t>
  </si>
  <si>
    <t>Sun, 28 Sep 2008 13:58:00 -0400</t>
  </si>
  <si>
    <t>&lt;0DA00BFE3116BB4DB975587B3511F4E00557C4F2@EXNJMB57.nam.nsroot.net&gt;</t>
  </si>
  <si>
    <t>Sat, 19 Dec 2015 01:09:46 -0500</t>
  </si>
  <si>
    <t>&lt;CANqZgL9BVOmV7Rbe10z1X0tr2OBVkroEmkcx9Sn+YxQYW_eSbA@mail.gmail.com&gt;</t>
  </si>
  <si>
    <t>Thu, 27 Jan 2011 16:59:51 -0600 (CST)</t>
  </si>
  <si>
    <t>Release: Thousands of petition signatures delivered to Scott Gessler</t>
  </si>
  <si>
    <t>&lt;31352502.1296169356924.JavaMail.www@app309&gt;</t>
  </si>
  <si>
    <t>Mon, 30 Jul 2012 13:48:34 -0400</t>
  </si>
  <si>
    <t>for WJC: Plan Colombia for Central America?</t>
  </si>
  <si>
    <t>&lt;D00800C9D48A754DA64285EA0773757501E5187F24@CLINTON07.utopiasystems.net&gt;</t>
  </si>
  <si>
    <t>Fri, 26 Jun 2015 21:45:35 +0000</t>
  </si>
  <si>
    <t>"Polce, Kelly" &lt;Kelly.Polce@gmmb.com&gt;</t>
  </si>
  <si>
    <t>Competitive</t>
  </si>
  <si>
    <t>&lt;B951C063E060FD4ABF465495E522E84D0558B2@S2376M11.CDSmail.pvt&gt;</t>
  </si>
  <si>
    <t>Tue, 15 Jan 2013 09:57:37 -0600 (CST)</t>
  </si>
  <si>
    <t>60,000 Against Arctic Drilling by Friday</t>
  </si>
  <si>
    <t>&lt;29240642.1358268149429.JavaMail.www@app329&gt;</t>
  </si>
  <si>
    <t>Mon, 3 Jun 2013 15:28:31 +0000</t>
  </si>
  <si>
    <t>Why Michelle's coming to Virginia</t>
  </si>
  <si>
    <t>&lt;6eb2a8b7bde6a1295eb569e33cd5ae07@bounce.bluestatedigital.com&gt;</t>
  </si>
  <si>
    <t>Tue, 17 Feb 2015 14:58:46 -0500</t>
  </si>
  <si>
    <t>Re: Call at 230 pm today</t>
  </si>
  <si>
    <t>&lt;B8F12B08-19C2-4F14-84F4-A4D076CE1C9A@gmail.com&gt;</t>
  </si>
  <si>
    <t>Sun, 20 Sep 2015 16:16:39 +0000</t>
  </si>
  <si>
    <t>Re: Couple of things</t>
  </si>
  <si>
    <t>&lt;DDCFD5559832FC4B976F13453D0A0A6A0A14E8A0@CN-399-EXCH1.whca.mil&gt;</t>
  </si>
  <si>
    <t>Wed, 16 Mar 2016 15:32:20 -0400</t>
  </si>
  <si>
    <t>Re: ROUNDUP: Denis McDonoug // HRC Call // HQ Calls today</t>
  </si>
  <si>
    <t>&lt;CAEMn5QmHPnkyDJu6gD5-+WqG8BPC2_uwwiUGC5CAaVgh9RLZ3g@mail.gmail.com&gt;</t>
  </si>
  <si>
    <t>Thu, 22 May 2008 15:59:18 -0400</t>
  </si>
  <si>
    <t>rmckay@mckayfund.org, anna.burger@seiu.org, john.podesta@gmail.com, 
 amy@fundforamerica.net, fes33@aol.com, srosenthal@organizinginc.com, 
 GSpeed@americavotes.org</t>
  </si>
  <si>
    <t>FW: undervote report</t>
  </si>
  <si>
    <t>&lt;0C02F4B1261CD944A437ED3117C864C947CB00@NEA-HQ-EVS2.NEA.LOC&gt;</t>
  </si>
  <si>
    <t>Wed, 30 Apr 2008 10:06:12 -0400</t>
  </si>
  <si>
    <t>[big campaign] Rove: Getting to Know John McCain</t>
  </si>
  <si>
    <t>&lt;87906ab90804300706k4a45c743hc2a1b9a8a15b64b3@mail.gmail.com&gt;</t>
  </si>
  <si>
    <t>Tue, 19 Feb 2008 16:18:56 -0500</t>
  </si>
  <si>
    <t>zschwartz@shangrila.us</t>
  </si>
  <si>
    <t>Ffa meeting</t>
  </si>
  <si>
    <t>&lt;8dd172e0802191318l65c65320se4db4d8438e2448c@mail.gmail.com&gt;</t>
  </si>
  <si>
    <t>Tue, 20 May 2008 11:41:03 -0400</t>
  </si>
  <si>
    <t>"Hong, Ki P" &lt;Ki.Hong@skadden.com&gt;</t>
  </si>
  <si>
    <t>tom@zzranch.com, "Matthew Butler" &lt;matthewsbutler@gmail.com&gt;</t>
  </si>
  <si>
    <t>RE: message to staff for later</t>
  </si>
  <si>
    <t>&lt;51F45DD683E7EB4CACA893F6C86F3EC701B681B4@NAEXVS04.ad.skadden.net&gt;</t>
  </si>
  <si>
    <t>Fri, 7 Feb 2014 18:13:36 -0400</t>
  </si>
  <si>
    <t>Guerra &lt;guerraassociates@yahoo.com&gt;</t>
  </si>
  <si>
    <t xml:space="preserve">Guerra  </t>
  </si>
  <si>
    <t>&lt;954F7373-5355-45DE-90AE-E934D9EE3DE7@yahoo.com&gt;</t>
  </si>
  <si>
    <t>Wed, 7 Oct 2015 01:57:30 +0000</t>
  </si>
  <si>
    <t>RE: DRAFT: TPP statement</t>
  </si>
  <si>
    <t>&lt;1A484C9C32B526468802B7C2E6FD1BCEB482D07E@mbx031-w2-co-2.exch031.domain.local&gt;</t>
  </si>
  <si>
    <t>Mon, 8 Jun 2015 11:30:31 -0400</t>
  </si>
  <si>
    <t>TWEETS 6/8</t>
  </si>
  <si>
    <t>&lt;CAEMn5Qm1ga8kfBuxOg-LECdM__8w8HP-4W_4HTiLZssy2WRtWA@mail.gmail.com&gt;</t>
  </si>
  <si>
    <t>Fri, 14 Aug 2015 11:39:02 -0400</t>
  </si>
  <si>
    <t>AP: Top Secret Emails Include Drone Talk</t>
  </si>
  <si>
    <t>&lt;CANu9wN6KRY_+aKQaVagJJmY9iCc5+1_Pv8qCHZaP5cdo3OcS3Q@mail.gmail.com&gt;</t>
  </si>
  <si>
    <t>Thu, 28 Oct 2010 20:17:22 -0500 (CDT)</t>
  </si>
  <si>
    <t>"Jen Caltrider, ProgressNow Colorado" &lt;info@progressnowcolorado.org&gt;</t>
  </si>
  <si>
    <t>Re: Spoof the Propaganda</t>
  </si>
  <si>
    <t>&lt;10122740.1288315752075.JavaMail.www@app339&gt;</t>
  </si>
  <si>
    <t>Thu, 8 Nov 2012 11:48:15 -0500 (EST)</t>
  </si>
  <si>
    <t>Jared Polis &lt;jpolis@polisforcongress.com&gt;</t>
  </si>
  <si>
    <t>Thank You, We Did It!</t>
  </si>
  <si>
    <t>&lt;1923368678.565346193@salsa3.salsa3DB.mail.salsalabs.com&gt;</t>
  </si>
  <si>
    <t>Sat, 11 Jul 2015 13:13:24 -0400</t>
  </si>
  <si>
    <t>Huma Abedin &lt;ha16@hillaryclinton.com&gt;, 
 Jake Sullivan &lt;jsullivan@hillaryclinton.com&gt;, 
 Marlon Marshall &lt;mmarshall@hillaryclinton.com&gt;, 
 John Podesta &lt;john.podesta@gmail.com&gt;</t>
  </si>
  <si>
    <t>HRC just asked John and me if Jake and Marlon could be in DC on Tues
 with her</t>
  </si>
  <si>
    <t>&lt;CAMhPeA_T4Ph8T5i5fMNBVaySvz=zzNcDm+_YN57VDVCM9gr2Yg@mail.gmail.com&gt;</t>
  </si>
  <si>
    <t>Thu, 4 Dec 2008 21:40:49 -0500</t>
  </si>
  <si>
    <t>"'adunn@squiermedia.com'" &lt;'adunn@squiermedia.com'&gt;, 
 Alyssa Mastromonaco &lt;Alyssa.Mastromonaco@ptt.gov&gt;, 
 Amanda Anderson &lt;Amanda.Anderson@ptt.gov&gt;, 
 "Anita B. Dunn" &lt;Anita.Dunn@ptt.gov&gt;, 
 "'axelrodfam@aol.com'" &lt;'axelrodfam@aol.com'&gt;, 
 Dan Pfeiffer &lt;Dan.Pfeiffer@ptt.gov&gt;, 
 Jayne Thomisee &lt;Jayne.Thomisee@ptt.gov&gt;, 
 "'Jen.waller@mail.house.gov'" &lt;Jen.waller@mail.house.gov&gt;, 
 Jim Messina &lt;Jim.Messina@ptt.gov&gt;, 
 "'john.podesta@gmail.com'" &lt;'john.podesta@gmail.com'&gt;, 
 "'jpodesta@americanprogress.org'" &lt;'jpodesta@americanprogress.org'&gt;, 
 Kristin   Sheehy &lt;Kristin.Sheehy@ptt.gov&gt;, 
 "'ksheehy@barackobama.com'" &lt;'ksheehy@barackobama.com'&gt;, 
 "'kvincent@akpdmedia.com'" &lt;'kvincent@akpdmedia.com'&gt;, 
 Pete Rouse &lt;Pete.Rouse@ptt.gov&gt;, Phil Schiliro &lt;Phil.Schiliro@ptt.gov&gt;, 
 "'prouse@barackobama.com'" &lt;'prouse@barackobama.com'&gt;, 
 Rahm Emanuel &lt;Rahm.Emanuel@ptt.gov&gt;, Robert Gibbs &lt;Robert.Gibbs@ptt.gov&gt;, 
 Sara Latham &lt;Sara.Latham@ptt.gov&gt;, Sarah Feinberg &lt;Sarah.Feinberg@ptt.gov&gt;, 
 Stephanie Cutter &lt;Stephanie.Cutter@ptt.gov&gt;, 
 "'swarfield@squiermedia.com'" &lt;'swarfield@squiermedia.com'&gt;, 
 Valerie Jarrett &lt;Valerie.Jarrett@ptt.gov&gt;, 
 "'vjarrett@habitat.com'" &lt;'vjarrett@habitat.com'&gt;</t>
  </si>
  <si>
    <t>Agenda for 915 pm central call tonight</t>
  </si>
  <si>
    <t>&lt;C3A7CC906A84E040A2FE3C55E46B273A544C6FEB5A@MBX-01.ptt.gov&gt;</t>
  </si>
  <si>
    <t>Sun, 19 Oct 2008 11:13:49 -0500</t>
  </si>
  <si>
    <t>"Froman, Michael B " &lt;fromanm@citi.com&gt;, john.podesta@gmail.com, 
 tstern@wilmer.com, melody429@comcast.net, don.gips@level3.com, 
 "Jim Messina" &lt;jmessina@barackobama.com&gt;, bjkiley@aol.com, 
 laurasnichols@yahoo.com, sarahelizabethfeinberg@gmail.com, 
 "Pete Rouse" &lt;prouse@barackobama.com&gt;, lisabrown3660@gmail.com</t>
  </si>
  <si>
    <t>RE: Personnel</t>
  </si>
  <si>
    <t>&lt;1B00035490093D4A9609987376E3B8332B9BB2D8@manny.obama.local&gt;</t>
  </si>
  <si>
    <t>Sun, 14 Jun 2015 14:51:13 -0400</t>
  </si>
  <si>
    <t>JON MACKS &lt;dansamrick@aol.com&gt;, John Podesta &lt;john.podesta@gmail.com&gt;</t>
  </si>
  <si>
    <t>Re: FROM JON MACKS FOR JOHN</t>
  </si>
  <si>
    <t>&lt;E5CE63AB-DE09-4393-A492-7E269125C1D1@gmail.com&gt;</t>
  </si>
  <si>
    <t>Fri, 15 May 2015 10:54:05 -0400</t>
  </si>
  <si>
    <t>Team wants to exchagne your iPad</t>
  </si>
  <si>
    <t>&lt;CAEMn5QmJQu7E2bJn-aNypn_jJ_uKJpm3XG+NjWkiXkp1htPGuQ@mail.gmail.com&gt;</t>
  </si>
  <si>
    <t>Wed, 2 Dec 2015 17:08:38 +0000</t>
  </si>
  <si>
    <t>Matthew Scherer &lt;matt@baaslaw.com&gt;</t>
  </si>
  <si>
    <t>Invitation to NYU Symposium on the Future of Artificial Intelligence</t>
  </si>
  <si>
    <t>&lt;2FEE7A066060F74F9E8B3A0D9973855C189693E6@uc2-exmbx20-n2.UC2.Chicago.Hostway&gt;</t>
  </si>
  <si>
    <t>Mon, 8 Feb 2016 00:27:39 -0500</t>
  </si>
  <si>
    <t>tflournoy11@gmail.com</t>
  </si>
  <si>
    <t>Re: Housing</t>
  </si>
  <si>
    <t>&lt;-3537092979327724927@unknownmsgid&gt;</t>
  </si>
  <si>
    <t>Mon, 18 Nov 2013 10:36:14 -0500</t>
  </si>
  <si>
    <t>"Glastris, Paul" &lt;pglastris@washingtonmonthly.com&gt;</t>
  </si>
  <si>
    <t>John, congrats and an idea</t>
  </si>
  <si>
    <t>&lt;48348329E2FB4A41A83137713D40CC440147FDC4@wmsbs.WashMonthly.local&gt;</t>
  </si>
  <si>
    <t>Sat, 12 Mar 2016 16:41:51 -0500</t>
  </si>
  <si>
    <t>Donna Brazile &lt;donna@brazileassociates.com&gt;, 
 Betsaida Alcantara &lt;balcantara@hillaryclinton.com&gt;</t>
  </si>
  <si>
    <t>Re: From time to time I get the questions in advance</t>
  </si>
  <si>
    <t>&lt;8469808270885997286@unknownmsgid&gt;</t>
  </si>
  <si>
    <t>Thu, 14 Aug 2014 13:21:41 -0600</t>
  </si>
  <si>
    <t>Not For Sale &lt;no-reply@notforsalecampaign.org&gt;</t>
  </si>
  <si>
    <t>Announcing our children's home in Romania</t>
  </si>
  <si>
    <t>&lt;e040cdf5-7ec3-4cbf-b872-9e700bae5adc@xtinp2mta446.xt.local&gt;</t>
  </si>
  <si>
    <t>Fri, 04 Dec 2015 14:37:50 +0000</t>
  </si>
  <si>
    <t>Canceled Event: Message Planning Meeting @ Fri Dec 4, 2015 10:30am -
 11:30am (john.podesta@gmail.com)</t>
  </si>
  <si>
    <t>&lt;001a114e4492a7b5c4052613739e@google.com&gt;</t>
  </si>
  <si>
    <t>Tue, 24 Nov 2015 00:57:18 +0000</t>
  </si>
  <si>
    <t>"=?utf-8?Q?=E2=98=91 Reform-Questionnaire@EndCitizensUnited.org?="
	&lt;admin@endcitizensunited.org&gt;</t>
  </si>
  <si>
    <t>Reply Requested -- Very Quick Survey</t>
  </si>
  <si>
    <t>&lt;c4727879e6bf46d487a45fb538e5d2c1@bounce.bluestatedigital.com&gt;</t>
  </si>
  <si>
    <t>Tue, 15 Dec 2015 17:20:41 -0500</t>
  </si>
  <si>
    <t>Dominique Brown &lt;brownd2@law.georgetown.edu&gt;</t>
  </si>
  <si>
    <t>Re: 2016-2017 Course Descriptions and Bio</t>
  </si>
  <si>
    <t>&lt;CAE6FiQ-uvxy59Y-acKxFLfF0bCiYno4okuikFnu-LYzBM61-Wg@mail.gmail.com&gt;</t>
  </si>
  <si>
    <t>Mon, 21 Mar 2016 08:44:45 -0400 (EDT)</t>
  </si>
  <si>
    <t>The Daily 202: Why Donald Trump will probably win Arizona but get
 crushed in Utah tomorrow</t>
  </si>
  <si>
    <t>&lt;20160321084445.6339715.352481@sailthru.com&gt;</t>
  </si>
  <si>
    <t>Mon, 28 Jul 2014 18:27:20 +0000</t>
  </si>
  <si>
    <t>&lt;dionta@gmail.com&gt;</t>
  </si>
  <si>
    <t>Guest Speaking Request, Professional Insights / Expertise Request</t>
  </si>
  <si>
    <t>&lt;20140728182720.10420.10648@webapps1.uis.georgetown.edu&gt;</t>
  </si>
  <si>
    <t>Sat, 22 Aug 2015 17:38:34 -0400</t>
  </si>
  <si>
    <t>Fwd: Mobile Boarding Pass (H7WFXV) | 23AUG15 | OAK-LAS | Podesta/John</t>
  </si>
  <si>
    <t>&lt;CADZo9g2izyyEs8LtndSAHfCp9HQaLi_ofwWSLaqLQeVWjxt9aQ@mail.gmail.com&gt;</t>
  </si>
  <si>
    <t>Wed, 4 Jan 2012 16:43:31 -0500</t>
  </si>
  <si>
    <t>"'john.podesta@gmail.com'" &lt;john.podesta@gmail.com&gt;, 
 "'terry@tdmca.com'" &lt;terry@tdmca.com&gt;, 
 "'cheryl.mills@gmail.com'" &lt;cheryl.mills@gmail.com&gt;</t>
  </si>
  <si>
    <t>&lt;786762D781A7FF4FAC9060892B40448822B4BD1CE6@CLNTINET08.clinton.local&gt;</t>
  </si>
  <si>
    <t>Thu, 17 Mar 2016 20:43:44 -0400</t>
  </si>
  <si>
    <t>Benjamin Krauss &lt;bakrauss@gmail.com&gt;, 
 LaDavia Drane &lt;ldrane@hillaryclinton.com&gt;</t>
  </si>
  <si>
    <t>Re: HRC Op-Ed on Gun Violence</t>
  </si>
  <si>
    <t>&lt;-3564801814677482274@unknownmsgid&gt;</t>
  </si>
  <si>
    <t>Mon, 13 Apr 2015 01:40:11 +0000</t>
  </si>
  <si>
    <t>Matt Ortega &lt;mortega@hillaryclinton.com&gt;, 
 "hrcrapid@googlegroups.com" &lt;hrcrapid@googlegroups.com&gt;</t>
  </si>
  <si>
    <t>Re: DRAFT: Hillary's in and so are the reviews</t>
  </si>
  <si>
    <t>&lt;D150967E.5195E%creynolds@gpg.com&gt;</t>
  </si>
  <si>
    <t>Mon, 23 Mar 2015 20:51:51 +0000</t>
  </si>
  <si>
    <t>RE: Georgetown Law Class</t>
  </si>
  <si>
    <t>&lt;6F7EACB4F7BAE64F85DCD3831E5F48880E951E05@smeopm03&gt;</t>
  </si>
  <si>
    <t>Tue, 14 Jul 2015 23:48:35 +0000</t>
  </si>
  <si>
    <t>HFA/Perkins call</t>
  </si>
  <si>
    <t>&lt;B698937001E4734DB8AB0E03376FD0AA176F661F@dc2sppmail22a&gt;</t>
  </si>
  <si>
    <t>Tue, 28 Apr 2015 18:18:52 -0400</t>
  </si>
  <si>
    <t>Mandy Grunwald &lt;gruncom@aol.com&gt;, "Ann O'Leary" &lt;olearyhrc@gmail.com&gt;, 
 Maya Harris &lt;maya@mayalharris.com&gt;, Joel Benenson &lt;jbenenson@bsgco.com&gt;, 
 John Podesta &lt;john.podesta@gmail.com&gt;, Jim &lt;Jim.Margolis@gmmb.com&gt;, 
 Huma Abedin &lt;ha16@hillaryclinton.com&gt;, John Anzalone &lt;john@algpolling.com&gt;, 
 David Binder &lt;David@db-research.com&gt;, 
 Tony Carrk &lt;tcarrk@hillaryclinton.com&gt;, 
 Jake Sullivan &lt;jake.sullivan@gmail.com&gt;, 
 Jennifer Palmieri &lt;jpalmieri@hillaryclinton.com&gt;, 
 Brian Fallon &lt;bfallon@hillaryclinton.com&gt;, 
 Kristina Schake &lt;kschake@hillaryclinton.com&gt;, 
 Robby Mook &lt;re47@hillaryclinton.com&gt;, 
 Marlon Marshall &lt;mmarshall@hillaryclinton.com&gt;, 
 Oren Shur &lt;oshur@hillaryclinton.com&gt;, 
 Amanda Renteria &lt;arenteria@hillaryclinton.com&gt;, 
 Brynne Craig &lt;bcraig@hillaryclinton.com&gt;</t>
  </si>
  <si>
    <t>Re: HRC @ Dinkins Forum</t>
  </si>
  <si>
    <t>&lt;CAAEwKfxDM4wE1CSGAUTFELTc1qX7bcW+NXEC=T0u1jG3R9uBeA@mail.gmail.com&gt;</t>
  </si>
  <si>
    <t>Mon, 1 Jun 2015 21:39:24 +0000</t>
  </si>
  <si>
    <t>&lt;2961AEE991D64B42BD2114B16DB176910DB02B@S2376M11.CDSmail.pvt&gt;</t>
  </si>
  <si>
    <t>Wed, 8 Oct 2008 18:58:25 -0700</t>
  </si>
  <si>
    <t>"Leighton Akio Woodhouse" &lt;lwoodhouse@gmail.com&gt;</t>
  </si>
  <si>
    <t>[big campaign] Seattle Post Intelligencer op-ed piece by doctor on
 McCain's health, need to release his medical records</t>
  </si>
  <si>
    <t>&lt;2cae6d80810081858g4dc04fc0ma81521676faebfe6@mail.gmail.com&gt;</t>
  </si>
  <si>
    <t>Wed, 16 Jul 2014 19:39:38 +0000</t>
  </si>
  <si>
    <t>John Podesta &lt;john.podesta@gmail.com&gt;, 
 Steve Daetz &lt;sdaetz@sandlerfoundation.org&gt;, 
 Herb Sandler &lt;hms@sandlerfoundation.org&gt;</t>
  </si>
  <si>
    <t>FW: New interactive on supermanagers</t>
  </si>
  <si>
    <t>&lt;CFEC4C60.32E72%hboushey@equitablegrowth.org&gt;</t>
  </si>
  <si>
    <t>Mon, 06 Jul 2015 22:39:47 +0000</t>
  </si>
  <si>
    <t>Canceled Event: Retreat: Senior Staff, Consultants, State Directors @
 Sat Jul 18, 2015 9am - 6pm (john.podesta@gmail.com)</t>
  </si>
  <si>
    <t>&lt;001a114170643b3a26051a3c951e@google.com&gt;</t>
  </si>
  <si>
    <t>Sun, 10 May 2015 11:22:20 -0400</t>
  </si>
  <si>
    <t>Kit Batten &lt;kitbatten10@gmail.com&gt;</t>
  </si>
  <si>
    <t>&lt;F1F6F8EB-AB7D-4931-B6C5-E9127799DD53@gmail.com&gt;</t>
  </si>
  <si>
    <t>Fri, 25 Sep 2015 15:47:21 -0400</t>
  </si>
  <si>
    <t>Want to meet President Obama this November?</t>
  </si>
  <si>
    <t>&lt;5f7c4db4850093fe40458c39f8ba53b5@ofa0.bounce.bluestatedigital.com&gt;</t>
  </si>
  <si>
    <t>Sat, 22 Mar 2014 21:51:14 -0400</t>
  </si>
  <si>
    <t>&lt;53F521D5-087F-4A56-9DBC-DDA76F3E7E85@gmail.com&gt;</t>
  </si>
  <si>
    <t>Sat, 20 Dec 2008 15:44:11 -0500</t>
  </si>
  <si>
    <t>"James A. Leach" &lt;jleach@Princeton.EDU&gt;</t>
  </si>
  <si>
    <t>Personal</t>
  </si>
  <si>
    <t>&lt;B7F3850D29752E41A0A9EB29A10B103401E9A37D@EXCLUSTER2.pu.win.princeton.edu&gt;</t>
  </si>
  <si>
    <t>Mon, 18 Jan 2016 11:33:07 -0600</t>
  </si>
  <si>
    <t>Re: DRAFT: New riff for Iowa - Fighting for You</t>
  </si>
  <si>
    <t>&lt;CA+xFL8c3OtzNngXMf3DUELYJc9ArssT3jBDtpNROGiG5yV2rQA@mail.gmail.com&gt;</t>
  </si>
  <si>
    <t>Wed, 13 Jan 2016 15:37:31 -0500</t>
  </si>
  <si>
    <t>The Fellows of the American Bar Foundation &lt;fellowsevents@abfn.org&gt;</t>
  </si>
  <si>
    <t>Register Now: ABF Fellows Events in San Diego, February 3-7, 2016</t>
  </si>
  <si>
    <t>&lt;1123447565324.1101613886126.1544191500.0.311534JL.1002@scheduler.constantcontact.com&gt;</t>
  </si>
  <si>
    <t>Sat, 12 Mar 2016 16:14:13 -0500</t>
  </si>
  <si>
    <t>Tony Coelho &lt;tony@onewharf.com&gt;</t>
  </si>
  <si>
    <t>Fwd: follow up</t>
  </si>
  <si>
    <t>&lt;53866DA1-36E9-4E92-9379-780DFF7CFA3D@onewharf.com&gt;</t>
  </si>
  <si>
    <t>Thu, 20 Nov 2014 18:50:29 +0000</t>
  </si>
  <si>
    <t>"cheryl.mills@gmail.com" &lt;cheryl.mills@gmail.com&gt;, 
 =?us-ascii?Q?Lanny_Breuer=0D=0A_=28lbreuer@cov.com=29?= &lt;lbreuer@cov.com&gt;, 
 "blindsey@wlj.com" &lt;blindsey@wlj.com&gt;, Dawn Chirwa &lt;dmchirwa@live.com&gt;, 
 Madelene Melendez &lt;mmelendez@lannyjdavis.com&gt;, D &lt;dnionakis@gmail.com&gt;, 
 Adam Goldberg &lt;agoldberg@tridentpllc.com&gt;, 
 "wpmarsha@email.unc.edu" &lt;wpmarsha@email.unc.edu&gt;, 
 "Ches M. Johnson" &lt;ches.johnson@gmail.com&gt;, 
 "Michael D. McCurry" &lt;mmccurry@psw-inc.com&gt;, 
 "bwnussbaum@wlrk.com" &lt;bwnussbaum@wlrk.com&gt;, 
 "Stephen " &lt;stephenneuwirth@quinnemanuel.com&gt;, 
 =?us-ascii?Q?Jack=0D=0A_Quinn?= &lt;jquinn@quinngillespie.com&gt;, 
 "Douglas J. Band Esq." &lt;doug.band@teneoholdings.com&gt;, 
 David Fein &lt;davidfein@icloud.com&gt;, Liz Dave &lt;lizdave@me.com&gt;, 
 Rob Weiner &lt;Robert.Weiner@aporter.com&gt;, "R. Klain" &lt;rklain@aol.com&gt;, 
 Broscio &lt;mimbroscio@cov.com&gt;, 
 =?us-ascii?Q?Donald_Goldberg=0D=0A_=28don@bluetext.com=29?= &lt;don@bluetext.com&gt;, 
 Sally &lt;sally@thepaxtongroupconsulting.com&gt;, 
 Harold Ickes &lt;hickes@ickesenright.com&gt;, 
 "michelle_aronowitz@hotmail.com" &lt;michelle_aronowitz@hotmail.com&gt;, 
 "ebowles@northcarolina.edu" &lt;ebowles@northcarolina.edu&gt;, 
 "nicole.seligman@us.sony.com" &lt;nicole.seligman@us.sony.com&gt;, 
 "dkendall@wc.com" &lt;dkendall@wc.com&gt;, 
 "wdellinger@omm.com" &lt;wdellinger@omm.com&gt;, N &lt;nadjanaomi@me.com&gt;, 
 Marvin Krislov &lt;marvin.krislov@oberlin.edu&gt;, 
 "Joshua P. Galper" &lt;josh@personal.com&gt;, 
 "Kumiki Gibson" &lt;kumiki.gibson@gmail.com&gt;, 
 Wendy White &lt;wendy.white@ogc.upenn.edu&gt;, 
 "tfmclarty@maglobal.com" &lt;tfmclarty@maglobal.com&gt;, 
 "ira.fishman@nflplayers.com" &lt;ira.fishman@nflplayers.com&gt;, 
 Chris Lehane &lt;christopherlehane@sbcglobal.net&gt;, 
 "Mdf@markfabiani.com" &lt;Mdf@markfabiani.com&gt;, 
 =?us-ascii?Q?Jonathan_Yarowsky=0D=0A_=28Jonathan.Yarowsky@wilmerhale.com=29?= &lt;Jonathan.Yarowsky@wilmerhale.com&gt;, 
 "Sbwhoeop@aol.com" &lt;Sbwhoeop@aol.com&gt;, 
 "Ginny Canter (dcanter434@aol.com)" &lt;dcanter434@aol.com&gt;, 
 Trey Schroeder &lt;tschroeder@texarkanalaw.com&gt;, 
 "ericgioia@gmail.com" &lt;ericgioia@gmail.com&gt;, A &lt;aegis1865@gmail.com&gt;, 
 "jklein@newscorp.com" &lt;jklein@newscorp.com&gt;, V Canter &lt;vcanter434@aol.com&gt;, 
 Kathy Ruemmler &lt;kathyruemmler@gmail.com&gt;, 
 "Mary_B._DeRosa@nsc.eop.gov" &lt;Mary_B._DeRosa@nsc.eop.gov&gt;, 
 "Jamie Baker (Jamie.Baker@armfor.uscourts.gov)" &lt;Jamie.Baker@armfor.uscourts.gov&gt;, 
 "Sylvia Burwell" &lt;sylvia.burwell@hotmail.com&gt;, M Connor &lt;moconnor@wc.com&gt;, 
 =?us-ascii?Q?Alan_Kreczko=0D=0A_=28Alan.Kreczko@thehartford.com=29?= &lt;Alan.Kreczko@thehartford.com&gt;, 
 =?us-ascii?Q?Demme=0D=0A_Doufekias_=28ddoufekias@mofo.com=29_=28ddoufekias@mofo.com?=
 =?us-ascii?Q?=29?= &lt;ddoufekias@mofo.com&gt;, 
 "Deborah Falk Zerwitz (debbzerwitz@gmail.com) (debbzerwitz@gmail.com)" &lt;debbzerwitz@gmail.com&gt;, 
 "Carolyn Atwell-Davis (cadavis8@gmail.com)" &lt;cadavis8@gmail.com&gt;, 
 =?us-ascii?Q?Erin_Green-Comite_=28ecomite@scott-scott.com=29=0D=0A_=28ecomite@scott-s?=
 =?us-ascii?Q?cott.com=29?= &lt;ecomite@scott-scott.com&gt;, 
 "Popp, Karen" &lt;kpopp@sidley.com&gt;, Shelli Peterson &lt;shelli_peterson@fd.org&gt;, 
 S Wilson &lt;swilson@cov.com&gt;, Panetta Institute &lt;info@panettainstitute.org&gt;, 
 J Kagan &lt;jkagan@supremecourt.gov&gt;, "Brian D. Smith" &lt;bdsmith@cov.com&gt;, 
 Nanda Chitre &lt;mango_muse@yahoo.com&gt;, J Kennedy &lt;jkennedy2006@gmail.com&gt;, 
 Kennedy &lt;jkennedy@newscorp.com&gt;, 
 "Steven Reich (sreich@akingump.com)" &lt;sreich@akingump.com&gt;, 
 Steven Freich &lt;stevenfreich@gmail.com&gt;, Fitz &lt;fitztoiv@yahoo.com&gt;, 
 Amy &lt;amy@weisspublicaffairs.com&gt;, 
 "lorriemchugh@comcast.net" &lt;lorriemchugh@comcast.net&gt;, 
 J Lockhart &lt;jlockhart@jplgrp.com&gt;, Jake Siewert &lt;jakesiewert@gmail.com&gt;, 
 "maryellen_glynn@yahoo.com" &lt;maryellen_glynn@yahoo.com&gt;, 
 G Terzano &lt;gterzano@hotmail.com&gt;, 
 "juliampayne@gmail.com" &lt;juliampayne@gmail.com&gt;, 
 Lori   Wier &lt;loriwier@comcast.net&gt;, Kengskov &lt;kengskov@starbucks.com&gt;, 
 Julie Ziemba &lt;juliemziemba@gmail.com&gt;, 
 Jeremy Gaines &lt;jeremymgaines@gmail.com&gt;, 
 =?us-ascii?Q?Ann=0D=0A_Edwards?= &lt;annedwards@gmail.com&gt;, 
 Aguelr &lt;teaguelr@aol.com&gt;, Newman &lt;ernewman@alumni.princeton.edu&gt;, 
 Joshua King &lt;joshua.king@thehartford.com&gt;, 
 "John Podesta (john.podesta@gmail.com)" &lt;john.podesta@gmail.com&gt;, 
 =?us-ascii?Q?Barry=0D=0A_Toiv_=28barry=5Ftoiv@aau.edu=29?= &lt;barry_toiv@aau.edu&gt;, 
 J Johnson &lt;jjohnson@gloverpark.com&gt;, Neal Wolin &lt;neal.wolin@gmail.com&gt;, 
 "prundlet@humanity.org" &lt;prundlet@humanity.org&gt;, 
 Karl Racine &lt;KARacine@venable.com&gt;, S Ricchetti &lt;sricchetti@comcast.net&gt;, 
 Doug Sosnik &lt;dsosnik@nba.com&gt;, 
 Jennifer Palmieri &lt;jennifer.m.palmieri@gmail.com&gt;, 
 E Angel &lt;eangel@legalaiddc.org&gt;, 
 Peter Erichsen &lt;peter.erichsen@ropesgray.com&gt;, 
 "Cliff Mauton" &lt;cliffmauton@hotmail.com&gt;, 
 "pauloetken@gmail.com" &lt;pauloetken@gmail.com&gt;, 
 Benjamin Maxwell Adams &lt;benjaminmaxwelladams@gmail.com&gt;, 
 Schmitt &lt;emkarcher.schmitt@yahoo.com&gt;, 
 "sheila.cheston@ngc.com" &lt;sheila.cheston@ngc.com&gt;, 
 "Goodstein8@aol.com" &lt;Goodstein8@aol.com&gt;, 
 Marna Madsen Gettleman &lt;marnacooks@gmail.com&gt;, 
 =?us-ascii?Q?Donna=0D=0A_Peel?= &lt;donna.peel@comcast.net&gt;, 
 Drew Peel &lt;dpeel@rddlaw.net&gt;, Pam Marple &lt;pmarple@chadbourne.com&gt;, 
 Pam Brewington Cashwell &lt;pambcashwell@gmail.com&gt;, 
 Gregg Burgess &lt;wgreggburgess@gmail.com&gt;, 
 Stacy Reynolds &lt;stacyr404@gmail.com&gt;, Irwin Raij &lt;iraij@foley.com&gt;, 
 Karen Kucik &lt;karen_kucik@yahoo.com&gt;, 
 "steve@ricchettiinc.com" &lt;steve@ricchettiinc.com&gt;, 
 "sricchetti@cox.net" &lt;sricchetti@cox.net&gt;, 
 Todd Campbell &lt;todd_j_campbell@tnmd.uscourts.gov&gt;, 
 "maura.pally@gmail.com" &lt;maura.pally@gmail.com&gt;, 
 "efhughes4@yahoo.com" &lt;efhughes4@yahoo.com&gt;, 
 "marymfrench@sbcglobal.net" &lt;marymfrench@sbcglobal.net&gt;, 
 "gradymccoy@yahoo.com" &lt;gradymccoy@yahoo.com&gt;, 
 "sbradley@mclarty.com" &lt;sbradley@mclarty.com&gt;, 
 "kearney_j@sbcglobal.net" &lt;kearney_j@sbcglobal.net&gt;, 
 "steveR@metalrecyclingcorp.com" &lt;steveR@metalrecyclingcorp.com&gt;, 
 "srutherford@clintonschool.uasys.edu" &lt;srutherford@clintonschool.uasys.edu&gt;, 
 "marystreett@hotmail.com" &lt;marystreett@hotmail.com&gt;, 
 "margaretwhillock@sbcglobal.net" &lt;margaretwhillock@sbcglobal.net&gt;, 
 "jlwitt@wittassociates.com" &lt;jlwitt@wittassociates.com&gt;, 
 "bobjnash@sbcglobal.net" &lt;bobjnash@sbcglobal.net&gt;, 
 "dpeel@rdaplaw.net" &lt;dpeel@rdaplaw.net&gt;, 
 "Dawn V. Woollen" &lt;dawn@lauriedavid.com&gt;, 
 Missy Owens &lt;Missy.Owens@gmail.com&gt;, 
 DIMITRI NIONAKIS &lt;djnionakis@gmail.com&gt;, 
 "marsha@scottyandura.com" &lt;marsha@scottyandura.com&gt;, 
 "lbrown@georgetown.edu" &lt;lbrown@georgetown.edu&gt;, 
 "mccabe@verizon.net" &lt;mccabe@verizon.net&gt;, 
 "Rodney.slater@squirepb.com" &lt;Rodney.slater@squirepb.com&gt;</t>
  </si>
  <si>
    <t>RE: White House Counsel Reunion is still on -- Saturday, December
 13, 7 pm - 1900 M St NW, Levick, 3rd floor - 8:30 pm, Rumors - next door.
  Please RSPV: MMelendez@lannyjdavis.com</t>
  </si>
  <si>
    <t>&lt;F748F536A18574408CFDDE9915D85ECC62508A@ORD2MBX02B.mex05.mlsrvr.com&gt;</t>
  </si>
  <si>
    <t>Sat, 29 Mar 2014 17:32:29 -0400</t>
  </si>
  <si>
    <t>Re: Statement by the President on the Passing of Former U.S. Senator Jeremiah Denton</t>
  </si>
  <si>
    <t>&lt;DC7DDD19-9EC4-44F6-9750-FF57DF2344EE@gmail.com&gt;</t>
  </si>
  <si>
    <t>Fri, 17 Jul 2015 21:38:21 -0500</t>
  </si>
  <si>
    <t>Re: HRC did great</t>
  </si>
  <si>
    <t>&lt;-1122406549546820344@unknownmsgid&gt;</t>
  </si>
  <si>
    <t>Sun, 6 Jan 2008 13:47:53 -0500</t>
  </si>
  <si>
    <t>&lt;8dd172e0801061047n1185b1e8y2f36090b10746e09@mail.gmail.com&gt;</t>
  </si>
  <si>
    <t>Mon, 4 May 2015 15:18:24 -0400</t>
  </si>
  <si>
    <t>Re: [MEMO FOR 3:30 PM ET] Launch Call</t>
  </si>
  <si>
    <t>&lt;CALV_K1T_xctyKvKZy_F3VnH=hfT5F-FLoTpB3edwBZDktHH9pw@mail.gmail.com&gt;</t>
  </si>
  <si>
    <t>Wed, 24 Feb 2016 01:30:52 +0000</t>
  </si>
  <si>
    <t>john.podesta@gmail.com, rich@dixondavismedia.com, 
 caitlin@grunwald-communications.com, ellen.esterhay@gmmb.com, 
 re47@hillaryclinton.com, ekriegel@hillaryclinton.com, jbenenson@bsgco.com, 
 oshur@hillaryclinton.com, nnayak@hillaryclinton.com, 
 jpalmieri@hillaryclinton.com, mmarshall@hillaryclinton.com, 
 David Binder &lt;david@db-research.com&gt;, mona@algpolling.com, gruncom@aol.com, 
 jim.margolis@gmmb.com, david@dixondavismedia.com, scurrie@bsgco.com, 
 john@algpolling.com</t>
  </si>
  <si>
    <t>Updated Invitation: Data Check-In @ Wed Feb 24, 2016 5:30pm - 6:30pm (john.podesta@gmail.com)</t>
  </si>
  <si>
    <t>&lt;047d7b6d85c841f774052c7a0470@google.com&gt;</t>
  </si>
  <si>
    <t>Mon, 11 Aug 2014 23:18:43 +0000</t>
  </si>
  <si>
    <t>URGENT: [AZ Primary]</t>
  </si>
  <si>
    <t>&lt;5701e268283c0778cbde78079e89e831@bounce.bluestatedigital.com&gt;</t>
  </si>
  <si>
    <t>Sun, 7 Jun 2015 10:18:13 -0400</t>
  </si>
  <si>
    <t>It worked!</t>
  </si>
  <si>
    <t>&lt;68021496580914036@unknownmsgid&gt;</t>
  </si>
  <si>
    <t>Tue, 4 Aug 2015 20:23:34 -0400</t>
  </si>
  <si>
    <t>H &lt;hdr29@hrcoffice.com&gt;, John Podesta &lt;john.podesta@gmail.com&gt;, 
 Huma Abedin &lt;ha16@hillaryclinton.com&gt;</t>
  </si>
  <si>
    <t>Fwd: NV and SC analytics survey results</t>
  </si>
  <si>
    <t>&lt;CAMhPeA-JVn6WwWLmd+1r7xHxBhLfLKrZiomyOGhXWzvTPzAaSA@mail.gmail.com&gt;</t>
  </si>
  <si>
    <t>Sun, 31 Jan 2016 18:44:34 +0000</t>
  </si>
  <si>
    <t>"ALERT (via HMPAC.com)" &lt;democrats@hmpac.com&gt;</t>
  </si>
  <si>
    <t>this is BAD</t>
  </si>
  <si>
    <t>&lt;59fa2ae0a5971c74fa87c1664634d82d@bounce.bluestatedigital.com&gt;</t>
  </si>
  <si>
    <t>Sat, 25 Apr 2015 11:42:53 -0400</t>
  </si>
  <si>
    <t>Re: Draft phone and press policy</t>
  </si>
  <si>
    <t>&lt;CAJkCx1_H7mxnyBGPYVbJFEBJg2acm24y1vUAhAT5p9f1W_taOw@mail.gmail.com&gt;</t>
  </si>
  <si>
    <t>Wed, 4 Feb 2015 21:49:25 +0000</t>
  </si>
  <si>
    <t>"marissa.astor@icloud.com" &lt;marissa.astor@icloud.com&gt;, 
 John Podesta &lt;john.podesta@gmail.com&gt;, 
 Jake Sullivan &lt;jake.sullivan@gmail.com&gt;, 
 =?us-ascii?Q?Philippe=0D=0A_Reines?= &lt;pir@hrcoffice.com&gt;, 
 Robby Mook &lt;robbymook2015@gmail.com&gt;, 
 =?us-ascii?Q?Cheryl=0D=0A_Mills?= &lt;cheryl.mills@gmail.com&gt;, 
 Huma Abedin &lt;huma@hrcoffice.com&gt;, 
 =?us-ascii?Q?Dan=0D=0A_Schwerin?= &lt;dschwerin@hrcoffice.com&gt;, 
 "Margolis, Jim" &lt;Jim.Margolis@gmmb.com&gt;, 
 John Anzalone &lt;john@algpolling.com&gt;, Shannon Currie &lt;scurrie@bsgco.com&gt;, 
 Mandy Grunwald &lt;gruncom@aol.com&gt;, Mona Thinavongsa &lt;Mona@algpolling.com&gt;, 
 Sawsan Bay &lt;sbay@hrcoffice.com&gt;, 
 Joanne Laszczych &lt;jlaszczych@cdmillsGroup.com&gt;, 
 Teddy Goff &lt;teddy@precisionstrategies.com&gt;, 
 Jennifer Palmieri &lt;jennifer.m.palmieri@gmail.com&gt;, 
 Kristina Schake &lt;kristinakschake@gmail.com&gt;, 
 Cheryl Mills &lt;cmills@cdmillsGroup.com&gt;, 
 "Roberts, Abigail" &lt;Abigail.Roberts@gmmb.com&gt;</t>
  </si>
  <si>
    <t>Re: Update: Earned Media Call</t>
  </si>
  <si>
    <t>&lt;D0F7FE0C.C2C46%nmerrill@hrcoffice.com&gt;</t>
  </si>
  <si>
    <t>Sat, 2 Aug 2008 22:22:52 -0000</t>
  </si>
  <si>
    <t>MARY, keep saving with your personalized low prices</t>
  </si>
  <si>
    <t>&lt;bvqbycya1qhy9saxsyfmjatugwckcs.2011616918.8722@mta412.favorites.safeway.com&gt;</t>
  </si>
  <si>
    <t>Tue, 5 Jan 2016 20:01:44 +0000 (UTC)</t>
  </si>
  <si>
    <t>jfrutchy@comcast.net</t>
  </si>
  <si>
    <t>john podesta &lt;john.podesta@gmail.com&gt;</t>
  </si>
  <si>
    <t>Catching up!</t>
  </si>
  <si>
    <t>&lt;1833282064.14307368.1452024104235.JavaMail.zimbra@comcast.net&gt;</t>
  </si>
  <si>
    <t>Mon, 22 Dec 2008 12:05:07 -0500</t>
  </si>
  <si>
    <t>Debby Goldberg &lt;DGoldberg@americanprogress.org&gt;</t>
  </si>
  <si>
    <t>FW: Sandler Challenge Update - We have successfully met it!</t>
  </si>
  <si>
    <t>&lt;62C22A6A28F1F649B39DE5AA6570CB6C01314947AAE4@CAPMAILBOX.americanprogresscenter.org&gt;</t>
  </si>
  <si>
    <t>Fri, 18 Sep 2015 19:17:42 -0400</t>
  </si>
  <si>
    <t>Lew Candura &lt;LCandura1@aol.com&gt;</t>
  </si>
  <si>
    <t>Re: HILLARY / NEW HAMSPHIRE JOINS NEW JERSEY IN ENDORSING HILLARY CLINTON FOR PRESIDENT.</t>
  </si>
  <si>
    <t>&lt;F36DFCA5-25B6-47EB-BAE7-EC8EC21A0EE1@aol.com&gt;</t>
  </si>
  <si>
    <t>Mon, 7 Mar 2016 03:30:53 +0000</t>
  </si>
  <si>
    <t>Energy Future Coalition: March 29 and future meeting dates</t>
  </si>
  <si>
    <t>&lt;BY2PR08MB031DBBA698C05389D5ED905B3B10@BY2PR08MB031.namprd08.prod.outlook.com&gt;</t>
  </si>
  <si>
    <t>Thu, 24 Apr 2014 08:56:00 -0500</t>
  </si>
  <si>
    <t>&lt;39519F20-7B0B-4BA3-8717-4C9269D33E52@gmail.com&gt;</t>
  </si>
  <si>
    <t>Wed, 27 Jan 2010 17:19:25 -0500</t>
  </si>
  <si>
    <t>[big campaign] O'Keefe Mugshot - Face of "conservative journalism"</t>
  </si>
  <si>
    <t>&lt;e86a1d5e1001271419w797599b9p4a7c372149019724@mail.gmail.com&gt;</t>
  </si>
  <si>
    <t>Tue, 30 Sep 2008 15:16:49 +0000 (UTC)</t>
  </si>
  <si>
    <t>network@etp1106.etp.na.blackberry.net</t>
  </si>
  <si>
    <t>RIM_bca28a80-e9c0-11d1-87fe-00600811c6a2</t>
  </si>
  <si>
    <t>&lt;20080930151649.BDE482EE914@SMTPRelay13.na.blackberry.net&gt;</t>
  </si>
  <si>
    <t>Sun, 30 Dec 2012 16:39:52 +0000</t>
  </si>
  <si>
    <t>Two Days</t>
  </si>
  <si>
    <t>&lt;50e06e586cb78_68ea135de2c2085@worker4.nbuild.3dna.managedmachine.com.mail&gt;</t>
  </si>
  <si>
    <t>Sat, 25 Jul 2015 08:34:59 -0400</t>
  </si>
  <si>
    <t>Re: Remarks at Iowa AFSCME convention</t>
  </si>
  <si>
    <t>&lt;-1420517279797523612@unknownmsgid&gt;</t>
  </si>
  <si>
    <t>Thu, 8 Oct 2015 13:25:34 -0400</t>
  </si>
  <si>
    <t>Drew Littman &lt;drewlittman@gmail.com&gt;</t>
  </si>
  <si>
    <t>Tamera Luzzatto &lt;tluzzatto@pewtrusts.org&gt;</t>
  </si>
  <si>
    <t>Re: Farmers L Update and Welcome Mat</t>
  </si>
  <si>
    <t>&lt;CACPJzCJQuEfa2Szg7g4=1m3m8Ka43T1heNwdkaVgFyoYJCASWw@mail.gmail.com&gt;</t>
  </si>
  <si>
    <t>Mon, 3 Nov 2008 14:46:08 -0600</t>
  </si>
  <si>
    <t>"Valerie Jarrett" &lt;vjarrett@barackobama.com&gt;</t>
  </si>
  <si>
    <t>john.podesta@gmail.com, "Pete Rouse" &lt;prouse@barackobama.com&gt;</t>
  </si>
  <si>
    <t>Re: Samuels invite clarification</t>
  </si>
  <si>
    <t>&lt;D5741E19E8CAB942A960B129CDEDEB4B06CCE21E@DAMON.obama.local&gt;</t>
  </si>
  <si>
    <t>Fri, 17 Apr 2015 18:27:11 -0400</t>
  </si>
  <si>
    <t>Re: Follow up from press on trade</t>
  </si>
  <si>
    <t>&lt;A549A2D2-ED70-42E4-BB4C-06854D33BC44@gmail.com&gt;</t>
  </si>
  <si>
    <t>Sat, 8 Aug 2015 20:47:24 +0000</t>
  </si>
  <si>
    <t>Ann O'Leary &lt;aoleary@hillaryclinton.com&gt;, 
 Katie Connolly &lt;kconnolly@bsgco.com&gt;</t>
  </si>
  <si>
    <t>RE: REVISED DRAFT: college rollout</t>
  </si>
  <si>
    <t>&lt;1A484C9C32B526468802B7C2E6FD1BCEB3B73414@mbx031-w1-co-6.exch031.domain.local&gt;</t>
  </si>
  <si>
    <t>Tue, 8 Jan 2008 13:21:23 -0500</t>
  </si>
  <si>
    <t>Re: Update and quick question</t>
  </si>
  <si>
    <t>&lt;8dd172e0801081021n38c899dbmc199f109dee79bae@mail.gmail.com&gt;</t>
  </si>
  <si>
    <t>Wed, 29 Jul 2015 10:11:21 -0400</t>
  </si>
  <si>
    <t>Summarized Clips (7.29.15)</t>
  </si>
  <si>
    <t>&lt;CAGvMB-bN5ZZw=zqNnonod9cCZ7cN0Fw4voP_FeX0jQodRuXQxw@mail.gmail.com&gt;</t>
  </si>
  <si>
    <t>Tue, 7 Jul 2015 19:50:50 -0400</t>
  </si>
  <si>
    <t>Re: Cabo -- let's consider DCA</t>
  </si>
  <si>
    <t>&lt;CAE6FiQ_gWXH8NpsYW+_UQBB5LhW4gVhj1Ai9fuY5F9TK=00sCA@mail.gmail.com&gt;</t>
  </si>
  <si>
    <t>Tue, 27 Jan 2015 20:24:58 -0500</t>
  </si>
  <si>
    <t>Re: Biden</t>
  </si>
  <si>
    <t>&lt;CALk44aAWit-vQdt+G2xioM54AyT66Ap9uiyX7YH05+QHZiqiKw@mail.gmail.com&gt;</t>
  </si>
  <si>
    <t>Mon, 14 Sep 2009 13:28:42 -0400</t>
  </si>
  <si>
    <t>[big campaign] PRESS CONF. CALL TODAY 3pm EDT: Leading Pollsters
 Discuss Strong Momentum for Health Insurance Reform</t>
  </si>
  <si>
    <t>&lt;29FF7EFA288ACD488DD412939D4D1BABE59442@aufc-server.AUFC.local&gt;</t>
  </si>
  <si>
    <t>Fri, 6 Feb 2015 12:30:00 -0600</t>
  </si>
  <si>
    <t>ABA CLE - Section of Labor and Employment Law &lt;cle@americanbar.org&gt;</t>
  </si>
  <si>
    <t>NLRB UPDATE: New Rule on Representation-Case Procedures | FEB 11</t>
  </si>
  <si>
    <t>&lt;32991-12670237.1423247462515.JavaMail.SYSTEM@chg-mcm-prod&gt;</t>
  </si>
  <si>
    <t>Sat, 27 Jun 2015 17:08:27 -0400</t>
  </si>
  <si>
    <t>Re: HRC Meetings</t>
  </si>
  <si>
    <t>&lt;970729A0-801C-466C-859C-D9993C28C14F@gmail.com&gt;</t>
  </si>
  <si>
    <t>Thu, 3 Sep 2015 10:08:05 -0400</t>
  </si>
  <si>
    <t>Re: Agenda for 10am Call</t>
  </si>
  <si>
    <t>&lt;CAGw85yozJZwLT=mRH8240m65PJj4mEBe_6tTkNNAQmGngZGXAA@mail.gmail.com&gt;</t>
  </si>
  <si>
    <t>Thu, 10 Dec 2015 12:01:52 -0500</t>
  </si>
  <si>
    <t>Fwd: Invitation to an evening with John Podesta, Chairman, Hillary
 Clinton's Presidential Campaign</t>
  </si>
  <si>
    <t>&lt;CANvypvBUN-TVUOL5H6dze3Fb9igm6J+Kqvf2_nATbwFFEdY6oQ@mail.gmail.com&gt;</t>
  </si>
  <si>
    <t>Sat, 4 Apr 2015 06:58:27 -0700</t>
  </si>
  <si>
    <t>RE: 9:15am revision</t>
  </si>
  <si>
    <t>&lt;C954AA38C655C743B7FBADE01FB689F512FF822EAF@DBR-SBS2008.dbr.local&gt;</t>
  </si>
  <si>
    <t>Thu, 17 Apr 2014 04:23:11 +0000</t>
  </si>
  <si>
    <t>Just saw Tony at Pelosi event. He flew in from Mexico. Big
 surprise. He looked good.</t>
  </si>
  <si>
    <t>&lt;72BB4510-6FFB-48E1-9188-1FC862353128@sandlerfoundation.org&gt;</t>
  </si>
  <si>
    <t>Mon, 2 Nov 2015 23:05:40 -0500</t>
  </si>
  <si>
    <t>Kate Offerdahl &lt;kofferdahl@hillaryclinton.com&gt;, 
 Jake Sullivan &lt;jsullivan@hillaryclinton.com&gt;, 
 caitlin@grunwald-communications.com, John Podesta &lt;john.podesta@gmail.com&gt;, 
 Kristina Schake &lt;kschake@hillaryclinton.com&gt;, 
 Heather Stone &lt;hstone@hillaryclinton.com&gt;, 
 Jennifer Palmieri &lt;jpalmieri@hillaryclinton.com&gt;, scurrie@bsgco.com, 
 Oren Shur &lt;oshur@hillaryclinton.com&gt;, john@algpolling.com, 
 Tony Carrk &lt;tcarrk@hillaryclinton.com&gt;, jim.margolis@gmmb.com, 
 ellen.esterhay@gmmb.com, Navin Nayak &lt;nnayak@hillaryclinton.com&gt;, 
 mona@algpolling.com, gruncom@aol.com, David Binder &lt;david@db-research.com&gt;, 
 Teddy Goff &lt;tgoff@hillaryclinton.com&gt;, jbenenson@bsgco.com, 
 Karen Dunn &lt;karen.l.dunn@gmail.com&gt;, ron.klain@revolution.com</t>
  </si>
  <si>
    <t>Agenda for Thursday Meeting</t>
  </si>
  <si>
    <t>&lt;edb11cae9ace5d298d88fec978983b6c@mail.gmail.com&gt;</t>
  </si>
  <si>
    <t>Sat, 4 Apr 2015 15:56:52 -0400</t>
  </si>
  <si>
    <t>Re: Heather</t>
  </si>
  <si>
    <t>&lt;3E8EFAA4-7630-41DA-B5F6-8E5B0E64F34C@gmail.com&gt;</t>
  </si>
  <si>
    <t>Sat, 15 Mar 2014 07:12:33 -0700</t>
  </si>
  <si>
    <t>Re: Podesta Bocchino</t>
  </si>
  <si>
    <t>&lt;6A52B111-AC40-4755-BDA9-3CF74AA08BDE@gmail.com&gt;</t>
  </si>
  <si>
    <t>Wed, 29 Apr 2015 13:14:18 -0400</t>
  </si>
  <si>
    <t>Re: TWEETS 4/29</t>
  </si>
  <si>
    <t>&lt;CAEMn5Q=N=4ijgqR-cAWvvXepdAHee0RUz2hSUkpxOnunL7Y4ag@mail.gmail.com&gt;</t>
  </si>
  <si>
    <t>Thu, 10 Apr 2014 23:00:33 -0400</t>
  </si>
  <si>
    <t>&lt;0F178E16-A376-4D28-AF28-10BA0717DC60@gmail.com&gt;</t>
  </si>
  <si>
    <t>Sat, 6 Feb 2016 10:58:19 -0500</t>
  </si>
  <si>
    <t>WEEKLY WRAP-UP: Death to the Iowa caucuses</t>
  </si>
  <si>
    <t>&lt;1123719704569.1102433536755.3497.0.471056JL.1002@scheduler.constantcontact.com&gt;</t>
  </si>
  <si>
    <t>Wed, 24 Sep 2014 18:15:05 +0000</t>
  </si>
  <si>
    <t>"Jess (personal)" &lt;democrats@thehousemajoritypac.com&gt;</t>
  </si>
  <si>
    <t>hey, you came up in this meeting</t>
  </si>
  <si>
    <t>&lt;127334900ef6a65945bce7897426bcae@bounce.bluestatedigital.com&gt;</t>
  </si>
  <si>
    <t>Sat, 9 Mar 2013 11:54:44 -0500</t>
  </si>
  <si>
    <t>"Sara El-Amine, BarackObama.com" &lt;info@barackobama.com&gt;</t>
  </si>
  <si>
    <t>RSVP requested: Action Planning Session in your neighborhood</t>
  </si>
  <si>
    <t>&lt;93ef9d8bae3895adff064a08d70aba2f@ofa0.bounce.bluestatedigital.com&gt;</t>
  </si>
  <si>
    <t>Thu, 14 May 2015 19:48:27 +0000</t>
  </si>
  <si>
    <t>"Huma Abedin (ha16@hillaryclinton.com)" &lt;ha16@hillaryclinton.com&gt;, 
 =?us-ascii?Q?Robby=0D=0A_Mook?= &lt;re47@hillaryclinton.com&gt;, 
 John Podesta &lt;john.podesta@gmail.com&gt;</t>
  </si>
  <si>
    <t>Rahm's Inaugural</t>
  </si>
  <si>
    <t>&lt;9ABFFFA47B84FA478A1BA79FA876B3C410AFE853@CESC-EXCH01.clinton.local&gt;</t>
  </si>
  <si>
    <t>Wed, 14 Dec 2011 16:55:50 -0500</t>
  </si>
  <si>
    <t>Ana Maria Coronel &lt;acoronel@clintonfoundation.org&gt;, 
 Bruce Lindsey &lt;blindsey@clintonfoundation.org&gt;, 
 Andrew Kessel &lt;akessel@clintonfoundation.org&gt;, 
 Doug Band - PC &lt;doug@presidentclinton.com&gt;, 
 Ira Magaziner &lt;ira@sjsadvisors.com&gt;, 
 Laura Graham &lt;lgraham@clintonfoundation.org&gt;, 
 Robert Harrison &lt;bob.harrison@clintonglobalinitiative.org&gt;, 
 Scott Curran &lt;scurran@clintonfoundation.org&gt;, 
 Stephanie Streett &lt;sstreett@clintonfoundation.org&gt;, 
 Terry Sheridan &lt;tsheridan@clintonfoundation.org&gt;, 
 Bailey Noland &lt;bnoland@clintonfoundation.org&gt;, 
 Michelle Barretta &lt;mbarretta@clintonfoundation.org&gt;, 
 "'john.podesta@gmail.com'" &lt;john.podesta@gmail.com&gt;, 
 "'ssyed@americanprogress.org'" &lt;ssyed@americanprogress.org&gt;</t>
  </si>
  <si>
    <t>RE: Documents for WJC</t>
  </si>
  <si>
    <t>&lt;D64C02CE3EE32C4EA058371A2427C26C0129BA6B72@CLINTON07.utopiasystems.net&gt;</t>
  </si>
  <si>
    <t>Thu, 24 May 2012 16:27:03 +0000</t>
  </si>
  <si>
    <t>Jared Polis &lt;dccc@dccc.org&gt;</t>
  </si>
  <si>
    <t>you're invited</t>
  </si>
  <si>
    <t>&lt;98d0f1d499a00cbb4d6386e6fcb72c29@bounce.bluestatedigital.com&gt;</t>
  </si>
  <si>
    <t>Fri, 13 Mar 2015 10:00:53 -0400</t>
  </si>
  <si>
    <t>&lt;CAE6FiQ9A4Jz3W9z6MgCE1yx0Ghtt0uoh_D8FMgtpj0ANrq9TEA@mail.gmail.com&gt;</t>
  </si>
  <si>
    <t>Tue, 13 Oct 2015 22:48:44 +0000</t>
  </si>
  <si>
    <t>PTP Surveys &lt;admin@turnoutpac.org&gt;</t>
  </si>
  <si>
    <t>1-Minute Presidential Survey [LAST CHANCE - JOHN PODESTA]</t>
  </si>
  <si>
    <t>&lt;2bb05bbd4d46af79651e05c4579fa432@bounce.bluestatedigital.com&gt;</t>
  </si>
  <si>
    <t>Thu, 3 Dec 2015 22:53:13 +0000</t>
  </si>
  <si>
    <t>A Movement with Backbone</t>
  </si>
  <si>
    <t>&lt;5660c7d981711_764486d4db0239de@worker4.mail&gt;</t>
  </si>
  <si>
    <t>Tue, 23 Jun 2015 16:43:34 -0400</t>
  </si>
  <si>
    <t>&lt;CAE6FiQ_8LpU9tN6rZd2-99PvO2thZc4dP1JGUOr3n6uLFHyWAQ@mail.gmail.com&gt;</t>
  </si>
  <si>
    <t>Wed, 29 Jan 2014 21:47:47 -0500</t>
  </si>
  <si>
    <t>Christopher Lehane &lt;christopherlehane@sbcglobal.net&gt;</t>
  </si>
  <si>
    <t>&lt;71866D39-AE47-4712-B82D-1339057E1668@gmail.com&gt;</t>
  </si>
  <si>
    <t>Wed, 27 May 2015 13:18:30 -0700</t>
  </si>
  <si>
    <t>maria echaveste &lt;mechaveste@gmail.com&gt;</t>
  </si>
  <si>
    <t>Eryn Sepp &lt;eryn.sepp@gmail.com&gt;, John Podesta &lt;john.podesta@gmail.com&gt;</t>
  </si>
  <si>
    <t>in NYC and DC next week</t>
  </si>
  <si>
    <t>&lt;CAAo3rWwn9pDp4pERXJz22337n1my7G4bECbnSap7gjFEZ6pX8g@mail.gmail.com&gt;</t>
  </si>
  <si>
    <t>Tue, 28 Oct 2014 20:09:37 +0000</t>
  </si>
  <si>
    <t>Brad Schneider &lt;info@schneiderforcongress.com&gt;</t>
  </si>
  <si>
    <t>re: please john</t>
  </si>
  <si>
    <t>&lt;2f122d4e688658e3e7a0b7ca68c2967f@bounce.bluestatedigital.com&gt;</t>
  </si>
  <si>
    <t>Mon, 4 May 2015 19:28:20 -0400</t>
  </si>
  <si>
    <t>May 4 Nightly News Roundup</t>
  </si>
  <si>
    <t>&lt;66921a9f28c0896e40b7a1602b0a1024@mail.gmail.com&gt;</t>
  </si>
  <si>
    <t>Sat, 20 Feb 2016 21:09:19 -0500</t>
  </si>
  <si>
    <t>Re: Incredible!</t>
  </si>
  <si>
    <t>&lt;CAE6FiQ9LFNJbX4zcfFx1aPzGF1+mRC1WBH-SoWNdsFvW9SXkDw@mail.gmail.com&gt;</t>
  </si>
  <si>
    <t>Mon, 5 Jan 2015 17:30:18 +0000</t>
  </si>
  <si>
    <t>Anne Hall &lt;Anne.Hall@APORTER.COM&gt;, 
 "bill.antholis@gmail.com" &lt;bill.antholis@gmail.com&gt;,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Dan Benjamin &lt;dbenjam61@hotmail.com&gt;, 
 "Daniel Silverberg &lt;DanielSilverberg" &lt;danielsilverberg@yahoo.com&gt;, 
 =?us-ascii?Q?Denis=0D=0A_McDonough?= &lt;denis.mcdonough@gmail.com&gt;, 
 Derek Chollet &lt;dhchollet@gmail.com&gt;, 
 "Don Gips (don.gips@gmail.com" &lt;don.gips@gmail.com&gt;, 
 donkerrick &lt;donkerrick@comcast.net&gt;, Eryn Sanders &lt;eryn.sepp@gmail.com&gt;, 
 Greg Craig &lt;gcraig@skadden.com&gt;, Jamie Rubin &lt;JamesPRubin1960@gmail.com&gt;, 
 Jan Stewart &lt;jstewart@albrightstonebridge.com&gt;, 
 Jeff Smith &lt;jeffrey_smith@aporter.com&gt;, Jeremy Bash &lt;jeremybash@gmail.com&gt;, 
 Jessica Lewis &lt;lewisje03@yahoo.com&gt;, 
 =?us-ascii?Q?Jim=0D=0A_Miller_-_Department_of_Defense_=28james.n.miller.jr@gmail.com?= &lt;james.n.miller.jr@gmail.com&gt;, 
 Jim O'Brien &lt;jobrien@albrightstonebridge.com&gt;, 
 "Joanna Nicoletti (info@forwardengagement.org" &lt;info@forwardengagement.org&gt;, 
 Joe Cirincione &lt;jcirincione@ploughshares.org&gt;, 
 John Norris &lt;jnorris@americanprogress.org&gt;, 
 John Podesta &lt;john.podesta@gmail.com&gt;, Julianne Smith &lt;julsmi@gmail.com&gt;, 
 Ken Lieberthal &lt;klieberthal@brookings.edu&gt;, 
 Kurt Campbell &lt;kurtmcampbell@yahoo.com&gt;, 
 =?us-ascii?Q?Laura=0D=0A_Huber?= &lt;lhuber@albrightstonebridge.com&gt;, 
 Leon Fuerth &lt;hdpf@msn.com&gt;, 
 =?us-ascii?Q?Maida=0D=0A_Stadtler?= &lt;mstadtler@apcoworldwide.com&gt;, 
 Marcel Lettre &lt;mlettre@verizon.net&gt;, 
 "Mariah Sixkiller (mariah6@gmail.com" &lt;mariah6@gmail.com&gt;, 
 Martin Indyk &lt;mindyk@brookings.edu&gt;, 
 Michael Morell &lt;michaelbuckeye24@gmail.com&gt;, 
 =?us-ascii?Q?Michele=0D=0A_Flournoy?= &lt;micheleflournoy3@gmail.com&gt;, 
 Pat Griffin &lt;pgriffin@pmj-dc.com&gt;, Rich Verma &lt;rverma@steptoe.com&gt;, 
 Rob Malley &lt;rmalley555@gmail.com&gt;, 
 =?us-ascii?Q?Samuel=0D=0A_Berger?= &lt;sberger@albrightstonebridge.com&gt;, 
 Sharon Burke &lt;burkese@comcast.net&gt;, Steve Ricchetti &lt;sricchetti@cox.net&gt;, 
 Strobe Talbott &lt;stalbott@brookings.edu&gt;, Susan Rice &lt;ricesusane@aol.com&gt;, 
 Suzy George &lt;suzygeorge8@gmail.com&gt;, 
 "Tamara Wittes (twittes@brookings.edu" &lt;twittes@brookings.edu&gt;, 
 Tara Sonenshine &lt;tsonenshine@earthlink.net&gt;, 
 Theodore Waddelow &lt;twaddelow@albrightstonebridge.com&gt;, 
 Tim Roemer &lt;tjroemer@gmail.com&gt;, Tom Daschle &lt;tom.daschle@dlapiper.com&gt;, 
 Tom Donilon &lt;tdonilon@gmail.com&gt;, Tom Downey &lt;tdowney@dmggroup.com&gt;, 
 Tommy Ross &lt;trossjr@gmail.com&gt;, Toni Verstandig &lt;tonigverstandig@gmail.com&gt;, 
 =?us-ascii?Q?Tony=0D=0A_Blinken?= &lt;ablinken@aol.com&gt;, 
 Veronica Pollack &lt;Veronica.Pollock@dlapiper.com&gt;, 
 Vikram Singh &lt;vsingh@americanprogress.org&gt;, 
 Wendy Sherman &lt;wendyrsherman@gmail.com&gt;</t>
  </si>
  <si>
    <t xml:space="preserve">Politico - Daniel Benjamin: Torture Needs to Be Illegal </t>
  </si>
  <si>
    <t>&lt;CY1PR0701MB113254F145D8A4DB290B4245BF580@CY1PR0701MB1132.namprd07.prod.outlook.com&gt;</t>
  </si>
  <si>
    <t>Wed, 22 Oct 2014 15:19:45 +0000</t>
  </si>
  <si>
    <t>Cheryl Mills &lt;cheryl.mills@gmail.com&gt;, 
 Jake Sullivan &lt;jake.sullivan@gmail.com&gt;</t>
  </si>
  <si>
    <t>CONFIRMED  Follow - up Call, Sunday, October 26, 9:30am EDT</t>
  </si>
  <si>
    <t>&lt;aabba7b17a574a80bb0f1c7c33f08b5b@BLUPR07MB001.namprd07.prod.outlook.com&gt;</t>
  </si>
  <si>
    <t>Mon, 31 Aug 2015 07:09:50 -0400 (EDT)</t>
  </si>
  <si>
    <t>&lt;20150831070950.5051195.262209@sailthru.com&gt;</t>
  </si>
  <si>
    <t>Wed, 8 Apr 2015 22:33:26 -0400</t>
  </si>
  <si>
    <t>&lt;CADr-x=pSH2ovvVnYwbhe6ExgP3nsywjO52WnbNMKTjXQ=pDbJw@mail.gmail.com&gt;</t>
  </si>
  <si>
    <t>Wed, 23 Sep 2015 19:23:43 -0400</t>
  </si>
  <si>
    <t>Fwd: Health</t>
  </si>
  <si>
    <t>&lt;CAE6FiQ9xcpYt3m-P6GiiSQF9M2kNQpsdgzU7BZ7nN72pOxnKnQ@mail.gmail.com&gt;</t>
  </si>
  <si>
    <t>Wed, 12 Dec 2012 14:24:49 -0500</t>
  </si>
  <si>
    <t>[big campaign] Breaking: Texas Prosecutors Open Criminal
 Investigation into Cancer Prevention Research Institute of Texas</t>
  </si>
  <si>
    <t>&lt;CA+1ChEUxp-xSjgnfO6MgH+Gi8gqnSEDXY-8RR2HXN0Me55jLQA@mail.gmail.com&gt;</t>
  </si>
  <si>
    <t>Sun, 21 Jun 2015 14:30:50 +0000</t>
  </si>
  <si>
    <t>Equilibrium Capital &lt;auto-message@eventbrite.com&gt;</t>
  </si>
  <si>
    <t>Reminder for The Equilibrium Capital 4th Annual Forum 2015</t>
  </si>
  <si>
    <t>&lt;20150621143050.20810.53189@prod-task-app4.evbops.com&gt;</t>
  </si>
  <si>
    <t>Sat, 21 Aug 2010 10:15:48 -0400</t>
  </si>
  <si>
    <t>John, will you answer Fox News?</t>
  </si>
  <si>
    <t>&lt;1756d6d76a88e1ed6b2fa11574a31554@bounce.bluestatedigital.com&gt;</t>
  </si>
  <si>
    <t>Tue, 1 Dec 2015 21:37:40 -0500</t>
  </si>
  <si>
    <t>Re: TWEET Gayle Smith confirmation</t>
  </si>
  <si>
    <t>&lt;CAE6FiQ-dw1B6SovZCj=KrYx8iPEreXc7WH97cD9r_dpgTswotw@mail.gmail.com&gt;</t>
  </si>
  <si>
    <t>Tue, 31 Mar 2015 11:31:54 -0400</t>
  </si>
  <si>
    <t>Environmental Justice information &lt;epa-ej@lists.epa.gov&gt;</t>
  </si>
  <si>
    <t>[epa-ej] National Environmental Justice Advisory Council Public Teleconference Meeting</t>
  </si>
  <si>
    <t>&lt;LYRIS-526356-1540232-2015.03.31-11.32.00--podesta#law.georgetown.edu@lists.epa.gov&gt;</t>
  </si>
  <si>
    <t>Mon, 22 Sep 2014 13:53:26 +0000</t>
  </si>
  <si>
    <t>Anne Hall &lt;Anne.Hall@APORTER.COM&gt;, Bill Antholis &lt;wantholis@brookings.edu&gt;,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Dan Benjamin &lt;dbenjam61@hotmail.com&gt;, 
 Daniel Silverberg &lt;DanielSilverberg&lt;danielsilverberg@yahoo.com&gt;, 
 =?us-ascii?Q?Denis=0D=0A_McDonough?= &lt;denis.mcdonough@gmail.com&gt;, 
 Derek Chollet &lt;dhchollet@gmail.com&gt;, 
 "Don Gips (don.gips@gmail.com)" &lt;don.gips@gmail.com&gt;, 
 donkerrick &lt;donkerrick@comcast.net&gt;, Eryn Sanders &lt;eryn.sepp@gmail.com&gt;, 
 Fariba Yassaee &lt;fyassaee@albrightstonebridge.com&gt;, 
 Greg Craig &lt;gcraig@skadden.com&gt;, 
 =?us-ascii?Q?Jamie=0D=0A_Rubin?= &lt;JamesPRubin1960@gmail.com&gt;, 
 Jan Stewart &lt;jstewart@albrightstonebridge.com&gt;, 
 Jeff Smith &lt;jeffrey_smith@aporter.com&gt;, Jeremy Bash &lt;jeremybash@gmail.com&gt;, 
 Jessica Lewis &lt;lewisje03@yahoo.com&gt;, 
 =?us-ascii?Q?Jim=0D=0A_Miller_-_Department_of_Defense_=28james.n.miller.jr@gmail.com?=
 =?us-ascii?Q?=29?= &lt;james.n.miller.jr@gmail.com&gt;, 
 Jim O'Brien &lt;jobrien@albrightstonebridge.com&gt;, 
 "Joanna Nicoletti (info@forwardengagement.org)" &lt;info@forwardengagement.org&gt;, 
 Joe Cirincione &lt;jcirincione@ploughshares.org&gt;, 
 John Norris &lt;jnorris@americanprogress.org&gt;, 
 John Podesta &lt;john.podesta@gmail.com&gt;, Julianne Smith &lt;julsmi@gmail.com&gt;, 
 Ken Lieberthal &lt;klieberthal@brookings.edu&gt;, 
 Kurt Campbell &lt;kurtmcampbell@yahoo.com&gt;, 
 =?us-ascii?Q?Laura=0D=0A_Huber?= &lt;lhuber@albrightstonebridge.com&gt;, 
 Leon Fuerth &lt;hdpf@msn.com&gt;, 
 =?us-ascii?Q?Maida=0D=0A_Stadtler?= &lt;mstadtler@apcoworldwide.com&gt;, 
 Marcel Lettre &lt;mlettre@verizon.net&gt;, 
 "Mariah Sixkiller (mariah6@gmail.com)" &lt;mariah6@gmail.com&gt;, 
 Martin Indyk &lt;mindyk@brookings.edu&gt;, 
 Michael Morell &lt;michaelbuckeye24@gmail.com&gt;, 
 =?us-ascii?Q?Michele=0D=0A_Flournoy?= &lt;micheleflournoy3@gmail.com&gt;, 
 Pat Griffin &lt;pgriffin@pmj-dc.com&gt;, Rich Verma &lt;rverma@steptoe.com&gt;, 
 Rob Malley &lt;rmalley555@gmail.com&gt;, 
 =?us-ascii?Q?Samuel=0D=0A_Berger?= &lt;sberger@albrightstonebridge.com&gt;, 
 Sharon Burke &lt;burkese@comcast.net&gt;, Steve Ricchetti &lt;sricchetti@cox.net&gt;, 
 Strobe Talbott &lt;stalbott@brookings.edu&gt;, Susan Rice &lt;ricesusane@aol.com&gt;, 
 Suzy George &lt;suzygeorge8@gmail.com&gt;, 
 "Tamara Wittes (twittes@brookings.edu)" &lt;twittes@brookings.edu&gt;, 
 Tara Sonenshine &lt;tsonenshine@earthlink.net&gt;, 
 Theodore Waddelow &lt;twaddelow@albrightstonebridge.com&gt;, 
 Tim Roemer &lt;tjroemer@gmail.com&gt;, Tom Daschle &lt;tom.daschle@dlapiper.com&gt;, 
 Tom Donilon &lt;tdonilon@gmail.com&gt;, Tom Downey &lt;tdowney@dmggroup.com&gt;, 
 Tommy Ross &lt;trossjr@gmail.com&gt;, Toni Verstandig &lt;tonigverstandig@gmail.com&gt;, 
 =?us-ascii?Q?Tony=0D=0A_Blinken?= &lt;ablinken@aol.com&gt;, 
 Veronica Pollack &lt;Veronica.Pollock@dlapiper.com&gt;, 
 Vikram Singh &lt;vsingh@americanprogress.org&gt;, 
 Wendy Sherman &lt;wendyrsherman@gmail.com&gt;</t>
  </si>
  <si>
    <t>Brian Katulis: "3 Vulnerabilities in Obama's Strategy to Fight ISIS -
 and How to Address Them"</t>
  </si>
  <si>
    <t>&lt;067b16b9c72b4d3cad4b1691da396c33@CO1PR07MB223.namprd07.prod.outlook.com&gt;</t>
  </si>
  <si>
    <t>Fri, 8 May 2015 20:58:11 -0400</t>
  </si>
  <si>
    <t>Re: Watch out</t>
  </si>
  <si>
    <t>&lt;B68A4CDB-91EF-4317-90AD-72027EBC2C3D@gmail.com&gt;</t>
  </si>
  <si>
    <t>Wed, 10 Feb 2016 00:08:20 -0500</t>
  </si>
  <si>
    <t>Re: You driving to debate prep tomorrow?</t>
  </si>
  <si>
    <t>&lt;CAE6FiQ-DKKHs=b=+_nV5ERzFz=oCP3s-dpGeR2tw8dvVJVV_CQ@mail.gmail.com&gt;</t>
  </si>
  <si>
    <t>Wed, 10 Dec 2014 14:43:19 +0000</t>
  </si>
  <si>
    <t>Ben  Adams &lt;info@mailva.evite.com&gt;</t>
  </si>
  <si>
    <t>Dinner - After White House Reunion Cocktail Party</t>
  </si>
  <si>
    <t>&lt;0000014a34a77d3d-65e5025d-f295-4592-b0b9-0f4a7872ba7c-000000@email.amazonses.com&gt;</t>
  </si>
  <si>
    <t>Wed, 8 May 2013 22:20:31 +0000</t>
  </si>
  <si>
    <t>Bruce Katz &lt;BKATZ@brookings.edu&gt;</t>
  </si>
  <si>
    <t>"ntanden@americanprogress.org" &lt;ntanden@americanprogress.org&gt;, 
 "john.podesta@gmail.com" &lt;john.podesta@gmail.com&gt;</t>
  </si>
  <si>
    <t xml:space="preserve">The Metropolitan Revolution has arrived! </t>
  </si>
  <si>
    <t>&lt;12D6C0A15E950C428B85DD991090AEA311D112C7@MAILMBC24.brookings.edu&gt;</t>
  </si>
  <si>
    <t>Mon, 29 Jun 2015 20:14:10 -0400</t>
  </si>
  <si>
    <t>Paper for Tomorrow</t>
  </si>
  <si>
    <t>&lt;CAEMn5Qne-k2ZV29Tju8gJgP+61CF8d1uyJnb+MYLbDousLuYsQ@mail.gmail.com&gt;</t>
  </si>
  <si>
    <t>Wed, 16 Feb 2011 18:45:16 -0000</t>
  </si>
  <si>
    <t>"Safeway" &lt;Safeway@subscribers.safeway.com&gt;</t>
  </si>
  <si>
    <t>Introducing SimpleNutrition at Safeway</t>
  </si>
  <si>
    <t>&lt;bxuv2e7bdw9vawau6bxmaatugwckwq.2011616918.5495@mta412.subscribers.safeway.com&gt;</t>
  </si>
  <si>
    <t>Tue, 18 Nov 2008 20:48:02 -0500</t>
  </si>
  <si>
    <t>Todd Stern</t>
  </si>
  <si>
    <t>&lt;2D9BF548D5515F438B3AA0B0BE7BF5F62FE97FFE2B@MBX-01.ptt.gov&gt;</t>
  </si>
  <si>
    <t>Sun, 6 Sep 2015 16:48:20 -0400</t>
  </si>
  <si>
    <t>Re: driving from CT to memorial</t>
  </si>
  <si>
    <t>&lt;CAE6FiQ9V+Lnw=Ge0iTd5DRCBpmKa71x17OFCkKP-yV2nKcc2=A@mail.gmail.com&gt;</t>
  </si>
  <si>
    <t>Wed, 14 Dec 2011 11:43:30 -0500</t>
  </si>
  <si>
    <t>Terry Sheridan &lt;tsheridan@clintonfoundation.org&gt;, 
 John Podesta &lt;john.podesta@gmail.com&gt;</t>
  </si>
  <si>
    <t>Re: Drafts fo Employee Communications on Compensation</t>
  </si>
  <si>
    <t>&lt;CB0E2C26.1C5E3%blindsey@clintonfoundation.org&gt;</t>
  </si>
  <si>
    <t>Fri, 13 Mar 2015 09:55:18 -0400</t>
  </si>
  <si>
    <t>Re: Dinner Guests for Tomorrow</t>
  </si>
  <si>
    <t>&lt;8DACF0B4-102C-40C6-B580-7A8C19DAC90B@gmail.com&gt;</t>
  </si>
  <si>
    <t>Tue, 22 Sep 2015 13:46:37 -0700</t>
  </si>
  <si>
    <t>Re: Conference Call with HRC -- Wednesday, September 23rd</t>
  </si>
  <si>
    <t>&lt;26C5A7EB-5E00-41AA-A928-F6BE35E4CCB4@gmail.com&gt;</t>
  </si>
  <si>
    <t>Fri, 7 Nov 2008 15:41:13 -0600</t>
  </si>
  <si>
    <t>john.podesta@gmail.com, "Alyssa Mastromonaco" &lt;amastro@barackobama.com&gt;, 
 "Denis McDonough" &lt;dmcdonough@barackobama.com&gt;</t>
  </si>
  <si>
    <t>Gates</t>
  </si>
  <si>
    <t>&lt;D5741E19E8CAB942A960B129CDEDEB4B078E3CA9@DAMON.obama.local&gt;</t>
  </si>
  <si>
    <t>Mon, 28 Sep 2015 20:23:54 -0400</t>
  </si>
  <si>
    <t>Re: Dems abroad call</t>
  </si>
  <si>
    <t>&lt;CAEMn5QnrE9BsEO4eaDc8Ek_2VHV=J8KJLn5U6RyG1y4LzMiH=g@mail.gmail.com&gt;</t>
  </si>
  <si>
    <t>Thu, 18 Feb 2016 20:01:16 +0000</t>
  </si>
  <si>
    <t>HR News!</t>
  </si>
  <si>
    <t>&lt;58DF4906DABEB5469A717ABA5811EA9228FB33B2@LAW-MBX02.law.georgetown.edu&gt;</t>
  </si>
  <si>
    <t>Thu, 22 Jan 2015 15:15:04 +0000</t>
  </si>
  <si>
    <t>Law Faculty and Visitors &lt;LawFacultyandVisitors@law.georgetown.edu&gt;, 
 Clinical Fellows &lt;ClinicalFellows@law.georgetown.edu&gt;</t>
  </si>
  <si>
    <t>Human Rights Colloquium</t>
  </si>
  <si>
    <t>&lt;5930053CAC86C144B6C86A19C4C0C03404CA81@LAW-MBX02.law.georgetown.edu&gt;</t>
  </si>
  <si>
    <t>Sun, 30 Nov 2014 14:47:30 -0500</t>
  </si>
  <si>
    <t>"John Podesta" &lt;john.podesta@gmail.com&gt;, podesta.mary@gmail.com</t>
  </si>
  <si>
    <t xml:space="preserve">here is my draft </t>
  </si>
  <si>
    <t>&lt;OFCF8F07BA.0C98C38C-ON85257DA0.006CACD0-85257DA0.006CB85C@MCKINSEY.COM&gt;</t>
  </si>
  <si>
    <t>Sun, 19 Jan 2014 04:19:50 -0500</t>
  </si>
  <si>
    <t>Re: Attached: Thoughts for HRC on Climate &amp; Investment</t>
  </si>
  <si>
    <t>&lt;7B050059-C447-4EE0-A829-6F56623ACAFF@gmail.com&gt;</t>
  </si>
  <si>
    <t>Sun, 22 Mar 2015 19:09:16 +0000</t>
  </si>
  <si>
    <t>"Benenati, Frank" &lt;Frank_J_Benenati@who.eop.gov&gt;</t>
  </si>
  <si>
    <t>Re: Hey there, and a quick heads up</t>
  </si>
  <si>
    <t>&lt;386A09E02E22D547B50B01F82E1B23EF61AB08@smeopm01&gt;</t>
  </si>
  <si>
    <t>Sun, 6 Apr 2014 17:55:59 -0400</t>
  </si>
  <si>
    <t>Re: Skype Limit</t>
  </si>
  <si>
    <t>&lt;7EA291B6-FD27-415A-BA82-96130F0044F8@gmail.com&gt;</t>
  </si>
  <si>
    <t>Mon, 9 Jun 2014 22:12:25 -0400</t>
  </si>
  <si>
    <t>Re: Fwd: Mexican Genetics Study Reveals Huge Variation in Ancestry</t>
  </si>
  <si>
    <t>&lt;CAE6FiQ92XDASMMO_6QoHer2vr5k0cLqAS4_v07Cqyf=ETOchZA@mail.gmail.com&gt;</t>
  </si>
  <si>
    <t>Thu, 26 Jun 2008 10:59:18 -0400</t>
  </si>
  <si>
    <t>bigcampaign@googlegroups.com, 
 "StormTracker Google Group" &lt;stormtrackers@googlegroups.com&gt;</t>
  </si>
  <si>
    <t>[big campaign] Public Opinion on Second Amendment, Guns</t>
  </si>
  <si>
    <t>&lt;ee67d7720806260759w3e8a0990g98d7a23d1ef14f61@mail.gmail.com&gt;</t>
  </si>
  <si>
    <t>Mon, 9 Nov 2015 17:07:44 -0500</t>
  </si>
  <si>
    <t>Re: She totally rocked it!</t>
  </si>
  <si>
    <t>&lt;CAE6FiQ9NPyh+2QjV04h=R9giH9sjyYgiHRE+VuXThij9GE6p4w@mail.gmail.com&gt;</t>
  </si>
  <si>
    <t>Tue, 13 Oct 2015 16:00:00 -0500</t>
  </si>
  <si>
    <t>ABA Advantage &lt;advantage@americanbar.org&gt;</t>
  </si>
  <si>
    <t>Get a $175 Cash Rewards Bonus Offer</t>
  </si>
  <si>
    <t>&lt;62512-6523592.1444770230956.JavaMail.SYSTEM@chg-mcm-prod&gt;</t>
  </si>
  <si>
    <t>Mon, 8 Sep 2008 15:24:45 -0400</t>
  </si>
  <si>
    <t>"Froman, Michael B" &lt;fromanm@citi.com&gt;</t>
  </si>
  <si>
    <t>Re: 2 things</t>
  </si>
  <si>
    <t>&lt;8dd172e0809081224l2040d4bdsaa0a6913d5f18a64@mail.gmail.com&gt;</t>
  </si>
  <si>
    <t>Tue, 8 Sep 2015 16:10:42 -0400</t>
  </si>
  <si>
    <t>"Dean William M. Treanor" &lt;treanorwm@law.georgetown.edu&gt;</t>
  </si>
  <si>
    <t>Re: Naming of Georgetown Law Fitness Center on September 8</t>
  </si>
  <si>
    <t>&lt;CAE6FiQ8m3KR34dbvRAbKg3fRF4qsM8eOMAXC1-tajXYaFWqdkQ@mail.gmail.com&gt;</t>
  </si>
  <si>
    <t>Fri, 23 Oct 2015 01:05:59 +0000</t>
  </si>
  <si>
    <t>John Podesta &lt;john.podesta@gmail.com&gt;, 
 Huma Abedin &lt;habedin@hillaryclinton.com&gt;, 
 Chairman John Currie &lt;pcdemsrita@optonline.net&gt;, 
 Lizette Delgadopolanco &lt;lizettedelgadopolanco@gmail.com&gt;, 
 Jennifer Holdsworth &lt;jennifer@njdems.org&gt;, 
 Kelly Maer &lt;kellysmaer@gmail.com&gt;, Chris James &lt;chrisdjames06@aol.com&gt;</t>
  </si>
  <si>
    <t>Hillary was brilliant! Job well done!</t>
  </si>
  <si>
    <t>&lt;ijy2beig86ymgstv187fq9bs.1445562613281@email.android.com&gt;</t>
  </si>
  <si>
    <t>Tue, 10 Jun 2008 12:07:17 -0400</t>
  </si>
  <si>
    <t>[big campaign] McCain Events Calendar 6-10 - Updated</t>
  </si>
  <si>
    <t>&lt;75d85cd70806100907k3c7c7596m8d3a83dcfa017635@mail.gmail.com&gt;</t>
  </si>
  <si>
    <t>Mon, 29 Sep 2014 13:59:58 -0400</t>
  </si>
  <si>
    <t>Correct The Record Monday September 29, 2014 Afternoon Roundup</t>
  </si>
  <si>
    <t>&lt;CAGLPf4cWqMiLKWAn=qQa1DJeJwH-LXjnuYbESYEUvhYcqFXqKQ@mail.gmail.com&gt;</t>
  </si>
  <si>
    <t>Sun, 21 Oct 2012 21:28:38 -0400</t>
  </si>
  <si>
    <t>John, can you make some calls for Virginia?</t>
  </si>
  <si>
    <t>&lt;1aa346bf6cc1b2690a5a1d246ad60386@ofa0.bounce.bluestatedigital.com&gt;</t>
  </si>
  <si>
    <t>Thu, 11 Nov 2010 13:59:33 -0500</t>
  </si>
  <si>
    <t>[big campaign] Tom Andrews: The Veterans' Trust Fund</t>
  </si>
  <si>
    <t>&lt;AANLkTik5fWMP-uTW6iG2vBQx6G0cdt8ivv_3BBh11zDS@mail.gmail.com&gt;</t>
  </si>
  <si>
    <t>Wed, 4 Jun 2014 13:17:42 +0000</t>
  </si>
  <si>
    <t>Anne Hall &lt;Anne.Hall@APORTER.COM&gt;, Bill Antholis &lt;wantholis@brookings.edu&gt;, 
 "Bill Woodward (blackwoodward@gmail.com)" &lt;blackwoodward@gmail.com&gt;,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Dan Benjamin &lt;dbenjam61@hotmail.com&gt;, 
 Daniel Silverberg &lt;danielsilverberg@yahoo.com&gt;, 
 Denis McDonough &lt;denis.mcdonough@gmail.com&gt;, 
 Derek Chollet &lt;dhchollet@gmail.com&gt;, 
 =?us-ascii?Q?Don_Gips=0D=0A_=28don.gips@gmail.com=29?= &lt;don.gips@gmail.com&gt;, 
 donkerrick &lt;donkerrick@comcast.net&gt;, 
 "Eryn M. Sepp (eryn.sepp@gmail.com)" &lt;eryn.sepp@gmail.com&gt;, 
 Frank Lowenstein &lt;frankl03@yahoo.com&gt;, Greg Craig &lt;gcraig@skadden.com&gt;, 
 Jake Sullivan &lt;jake.sullivan@gmail.com&gt;, 
 Jamie Rubin &lt;JamesPRubin1960@gmail.com&gt;, 
 Jan Stewart &lt;jstewart@albrightstonebridge.com&gt;, 
 Jeff Smith &lt;jeffrey_smith@aporter.com&gt;, Jeremy Bash &lt;jeremybash@gmail.com&gt;, 
 Jessica Lewis &lt;lewisje03@yahoo.com&gt;, 
 =?us-ascii?Q?Jim_Miller_-_Department_of_Defense=0D=0A_=28james.n.miller.jr@gmail.com?=
 =?us-ascii?Q?=29?= &lt;james.n.miller.jr@gmail.com&gt;, 
 Jim O'Brien &lt;jobrien@albrightstonebridge.com&gt;, 
 =?us-ascii?Q?Joanna_Nicoletti=0D=0A_=28info@forwardengagement.org=29?= &lt;info@forwardengagement.org&gt;, 
 Joe Cirincione &lt;jcirincione@ploughshares.org&gt;, 
 John Podesta &lt;john.podesta@gmail.com&gt;, Julianne Smith &lt;julsmi@gmail.com&gt;, 
 Ken Lieberthal &lt;klieberthal@brookings.edu&gt;, 
 Kurt Campbell &lt;kurtmcampbell@yahoo.com&gt;, 
 =?us-ascii?Q?Laura=0D=0A_Huber?= &lt;lhuber@albrightstonebridge.com&gt;, 
 Leon Fuerth &lt;hdpf@msn.com&gt;, 
 =?us-ascii?Q?Maida=0D=0A_Stadtler?= &lt;mstadtler@apcoworldwide.com&gt;, 
 Marcel Lettre &lt;mlettre@verizon.net&gt;, 
 "Mariah Sixkiller (mariah6@gmail.com)" &lt;mariah6@gmail.com&gt;, 
 Marisa DeAngelis &lt;MDeAngelis@albrightstonebridge.com&gt;, 
 Martin Indyk &lt;mindyk@brookings.edu&gt;, 
 Michele Flournoy &lt;micheleflournoy3@gmail.com&gt;, 
 Pat Griffin &lt;pgriffin@pmj-dc.com&gt;, Rich Verma &lt;rverma@steptoe.com&gt;, 
 Rob Malley &lt;rmalley555@gmail.com&gt;, 
 Samuel Berger &lt;sberger@albrightstonebridge.com&gt;, 
 Steve Ricchetti &lt;sricchetti@cox.net&gt;, 
 Strobe Talbott &lt;stalbott@brookings.edu&gt;, Susan Rice &lt;ricesusane@aol.com&gt;, 
 Tara Sonenshine &lt;tsonenshine@earthlink.net&gt;, 
 Theodore Waddelow &lt;twaddelow@albrightstonebridge.com&gt;, 
 Tim Roemer &lt;tjroemer@gmail.com&gt;, 
 =?us-ascii?Q?Tom=0D=0A_Daschle?= &lt;tom.daschle@dlapiper.com&gt;, 
 Tom Donilon &lt;tdonilon@gmail.com&gt;, 
 =?us-ascii?Q?Tom=0D=0A_Downey?= &lt;tdowney@dmggroup.com&gt;, 
 Tommy Ross &lt;tommy_ross@reid.senate.gov&gt;, 
 "Toni Verstandig" &lt;tonigverstandig@gmail.com&gt;, 
 Tony Blinken &lt;ablinken@aol.com&gt;, 
 Veronica Pollack &lt;Veronica.Pollock@dlapiper.com&gt;, 
 Wendy   Sherman &lt;wendyrsherman@gmail.com&gt;</t>
  </si>
  <si>
    <t>Tara Sonenshine - After Ukraine, Obama Keeps an Eye on the Baltics -
 Defense One</t>
  </si>
  <si>
    <t>&lt;d65ee2639dd549f3831a21a4db88915a@CO1PR07MB313.namprd07.prod.outlook.com&gt;</t>
  </si>
  <si>
    <t>Thu, 9 Oct 2008 09:51:04 -0400</t>
  </si>
  <si>
    <t>cbutts.obama08@gmail.com, cvarney@hhlaw.com</t>
  </si>
  <si>
    <t>Re: meet tomorrow before the 9:30 to nail down last items for deep dive</t>
  </si>
  <si>
    <t>&lt;0DA00BFE3116BB4DB975587B3511F4E00557C7D1@EXNJMB57.nam.nsroot.net&gt;</t>
  </si>
  <si>
    <t>Thu, 5 Mar 2015 14:32:20 -0800</t>
  </si>
  <si>
    <t>Abedin Huma &lt;huma@clintonemail.com&gt;, 
 Podesta John &lt;podesta@law.georgetown.edu&gt;</t>
  </si>
  <si>
    <t>Wendy Davis</t>
  </si>
  <si>
    <t>&lt;2B88164C-1CEB-46D4-988B-324F3FFDE2FD@gmail.com&gt;</t>
  </si>
  <si>
    <t>Mon, 6 Jul 2015 09:25:54 -0400</t>
  </si>
  <si>
    <t>&lt;A1C3A35D-DF78-422D-93D0-BA662BFF7AF9@gmail.com&gt;</t>
  </si>
  <si>
    <t>Wed, 2 Oct 2013 20:15:00 +0000</t>
  </si>
  <si>
    <t>"Mantz, Jonathan" &lt;JMantz@BGRdc.com&gt;, Sean Sweeney &lt;sfxsweeney@msn.com&gt;</t>
  </si>
  <si>
    <t>RE: Board</t>
  </si>
  <si>
    <t>&lt;F895308B481BEB4EB7B4AD9172E70028932139@DSGEX.deweysquare.com&gt;</t>
  </si>
  <si>
    <t>Thu, 9 Aug 2012 19:01:41 +0000</t>
  </si>
  <si>
    <t>Brynne Craig &lt;dccc@dccc.org&gt;</t>
  </si>
  <si>
    <t>flabbergasted</t>
  </si>
  <si>
    <t>&lt;c51f4b9661af23fa26d14c81150a526d@bounce.bluestatedigital.com&gt;</t>
  </si>
  <si>
    <t>Fri, 5 Jun 2015 19:13:31 -0400</t>
  </si>
  <si>
    <t>Daily Media Report 6.5.15</t>
  </si>
  <si>
    <t>&lt;CAGTda=AZxKNV6A7ak0c+n68yJA977y6cu5-RwrwpcGggWj94Og@mail.gmail.com&gt;</t>
  </si>
  <si>
    <t>Fri, 26 Feb 2016 15:13:54 -0600</t>
  </si>
  <si>
    <t>Donald Trump Lands Big Endorsement</t>
  </si>
  <si>
    <t>&lt;1859560773.2086125.1456521229344.JavaMail.root@townhallmail.com&gt;</t>
  </si>
  <si>
    <t>Wed, 28 Oct 2015 10:38:20 -0400</t>
  </si>
  <si>
    <t>Harrell Kirstein &lt;hkirstein@hillaryclinton.com&gt;, 
 Sara Solow &lt;ssolow@hillaryclinton.com&gt;</t>
  </si>
  <si>
    <t>Re: FOR THE BOOK: Politics and Eggs</t>
  </si>
  <si>
    <t>&lt;CAOFhrdTLsUSNSp76+d36qzzCOdGHqmFs_zz_psE3DZNmAO=fpA@mail.gmail.com&gt;</t>
  </si>
  <si>
    <t>Fri, 2 Jan 2009 19:31:53 -0500</t>
  </si>
  <si>
    <t>&lt;2D9BF548D5515F438B3AA0B0BE7BF5F6303B74F30C@MBX-01.ptt.gov&gt;</t>
  </si>
  <si>
    <t>Sat, 17 Dec 2011 13:58:49 -0500</t>
  </si>
  <si>
    <t>CCI</t>
  </si>
  <si>
    <t>&lt;CAE6FiQ9kZ-s8oY9XymsbUn3V6gTgqSWWgrg7K1G8wctaWV2y9A@mail.gmail.com&gt;</t>
  </si>
  <si>
    <t>Sat, 11 Apr 2015 21:47:35 -0400</t>
  </si>
  <si>
    <t>&lt;9374D19F-BDFB-48A1-9187-7ED02AB7F745@gmail.com&gt;</t>
  </si>
  <si>
    <t>Fri, 17 Jan 2014 14:19:59 +0000</t>
  </si>
  <si>
    <t>Sally McCarthy &lt;sem35@law.georgetown.edu&gt;</t>
  </si>
  <si>
    <t>RE: Congressional Investigations Seminar -- a request</t>
  </si>
  <si>
    <t>&lt;5191E504133F034196995D9F518E1F18173BD1@LAW-MBX01.law.georgetown.edu&gt;</t>
  </si>
  <si>
    <t>Sun, 2 Nov 2008 11:59:08 +0000</t>
  </si>
  <si>
    <t>Delivered: Re: Decision Memo on G20 Meeting Attendance</t>
  </si>
  <si>
    <t>&lt;1026532312-1225627137-cardhu_decombobulator_blackberry.rim.net-1235167323-@bxe245.bisx.prod.on.blackberry&gt;</t>
  </si>
  <si>
    <t>Mon, 11 Jan 2016 15:41:48 -0500</t>
  </si>
  <si>
    <t>Danielle Nierenberg &lt;danielle@foodtank.com&gt;</t>
  </si>
  <si>
    <t>SPEAKER INVITATION: 2016 Food Tank Summit in Washington, D.C.</t>
  </si>
  <si>
    <t>&lt;CAMUOU=BFYg+7_TPW4srzoYRLQHSsn0h4i8r5UoSpt1qhYxohug@mail.gmail.com&gt;</t>
  </si>
  <si>
    <t>Mon, 17 Aug 2015 09:49:59 -0400</t>
  </si>
  <si>
    <t>"American Airlines" &lt;americanairlines@email.aa.com&gt;</t>
  </si>
  <si>
    <t>Information regarding your upcoming trip</t>
  </si>
  <si>
    <t>&lt;9609-624-T41N50-ZBWEC3-BM7JUL-4GV4AM-24JGKN-M-M2-20150817-4ad5d59d9d8f7b9@e-dialog.com&gt;</t>
  </si>
  <si>
    <t>Tue, 30 Jun 2015 09:26:53 -0700</t>
  </si>
  <si>
    <t>"Michelle Kraus" &lt;michellekraus@yahoo.com&gt;</t>
  </si>
  <si>
    <t>Hillary's Email Article as promised when we spoke in CA. Michelle</t>
  </si>
  <si>
    <t>&lt;1de401d0b351$95aa1920$c0fe4b60$@yahoo.com&gt;</t>
  </si>
  <si>
    <t>Fri, 14 Nov 2014 06:14:45 -0500</t>
  </si>
  <si>
    <t>Philip Murphy &lt;phil@murphyfamilynj.com&gt;</t>
  </si>
  <si>
    <t>Re: RE:</t>
  </si>
  <si>
    <t>&lt;523D5FED-D814-4E5B-8E88-452099000FC8@gmail.com&gt;</t>
  </si>
  <si>
    <t>Thu, 02 Oct 2008 16:16:39 -0400</t>
  </si>
  <si>
    <t>"Judy Feder " &lt;Judy@Judyfeder.com&gt;</t>
  </si>
  <si>
    <t>&lt;a123a14549ea42b8b8ce2297ef5a7863@Judyfeder.com&gt;</t>
  </si>
  <si>
    <t>Sun, 14 Sep 2014 13:15:24 +0000</t>
  </si>
  <si>
    <t>Cats' Roundtable Radio, Vice President Dan Quayle, September 14, 2014 9:00AM 970AM Radio</t>
  </si>
  <si>
    <t>&lt;970c39f9fe-podesta=law.georgetown.edu@mail.vresp.com&gt;</t>
  </si>
  <si>
    <t>Fri, 11 Mar 2016 15:07:54 -0500</t>
  </si>
  <si>
    <t>John Podesta &lt;john.podesta@gmail.com&gt;, jennifer.m.palmieri@gmail.com, 
 aelrod@hillaryclinton.com, nmerrill@hillaryclinton.com, 
 mharris@hillaryclinton.com</t>
  </si>
  <si>
    <t>AIDS comments - fast response needed</t>
  </si>
  <si>
    <t>&lt;1208CAF0-F285-4183-817C-3F7358CC6313@gmail.com&gt;</t>
  </si>
  <si>
    <t>Thu, 19 Feb 2015 16:51:50 +0000</t>
  </si>
  <si>
    <t>Debbie Fine &lt;DFine@americanprogress.org&gt;</t>
  </si>
  <si>
    <t>"'john.podesta@gmail.com'" &lt;john.podesta@gmail.com&gt;, 
 'Eryn Sepp' &lt;eryn.sepp@gmail.com&gt;</t>
  </si>
  <si>
    <t>business cards</t>
  </si>
  <si>
    <t>&lt;CO2PR05MB6993465D2BE9E4FDD9852CDCD2D0@CO2PR05MB699.namprd05.prod.outlook.com&gt;</t>
  </si>
  <si>
    <t>Fri, 12 Sep 2008 10:38:30 -0400</t>
  </si>
  <si>
    <t>prouse@barackobama.com, clu@barackobama.com</t>
  </si>
  <si>
    <t>Sunday call with BO</t>
  </si>
  <si>
    <t>&lt;8dd172e0809120738j1e67b44ie4aa3c3c2c46404a@mail.gmail.com&gt;</t>
  </si>
  <si>
    <t>Mon, 1 Jun 2015 20:17:44 +0000 (UTC)</t>
  </si>
  <si>
    <t>&lt;1509533220.2636355.1433189864596.JavaMail.app@ela4-app3408.prod&gt;</t>
  </si>
  <si>
    <t>Thu, 24 Jul 2014 13:03:22 -0700</t>
  </si>
  <si>
    <t>Stay at Marriott and earn 1,000 bonus miles</t>
  </si>
  <si>
    <t>&lt;0.0.19.68B.1CFA77A531E530C.0@omp.news.united.com&gt;</t>
  </si>
  <si>
    <t>Mon, 8 Feb 2016 21:02:03 -0500</t>
  </si>
  <si>
    <t>Jim &lt;Jim.Margolis@gmmb.com&gt;, Joel Benenson &lt;jbenenson@bsgco.com&gt;, 
 Mandy Grunwald &lt;gruncom@aol.com&gt;, 
 Jennifer Palmieri &lt;jpalmieri@hillaryclinton.com&gt;, 
 Jake Sullivan &lt;jsullivan@hillaryclinton.com&gt;, 
 Robby Mook &lt;re47@hillaryclinton.com&gt;, John Podesta &lt;john.podesta@gmail.com&gt;, 
 Huma Abedin &lt;ha16@hillaryclinton.com&gt;, John Anzalone &lt;john@algpolling.com&gt;, 
 David Binder &lt;David@db-research.com&gt;, Oren Shur &lt;oshur@hillaryclinton.com&gt;, 
 Navin Nayak &lt;nnayak@hillaryclinton.com&gt;, 
 Teddy Goff &lt;tgoff@hillaryclinton.com&gt;</t>
  </si>
  <si>
    <t>&lt;CAAEwKfxkwmD1HL0x3FziJvk98PYE9vfNKOJSJ+z6bCHzeqj1eQ@mail.gmail.com&gt;</t>
  </si>
  <si>
    <t>Mon, 13 Apr 2015 01:06:59 +0000</t>
  </si>
  <si>
    <t>Jake Sullivan &lt;jake.sullivan@gmail.com&gt;, 
 Adrienne Elrod &lt;aelrod@hillaryclinton.com&gt;</t>
  </si>
  <si>
    <t>RE: Question!</t>
  </si>
  <si>
    <t>&lt;E14D5FDE08E02D4BBDA429F9E1ACB86F047E20@S2376M11.CDSmail.pvt&gt;</t>
  </si>
  <si>
    <t>Tue, 9 Dec 2014 07:05:16 -0500</t>
  </si>
  <si>
    <t>"Thomas Anderson" &lt;hematla@earthlink.net&gt;</t>
  </si>
  <si>
    <t>"trustees@knox. edu" &lt;trustees@knox.edu&gt;</t>
  </si>
  <si>
    <t>Thursday discussion</t>
  </si>
  <si>
    <t>&lt;005401d013a8$6574c7d0$305e5770$@net&gt;</t>
  </si>
  <si>
    <t>Wed, 6 May 2015 12:18:34 -0400</t>
  </si>
  <si>
    <t>TWEETS 5/6</t>
  </si>
  <si>
    <t>&lt;CAEMn5QnFjox-O5oxSb+QYx-MGtO3Rip7Zxj8mAQS+Mf3qaHE4Q@mail.gmail.com&gt;</t>
  </si>
  <si>
    <t>Mon, 7 Apr 2014 15:34:28 +0000</t>
  </si>
  <si>
    <t>&lt;727954250-1396884905-cardhu_decombobulator_blackberry.rim.net-83953635-@b3.c2.bise6.blackberry&gt;</t>
  </si>
  <si>
    <t>Mon, 16 Dec 2013 09:09:32 -0600</t>
  </si>
  <si>
    <t>&lt;C19612B7-4955-4CB2-A95C-59B44B41A826@gmail.com&gt;</t>
  </si>
  <si>
    <t>Fri, 4 Dec 2015 07:50:29 -0500</t>
  </si>
  <si>
    <t>&lt;5109335270373623593@unknownmsgid&gt;</t>
  </si>
  <si>
    <t>Wed, 18 Jan 2012 03:03:38 +0000</t>
  </si>
  <si>
    <t>&lt;1028121780-1326855839-cardhu_decombobulator_blackberry.rim.net-1855159398-@b13.c15.bise6.blackberry&gt;</t>
  </si>
  <si>
    <t>Mon, 18 Jan 2016 16:35:05 -0500</t>
  </si>
  <si>
    <t>UPDATES: Donna/Maura Mtg // HRC Call</t>
  </si>
  <si>
    <t>&lt;CAEMn5QneNg5K-_cj+_UoP_VqfsffS_Y2smAwykdLz8DeGNyK6Q@mail.gmail.com&gt;</t>
  </si>
  <si>
    <t>Thu, 2 Oct 2008 12:27:42 -0400</t>
  </si>
  <si>
    <t>"Varney, Christine A." &lt;cvarney@hhlaw.com&gt;, john.podesta@gmail.com</t>
  </si>
  <si>
    <t>RE: New WH Memo</t>
  </si>
  <si>
    <t>&lt;3D4E0DAB0236644193F6AA291205B23B03ECBD44@SDCPEXCCL2MX.wilmerhale.com&gt;</t>
  </si>
  <si>
    <t>Thu, 28 Feb 2013 15:59:44 -0500 (EST)</t>
  </si>
  <si>
    <t>fwd: Ken Cuccinelli's latest endorsement</t>
  </si>
  <si>
    <t>&lt;256386749.-862661657@wfc2.wfc2DB.wiredforchange.com&gt;</t>
  </si>
  <si>
    <t>Thu, 30 Apr 2015 15:24:41 -0400</t>
  </si>
  <si>
    <t>Peter Huffman &lt;Peter_Huffman@ml.com&gt;</t>
  </si>
  <si>
    <t>Presentation</t>
  </si>
  <si>
    <t>&lt;CAE6FiQ8Ois7iwmTYDsSKKxK6RZByu+Ut432q_UgdSg-HZsN8BA@mail.gmail.com&gt;</t>
  </si>
  <si>
    <t>Thu, 22 May 2008 11:09:33 -0400</t>
  </si>
  <si>
    <t>[big campaign] Media Monitoring Report - Morning 05/22/08</t>
  </si>
  <si>
    <t>&lt;4569b3c70805220809r6d94b1cdw68747f515894aaff@mail.gmail.com&gt;</t>
  </si>
  <si>
    <t>Thu, 20 Nov 2014 14:31:58 -0500</t>
  </si>
  <si>
    <t>Correct The Record Thursday November 20, 2014 Afternoon Roundup</t>
  </si>
  <si>
    <t>&lt;CAGLPf4fHN8vrH7gx--34W9ZQswkLvW6hS7c5aLTKXJBqwyxfDw@mail.gmail.com&gt;</t>
  </si>
  <si>
    <t>Fri, 28 Aug 2015 17:00:35 -0400</t>
  </si>
  <si>
    <t>Re: Daschle Taiwan trip</t>
  </si>
  <si>
    <t>&lt;-3287082143547534079@unknownmsgid&gt;</t>
  </si>
  <si>
    <t>Wed, 23 Dec 2015 20:39:21 +0000</t>
  </si>
  <si>
    <t>About apologies and "video"...</t>
  </si>
  <si>
    <t>&lt;3A6E0D865A163C42B19A72DB4768A965138B1665@9T3CBZ1.mvmi.local&gt;</t>
  </si>
  <si>
    <t>Fri, 19 Sep 2014 22:10:48 -0400</t>
  </si>
  <si>
    <t>Fwd: Touching base</t>
  </si>
  <si>
    <t>&lt;08AA46F3-C30C-4A2E-B009-EC46E3F618BE@gmail.com&gt;</t>
  </si>
  <si>
    <t>Sun, 26 Jun 2011 14:30:33 -0500 (CDT)</t>
  </si>
  <si>
    <t>Release/Photos: Colorado Progressives to Koch Brothers: End Your War on the Middle Class</t>
  </si>
  <si>
    <t>&lt;3446125.1309116776836.JavaMail.www@app339&gt;</t>
  </si>
  <si>
    <t>Thu, 21 Aug 2014 14:02:54 -0400</t>
  </si>
  <si>
    <t>Environmental Justice EPA &lt;Environmental-Justice@epa.gov&gt;</t>
  </si>
  <si>
    <t>[epa-ej] EPA Report Shows Progress in Reducing Urban Air Toxics Across the United States</t>
  </si>
  <si>
    <t>&lt;LYRIS-526356-1500847-2014.08.21-14.03.00--podesta#law.georgetown.edu@lists.epa.gov&gt;</t>
  </si>
  <si>
    <t>Tue, 1 Dec 2015 17:06:51 -0500</t>
  </si>
  <si>
    <t>John Podesta &lt;john.podesta@gmail.com&gt;, 
 Shaeda Ahmadi &lt;shaeda.ahmadi@gmail.com&gt;, 
 Jennifer Duck &lt;jennifer@diannefeinsteinforsenate.com&gt;</t>
  </si>
  <si>
    <t>Sen. Feinstein</t>
  </si>
  <si>
    <t>&lt;CANvypvD5_2tzZpZ-owg2e0o6=qt6ABo_gysfZD13qtx4aUsbAA@mail.gmail.com&gt;</t>
  </si>
  <si>
    <t>Sun, 26 Jul 2015 14:31:10 -0400</t>
  </si>
  <si>
    <t>Reggie Govan &lt;rcgovan@aol.com&gt;</t>
  </si>
  <si>
    <t>Re: hi John &amp; a (reasonably) quick question</t>
  </si>
  <si>
    <t>&lt;CAE6FiQ8pOmEe8x2PpSVSAQnpr-fAKbXg6QMKgcFo8j5eHrPkiw@mail.gmail.com&gt;</t>
  </si>
  <si>
    <t>Sun, 20 Sep 2015 17:34:31 -0400</t>
  </si>
  <si>
    <t>Karen Finney &lt;kfinney@hillaryclinton.com&gt;, 
 LaDavia Drane &lt;ldrane@hillaryclinton.com&gt;, 
 Lauren Peterson &lt;lpeterson@hillaryclinton.com&gt;, 
 Speech Drafts &lt;speechdrafts@hillaryclinton.com&gt;, 
 Brynne Craig &lt;bcraig@hillaryclinton.com&gt;, 
 Mini Timmaraju &lt;mtimmaraju@hillaryclinton.com&gt;</t>
  </si>
  <si>
    <t>DRAFT: Little Rock remarks</t>
  </si>
  <si>
    <t>&lt;CAAEwKfy9etcNiEzj-407_aD325m2LRTZ=QgNHtEXXQncRvmCEA@mail.gmail.com&gt;</t>
  </si>
  <si>
    <t>Tue, 28 Apr 2015 22:16:37 -0400</t>
  </si>
  <si>
    <t>Re: Evening ROUNDUP &amp; Travel MEMO: Tuesday, April 28</t>
  </si>
  <si>
    <t>&lt;CAE6FiQ84W_oM_rD_yBtCYc0C-A9Y=S6SVGxK515+zAt1AsFO7w@mail.gmail.com&gt;</t>
  </si>
  <si>
    <t>Thu, 1 Sep 2011 13:26:24 -0400</t>
  </si>
  <si>
    <t>"Julianna Smoot, BarackObama.com" &lt;info@barackobama.com&gt;</t>
  </si>
  <si>
    <t>A group you should be a part of</t>
  </si>
  <si>
    <t>&lt;c9844c13d06f9ea5657b72cf4e2cb24f@bounce.bluestatedigital.com&gt;</t>
  </si>
  <si>
    <t>Wed, 12 Nov 2008 09:58:57 -0500</t>
  </si>
  <si>
    <t>"Kathryn Greenberg" &lt;kgreenberg@democracyalliance.org&gt;</t>
  </si>
  <si>
    <t>"Jennifer Palmieri" &lt;JPalmieri@americanprogress.org&gt;, john.podesta@gmail.com, 
 "Kelly Craighead" &lt;kcraighead@democracyalliance.org&gt;</t>
  </si>
  <si>
    <t>RE: Details on Democracy Alliance Friday am session</t>
  </si>
  <si>
    <t>&lt;AC51BBE16DE3B6428A87D96D79070435011AD18B@CBSTRAT-01.cbstrat.lan&gt;</t>
  </si>
  <si>
    <t>Fri, 3 Apr 2015 18:13:26 +0000</t>
  </si>
  <si>
    <t>&lt;5610e76723269afdbb48ea5a0aabb61bfc1.20150403181312@mail215.atl101.mcdlv.net&gt;</t>
  </si>
  <si>
    <t>Wed, 27 May 2015 13:31:55 -0400</t>
  </si>
  <si>
    <t>UN Tweets</t>
  </si>
  <si>
    <t>&lt;CAEMn5Q==pZfJZ2ZQG0M8nNOXUh3xh5AaB4+pc_8V1r=nORARtw@mail.gmail.com&gt;</t>
  </si>
  <si>
    <t>Wed, 25 Feb 2015 20:32:12 +0000</t>
  </si>
  <si>
    <t>donald buresh</t>
  </si>
  <si>
    <t>&lt;BY2PR05MB776B2AE2AC16F36AB57E90FD4170@BY2PR05MB776.namprd05.prod.outlook.com&gt;</t>
  </si>
  <si>
    <t>Sun, 20 Sep 2015 14:39:04 -0400</t>
  </si>
  <si>
    <t>Re: WJC/CVC Digital Memo</t>
  </si>
  <si>
    <t>&lt;CAGw85yoEf809XhxgDquKDt5j85KVs7S0-ZpHxOLb5kRqUFDi-g@mail.gmail.com&gt;</t>
  </si>
  <si>
    <t>Sat, 15 Dec 2012 07:19:30 -0500</t>
  </si>
  <si>
    <t>Friends &amp; Family Discount Ends Tomorrow!</t>
  </si>
  <si>
    <t>&lt;7441-792-RR5P5G-OXLGC-MTJ7W-HURKCV-W85AUO-H-M2-20121215-4c3bb69e91d91c344@e-dialog.com&gt;</t>
  </si>
  <si>
    <t>Tue, 24 Nov 2015 08:23:32 -0800</t>
  </si>
  <si>
    <t>The perfect gift for any occasion is just a click away</t>
  </si>
  <si>
    <t>&lt;0.1.8E.A7B.1D126D475F089E2.0@omp.news.united.com&gt;</t>
  </si>
  <si>
    <t>Sun, 17 Aug 2014 16:48:00 +0300</t>
  </si>
  <si>
    <t>&lt;28FEB6532BF840EA9DA31941483B7830@rodeh&gt;</t>
  </si>
  <si>
    <t>Thu, 22 Oct 2015 21:35:17 -0400</t>
  </si>
  <si>
    <t>John Podesta &lt;john.podesta@gmail.com&gt;, 
 John Podesta &lt;jp66@hillaryclinton.com&gt;, 
 Jake Sullivan &lt;jsullivan@hillaryclinton.com&gt;, 
 Cheryl Mills n &lt;cheryl.mills@gmail.com&gt;, 
 Philippe Reines &lt;pir@hrcoffice.com&gt;, 
 Dan Schwerin &lt;dschwerin@hillaryclinton.com&gt;, 
 Heather F Samuelson &lt;hsamuelson@cdmillsgroup.com&gt;</t>
  </si>
  <si>
    <t>Dinner</t>
  </si>
  <si>
    <t>&lt;-4365208425149899994@unknownmsgid&gt;</t>
  </si>
  <si>
    <t>Mon, 20 Jul 2015 15:23:49 +0000</t>
  </si>
  <si>
    <t>"'John.podesta@gmail.com'" &lt;John.podesta@gmail.com&gt;, 
 "Milia.fisher@gmail.com" &lt;Milia.fisher@gmail.com&gt;</t>
  </si>
  <si>
    <t>FW: Equitable Growth Press Clips July 20</t>
  </si>
  <si>
    <t>&lt;BLUPR08MB17487C881269DABA8D644149BA850@BLUPR08MB1748.namprd08.prod.outlook.com&gt;</t>
  </si>
  <si>
    <t>Thu, 17 Dec 2015 22:11:43 +0000</t>
  </si>
  <si>
    <t>UVa's Miller Center &lt;firstyear-noreply@virginia.edu&gt;</t>
  </si>
  <si>
    <t>The Miller Center's First Year Project: National Security and World Order</t>
  </si>
  <si>
    <t>&lt;89h.wsg4i.s14x7h@e2ma.net&gt;</t>
  </si>
  <si>
    <t>Wed, 22 Apr 2015 21:37:51 -0400</t>
  </si>
  <si>
    <t>Milia Fisher &lt;mfisher@hillaryclinton.com&gt;, Eryn Sepp &lt;eryn.sepp@gmail.com&gt;</t>
  </si>
  <si>
    <t>&lt;CAE6FiQ9V9ZOS10ur_T-fRxWiRyXBFs3VowOLcg1+f+Zg-efzfA@mail.gmail.com&gt;</t>
  </si>
  <si>
    <t>Thu, 24 Sep 2015 22:16:46 +0000</t>
  </si>
  <si>
    <t>Announcing the Working Group on Slavery, Memory and Reconciliation
 at Georgetown</t>
  </si>
  <si>
    <t>&lt;1326054122.521305631443133006187.JavaMail.app@rbg31.atlis1&gt;</t>
  </si>
  <si>
    <t>Thu, 12 Mar 2015 22:51:00 -0400</t>
  </si>
  <si>
    <t>Ken Gude &lt;kengude@gmail.com&gt;</t>
  </si>
  <si>
    <t>Re: Catch up?</t>
  </si>
  <si>
    <t>&lt;80777585-4815-4218-84F7-4C4EC23B3CDA@gmail.com&gt;</t>
  </si>
  <si>
    <t>Fri, 27 Nov 2015 08:25:38 -0800</t>
  </si>
  <si>
    <t>Black Friday - ASICS, TomTom, MIO, Wool Socks &amp; Apparel, Vew-Do Balance Boards, Timbuk2, PLUS Travel to Machu Picchu</t>
  </si>
  <si>
    <t>&lt;0.0.0.292.1D1293040194E4B.D65C6F@mta-em5.gearup.leftlanesports.com&gt;</t>
  </si>
  <si>
    <t>Tue, 28 Oct 2014 14:33:53 +0000</t>
  </si>
  <si>
    <t>heartbreaking setback</t>
  </si>
  <si>
    <t>&lt;9f7ba64bc3fcb23a5bd4ec5a236bcda3@bounce.bluestatedigital.com&gt;</t>
  </si>
  <si>
    <t>Wed, 4 Mar 2015 15:47:20 -0500</t>
  </si>
  <si>
    <t>Re: Contacts for</t>
  </si>
  <si>
    <t>&lt;CAKM1B-9Ct1H+FweTW8i+q6qbKbiyL70Ux0ikOg=a=p=FdcGDcA@mail.gmail.com&gt;</t>
  </si>
  <si>
    <t>Mon, 22 Sep 2008 18:09:03 -0400</t>
  </si>
  <si>
    <t>&lt;DFE497C5-35DB-47E0-929B-0CF12CF4EEC3@gmail.com&gt;</t>
  </si>
  <si>
    <t>Wed, 16 Sep 2015 13:51:48 -0400</t>
  </si>
  <si>
    <t>KGarmezy@dga.org, john.podesta@gmail.com</t>
  </si>
  <si>
    <t>Re: Friday Night Confirmed  5:45 pm at Il Moro</t>
  </si>
  <si>
    <t>&lt;14fd748ab62-5d2c-5ae6@webprd-a51.mail.aol.com&gt;</t>
  </si>
  <si>
    <t>Mon, 25 May 2015 15:39:04 -0400</t>
  </si>
  <si>
    <t>Darren Walker &lt;D.Walker@fordfoundation.org&gt;</t>
  </si>
  <si>
    <t>Re: Chinese Ambassador was late so now I'm late. Apologies. What's
 best time tonight. I'm free after 7.30. Thanks. Darren</t>
  </si>
  <si>
    <t>&lt;CAE6FiQ_AJZ8TjfGGQaFqSHG8bEcynDObgx=LXsdrmd4LzKweaA@mail.gmail.com&gt;</t>
  </si>
  <si>
    <t>Thu, 7 May 2015 13:55:51 -0400</t>
  </si>
  <si>
    <t>Re: Steve Spinner Mtg.</t>
  </si>
  <si>
    <t>&lt;CAE6FiQ_bjhFjXe5HubwqD=pzC7Wu0x+XvahPfGE0w6P3jFC5fg@mail.gmail.com&gt;</t>
  </si>
  <si>
    <t>Tue, 19 Aug 2014 10:00:54 -0400</t>
  </si>
  <si>
    <t>"Jennifer Frost, Schneider for Congress " &lt;jennifer@frostgroup.net&gt;</t>
  </si>
  <si>
    <t>Reminder: September 9th Nationals vs. Braves Game with Congressman Brad Schneider</t>
  </si>
  <si>
    <t>&lt;0ac1450d28194b94ae65af50eb3363fa@frostgroup.net&gt;</t>
  </si>
  <si>
    <t>Wed, 30 Dec 2015 09:09:12 -0500</t>
  </si>
  <si>
    <t>&lt;CAOLO1-m1zentOo9WOSCKcsyWJ1D3zAGgsEA2MQ_EykQTb_BgOQ@mail.gmail.com&gt;</t>
  </si>
  <si>
    <t>Sat, 9 May 2015 11:39:12 -0400</t>
  </si>
  <si>
    <t>Re: NYTimes: Hillary Clinton and the Super Trough</t>
  </si>
  <si>
    <t>&lt;CACR8c2r8DuStV+wNLSFhfFSfdOyuK20owOtWpEr=DH6EEZCJrg@mail.gmail.com&gt;</t>
  </si>
  <si>
    <t>Sun, 31 Jan 2016 20:03:01 -0500</t>
  </si>
  <si>
    <t>Unstoppable</t>
  </si>
  <si>
    <t>&lt;d4807090d14240b695c17f3a49fffe2f@joselinepenamelnyk.com&gt;</t>
  </si>
  <si>
    <t>Sat, 5 Dec 2015 14:11:52 -0500</t>
  </si>
  <si>
    <t>Speech Drafts &lt;speechdrafts@hillaryclinton.com&gt;, 
 Nikki Budzinski &lt;nbudzinski@hillaryclinton.com&gt;, 
 Laura Rosenberger &lt;lrosenberger@hillaryclinton.com&gt;, 
 "Ann O'Leary" &lt;aoleary@hillaryclinton.com&gt;, 
 Mike Schmidt &lt;mschmidt@hillaryclinton.com&gt;</t>
  </si>
  <si>
    <t>DRAFT: ATU teletown hall</t>
  </si>
  <si>
    <t>&lt;CA+C_h82SAbKGY1ibRAQY1CQ3baM5qGSt36_ffkmN3-f48+mG5g@mail.gmail.com&gt;</t>
  </si>
  <si>
    <t>Sat, 20 Mar 2010 10:55:57 -0400 (EDT)</t>
  </si>
  <si>
    <t>5 things about health care reform</t>
  </si>
  <si>
    <t>&lt;696759655.-437846874@democracy.dsccdb.www.democratsenators.org&gt;</t>
  </si>
  <si>
    <t>Sun, 26 Jan 2014 12:13:37 -0500</t>
  </si>
  <si>
    <t>Re: Data/Privacy etc</t>
  </si>
  <si>
    <t>&lt;50D286A5-071C-4906-833B-E55DCC2CDC6F@gmail.com&gt;</t>
  </si>
  <si>
    <t>Mon, 14 Sep 2009 18:18:54 -0400</t>
  </si>
  <si>
    <t>"Jason Waskey, MD.BarackObama.com" &lt;info@barackobama.com&gt;</t>
  </si>
  <si>
    <t>Thursday: President Obama in College Park</t>
  </si>
  <si>
    <t>&lt;539c784303cd7f3dc60a104b110d1605@localhost.localdomain&gt;</t>
  </si>
  <si>
    <t>Fri, 6 Feb 2015 18:34:24 +0000</t>
  </si>
  <si>
    <t>Jose Luis Davila-Gonzalez &lt;jd354@law.georgetown.edu&gt;</t>
  </si>
  <si>
    <t>PerSol Sunglasses missing its owner</t>
  </si>
  <si>
    <t>&lt;C113256AC7543A45A79E7D62E866CEAF301DB9E7@LAW-MBX01.law.georgetown.edu&gt;</t>
  </si>
  <si>
    <t>Tue, 4 Nov 2014 16:56:36 +0000</t>
  </si>
  <si>
    <t>Ronnie Rease &lt;rr224@law.georgetown.edu&gt;</t>
  </si>
  <si>
    <t xml:space="preserve">Spring Semester Course Materials Deadline Updated </t>
  </si>
  <si>
    <t>&lt;EBD87F0260E89D46AD6C7825B18BB6433001A4AD@LAW-MBX01.law.georgetown.edu&gt;</t>
  </si>
  <si>
    <t>Mon, 20 Oct 2014 14:30:08 +0000</t>
  </si>
  <si>
    <t>Faculty &amp; Staff Benefits &lt;benefitsoffice@georgetown.edu&gt;</t>
  </si>
  <si>
    <t>Open Enrollment &amp; Flu Shots Reminders</t>
  </si>
  <si>
    <t>&lt;638700557.237172441413815408232.JavaMail.app@rbg31.atlis1&gt;</t>
  </si>
  <si>
    <t>Mon, 4 Jan 2016 20:10:30 -0500</t>
  </si>
  <si>
    <t>Fwd: Wjc chain</t>
  </si>
  <si>
    <t>&lt;6362912582977997320@unknownmsgid&gt;</t>
  </si>
  <si>
    <t>Mon, 10 Nov 2008 22:16:16 -0500</t>
  </si>
  <si>
    <t>"Christopher Edley" &lt;cedley@gmail.com&gt;, ricesusane@aol.com, 
 "John Podesta" &lt;john.podesta@gmail.com&gt;, 
 "Lisa Brown" &lt;lisabrown3660@gmail.com&gt;, "Don Gips" &lt;don.gips@level3.com&gt;, 
 "Melody Barnes" &lt;mbarnes@barackobama.com&gt;, 
 "Cassandra Butts" &lt;cbutts.obama08@gmail.com&gt;</t>
  </si>
  <si>
    <t>&lt;3D4E0DAB0236644193F6AA291205B23B04542188@SDCPEXCCL2MX.wilmerhale.com&gt;</t>
  </si>
  <si>
    <t>Fri, 11 Dec 2015 08:11:16 -0600</t>
  </si>
  <si>
    <t>Lily Adams &lt;ladams@hillaryclinton.com&gt;, 
 Jake Sullivan &lt;jsullivan@hillaryclinton.com&gt;, 
 Trevor Houser &lt;tghouser.hrc@gmail.com&gt;, 
 John Podesta &lt;john.podesta@gmail.com&gt;</t>
  </si>
  <si>
    <t>Fwd: DuPont, Dow propose merger deal worth $130 billion</t>
  </si>
  <si>
    <t>&lt;CAOa7NA-uyhStgsigv=7ESq1vDKY2kBtb0+A8yVSkrU5s_xbuNw@mail.gmail.com&gt;</t>
  </si>
  <si>
    <t>Fri, 5 Jun 2015 09:41:19 -0400</t>
  </si>
  <si>
    <t>marlon marshall &lt;mmarshall@hillaryclinton.com&gt;, 
 brynne craig &lt;bcraig@hillaryclinton.com&gt;, 
 Amanda Renteria &lt;arenteria@hillaryclinton.com&gt;, 
 Robby Mook &lt;re47@hillaryclinton.com&gt;, 
 Jennifer Palmieri &lt;jpalmieri@hillaryclinton.com&gt;</t>
  </si>
  <si>
    <t>Sharpton</t>
  </si>
  <si>
    <t>&lt;CAE6FiQ9Q9JnWkzO8iAZr9bAJu7+S_rBReAhOm8YXZOAYesW_YA@mail.gmail.com&gt;</t>
  </si>
  <si>
    <t>Wed, 9 Apr 2014 17:10:54 -0400</t>
  </si>
  <si>
    <t>Eryn Sepp &lt;eryn_m_sepp@who.eop.gov&gt;</t>
  </si>
  <si>
    <t>Fwd: Revised energy section for HRC's book</t>
  </si>
  <si>
    <t>&lt;CAE6FiQ_2OSKNVXSjP6Tb+eiGv=hy86HEsa3X7BPhjp64fbVMtw@mail.gmail.com&gt;</t>
  </si>
  <si>
    <t>Mon, 1 Feb 2016 14:57:30 -0600</t>
  </si>
  <si>
    <t>Trade &amp; Manufacturing Alert - February 2016</t>
  </si>
  <si>
    <t>&lt;20160201-14573064-2a253271-0@v116.vx-email.com&gt;</t>
  </si>
  <si>
    <t>Tue, 28 Oct 2008 23:46:12 +0000</t>
  </si>
  <si>
    <t>Re: Fwd: Jeanne Lambrew</t>
  </si>
  <si>
    <t>&lt;79507333-1225237861-cardhu_decombobulator_blackberry.rim.net-1918231685-@bxe245.bisx.prod.on.blackberry&gt;</t>
  </si>
  <si>
    <t>Tue, 30 Jul 2013 17:32:48 -0400</t>
  </si>
  <si>
    <t>foundation/CGI</t>
  </si>
  <si>
    <t>&lt;CAA70+W_kwuMrNYneiqpS_SXeAA=Yib_xHMRtwDRb8e40+6E9hQ@mail.gmail.com&gt;</t>
  </si>
  <si>
    <t>Mon, 19 Oct 2015 19:09:43 +0000</t>
  </si>
  <si>
    <t>JOHN PODESTA &lt;JOHN.PODESTA@GMAIL.COM&gt;</t>
  </si>
  <si>
    <t>&lt;9ee6016f91b2cab49ff7734167d8826c49f.20151019190921@mail172.suw14.mcdlv.net&gt;</t>
  </si>
  <si>
    <t>Sat, 7 Mar 2015 19:31:01 +0000</t>
  </si>
  <si>
    <t>"Crofts, Kevin L. CS2 USN WHMO/PFS" &lt;Kevin.Crofts@whmo.mil&gt;</t>
  </si>
  <si>
    <t>"Podesta, John D. WHMO/WHCA" &lt;John_D_Podesta@who.eop.gov&gt;</t>
  </si>
  <si>
    <t>FEBRUARY MESS STATEMENT 2015</t>
  </si>
  <si>
    <t>&lt;4E720808B6F96947B479E83A109DF3D73781032A@CN-SSE-EXCH1.whca.mil&gt;</t>
  </si>
  <si>
    <t>Sun, 24 May 2009 15:49:09 -0400</t>
  </si>
  <si>
    <t>[big campaign] New Americans United TV Ad Applauds Obama, Democratic
 Congress for Passing the CARD Act</t>
  </si>
  <si>
    <t>&lt;29FF7EFA288ACD488DD412939D4D1BABC40447@aufc-server.AUFC.local&gt;</t>
  </si>
  <si>
    <t>Sat, 26 Dec 2015 15:14:35 +0000</t>
  </si>
  <si>
    <t>"BIG-SALE@endcitizensunited.org" &lt;admin@endcitizensunited.org&gt;</t>
  </si>
  <si>
    <t>John: Take 15% off EVERYTHING!</t>
  </si>
  <si>
    <t>&lt;93fe5b4297a9dc762efa9b7d3d1c65fc@bounce.bluestatedigital.com&gt;</t>
  </si>
  <si>
    <t>Mon, 18 Jan 2016 18:31:06 -0500</t>
  </si>
  <si>
    <t>&lt;-4057473743472924143@unknownmsgid&gt;</t>
  </si>
  <si>
    <t>Sun, 25 Oct 2015 17:08:58 -0400</t>
  </si>
  <si>
    <t>Dominic Lowell &lt;dlowell@hillaryclinton.com&gt;</t>
  </si>
  <si>
    <t>&lt;-7105466666693740816@unknownmsgid&gt;</t>
  </si>
  <si>
    <t>Sun, 20 Mar 2016 10:00:44 -0400</t>
  </si>
  <si>
    <t>Robby Mook-HRC &lt;re47@hillaryclinton.com&gt;, 
 John Podesta &lt;john.podesta@gmail.com&gt;, 
 Marlan Marshall &lt;mmarshall@hillaryclinton.com&gt;</t>
  </si>
  <si>
    <t>Sanders-related advice from Mark Siegel</t>
  </si>
  <si>
    <t>&lt;2A78518B-1005-4483-B061-2D0B5F397E78@aol.com&gt;</t>
  </si>
  <si>
    <t>Fri, 13 Nov 2015 10:56:33 -0500</t>
  </si>
  <si>
    <t>Mike Pyle &lt;pyle_michael@yahoo.com&gt;, 
 Mike Schmidt &lt;mschmidt@hillaryclinton.com&gt;</t>
  </si>
  <si>
    <t>Update -- Dodd-Frank and the CR</t>
  </si>
  <si>
    <t>&lt;FA9C4190-C2E1-4012-A1B6-18824FCC7670@gmail.com&gt;</t>
  </si>
  <si>
    <t>Mon, 6 Apr 2015 17:28:13 -0400</t>
  </si>
  <si>
    <t>Dan Utech Personal Email</t>
  </si>
  <si>
    <t>&lt;CAKM1B-9mH+1cTjfMPucYQ1GzQ+jhbOeo0Ep9an5QF6xRVuG5Gg@mail.gmail.com&gt;</t>
  </si>
  <si>
    <t>Mon, 30 Mar 2015 18:27:09 -0400</t>
  </si>
  <si>
    <t>Re: Do you have 5 minutes we could talk, please</t>
  </si>
  <si>
    <t>&lt;CAE6FiQ-nOqjkEOBdPbmHQPqZbKM6X00KF7kR9BTXGhkz4ivy4Q@mail.gmail.com&gt;</t>
  </si>
  <si>
    <t>Mon, 11 Jun 2012 17:16:11 -0400</t>
  </si>
  <si>
    <t>Bruce Lindsey &lt;blindsey@clintonfoundation.org&gt;, 
 Laura Graham &lt;lgraham@clintonfoundation.org&gt;, 
 Doug Band - PC &lt;doug@presidentclinton.com&gt;, 
 Justin Cooper - PC &lt;justin@presidentclinton.com&gt;, 
 "john.podesta@gmail.com" &lt;john.podesta@gmail.com&gt;</t>
  </si>
  <si>
    <t>RE: EMINENT PERSONS' GROUP</t>
  </si>
  <si>
    <t>&lt;D00800C9D48A754DA64285EA0773757501CDDA2825@CLINTON07.utopiasystems.net&gt;</t>
  </si>
  <si>
    <t>Thu, 19 Jun 2014 21:00:07 +0000</t>
  </si>
  <si>
    <t>&lt;980492168-1403211608-cardhu_decombobulator_blackberry.rim.net-632704150-@b28.c2.bise6.blackberry&gt;</t>
  </si>
  <si>
    <t>Thu, 5 Mar 2015 14:05:24 +0000</t>
  </si>
  <si>
    <t>"John Podesta" &lt;john.podesta@gmail.com&gt;, "CDM" &lt;Cheryl.mills@gmail.com&gt;, 
 "Jen Palmieri" &lt;jennifer.m.palmieri@gmail.com&gt;, 
 "NSM" &lt;nmerrill@hrcoffice.com&gt;, "Robby Mook" &lt;robbymook2015@gmail.com&gt;</t>
  </si>
  <si>
    <t>Timing</t>
  </si>
  <si>
    <t>&lt;1050023156-1425564324-cardhu_decombobulator_blackberry.rim.net-1498413397-@b12.c1.bise6.blackberry&gt;</t>
  </si>
  <si>
    <t>Mon, 21 Dec 2015 13:19:50 -0800</t>
  </si>
  <si>
    <t>John Podesta &lt;john.podesta@gmail.com&gt;, Mae Podesta &lt;mpodesta@gmail.com&gt;, 
 Mary Podesta &lt;podesta.mary@gmail.com&gt;</t>
  </si>
  <si>
    <t>&lt;CAP-MWF4NZm=BqOPy3YHPSAsaOx5erLx1yPNYVXVtnXdo5q_ZEA@mail.gmail.com&gt;</t>
  </si>
  <si>
    <t>Sat, 11 Jul 2015 14:55:22 -0400</t>
  </si>
  <si>
    <t>&lt;7952316296809668703@unknownmsgid&gt;</t>
  </si>
  <si>
    <t>Wed, 20 May 2015 15:40:00 -0400</t>
  </si>
  <si>
    <t>Michele Reed &lt;Michele.Reed@dreamworks.com&gt;</t>
  </si>
  <si>
    <t>Re: Jeffrey Katzenberg Calling</t>
  </si>
  <si>
    <t>&lt;CAE6FiQ9A4U0QTQSkg+RevuEk+8_7u5E7B59MTs8cyK7Jy0Fz1Q@mail.gmail.com&gt;</t>
  </si>
  <si>
    <t>Tue, 9 Feb 2016 13:02:58 -0500</t>
  </si>
  <si>
    <t>Re: Should I come over there?</t>
  </si>
  <si>
    <t>&lt;CAOpGB0KMcgsOssh2NM6uU5Y3ZcGcGUn01gA3Q9sPOFV=6Qt6Vw@mail.gmail.com&gt;</t>
  </si>
  <si>
    <t>Sat, 7 Mar 2015 16:22:06 -0500</t>
  </si>
  <si>
    <t>Fwd: STATEMENT FOR YOUR APPROVAL</t>
  </si>
  <si>
    <t>&lt;64FD21E0-D2E3-4A44-A6D7-465D20FCEA08@gmail.com&gt;</t>
  </si>
  <si>
    <t>Thu, 9 Apr 2015 15:27:59 -0400</t>
  </si>
  <si>
    <t>Re: Good news about Brian and Katie Fallon</t>
  </si>
  <si>
    <t>&lt;CAE6FiQ8ix_r3Da1KqsctjgFbfa69hmdUUP-9CJ2KfG9kCsCv8A@mail.gmail.com&gt;</t>
  </si>
  <si>
    <t>Tue, 19 Feb 2013 14:17:48 -0600 (CST)</t>
  </si>
  <si>
    <t>Elizabeth Warren &lt;feedback@lcv.org&gt;</t>
  </si>
  <si>
    <t>I hear that LCV members are fighters</t>
  </si>
  <si>
    <t>&lt;9338453.1361305106211.JavaMail.www@app329&gt;</t>
  </si>
  <si>
    <t>Thu, 6 Nov 2008 01:52:41 +0000</t>
  </si>
  <si>
    <t>"Chris Lu" &lt;Chris.Lu@ptt.gov&gt;</t>
  </si>
  <si>
    <t>Re: Friday board call?</t>
  </si>
  <si>
    <t>&lt;1690401387-1225936348-cardhu_decombobulator_blackberry.rim.net-545177796-@bxe245.bisx.prod.on.blackberry&gt;</t>
  </si>
  <si>
    <t>Tue, 17 Jun 2008 19:21:30 -0400</t>
  </si>
  <si>
    <t>[big campaign] More Than Half Of 'Democrats For McCain' List Have GOP
 Ties</t>
  </si>
  <si>
    <t>&lt;2fc65eff0806171621j2809910eo311dfd1e5ae4932a@mail.gmail.com&gt;</t>
  </si>
  <si>
    <t>Thu, 17 Dec 2015 22:14:51 -0500</t>
  </si>
  <si>
    <t>Girlfriend</t>
  </si>
  <si>
    <t>&lt;CAE6FiQ8G6V4HQ0V9YD2jfuL7GZprLmWbPFwzm=75kUW67Pj2DA@mail.gmail.com&gt;</t>
  </si>
  <si>
    <t>Tue, 3 Jun 2008 11:15:34 -0400</t>
  </si>
  <si>
    <t>[big campaign] CBS: As Democrat Race Ends, McCain Readies For General
 Election</t>
  </si>
  <si>
    <t>&lt;015301c8c58c$ac1f87e0$045e97a0$@org&gt;</t>
  </si>
  <si>
    <t>Thu, 20 Nov 2014 05:33:32 -0500</t>
  </si>
  <si>
    <t>Todd park</t>
  </si>
  <si>
    <t>&lt;95457AB7-D318-4561-98AA-EC5079582FC4@gmail.com&gt;</t>
  </si>
  <si>
    <t>Sat, 23 Jan 2016 17:04:53 -0500</t>
  </si>
  <si>
    <t>&lt;CAE6FiQ_8w-iVqcpoXwbxLpCzJLa_gH6B5uORq1C3yJ6aZ3A+=w@mail.gmail.com&gt;</t>
  </si>
  <si>
    <t>Tue, 9 Jun 2015 22:56:52 -0400</t>
  </si>
  <si>
    <t>Re: Milia - draft for John to ok</t>
  </si>
  <si>
    <t>&lt;-7987103275799545943@unknownmsgid&gt;</t>
  </si>
  <si>
    <t>Thu, 13 Aug 2015 23:03:04 -0400</t>
  </si>
  <si>
    <t>&lt;CAE6FiQ-dzNy3AXj7Vkc-DHSB3EQsLu5oEX-gMN=rTc8moJskxA@mail.gmail.com&gt;</t>
  </si>
  <si>
    <t>Thu, 16 Apr 2015 20:53:27 -0400</t>
  </si>
  <si>
    <t>&lt;CA+qFv2sp3DvBCVHn7CtrMOhvskFB6GFmP5FMFZrB3e0CBsiXDg@mail.gmail.com&gt;</t>
  </si>
  <si>
    <t>Fri, 07 Aug 2015 21:48:47 +0000</t>
  </si>
  <si>
    <t>john.podesta@gmail.com, bfallon@hillaryclinton.com, 
 David Binder &lt;david@db-research.com&gt;, kschake@hillaryclinton.com, 
 jpalmieri@hillaryclinton.com, jim.margolis@gmmb.com, 
 creynolds@hillaryclinton.com, jbenenson@bsgco.com, 
 mharris@hillaryclinton.com, re47@hillaryclinton.com, john@algpolling.com, 
 jsullivan@hillaryclinton.com, gruncom@aol.com, oshur@hillaryclinton.com, 
 scurrie@bsgco.com, caitlin@grunwald-communications.com, 
 ellen.esterhay@gmmb.com, dschwerin@hillaryclinton.com, mona@algpolling.com</t>
  </si>
  <si>
    <t>Invitation: Taxes Meeting @ Wed Aug 12, 2015 7am - 8am (john.podesta@gmail.com)</t>
  </si>
  <si>
    <t>&lt;047d7b33cf7ac848ee051cbf99b9@google.com&gt;</t>
  </si>
  <si>
    <t>Mon, 16 Nov 2009 11:09:11 -0500</t>
  </si>
  <si>
    <t>can you please give me a 5 minute call over the weekend on my cell</t>
  </si>
  <si>
    <t>&lt;D8A72943A4200045A620F28CED197D37073580FB60@MBX01.netplexity.local&gt;</t>
  </si>
  <si>
    <t>Fri, 25 Feb 2011 12:34:36 -0500</t>
  </si>
  <si>
    <t>Aniello Alioto &lt;AnielloA@Gmail.com&gt;</t>
  </si>
  <si>
    <t>bigcampaign@googlegroups.com, 
 Michelle Ringuette &lt;michelle.ringuette@seiu.org&gt;</t>
  </si>
  <si>
    <t>[big campaign] OWN: Walker's 'Savings' Will Cost Taxpayers Millions
 for the Next 10 Years</t>
  </si>
  <si>
    <t>&lt;AANLkTikbEqVN7GN1--ftV1GcuabbxFOxvVK5ZdNnX=-p@mail.gmail.com&gt;</t>
  </si>
  <si>
    <t>Tue, 16 Jun 2015 21:24:24 -0400</t>
  </si>
  <si>
    <t>Fwd: From megabus.com: Your reservations have been made</t>
  </si>
  <si>
    <t>&lt;CAEMn5Qkhj5f8gKGSute_8Udti86U5_SnN4+gc6Vq6pTi6kpTcQ@mail.gmail.com&gt;</t>
  </si>
  <si>
    <t>Fri, 2 Oct 2015 20:00:59 -0400</t>
  </si>
  <si>
    <t>Vivek Viswanathan &lt;vivek.viswanathan@gmail.com&gt;</t>
  </si>
  <si>
    <t>&lt;A74F1EDF-07C7-4B7E-84E4-3D729A353128@gmail.com&gt;</t>
  </si>
  <si>
    <t>Thu, 19 Feb 2015 12:29:12 -0500</t>
  </si>
  <si>
    <t>Calling John</t>
  </si>
  <si>
    <t>&lt;CAJNDScG-rRcPuXofiSRRrLpxjmQ5eJxr=XqNyhdreqBkv5HdgQ@mail.gmail.com&gt;</t>
  </si>
  <si>
    <t>Thu, 18 Feb 2016 03:56:46 +0000</t>
  </si>
  <si>
    <t>An Open Letter to the Georgetown Law Community</t>
  </si>
  <si>
    <t>&lt;6A7194B319BC974A8DEA71A7DEA53EAB6B390F57@LAW-MBX01.law.georgetown.edu&gt;</t>
  </si>
  <si>
    <t>Sun, 2 Nov 2008 14:30:35 -0500</t>
  </si>
  <si>
    <t>&lt;8F8DAD58152C5E4B97F98532F5BB18DA02FA1D9D@QGNYCEXC01.quadranglenyc.quadranglegroup.com&gt;</t>
  </si>
  <si>
    <t>Mon, 23 Nov 2015 12:59:49 -0500</t>
  </si>
  <si>
    <t>Speech Drafts &lt;speechdrafts@hillaryclinton.com&gt;, 
 Bradley Komar &lt;bkomar@hillaryclinton.com&gt;, 
 Andrew Janiszewski &lt;ajaniszewski@hfaintern.com&gt;</t>
  </si>
  <si>
    <t>DRAFT: talking points for Colorado organizing events tomorrow</t>
  </si>
  <si>
    <t>&lt;CAFcwtWB7pS3+pw0pVRsrm1k30-+Jd9UXdvC5K31eKFmduQrpaw@mail.gmail.com&gt;</t>
  </si>
  <si>
    <t>Thu, 11 Feb 2016 17:28:32 -0600</t>
  </si>
  <si>
    <t>Jesse RosenAdvance &lt;jesserosenadvance@gmail.com&gt;</t>
  </si>
  <si>
    <t>Huma Abedin &lt;ha16@hillaryclinton.com&gt;, 
 Jake Sullivan &lt;jsullivan@hillaryclinton.com&gt;, 
 Karen Dunn &lt;karen.l.dunn@gmail.com&gt;, "Barnett, Robert" &lt;RBarnett@wc.com&gt;, 
 Mandy Grunwald &lt;gruncom@aol.com&gt;, John Podesta &lt;jp66@hillaryclinton.com&gt;, 
 John Podesta &lt;john.podesta@gmail.com&gt;, 
 Jennifer Palmieri &lt;jpalmieri@hillaryclinton.com&gt;, 
 Ron Klain &lt;ron.klain@revolution.com&gt;, Jim Margolis &lt;jim.margolis@gmmb.com&gt;, 
 Joel Benenson &lt;jbenenson@bsgco.com&gt;</t>
  </si>
  <si>
    <t>Departure for Debate</t>
  </si>
  <si>
    <t>&lt;CAE3v8tXRUDen-WAvM0EdL4JjS4nM8d9b+aChgcqx3a_fxvvjPA@mail.gmail.com&gt;</t>
  </si>
  <si>
    <t>Tue, 15 Dec 2015 18:50:34 -0500</t>
  </si>
  <si>
    <t>"'Mandy Grunwald'" &lt;gruncom@aol.com&gt;, ron.klain@revolution.com, 
 jsullivan@hillaryclinton.com, karen.l.dunn@gmail.com, KDunn@BSFLLP.com, 
 john.podesta@gmail.com, jpalmieri@hillaryclinton.com, 
 ssolow@hillaryclinton.com, kcosta@hillaryclinton.com, 
 tcarrk@hillaryclinton.com, Jim.Margolis@gmmb.com, jbenenson@bsgco.com, 
 ha16@hillaryclinton.com, RBarnett@wc.com</t>
  </si>
  <si>
    <t>RE: Possible debate moments</t>
  </si>
  <si>
    <t>&lt;05f801d13793$64502830$2cf07890$@aol.com&gt;</t>
  </si>
  <si>
    <t>Thu, 29 Nov 2012 08:03:08 -0500 (EST)</t>
  </si>
  <si>
    <t>Bob Wendelgass - Clean Water Fund &lt;activist@cleanwater.org&gt;</t>
  </si>
  <si>
    <t>How You Can Protect Clean Water</t>
  </si>
  <si>
    <t>&lt;2392554257.1267225708@org.orgDB.mail.democracyinaction.org&gt;</t>
  </si>
  <si>
    <t>Thu, 23 Apr 2015 22:39:44 -0400</t>
  </si>
  <si>
    <t>Re: Gowdy</t>
  </si>
  <si>
    <t>&lt;8B4305B1-13E2-4E7F-84BD-5B7FBA532BB4@gmail.com&gt;</t>
  </si>
  <si>
    <t>Tue, 27 May 2008 09:50:48 -0600</t>
  </si>
  <si>
    <t>John, just left you a voice-mail</t>
  </si>
  <si>
    <t>&lt;020a01c8c011$7326d180$59747480$@org&gt;</t>
  </si>
  <si>
    <t>Wed, 18 Nov 2015 07:47:15 -0800</t>
  </si>
  <si>
    <t>&lt;1E50D3CA43F08A41BF210FDEF0A180EB020F340DB9A6@EXVMBX016-5.exch016.msoutlookonline.net&gt;</t>
  </si>
  <si>
    <t>Mon, 26 Mar 2012 10:56:46 -0400</t>
  </si>
  <si>
    <t>Fwd: Quick update</t>
  </si>
  <si>
    <t>&lt;A9E03D73-8C8B-4D18-9EA6-CF21BF020481@clintonfoundation.org&gt;</t>
  </si>
  <si>
    <t>Tue, 29 Dec 2015 23:54:17 +0000</t>
  </si>
  <si>
    <t>David Binder &lt;David@db-research.com&gt;, 
 Kristina Schake &lt;kschake@hillaryclinton.com&gt;, 
 Navin Nayak &lt;nnayak@hillaryclinton.com&gt;, 
 =?utf-8?Q?Teddy=0D=0A_Goff?= &lt;tgoff@hillaryclinton.com&gt;</t>
  </si>
  <si>
    <t>RE: Signage</t>
  </si>
  <si>
    <t>&lt;SN1PR12MB05129C53184AF15EC1D6CBBFDCFC0@SN1PR12MB0512.namprd12.prod.outlook.com&gt;</t>
  </si>
  <si>
    <t>Thu, 5 Nov 2015 09:13:59 -0500</t>
  </si>
  <si>
    <t>Re: If you se this before you go</t>
  </si>
  <si>
    <t>&lt;57E4CB76-3B6B-4170-B8FA-197C2A638D38@gmail.com&gt;</t>
  </si>
  <si>
    <t>Sat, 20 Feb 2016 20:30:59 -0500</t>
  </si>
  <si>
    <t>Re: NV little girl ad..</t>
  </si>
  <si>
    <t>&lt;CANqZgL99k5iwO8PCES3uug2=Y_PLeZuOSfi=h5+LHb-4tSxjXw@mail.gmail.com&gt;</t>
  </si>
  <si>
    <t>Wed, 16 Mar 2016 17:14:35 -0400</t>
  </si>
  <si>
    <t>Jared Mueller &lt;jmueller@hillaryclinton.com&gt;</t>
  </si>
  <si>
    <t>What happened?</t>
  </si>
  <si>
    <t>&lt;CAE6FiQ-KuuZCo7VW3C2hTuje5oqJ_id-4KWNLp0fAZVngV62-A@mail.gmail.com&gt;</t>
  </si>
  <si>
    <t>Wed, 24 Sep 2008 10:53:59 -0400</t>
  </si>
  <si>
    <t>"Bradley, Annie" &lt;abradley@cov.com&gt;</t>
  </si>
  <si>
    <t xml:space="preserve">On behalf of Eric Holder </t>
  </si>
  <si>
    <t>&lt;F339081D0648454AAB5880C405E41DFC073C3D14@cbiexm02dc.cov.com&gt;</t>
  </si>
  <si>
    <t>Fri, 19 Sep 2008 10:43:32 -0500</t>
  </si>
  <si>
    <t>"Chris Lu" &lt;clu@barackobama.com&gt;, 
 "Adam Hitchcock" &lt;ahitchcock@barackobama.com&gt;, john.podesta@gmail.com, 
 william.m.daley@jpmchase.com, cedley@gmail.com, 
 "Valerie Jarrett" &lt;vjarrett@barackobama.com&gt;, fpena@vestarden.com, 
 fromanm@citi.com, don.gips@level3.com, 
 "Pete Rouse" &lt;prouse@barackobama.com&gt;, 
 "Melody Barnes" &lt;mbarnes@barackobama.com&gt;, 
 "Bob Bauer (Perkins Coie)" &lt;rbauer@perkinscoie.com&gt;, 
 jg@rock-creek-ventures.com, cbutts.obama08@gmail.com, burke1262@cox.net, 
 cbrowner@thealbrightgroupllc.com, sonalshah@google.com, ricesusane@aol.com, 
 todd.stern@wilmerhale.com, mgitenstein@mayerbrown.com</t>
  </si>
  <si>
    <t>CQ article on transition hearing</t>
  </si>
  <si>
    <t>&lt;1B00035490093D4A9609987376E3B83327FF1E55@manny.obama.local&gt;</t>
  </si>
  <si>
    <t>Mon, 23 Feb 2015 17:28:37 +0000</t>
  </si>
  <si>
    <t>agreements we discussed</t>
  </si>
  <si>
    <t>&lt;9ABFFFA47B84FA478A1BA79FA876B3C4F0A453@CESC-EXCH01.clinton.local&gt;</t>
  </si>
  <si>
    <t>Wed, 19 Nov 2014 05:15:53 -0500</t>
  </si>
  <si>
    <t>Re: Meeting on Thursday at 10am in Chappaqua</t>
  </si>
  <si>
    <t>&lt;E15362DC-8D4D-409A-88D1-310FEAFFCE61@gmail.com&gt;</t>
  </si>
  <si>
    <t>Sat, 11 Jul 2015 21:34:35 -0400</t>
  </si>
  <si>
    <t>H &lt;hdr29@hrcoffice.com&gt;, Huma Abedin &lt;ha16@hillaryclinton.com&gt;, 
 John Podesta &lt;john.podesta@gmail.com&gt;</t>
  </si>
  <si>
    <t>Fwd: AFT Presidential Survey Memo.docx</t>
  </si>
  <si>
    <t>&lt;6139355759237765786@unknownmsgid&gt;</t>
  </si>
  <si>
    <t>Sat, 12 Mar 2016 11:16:12 -0600</t>
  </si>
  <si>
    <t>&lt;7246518616346794888@unknownmsgid&gt;</t>
  </si>
  <si>
    <t>Wed, 19 Aug 2015 10:38:43 -0500</t>
  </si>
  <si>
    <t>&lt;CAJyqoF2fECB-x+2uSX7J0Gvo+x+DVGsgyKEs-MqM4cP=0_TpWA@mail.gmail.com&gt;</t>
  </si>
  <si>
    <t>Tue, 21 Jul 2015 06:57:10 -0400</t>
  </si>
  <si>
    <t>UFOs-</t>
  </si>
  <si>
    <t>&lt;CAE6FiQ9UTrLzeU1eEt+762akY5DKqHgFDf5i4U1t5frTfgUKmQ@mail.gmail.com&gt;</t>
  </si>
  <si>
    <t>Wed, 23 Jun 2010 09:45:07 -0400</t>
  </si>
  <si>
    <t>[big campaign] New TV Ad: Will Congress Stand With Joe Barton and Big 
	Oil -- or Stand Up for a Clean Energy Future?</t>
  </si>
  <si>
    <t>&lt;95AFEEF8AB22CE4E8CA3F8E6FBCB8CD1270010B427@AUFC-S1.AUFC.local&gt;</t>
  </si>
  <si>
    <t>Sun, 19 Apr 2015 10:51:12 -0400</t>
  </si>
  <si>
    <t>&lt;892408708295059705@unknownmsgid&gt;</t>
  </si>
  <si>
    <t>Mon, 15 Jun 2015 16:31:14 -0400</t>
  </si>
  <si>
    <t>Larissa &lt;larissalpcs@gmail.com&gt;</t>
  </si>
  <si>
    <t>Re: Wed night</t>
  </si>
  <si>
    <t>&lt;9F2F5FAA-958D-4571-9475-58B357238C12@gmail.com&gt;</t>
  </si>
  <si>
    <t>Mon, 14 Sep 2009 10:45:36 -0400</t>
  </si>
  <si>
    <t>[big campaign] New Poll Shows Strong Momentum for Health Insurance
 Reform Including a Public Option</t>
  </si>
  <si>
    <t>&lt;29FF7EFA288ACD488DD412939D4D1BABE593EA@aufc-server.AUFC.local&gt;</t>
  </si>
  <si>
    <t>Mon, 21 Jul 2008 10:59:56 -0400</t>
  </si>
  <si>
    <t>[big campaign] FW: NSN Press Call Today at 1PM on Situation in Iraq</t>
  </si>
  <si>
    <t>&lt;D95FD7E3C26145418259F2F5E3E88E5B0616D0F8D5@bryan.ad.nsnetwork.org&gt;</t>
  </si>
  <si>
    <t>Wed, 9 Mar 2016 19:03:14 -0500</t>
  </si>
  <si>
    <t>FOR APPROVAL: Debate Tweets</t>
  </si>
  <si>
    <t>&lt;CAEMn5Q=d8gQ=K5SBxP4wTN49uAkJrD4VburEuguRefGdi9gahA@mail.gmail.com&gt;</t>
  </si>
  <si>
    <t>Tue, 15 Mar 2016 18:58:03 -0400</t>
  </si>
  <si>
    <t>Teddy Goff &lt;tgoff@hillaryclinton.com&gt;, 
 Elan Kriegel &lt;ekriegel@hillaryclinton.com&gt;, 
 Jenna Lowenstein &lt;jlowenstein@hillaryclinton.com&gt;, 
 Katie Dowd &lt;kdowd@hillaryclinton.com&gt;, 
 Marlon Marshall &lt;mmarshall@hillaryclinton.com&gt;, 
 Brynne Craig &lt;bcraig@hillaryclinton.com&gt;, 
 Rebecca Leal &lt;rleal@hillaryclinton.com&gt;, 
 Dennis Cheng &lt;dcheng@hillaryclinton.com&gt;, 
 Beth Jones &lt;bjones@hillaryclinton.com&gt;, 
 Robby Mook &lt;re47@hillaryclinton.com&gt;, 
 Heather Stone &lt;hstone@hillaryclinton.com&gt;, 
 Kimberly Panicek Trueblood &lt;kptrueblood@hillaryclinton.com&gt;, 
 Tracey Lewis &lt;tlewis@hillaryclinton.com&gt;, 
 John Podesta &lt;john.podesta@gmail.com&gt;, 
 Huma Abedin &lt;ha16@hillaryclinton.com&gt;, 
 Nell Thomas &lt;nthomas@hillaryclinton.com&gt;, 
 Kit Rodolfa &lt;krodolfa@hillaryclinton.com&gt;, 
 Kristina Schake &lt;kschake@hillaryclinton.com&gt;, 
 Christina Reynolds &lt;creynolds@hillaryclinton.com&gt;, 
 Brian Fallon &lt;bfallon@hillaryclinton.com&gt;, 
 Jesse Ferguson &lt;jferguson@hillaryclinton.com&gt;, 
 Michael Halle &lt;mhalle@hillaryclinton.com&gt;, 
 Michelle Kleppe &lt;mkleppe@hillaryclinton.com&gt;</t>
  </si>
  <si>
    <t>Tech Weekly Report (Mar 7th to Mar 14th)</t>
  </si>
  <si>
    <t>&lt;CAMaQOZJYVWMkx74UYkRpA0zf_tirhTjSwibbpHOkpwfYJO0H=w@mail.gmail.com&gt;</t>
  </si>
  <si>
    <t>Fri, 6 Mar 2015 10:17:06 -0500</t>
  </si>
  <si>
    <t>saw you called - will call after my call</t>
  </si>
  <si>
    <t>&lt;CALk44aALjZhpxFg_oG+PzZxCvMPrQCazo5vnSUn8oZEX2QUGvg@mail.gmail.com&gt;</t>
  </si>
  <si>
    <t>Fri, 19 Dec 2008 15:49:15 -0500</t>
  </si>
  <si>
    <t>Bill Lynn just called</t>
  </si>
  <si>
    <t>&lt;2D9BF548D5515F438B3AA0B0BE7BF5F630349E4B57@MBX-01.ptt.gov&gt;</t>
  </si>
  <si>
    <t>Fri, 27 Jan 2012 14:32:52 -0500</t>
  </si>
  <si>
    <t>RE: Climate meeting with WJC</t>
  </si>
  <si>
    <t>&lt;651EDFB72078454697DF67586425910E14912758BF@CLINTON07.utopiasystems.net&gt;</t>
  </si>
  <si>
    <t>Wed, 19 Mar 2008 14:45:30 -0700 (PDT)</t>
  </si>
  <si>
    <t>seriously</t>
  </si>
  <si>
    <t>&lt;211925.31124.qm@web56809.mail.re3.yahoo.com&gt;</t>
  </si>
  <si>
    <t>Fri, 25 Sep 2015 21:58:44 -0400</t>
  </si>
  <si>
    <t>china redux</t>
  </si>
  <si>
    <t>&lt;7624A245-6772-4B54-BCF0-5036C5AB8AD3@gmail.com&gt;</t>
  </si>
  <si>
    <t>Thu, 22 Dec 2011 15:04:05 -0800</t>
  </si>
  <si>
    <t>Fwd: FW: Conf: Draft letter</t>
  </si>
  <si>
    <t>&lt;CAE6FiQ_pOjqDXC3B1n2Rqs=PNWv47tvpN76RHeNqh6OEhRYu+A@mail.gmail.com&gt;</t>
  </si>
  <si>
    <t>Fri, 20 Jun 2008 09:51:26 -0400</t>
  </si>
  <si>
    <t>[big campaign] It's Not in America's Interest to Rush an Agreement
 that Will Determine Its Long-Term Relationship with Iraq</t>
  </si>
  <si>
    <t>&lt;D95FD7E3C26145418259F2F5E3E88E5B0616CDB315@bryan.ad.nsnetwork.org&gt;</t>
  </si>
  <si>
    <t>Sat, 27 Feb 2016 18:46:17 -0500</t>
  </si>
  <si>
    <t>Speech Drafts &lt;speechdrafts@hillaryclinton.com&gt;, 
 Lily Adams &lt;ladams@hillaryclinton.com&gt;, 
 Tyrone Gayle &lt;tgayle@hillaryclinton.com&gt;, 
 Mary Rutherford Jennings &lt;mrutherfordjennings@hillaryclinton.com&gt;, 
 Emily Aden &lt;eaden@hillaryclinton.com&gt;, 
 Tony Carrk &lt;tcarrk@hillaryclinton.com&gt;</t>
  </si>
  <si>
    <t>Re: DRAFT: AR Insert</t>
  </si>
  <si>
    <t>&lt;CABvAcWfzeOMAm_BC_kZ4iHKcng7HG+RLrnXkZv4JHY0yV6iOvg@mail.gmail.com&gt;</t>
  </si>
  <si>
    <t>Sat, 25 Jan 2014 00:03:38 +0000</t>
  </si>
  <si>
    <t>FW: Elizabeth  McCormack</t>
  </si>
  <si>
    <t>&lt;3B00EFA99369C540BE90A0C751EF8F8A473E28@sf-exch01.sandlerfamily.org&gt;</t>
  </si>
  <si>
    <t>Wed, 18 Mar 2015 18:36:10 -0400</t>
  </si>
  <si>
    <t>rapid response process</t>
  </si>
  <si>
    <t>&lt;CAJNDScEUOZ76kRPyeLt8jd7TmR1yHoz4RzRy+anLUzhKhrS5tg@mail.gmail.com&gt;</t>
  </si>
  <si>
    <t>Fri, 8 Jan 2016 13:34:19 -0600</t>
  </si>
  <si>
    <t>"Shawn Otto - ScienceDebate.org" &lt;shawn@sciencedebate.org&gt;</t>
  </si>
  <si>
    <t>john.podesta@gmail.com, robbymook@gmail.com, marlondmarshall@gmail.com</t>
  </si>
  <si>
    <t>Invitation to DNC approved forum on science &amp; the environment</t>
  </si>
  <si>
    <t>&lt;D2035134-F1B0-4203-8091-CF748C6840BE@sciencedebate.org&gt;</t>
  </si>
  <si>
    <t>Fri, 25 Jul 2014 18:02:00 -0700</t>
  </si>
  <si>
    <t>Re: Fwd: Few Questions</t>
  </si>
  <si>
    <t>&lt;CAAVDwMLmfSu3NmA1gqX-uVrpajrj+6H0ZxVZmChS_YqSwmFUng@mail.gmail.com&gt;</t>
  </si>
  <si>
    <t>Tue, 14 Dec 2010 08:56:10 -0500 (EST)</t>
  </si>
  <si>
    <t>Jon Scott - Clean Water Action &lt;activist@cleanwater.org&gt;</t>
  </si>
  <si>
    <t>Read All About It (Water)</t>
  </si>
  <si>
    <t>&lt;1644651430.1283875380@org.orgDB.mail.democracyinaction.org&gt;</t>
  </si>
  <si>
    <t>Mon, 16 Feb 2015 16:43:37 -0500</t>
  </si>
  <si>
    <t>FW: Profile of John</t>
  </si>
  <si>
    <t>&lt;009d01d04a31$a00f13e0$e02d3ba0$@gmail.com&gt;</t>
  </si>
  <si>
    <t>Fri, 02 Nov 2012 13:35:06 -0400</t>
  </si>
  <si>
    <t>Fwd: 4:30 pm</t>
  </si>
  <si>
    <t>&lt;4e108c2666a24ace8edc7dab13218499@seanmaloney.com&gt;</t>
  </si>
  <si>
    <t>Sun, 19 Apr 2015 10:57:23 -0400</t>
  </si>
  <si>
    <t>Brad Jenkins &lt;bjenkins@funnyordie.com&gt;</t>
  </si>
  <si>
    <t>Invitation: Funny or Die Late Night</t>
  </si>
  <si>
    <t>&lt;CADCaWuFrJigseyGNb56-LX_Z+8TQKdL8G8_K4HTs1aNnTQ51Ww@mail.gmail.com&gt;</t>
  </si>
  <si>
    <t>Thu, 25 Jul 2013 15:58:35 +0000</t>
  </si>
  <si>
    <t>Matt McKenna &lt;Matt@presidentclinton.com&gt;</t>
  </si>
  <si>
    <t>Tina Flournoy &lt;Tina@presidentclinton.com&gt;, 
 "'blindsey@clintonfoundation.org'" &lt;blindsey@clintonfoundation.org&gt;, 
 "'preines.hrco@gmail.com'" &lt;preines.hrco@gmail.com&gt;, 
 "'valexander@clintonfoundation.org'" &lt;valexander@clintonfoundation.org&gt;, 
 "'craig.minassian@clintonglobalinitiative.org'" &lt;craig.minassian@clintonglobalinitiative.org&gt;</t>
  </si>
  <si>
    <t>Nick - NYT - Africa</t>
  </si>
  <si>
    <t>&lt;7BBF7478DAA3CD41A8FADB58F44E89F904DA97A2@CESC-EXCH01.clinton.local&gt;</t>
  </si>
  <si>
    <t>Wed, 7 Oct 2015 14:59:56 -0400</t>
  </si>
  <si>
    <t>Re: TPP Statement</t>
  </si>
  <si>
    <t>&lt;CAAEwKfz2HXWStc0GDKymHCy=iUrKDJxY-u9R0bSv52RxHDnKKg@mail.gmail.com&gt;</t>
  </si>
  <si>
    <t>Sun, 29 Mar 2015 19:23:50 -0400</t>
  </si>
  <si>
    <t>Fwd: Here is an updated version</t>
  </si>
  <si>
    <t>&lt;CAE6FiQ96q7W-yBZqDxvz+hzuQYPWF=ZZQ3DxJNV9tS22iVd=sw@mail.gmail.com&gt;</t>
  </si>
  <si>
    <t>Sat, 5 Apr 2014 08:52:58 -0400</t>
  </si>
  <si>
    <t>Re: Launch assessment</t>
  </si>
  <si>
    <t>&lt;CALk44aCGuqLKttyZb5xMQHVQu=StoFYX40P0vaCoBRGXd_fcig@mail.gmail.com&gt;</t>
  </si>
  <si>
    <t>Fri, 10 Jul 2015 11:33:49 -0400</t>
  </si>
  <si>
    <t>Re: 11am Call Today</t>
  </si>
  <si>
    <t>&lt;CAEMn5Q=mxaR8fg_gu+6t_+RY-NZtACosvtne=SE2xsiz5BbwkA@mail.gmail.com&gt;</t>
  </si>
  <si>
    <t>Fri, 24 Jul 2015 08:49:53 -0700</t>
  </si>
  <si>
    <t>NYT</t>
  </si>
  <si>
    <t>&lt;CAJiTYQZk1d8D5pgwO0KW_GdnnGOohpgtz=0MqUarvwQY4hng2A@mail.gmail.com&gt;</t>
  </si>
  <si>
    <t>Wed, 11 Mar 2015 22:45:29 +0000</t>
  </si>
  <si>
    <t>David Kendall &lt;dkendall@wc.com&gt;, Robby Mook &lt;robbymook2015@gmail.com&gt;, 
 John Podesta &lt;john.podesta@gmail.com&gt;</t>
  </si>
  <si>
    <t>CALL IN RIGHT NOW</t>
  </si>
  <si>
    <t>&lt;D1263DC8.FF867%melias@perkinscoie.com&gt;</t>
  </si>
  <si>
    <t>Fri, 18 Dec 2015 21:58:55 -0500</t>
  </si>
  <si>
    <t>Ronald Lester &lt;RonLester711@aol.com&gt;, 
 Milia Fisher &lt;mfisher@hillaryclinton.com&gt;, 
 Sara Latham &lt;slatham@hillaryclinton.com&gt;</t>
  </si>
  <si>
    <t>Re: Potomac Coalition Request</t>
  </si>
  <si>
    <t>&lt;CAMayD+66gn8-0UFijd-z3_seEUHjHogSTVWiFBpNp+DedpVKsw@mail.gmail.com&gt;</t>
  </si>
  <si>
    <t>Tue, 8 Dec 2015 14:23:22 -0500</t>
  </si>
  <si>
    <t>Karen Dunn &lt;KDunn@BSFLLP.com&gt;</t>
  </si>
  <si>
    <t>'Jennifer Palmieri' &lt;jpalmieri@hillaryclinton.com&gt;, 
 "'Margolis, Jim'" &lt;Jim.Margolis@gmmb.com&gt;</t>
  </si>
  <si>
    <t>RE: What they are saying about her</t>
  </si>
  <si>
    <t>&lt;42B346E8A9983243BBCD047D9EC43B051E379328BE@wasexch04&gt;</t>
  </si>
  <si>
    <t>Thu, 30 Jul 2015 23:44:41 -0400</t>
  </si>
  <si>
    <t>Re: The letter</t>
  </si>
  <si>
    <t>&lt;-1055187234320583566@unknownmsgid&gt;</t>
  </si>
  <si>
    <t>Wed, 09 Jan 2013 12:00:03 -0500</t>
  </si>
  <si>
    <t>funding discrimination</t>
  </si>
  <si>
    <t>&lt;689a3253dcbc424082b931aa3ab0111d@seanmaloney.com&gt;</t>
  </si>
  <si>
    <t>Wed, 8 Oct 2008 11:49:44 -0400</t>
  </si>
  <si>
    <t>Jason Rosenbaum &lt;jason@progressiveaccountability.org&gt;</t>
  </si>
  <si>
    <t>[big campaign] HCAN spends $4.3 million challenging McCain and
 others' health care plans</t>
  </si>
  <si>
    <t>&lt;A487B372-9368-4B1E-8BF4-0F3326601B10@progressiveaccountability.org&gt;</t>
  </si>
  <si>
    <t>Sun, 3 May 2015 14:01:40 -0400</t>
  </si>
  <si>
    <t>Nathaniel Lubin &lt;nlubin@gmail.com&gt;</t>
  </si>
  <si>
    <t xml:space="preserve">Contact info </t>
  </si>
  <si>
    <t>&lt;CC2EE03D-8BAC-4295-B8CA-D3A948F95815@gmail.com&gt;</t>
  </si>
  <si>
    <t>Wed, 8 Oct 2008 13:15:40 -0400</t>
  </si>
  <si>
    <t>[big campaign] SEIU DVD Exposes How McCain "Care" Leaves Seniors
 Behind</t>
  </si>
  <si>
    <t>&lt;8BDD3ECA917E354FAE7EE9B28DF2A8690DA0F9C5@EMAIL.SEIU.ORG&gt;</t>
  </si>
  <si>
    <t>Sat, 25 Apr 2015 19:57:00 +0000</t>
  </si>
  <si>
    <t>Kristina Schake &lt;kschake@hillaryclinton.com&gt;, 
 Marissa Astor &lt;mastor@hillaryclinton.com&gt;, 
 Robby Mook &lt;re47@hillaryclinton.com&gt;, 
 =?utf-8?Q?Joel=0D=0A_Benenson?= &lt;jbenenson@bsgco.com&gt;, 
 Mandy Grunwald &lt;gruncom@aol.com&gt;, 
 =?utf-8?Q?Jennifer=0D=0A_Palmieri?= &lt;jpalmieri@hillaryclinton.com&gt;, 
 Teddy Goff &lt;tgoff@hillaryclinton.com&gt;, John Anzalone &lt;john@algpolling.com&gt;, 
 David Binder &lt;David@db-research.com&gt;, John Podesta &lt;john.podesta@gmail.com&gt;, 
 Jake Sullivan &lt;jake.sullivan@gmail.com&gt;, 
 Oren Shur &lt;oshur@hillaryclinton.com&gt;, 
 Brian Fallon &lt;bfallon@hillaryclinton.com&gt;, 
 Dan Schwerin &lt;dschwerin@hillaryclinton.com&gt;</t>
  </si>
  <si>
    <t>&lt;E14D5FDE08E02D4BBDA429F9E1ACB86F07ECD5@S2376M11.CDSmail.pvt&gt;</t>
  </si>
  <si>
    <t>Wed, 6 Jan 2016 15:27:32 -0500</t>
  </si>
  <si>
    <t>Re: Bernie Contrast in Nevada</t>
  </si>
  <si>
    <t>&lt;F3B9D5B5-1ADC-4C93-9203-AE7A46794128@aol.com&gt;</t>
  </si>
  <si>
    <t>Wed, 15 Apr 2015 17:38:19 -0400</t>
  </si>
  <si>
    <t>Marc Elias &lt;melias@hillaryclinton.com&gt;</t>
  </si>
  <si>
    <t>Re: Reuters | Video story</t>
  </si>
  <si>
    <t>&lt;CALbF9hUOPTnM+putMzY1n2KgENmiOYi3ob_jsBMfLihnyjFNww@mail.gmail.com&gt;</t>
  </si>
  <si>
    <t>Tue, 28 Oct 2014 07:30:16 -0400</t>
  </si>
  <si>
    <t>MEDIA ADVISORY: CSPAN3 to Broadcast Live PPI Event - "Seizing the
 Mobile Moment"</t>
  </si>
  <si>
    <t>&lt;2096271488.1243364652@wfc.wfcDB.reply.salsalabs.com&gt;</t>
  </si>
  <si>
    <t>Tue, 27 Jan 2015 15:32:09 +0000</t>
  </si>
  <si>
    <t>John Podesta &lt;john.podesta@gmail.com&gt;, 
 Cheryl Mills n &lt;cheryl.mills@gmail.com&gt;, Robby &lt;robbymook2015@gmail.com&gt;</t>
  </si>
  <si>
    <t>Biden</t>
  </si>
  <si>
    <t>&lt;CY1PR0301MB063592CD6B060A0F642A3273DD320@CY1PR0301MB0635.namprd03.prod.outlook.com&gt;</t>
  </si>
  <si>
    <t>Wed, 3 Jun 2015 16:52:53 -0400</t>
  </si>
  <si>
    <t>Fwd: Background on Hillary Clinton's upcoming remarks on voting
 rights in Texas</t>
  </si>
  <si>
    <t>&lt;CANqZgL8mQ191YTW5AckrQE-Yz80JuThus0A3_=B4+TKUHMN+Jg@mail.gmail.com&gt;</t>
  </si>
  <si>
    <t>Mon, 24 Aug 2015 07:45:24 -0700</t>
  </si>
  <si>
    <t>"jhv.cg" &lt;jhv.cg@att.net&gt;</t>
  </si>
  <si>
    <t>BR</t>
  </si>
  <si>
    <t>&lt;743B3F19-9762-48DB-9512-DE59ACA2AB0F@att.net&gt;</t>
  </si>
  <si>
    <t>Mon, 4 May 2009 15:14:12 +0000</t>
  </si>
  <si>
    <t>"Lenzner, Emily A" &lt;Emily.A.Lenzner@abc.com&gt;</t>
  </si>
  <si>
    <t>"Faiz Shakir" &lt;FShakir@americanprogress.org&gt;, 
 "Tapper, Jake" &lt;Jake.Tapper@abc.com&gt;, john.podesta@gmail.com</t>
  </si>
  <si>
    <t xml:space="preserve">Re: following up </t>
  </si>
  <si>
    <t>&lt;C7E11F6212D13F4FB39C219698F2357C18993670@sm-dcwa-xmb01.nena.wdpr.disney.com&gt;</t>
  </si>
  <si>
    <t>Thu, 21 Jul 2011 21:30:52 -0400</t>
  </si>
  <si>
    <t>"Jim Messina, BarackObama.com" &lt;info@barackobama.com&gt;</t>
  </si>
  <si>
    <t>You should pass this one on</t>
  </si>
  <si>
    <t>&lt;93aaf06324929bc97bccefa4874b5581@bounce.bluestatedigital.com&gt;</t>
  </si>
  <si>
    <t>Tue, 28 Dec 2010 09:00:31 -0600 (CST)</t>
  </si>
  <si>
    <t>The year to come</t>
  </si>
  <si>
    <t>&lt;18973960.1293551325127.JavaMail.www@app339&gt;</t>
  </si>
  <si>
    <t>Tue, 9 Sep 2008 23:06:53 -0400</t>
  </si>
  <si>
    <t>&lt;David.Hayes@LW.com&gt;</t>
  </si>
  <si>
    <t xml:space="preserve">Lead for USDA -- quick check-in </t>
  </si>
  <si>
    <t>&lt;151BE8CE3450BC47ACF48A964083F96D0456596A@dcex04.lw.com&gt;</t>
  </si>
  <si>
    <t>Tue, 3 Mar 2015 17:59:58 +0000</t>
  </si>
  <si>
    <t>David Fenton &lt;david@fenton.com&gt;</t>
  </si>
  <si>
    <t xml:space="preserve">checking in </t>
  </si>
  <si>
    <t>&lt;42a7f3e4429547218532a5750b887689@MBX11A-IAD3.mex06.mlsrvr.com&gt;</t>
  </si>
  <si>
    <t>Mon, 15 Sep 2014 14:30:38 -0400</t>
  </si>
  <si>
    <t>&lt;CAGLPf4c4+xqg4D0xsUYhFZFiY_D74-HFzWsWoPquvwwxwJH-Eg@mail.gmail.com&gt;</t>
  </si>
  <si>
    <t>Tue, 25 Aug 2015 21:01:20 -0400</t>
  </si>
  <si>
    <t>Re: Hillary</t>
  </si>
  <si>
    <t>&lt;-5891107768448660947@unknownmsgid&gt;</t>
  </si>
  <si>
    <t>Thu, 30 Apr 2015 20:33:42 -0700</t>
  </si>
  <si>
    <t>&lt;8288680645076911728@unknownmsgid&gt;</t>
  </si>
  <si>
    <t>Thu, 16 Jul 2015 06:56:04 -0400</t>
  </si>
  <si>
    <t>Analytics Communications Nightly Report 2015 07 15.pdf</t>
  </si>
  <si>
    <t>&lt;-6664675158098575223@unknownmsgid&gt;</t>
  </si>
  <si>
    <t>Wed, 7 Oct 2015 11:44:58 -0700</t>
  </si>
  <si>
    <t>4-star hotels from $37. Book now.</t>
  </si>
  <si>
    <t>&lt;0.0.1E.184.1D10130444CB6FA.0@omp.e.hotwire.com&gt;</t>
  </si>
  <si>
    <t>Tue, 27 Oct 2015 17:39:15 +0000</t>
  </si>
  <si>
    <t>L&amp;E Colloquium for Thurs., Oct. 31: Robert Cooter</t>
  </si>
  <si>
    <t>&lt;B035E1734360BF4FA8444A0446D33E0CD71975@LAW-MBX02.law.georgetown.edu&gt;</t>
  </si>
  <si>
    <t>Thu, 24 Sep 2015 16:53:17 -0400</t>
  </si>
  <si>
    <t>Cecile Richards &lt;cecile.richards@ppfa.org&gt;</t>
  </si>
  <si>
    <t>I know you are</t>
  </si>
  <si>
    <t>&lt;CAE6FiQ9Xx9rtuipW28rOFLb6cHLghxXOs3G_fXaJrLU61JQ3xQ@mail.gmail.com&gt;</t>
  </si>
  <si>
    <t>Thu, 5 Mar 2015 16:36:27 -0500</t>
  </si>
  <si>
    <t>Georgetown Events &lt;VIPevents@georgetown.edu&gt;</t>
  </si>
  <si>
    <t>Invitation: Honorary Degree for Norman C. Francis, J.D., of
 Xavier University</t>
  </si>
  <si>
    <t>&lt;HPC-SAM749.GTW.48126.527899@mailer3&gt;</t>
  </si>
  <si>
    <t>Sun, 25 Nov 2007 11:26:39 -0500</t>
  </si>
  <si>
    <t>&lt;391DB2D2E5138B43AA28B750D2D07896F5D546@EVS1.hillaryclinton.local&gt;</t>
  </si>
  <si>
    <t>Wed, 18 Mar 2015 14:06:28 -0400</t>
  </si>
  <si>
    <t>Fwd: Defending Hillary on Fox</t>
  </si>
  <si>
    <t>&lt;CAKM1B-9XgaETxZg=0vHOrt3099GQWq0rfWSC2+YWrBEbqK-RKA@mail.gmail.com&gt;</t>
  </si>
  <si>
    <t>Sun, 23 Nov 2014 19:43:19 -0500</t>
  </si>
  <si>
    <t>"Mark Karlin, BuzzFlash at Truthout" &lt;messenger@truthout.org&gt;</t>
  </si>
  <si>
    <t>A New Sign on Ellis Island?</t>
  </si>
  <si>
    <t>&lt;2322535829.859509438@org2.org2DB.reply.salsalabs.com&gt;</t>
  </si>
  <si>
    <t>Sun, 25 Oct 2015 16:51:31 -0400</t>
  </si>
  <si>
    <t>&lt;CAAF2qwSnMMqYfRc3kPRL5xFD0n0O8msL38OajbGgLeZUhZSYWQ@mail.gmail.com&gt;</t>
  </si>
  <si>
    <t>Sun, 6 Sep 2015 09:15:54 -0400</t>
  </si>
  <si>
    <t>&lt;4782940A-88D9-4F9D-98AE-81B34A65BCCC@gmail.com&gt;</t>
  </si>
  <si>
    <t>Fri, 11 Mar 2016 15:50:17 -0800</t>
  </si>
  <si>
    <t>"tflournoy11@gmail.com" &lt;tflournoy11@gmail.com&gt;</t>
  </si>
  <si>
    <t>Re: Bloomberg</t>
  </si>
  <si>
    <t>&lt;-5676111816595528738@unknownmsgid&gt;</t>
  </si>
  <si>
    <t>Thu, 2 Jul 2015 12:18:44 -0400</t>
  </si>
  <si>
    <t>July 2 Morning Cable News Roundup</t>
  </si>
  <si>
    <t>&lt;CAGTda=AP_O0ELJvAVKdmi6MeF5=J1XsFPp3Q3Nf9smUSw+=hJQ@mail.gmail.com&gt;</t>
  </si>
  <si>
    <t>Wed, 8 Apr 2015 13:37:15 -0400</t>
  </si>
  <si>
    <t>Any word on Katie?</t>
  </si>
  <si>
    <t>&lt;CAE6FiQ_p13aArz47OK5WTG=Gzcv75LeD5WyuT8LDYkkuCAB7Tw@mail.gmail.com&gt;</t>
  </si>
  <si>
    <t>Sun, 27 Jul 2008 08:25:25 -0400</t>
  </si>
  <si>
    <t>"Ilyse Hogue" &lt;ilyse@moveon.org&gt;</t>
  </si>
  <si>
    <t>[big campaign] WaPo: GOP finds hope in oil and drilling</t>
  </si>
  <si>
    <t>&lt;6777f41e0807270525q5094b1dcx1de9f29fb77fe631@mail.gmail.com&gt;</t>
  </si>
  <si>
    <t>Tue, 26 Aug 2014 18:32:41 -0400</t>
  </si>
  <si>
    <t>Re: call</t>
  </si>
  <si>
    <t>&lt;2AAB4D74-7ECD-4952-B821-E1878D2E1A91@gmail.com&gt;</t>
  </si>
  <si>
    <t>Fri, 3 Jul 2015 13:17:10 -0400</t>
  </si>
  <si>
    <t>&lt;850954777331871738@unknownmsgid&gt;</t>
  </si>
  <si>
    <t>Thu, 9 Oct 2014 08:52:37 -0400</t>
  </si>
  <si>
    <t>&lt;CAGLPf4crhFj6GwjNTLwfKGF2KkQiN1Y=ZnjekUm9=6AbjVq-9A@mail.gmail.com&gt;</t>
  </si>
  <si>
    <t>Sun, 2 Nov 2008 15:08:02 -0800 (PST)</t>
  </si>
  <si>
    <t>G20 memo</t>
  </si>
  <si>
    <t>&lt;748522.93311.qm@web57703.mail.re3.yahoo.com&gt;</t>
  </si>
  <si>
    <t>Thu, 27 Dec 2012 06:06:17 -0500 (EST)</t>
  </si>
  <si>
    <t>Fight Special Interests With Us</t>
  </si>
  <si>
    <t>&lt;2425662693.45454164@org.orgDB.mail.democracyinaction.org&gt;</t>
  </si>
  <si>
    <t>10 Jan 2016 15:39:22 -0500</t>
  </si>
  <si>
    <t>&lt;9e286acec7324f78a18ffb4427ef5977@785&gt;</t>
  </si>
  <si>
    <t>Mon, 27 Apr 2015 06:13:46 -0700</t>
  </si>
  <si>
    <t>&lt;CAFj4w=sCc2QBp-zcXPWnJAGS+UJzfNESAJKCYKFQCNXzJshiUw@mail.gmail.com&gt;</t>
  </si>
  <si>
    <t>Tue, 25 Mar 2014 08:06:18 -0600</t>
  </si>
  <si>
    <t>A video conversation around you</t>
  </si>
  <si>
    <t>&lt;b497a02f-0b3b-4f9b-8752-7b72039939f8@xtnvmta1119.xt.local&gt;</t>
  </si>
  <si>
    <t>Thu, 6 Mar 2008 07:47:51 -0500</t>
  </si>
  <si>
    <t>"Susan Mccue" &lt;Susan@messageinc.com&gt;, 
 "Paul Begala" &lt;pbegala@hatcreekent.com&gt;, 
 "davidbrockdc@gmail.com" &lt;davidbrockdc@gmail.com&gt;, 
 "john podesta" &lt;john.podesta@gmail.com&gt;</t>
  </si>
  <si>
    <t>counsel issues</t>
  </si>
  <si>
    <t>&lt;87906ab90803060447p73444728h4bd6306a5c07d9e@mail.gmail.com&gt;</t>
  </si>
  <si>
    <t>Sat, 2 Jan 2016 17:12:46 -0500</t>
  </si>
  <si>
    <t>ojm53@comcast.net</t>
  </si>
  <si>
    <t>&lt;CAE6FiQ9W-T+QNtkUjYLNqo8+nuCddjTNuH-f7Ke-H9zwFN7nxw@mail.gmail.com&gt;</t>
  </si>
  <si>
    <t>Mon, 15 Sep 2008 12:07:04 -0400</t>
  </si>
  <si>
    <t>[big campaign] America's Economic Power Wanes Due to Failed
 Conservative Approach</t>
  </si>
  <si>
    <t>&lt;D95FD7E3C26145418259F2F5E3E88E5B0E2AB99D2D@bryan.ad.nsnetwork.org&gt;</t>
  </si>
  <si>
    <t>Fri, 11 Apr 2014 17:31:24 -0400</t>
  </si>
  <si>
    <t>&lt;044DB3B338C7A04493722D36870F3ABF908A65B77E@XMAIL.podesta.com&gt;</t>
  </si>
  <si>
    <t>Thu, 11 Dec 2014 20:53:51 +0000</t>
  </si>
  <si>
    <t>Charles Pruett &lt;pruettc@law.georgetown.edu&gt;</t>
  </si>
  <si>
    <t>Georgetown Law Community Ugly Holiday Sweater Contest</t>
  </si>
  <si>
    <t>&lt;C2D96F8FA856DB4FAA0D4C794A47615724A60EEA@LAW-MBX01.law.georgetown.edu&gt;</t>
  </si>
  <si>
    <t>Tue, 2 Feb 2016 21:16:26 -0500</t>
  </si>
  <si>
    <t>Political and Finance calls</t>
  </si>
  <si>
    <t>&lt;CANvypvDOQEF7YDpkb3OLLXgLKU-Py6u2vCYopmRR5Ze2ZYZOgQ@mail.gmail.com&gt;</t>
  </si>
  <si>
    <t>Mon, 14 Sep 2015 20:04:11 -0400</t>
  </si>
  <si>
    <t>Nikki Budzinski &lt;nbudzinski@hillaryclinton.com&gt;, 
 Marlon Marshall &lt;mmarshall@hillaryclinton.com&gt;, 
 John Podesta &lt;jp66@hillaryclinton.com&gt;, 
 John Podesta &lt;john.podesta@gmail.com&gt;, 
 "Ann O'Leary" &lt;aoleary@hillaryclinton.com&gt;, 
 Brynne Craig &lt;bcraig@hillaryclinton.com&gt;, 
 Lona Valmoro &lt;lvalmoro@hillaryclinton.com&gt;</t>
  </si>
  <si>
    <t>TIME CHANGE NEA Prep Call with HRC -- Tuesday, September 15th at
 4:00pm ET</t>
  </si>
  <si>
    <t>&lt;CADp8JMzA+CgyPWkCoy=B9OT4_zKDkz3CTgBppSFMsC8Ey2VEQg@mail.gmail.com&gt;</t>
  </si>
  <si>
    <t>Mon, 25 Jul 2011 17:09:41 -0400</t>
  </si>
  <si>
    <t>Sara DuBois &lt;dubois.sara@gmail.com&gt;</t>
  </si>
  <si>
    <t>[big campaign] Responding to Norway - Experts Critique Response to
 Terror Attacks</t>
  </si>
  <si>
    <t>&lt;CAJZ2DM+aQrWkkm16HF13bHTCwNePhbA0mrO5brrQ54WwQXVEpQ@mail.gmail.com&gt;</t>
  </si>
  <si>
    <t>Thu, 19 Nov 2015 15:02:31 +0000</t>
  </si>
  <si>
    <t>&lt;232a4a45176fccacab865e520a7f9100a75.20151119150040@mail6.suw11.mcdlv.net&gt;</t>
  </si>
  <si>
    <t>Thu, 2 Oct 2014 14:56:35 +0000</t>
  </si>
  <si>
    <t>G'town Center on Poverty and Inequality Releases Report on Minimum
 Wage</t>
  </si>
  <si>
    <t>&lt;5CFB44D64A78CA459D19BE4B86C9F9E8255753B9@LAW-MBX01.law.georgetown.edu&gt;</t>
  </si>
  <si>
    <t>Thu, 12 Jun 2014 20:23:05 -0400</t>
  </si>
  <si>
    <t>Re: Walking in to promotion</t>
  </si>
  <si>
    <t>&lt;AB3FEE39-F7D5-4009-A2A7-387458255A1F@gmail.com&gt;</t>
  </si>
  <si>
    <t>Mon, 4 Aug 2014 14:35:05 +0300</t>
  </si>
  <si>
    <t>&lt;E75BDD989A3F4F30987BB8B9C1050737@rodeh&gt;</t>
  </si>
  <si>
    <t>Fri, 9 May 2008 08:16:16 -0400</t>
  </si>
  <si>
    <t>tmcguinness@progressivemediausa.org, tom@zzranch.com, susan@messageinc.com, 
 davidbrockdc@gmail.com, john.podesta@gmail.com, zschwartz@shangrila.us, 
 sgreenberg@gqrr.com, agreenberg@gqrr.com</t>
  </si>
  <si>
    <t>Re: WP story and hat tip to researchers</t>
  </si>
  <si>
    <t>&lt;DD3F85C93FEB8A489C0283BD1379358A04431DFE@ms18.mse9.exchange.ms&gt;</t>
  </si>
  <si>
    <t>Sat, 7 Nov 2015 17:51:52 -0500</t>
  </si>
  <si>
    <t>Re: DRAFT: TPs for Environmentalists Event</t>
  </si>
  <si>
    <t>&lt;-436791960522357066@unknownmsgid&gt;</t>
  </si>
  <si>
    <t>Mon, 16 Feb 2015 08:59:31 -0500</t>
  </si>
  <si>
    <t>Mike Berman &lt;MBerman@dubersteingroup.com&gt;</t>
  </si>
  <si>
    <t>&lt;398938AE-612F-466C-B7F6-7506CC169BBE@gmail.com&gt;</t>
  </si>
  <si>
    <t>Sat, 27 Feb 2010 11:22:42 -0500</t>
  </si>
  <si>
    <t>One other question --</t>
  </si>
  <si>
    <t>&lt;D8A72943A4200045A620F28CED197D371B48694429@MBX01.netplexity.local&gt;</t>
  </si>
  <si>
    <t>Mon, 01 Jun 2015 19:32:48 +0000</t>
  </si>
  <si>
    <t>"john.podesta@gmail.com" &lt;john.podesta@gmail.com&gt;, 
 Charles Baker &lt;cbaker@hillaryclinton.com&gt;, 
 Robby Mook &lt;re47@hillaryclinton.com&gt;, Marc Elias &lt;melias@perkinscoie.com&gt;</t>
  </si>
  <si>
    <t>Updated Invitation: John/Marc/Charlie/Robby Meeting @ Tue Jun 2, 2015
 4:30am - 5:15am (john.podesta@gmail.com)</t>
  </si>
  <si>
    <t>&lt;047d7b2e08690d9531051779e43b@google.com&gt;</t>
  </si>
  <si>
    <t>Thu, 2 Jul 2015 23:17:05 +0000 (UTC)</t>
  </si>
  <si>
    <t>Dwight Holton &lt;oriole_in_exile@yahoo.com&gt;</t>
  </si>
  <si>
    <t>Re: Thank you!</t>
  </si>
  <si>
    <t>&lt;117128428.1377011.1435879025688.JavaMail.yahoo@mail.yahoo.com&gt;</t>
  </si>
  <si>
    <t>Mon, 7 Apr 2014 21:56:40 -0500</t>
  </si>
  <si>
    <t>&lt;FA5DE72A-4B22-4D64-A0B9-E0A6AC8F77F1@gmail.com&gt;</t>
  </si>
  <si>
    <t>Wed, 14 Jan 2015 15:52:07 +0000</t>
  </si>
  <si>
    <t xml:space="preserve">I'm not the diversity police </t>
  </si>
  <si>
    <t>&lt;34FBBAB2-D0B9-4312-89BD-E369D3AE4F13@americanprogress.org&gt;</t>
  </si>
  <si>
    <t>Fri, 20 Mar 2015 16:47:46 -0400</t>
  </si>
  <si>
    <t>Re: JDP New Media Request: BBC America</t>
  </si>
  <si>
    <t>&lt;CAE6FiQ8f1JoKGMxPAtim+fNQ-q5XV=Que_Rwh9ngSetHdi0eTw@mail.gmail.com&gt;</t>
  </si>
  <si>
    <t>Thu, 10 Mar 2016 17:41:48 -0500</t>
  </si>
  <si>
    <t>Re: Flight time changed hope my office. let you know. When works for you?</t>
  </si>
  <si>
    <t>&lt;CAEMn5Q=kraSZ94inyw4Wct86wtG4C4TYO5gNd28-bq9b1WZKDw@mail.gmail.com&gt;</t>
  </si>
  <si>
    <t>Sun, 22 Feb 2015 10:27:29 -0700</t>
  </si>
  <si>
    <t>Gabriel B &lt;gabriel-1690@hotmail.com&gt;</t>
  </si>
  <si>
    <t>"mailto:" &lt;podesta@law.georgetown.edu&gt;</t>
  </si>
  <si>
    <t>JackHead First Nations, Manitoba Canada</t>
  </si>
  <si>
    <t>&lt;BAY182-W163328B796CD94AC9F7C459A280@phx.gbl&gt;</t>
  </si>
  <si>
    <t>Tue, 1 Nov 2011 10:20:51 -0400</t>
  </si>
  <si>
    <t>Re: Special Advisor</t>
  </si>
  <si>
    <t>&lt;CAE6FiQ94hSpZbEBSQrASLECJ3SnLOch9Hhvc7u=O09NLEz0cig@mail.gmail.com&gt;</t>
  </si>
  <si>
    <t>Thu, 25 Sep 2008 06:34:06 -0700</t>
  </si>
  <si>
    <t>Julius Genachowski &lt;jg@rock-creek-ventures.com&gt;</t>
  </si>
  <si>
    <t>&lt;2FD0E76C5D4DEA4497F9B4E90F7C54350B9C0CA0@EXVMBX017-2.exch017.msoutlookonline.net&gt;</t>
  </si>
  <si>
    <t>&lt;17570541.1348248013188.JavaMail.www@app329&gt;</t>
  </si>
  <si>
    <t>Thu, 17 Mar 2016 20:06:05 -0400</t>
  </si>
  <si>
    <t>&lt;8620212799195907298@unknownmsgid&gt;</t>
  </si>
  <si>
    <t>Sat, 8 Nov 2014 08:36:58 -0500</t>
  </si>
  <si>
    <t>Halpin report</t>
  </si>
  <si>
    <t>&lt;CA+NiFyMQ_rREK001u5PQ8YHGfue=ddxzukfFdqw6bG3bgB5RDg@mail.gmail.com&gt;</t>
  </si>
  <si>
    <t>Thu, 2 Oct 2008 10:57:01 -0400</t>
  </si>
  <si>
    <t>[big campaign] Petraeus, McKiernan Rebuff McCain on Afghanistan</t>
  </si>
  <si>
    <t>&lt;D95FD7E3C26145418259F2F5E3E88E5B0E2ABC7631@bryan.ad.nsnetwork.org&gt;</t>
  </si>
  <si>
    <t>Mon, 28 Sep 2015 15:43:36 -0700</t>
  </si>
  <si>
    <t>Steve Bing - ROCK THE KASBAH screening invitation</t>
  </si>
  <si>
    <t>&lt;1E50D3CA43F08A41BF210FDEF0A180EB020F32C653B1@EXVMBX016-5.exch016.msoutlookonline.net&gt;</t>
  </si>
  <si>
    <t>Fri, 17 Sep 2010 00:51:37 +0000</t>
  </si>
  <si>
    <t>Head-to-Head in a Televised Debate</t>
  </si>
  <si>
    <t>&lt;e825b4f8ac-john.podesta=gmail.com@mail.vresp.com&gt;</t>
  </si>
  <si>
    <t>Mon, 28 Jul 2008 12:33:51 -0700 (PDT)</t>
  </si>
  <si>
    <t>Brandon Friedman &lt;brandon_r_friedman@yahoo.com&gt;</t>
  </si>
  <si>
    <t>"bigcampaign@googlegroups.com" &lt;bigcampaign@googlegroups.com&gt;, 
 Ilan Goldenberg &lt;igoldenberg@nsnetwork.org&gt;</t>
  </si>
  <si>
    <t>[big campaign] Re: FW: Former Medical Ops Chief response to McCain ad</t>
  </si>
  <si>
    <t>&lt;737322.41539.qm@web50503.mail.re2.yahoo.com&gt;</t>
  </si>
  <si>
    <t>Fri, 21 Nov 2008 01:51:02 +0000</t>
  </si>
  <si>
    <t>Delivered: Re: 8:30pm call</t>
  </si>
  <si>
    <t>&lt;382910429-1227232241-cardhu_decombobulator_blackberry.rim.net-2036083692-@bxe245.bisx.prod.on.blackberry&gt;</t>
  </si>
  <si>
    <t>Tue, 20 Oct 2015 02:02:55 -0400</t>
  </si>
  <si>
    <t>JJ</t>
  </si>
  <si>
    <t>&lt;CAAEwKfwg-ENrY5n4zwZxdywAG0ULYmHCBN914rvjLEuCW-A0Ng@mail.gmail.com&gt;</t>
  </si>
  <si>
    <t>Tue, 11 Mar 2014 23:03:33 -0400</t>
  </si>
  <si>
    <t>Re: A Top-Heavy Focus on Income Inequality - NYTimes.com</t>
  </si>
  <si>
    <t>&lt;C324EE88-684D-4E5A-A983-4A1DF6EC341A@gmail.com&gt;</t>
  </si>
  <si>
    <t>Sat, 25 Oct 2008 14:42:11 -0400</t>
  </si>
  <si>
    <t>Re: NYT transition article today</t>
  </si>
  <si>
    <t>&lt;8dd172e0810251142o6223e3b5y20e03f9997926cf4@mail.gmail.com&gt;</t>
  </si>
  <si>
    <t>Tue, 6 Oct 2015 12:10:30 -0700</t>
  </si>
  <si>
    <t>Relax between flights in United Club, plus earn 1.5 miles per $1 spent</t>
  </si>
  <si>
    <t>&lt;0.0.E.BBC.1D1006AAAE5C774.0@omp.news.united.com&gt;</t>
  </si>
  <si>
    <t>Mon, 29 Jun 2015 18:54:28 -0400</t>
  </si>
  <si>
    <t>Daily Media Report 6.29.15</t>
  </si>
  <si>
    <t>&lt;CAGTda=CCkFH2czYz=S80yZ1iT_r8ZuOC+oEkATYF6FL=fkTYZw@mail.gmail.com&gt;</t>
  </si>
  <si>
    <t>Wed, 22 Oct 2008 11:31:35 -0400</t>
  </si>
  <si>
    <t>&lt;e3b2d4590810220831x70459d6agfde4147e6d2fec06@mail.gmail.com&gt;</t>
  </si>
  <si>
    <t>Tue, 21 May 2013 14:11:06 -0400</t>
  </si>
  <si>
    <t>Oklahoma</t>
  </si>
  <si>
    <t>&lt;9140b95eae8076f1e1b798e71b335e67@ofa0.bounce.bluestatedigital.com&gt;</t>
  </si>
  <si>
    <t>Thu, 10 Dec 2015 13:08:56 -0500</t>
  </si>
  <si>
    <t>Re: TWEETS 12/10</t>
  </si>
  <si>
    <t>&lt;CAEMn5Q=XcEQMBUWfQpJ5Rffc4y3Xch9qQoGmK=XaMZvM8qj=tA@mail.gmail.com&gt;</t>
  </si>
  <si>
    <t>Thu, 7 Jan 2016 16:00:00 -0600</t>
  </si>
  <si>
    <t>ABA Section of Intellectual Property Law &lt;iplaw@americanbar.org&gt;</t>
  </si>
  <si>
    <t>2016 IPLSPRING | Registration Open</t>
  </si>
  <si>
    <t>&lt;33084-32942201.1452204053343.JavaMail.SYSTEM@chg-mcm-prod&gt;</t>
  </si>
  <si>
    <t>Thu, 5 Nov 2015 21:37:47 -0500</t>
  </si>
  <si>
    <t>Re: Dinner tomorrow</t>
  </si>
  <si>
    <t>&lt;4F9CD1C6-D7A8-48A2-B79C-A0B779AFD48D@gmail.com&gt;</t>
  </si>
  <si>
    <t>Wed, 17 Sep 2014 16:59:53 -0400</t>
  </si>
  <si>
    <t>Re: DNC Women's Leadership Forum</t>
  </si>
  <si>
    <t>&lt;CALk44aD51SjARKnetFSK+6TzyWZikfnNce9acP4m9TKJXrhU7Q@mail.gmail.com&gt;</t>
  </si>
  <si>
    <t>Mon, 25 Aug 2014 18:06:36 -0400</t>
  </si>
  <si>
    <t>Re: Video</t>
  </si>
  <si>
    <t>&lt;68E741B7-DB3D-4457-985D-3B6AE637470C@gmail.com&gt;</t>
  </si>
  <si>
    <t>Fri, 25 Sep 2015 10:02:10 -0400</t>
  </si>
  <si>
    <t>FOR REVIEW: JDP Statement on U.S.-China Climate Announcements</t>
  </si>
  <si>
    <t>&lt;CAEMn5QnOKnQ4j0-K=an37by2T=9XDvqh65FC+E-tyMBiiLqzoA@mail.gmail.com&gt;</t>
  </si>
  <si>
    <t>Sat, 22 Aug 2015 17:42:24 -0400</t>
  </si>
  <si>
    <t>&lt;2169600740965411171@unknownmsgid&gt;</t>
  </si>
  <si>
    <t>Wed, 16 Dec 2015 12:12:56 -0500</t>
  </si>
  <si>
    <t>Vote by Mail</t>
  </si>
  <si>
    <t>&lt;44614d84ac204b6291ee88c6e1228251@nancyroteringforcongress.com&gt;</t>
  </si>
  <si>
    <t>Thu, 13 May 2010 01:26:51 -0400 (EDT)</t>
  </si>
  <si>
    <t>Clean Water Action &lt;activists@cleanwater.org&gt;</t>
  </si>
  <si>
    <t>Green Summer Jobs - Meet Community Organizers &amp; Co-workers</t>
  </si>
  <si>
    <t>&lt;1404241583.-689923472@org.orgDB.mail.democracyinaction.org&gt;</t>
  </si>
  <si>
    <t>Wed, 20 May 2015 13:26:37 -0400</t>
  </si>
  <si>
    <t>Fwd: Amtrak: eTicket and Receipt for Your 05/20/2015 Trip - JOHN PODESTA</t>
  </si>
  <si>
    <t>&lt;CAHdAEbBAknFDHfd5CHqAvbkz5gkVG_GaEEdWrqXXgFR6WQS+5A@mail.gmail.com&gt;</t>
  </si>
  <si>
    <t>Sun, 4 Oct 2015 13:47:49 -0400</t>
  </si>
  <si>
    <t>Re: WJC/raising</t>
  </si>
  <si>
    <t>&lt;2033887495311825473@unknownmsgid&gt;</t>
  </si>
  <si>
    <t>Fri, 16 Jan 2015 20:59:46 +0000</t>
  </si>
  <si>
    <t>Huma Abedin &lt;huma@hrcoffice.com&gt;, Robby Mook &lt;robbymook2015@gmail.com&gt;, 
 Dan Schwerin &lt;dschwerin@hrcoffice.com&gt;, Joel Benenson &lt;jbenenson@bsgco.com&gt;, 
 John Anzalone &lt;john@algpolling.com&gt;, John Podesta &lt;john.podesta@gmail.com&gt;, 
 Mandy Grunwald &lt;gruncom@aol.com&gt;, Philippe Reines &lt;pir@hrcoffice.com&gt;, 
 "jim.margolis@gmmb.com" &lt;jim.margolis@gmmb.com&gt;, 
 Cheryl Mills &lt;cheryl.mills@gmail.com&gt;</t>
  </si>
  <si>
    <t>&lt;D0DEE574.B8393%nmerrill@hrcoffice.com&gt;</t>
  </si>
  <si>
    <t>Sun, 16 Feb 2014 08:46:03 -0500</t>
  </si>
  <si>
    <t>Monday at 930am</t>
  </si>
  <si>
    <t>&lt;8E6CD181-E355-4ECC-8BB8-CFBC7982B895@gmail.com&gt;</t>
  </si>
  <si>
    <t>Thu, 31 Jul 2008 11:29:50 -0400</t>
  </si>
  <si>
    <t>[big campaign] SEIU Report: McCain Agenda Puts Burden on Working
 Families</t>
  </si>
  <si>
    <t>&lt;8BDD3ECA917E354FAE7EE9B28DF2A8690C862B1B@EMAIL.SEIU.ORG&gt;</t>
  </si>
  <si>
    <t>Wed, 29 Oct 2014 11:13:48 +0000</t>
  </si>
  <si>
    <t>O'Neill Institute Colloquium: Disease Prevention and Health
 Promotion - Wednesday, Oct 29 1:20-3:20pm</t>
  </si>
  <si>
    <t>&lt;D07642D6.21FFF%gostin@law.georgetown.edu&gt;</t>
  </si>
  <si>
    <t>Mon, 15 Mar 2010 12:03:37 -0400 (EDT)</t>
  </si>
  <si>
    <t>&lt;428737393.741866910@wfc.wfcDB.mail.democracyinaction.com&gt;</t>
  </si>
  <si>
    <t>Sat, 11 Jul 2015 18:18:47 +0000</t>
  </si>
  <si>
    <t>tweet about Steyer</t>
  </si>
  <si>
    <t>&lt;8556EAB513AEF34695D1B8C494A5ABAC011F576603@MAILVM.lcv.local&gt;</t>
  </si>
  <si>
    <t>Mon, 13 Jul 2015 12:50:44 -0400</t>
  </si>
  <si>
    <t>Jeremy Ben-Ami &lt;jeremy@jstreet.org&gt;</t>
  </si>
  <si>
    <t>Target states for J Street's Iran campaign</t>
  </si>
  <si>
    <t>&lt;CAHnVzx9FHYbDMwpX3g-K1gyPb9cRneq5DrwBp2nBnkZYEshEQA@mail.gmail.com&gt;</t>
  </si>
  <si>
    <t>Wed, 24 Mar 2010 12:32:20 -0400</t>
  </si>
  <si>
    <t>"Barnes, Melody C." &lt;Melody_C._Barnes@who.eop.gov&gt;</t>
  </si>
  <si>
    <t>"John Podesta (jpodesta@americanprogress.org)" &lt;john.podesta@gmail.com&gt;</t>
  </si>
  <si>
    <t>health care and fpl</t>
  </si>
  <si>
    <t>&lt;F4EFD671D5CF8445B42CC8E208699AD9CE139C@SMEOP14EVS.eopds.eop.gov&gt;</t>
  </si>
  <si>
    <t>Sat, 05 Dec 2015 18:20:20 -0500</t>
  </si>
  <si>
    <t>Tom Perez &lt;Tomperez1@verizon.net&gt;</t>
  </si>
  <si>
    <t>&lt;3F8B4E43-EF1D-4FE6-AEC7-9BB68393BCC8@verizon.net&gt;</t>
  </si>
  <si>
    <t>Fri, 10 May 2013 11:53:24 -0500 (CDT)</t>
  </si>
  <si>
    <t>"Vanessa Kritzer, LCV" &lt;feedback@lcv.org&gt;</t>
  </si>
  <si>
    <t>Big Oil's cronies block EPA nomination</t>
  </si>
  <si>
    <t>&lt;21352338.1368206618958.JavaMail.www@app319&gt;</t>
  </si>
  <si>
    <t>Tue, 4 Aug 2015 22:57:48 +0000</t>
  </si>
  <si>
    <t>Heather Boushey &lt;HBoushey@equitablegrowth.org&gt;, 
 "Daetz, Steve" &lt;sdaetz@sandlerfoundation.org&gt;, 
 "'John.podesta@gmail.com'" &lt;John.podesta@gmail.com&gt;</t>
  </si>
  <si>
    <t>Re: September California meetings</t>
  </si>
  <si>
    <t>&lt;BLUPR08MB17481C90BF38D7D48A0E3494BA760@BLUPR08MB1748.namprd08.prod.outlook.com&gt;</t>
  </si>
  <si>
    <t>Tue, 16 Dec 2008 19:19:08 -0500</t>
  </si>
  <si>
    <t>Mike Froman &lt;Mike.Froman@ptt.gov&gt;</t>
  </si>
  <si>
    <t>Sara Latham &lt;Sara.Latham@ptt.gov&gt;, 
 "'john.podesta@gmail.com'" &lt;john.podesta@gmail.com&gt;, 
 John Podesta &lt;John.Podesta@ptt.gov&gt;</t>
  </si>
  <si>
    <t>Re: Friday's announcements</t>
  </si>
  <si>
    <t>&lt;2D9BF548D5515F438B3AA0B0BE7BF5F63032E55563@MBX-01.ptt.gov&gt;</t>
  </si>
  <si>
    <t>Wed, 24 Sep 2014 20:47:55 +0000</t>
  </si>
  <si>
    <t>"Bhattacharyya, Arpita" &lt;Arpita.Bhattacharyya@yale.edu&gt;</t>
  </si>
  <si>
    <t>"John_D_Podesta@who.eop.gov" &lt;John_D_Podesta@who.eop.gov&gt;</t>
  </si>
  <si>
    <t>Recommendation for Paul and Daisy Soros Fellowship for New Americans</t>
  </si>
  <si>
    <t>&lt;D0474F56.86C%arpita.bhattacharyya@yale.edu&gt;</t>
  </si>
  <si>
    <t>Tue, 25 Feb 2014 22:49:16 +0000</t>
  </si>
  <si>
    <t>Rit</t>
  </si>
  <si>
    <t>&lt;63AFA6A6-971D-46DF-959E-1DE372B1FBA7@fahrllc.com&gt;</t>
  </si>
  <si>
    <t>Tue, 9 Dec 2014 18:00:12 -0400</t>
  </si>
  <si>
    <t>Chris Lehane/California Primary</t>
  </si>
  <si>
    <t>&lt;CA+NiFyMt8FhudQMxZipLLThXi05hwkR6N8dfsCTLP9xCoX_Zdg@mail.gmail.com&gt;</t>
  </si>
  <si>
    <t>Thu, 19 Jan 2012 13:52:15 -0500</t>
  </si>
  <si>
    <t>"Laszczych, Joanne" &lt;LaszczychJ@state.gov&gt;</t>
  </si>
  <si>
    <t>Michelle Barretta &lt;mbarretta@clintonfoundation.org&gt;, 
 ssyed@americanprogress.org, john.podesta@gmail.com, 
 Bruce Lindsey &lt;blindsey@clintonfoundation.org&gt;</t>
  </si>
  <si>
    <t>RE: Call with Laura and Cheryl.</t>
  </si>
  <si>
    <t>&lt;24BE1118E6623A44970C232D0B0C26B50F795945@sessml35u.ses.state.sbu&gt;</t>
  </si>
  <si>
    <t>Thu, 20 Nov 2014 03:12:40 -0500</t>
  </si>
  <si>
    <t>Re: Draft statement on immigration executive action</t>
  </si>
  <si>
    <t>&lt;961D92DF-3F1F-42D6-B14E-700B4F161800@gmail.com&gt;</t>
  </si>
  <si>
    <t>Sun, 3 Jan 2016 16:33:44 -0500</t>
  </si>
  <si>
    <t>&lt;CAE6FiQ8O=KLBD4XtKfwrDs9CBWxTsfMeegaL7xLi_cELHijXjQ@mail.gmail.com&gt;</t>
  </si>
  <si>
    <t>Tue, 01 Jan 2013 14:35:35 -0500</t>
  </si>
  <si>
    <t>2013</t>
  </si>
  <si>
    <t>&lt;173bc3e9b7c244a6af45985e5ada9b60@cheribustos.com&gt;</t>
  </si>
  <si>
    <t>Fri, 14 Mar 2014 13:39:59 -0400</t>
  </si>
  <si>
    <t>Norma Mateo &lt;norma@ppivideo.com&gt;</t>
  </si>
  <si>
    <t>Re: Harris</t>
  </si>
  <si>
    <t>&lt;CAO1KEv34QeLRUHx1U1VOOzKJfgtPtqsEhV1ZfR4STM3tfSD8Ow@mail.gmail.com&gt;</t>
  </si>
  <si>
    <t>Fri, 23 Oct 2015 12:09:05 -0500</t>
  </si>
  <si>
    <t>[Webinar| Learn Easy Tools to Improve Your Writing</t>
  </si>
  <si>
    <t>&lt;6629-12316969.1445620295149.JavaMail.SYSTEM@chg-mcm-prod&gt;</t>
  </si>
  <si>
    <t>Fri, 17 Oct 2008 06:33:33 -0500</t>
  </si>
  <si>
    <t>Don.Gips@Level3.com, john.podesta@gmail.com, 
 "Chris Lu" &lt;clu@barackobama.com&gt;</t>
  </si>
  <si>
    <t>Hey. I'll be on a plane from Montana and unable to join today's call. Mel</t>
  </si>
  <si>
    <t>&lt;D5741E19E8CAB942A960B129CDEDEB4B09BA52C8@DAMON.obama.local&gt;</t>
  </si>
  <si>
    <t>Thu, 21 May 2015 15:11:52 -0400</t>
  </si>
  <si>
    <t>Re: HRC feedback</t>
  </si>
  <si>
    <t>&lt;CAE6FiQ-7Dx7iuK-AwPjSKXya=xVK7NOM-2cbRjvRBNGk=OHf5g@mail.gmail.com&gt;</t>
  </si>
  <si>
    <t>Sat, 23 Jan 2016 21:49:12 +0000</t>
  </si>
  <si>
    <t>"Dave Hamrick, O'Malley for President" &lt;info@martinomalley.com&gt;</t>
  </si>
  <si>
    <t>We won't stop</t>
  </si>
  <si>
    <t>&lt;95d05a3f1c5fcebda153f89de8ce8d5d@bounce.bluestatedigital.com&gt;</t>
  </si>
  <si>
    <t>Fri, 4 Sep 2015 20:19:52 -0400</t>
  </si>
  <si>
    <t>&lt;CAE6FiQ_DL1z59Rq+RPRi3aQ1vZePemX0=B6foHF2U115L5m_zQ@mail.gmail.com&gt;</t>
  </si>
  <si>
    <t>Tue, 13 Oct 2009 18:00:48 -0400</t>
  </si>
  <si>
    <t>Justin Cooper &lt;Justin@presidentclinton.com&gt;</t>
  </si>
  <si>
    <t>&lt;786762D781A7FF4FAC9060892B40448803505F37B0@CLNTINET08.clinton.local&gt;</t>
  </si>
  <si>
    <t>Mon, 5 May 2014 20:11:02 -0400 (EDT)</t>
  </si>
  <si>
    <t>joyce deep &lt;joycedeep@aol.com&gt;</t>
  </si>
  <si>
    <t>RR blog today</t>
  </si>
  <si>
    <t>&lt;8D136D6CC9A376E-FD0-2307A@webmail-d137.sysops.aol.com&gt;</t>
  </si>
  <si>
    <t>Fri, 26 Feb 2016 13:49:14 -0500</t>
  </si>
  <si>
    <t>"Team Josh" &lt;TeamJosh@Josh4Congress.com&gt;</t>
  </si>
  <si>
    <t>**LOCATION CHANGE** 3/2 event with Josh and Rep. Pallone</t>
  </si>
  <si>
    <t>&lt;9bd43e0b4d3f49eca2dfa8c6390510b3@Josh4Congress.com&gt;</t>
  </si>
  <si>
    <t>Tue, 15 Jul 2014 22:01:53 -0000</t>
  </si>
  <si>
    <t>The Inside Story. Yours to Explore. Times Premier Free for 8 Weeks</t>
  </si>
  <si>
    <t>&lt;b63rq1wbfev00jauy64bxby8272e34.17426907.8463@mta980.e.newyorktimesinfo.com&gt;</t>
  </si>
  <si>
    <t>Thu, 26 Mar 2015 19:28:50 -0400</t>
  </si>
  <si>
    <t>Hrc at CAP monday</t>
  </si>
  <si>
    <t>&lt;CAE6FiQ9XtYJ-iQ97HbNmEaxsx1JhzBJyDx5UpcOhgCu92aVh8g@mail.gmail.com&gt;</t>
  </si>
  <si>
    <t>Thu, 31 Jul 2014 22:34:22 +0000</t>
  </si>
  <si>
    <t>Draft WSJ Op Ed</t>
  </si>
  <si>
    <t>&lt;5B37C863-2B47-4F20-BA4D-C309C29E45E8@mit.edu&gt;</t>
  </si>
  <si>
    <t>Fri, 30 Oct 2015 01:48:40 +0000</t>
  </si>
  <si>
    <t>William Mahoney &lt;WMahoney@SMSM.com&gt;</t>
  </si>
  <si>
    <t>Rubio</t>
  </si>
  <si>
    <t>&lt;79717F2C-C93F-48C4-A1A0-135908AE8DAC@SMSM.com&gt;</t>
  </si>
  <si>
    <t>Mon, 1 Jun 2009 15:34:01 -0400</t>
  </si>
  <si>
    <t>[big campaign] Exposing group behind anti-healthcare ads in eight
 states</t>
  </si>
  <si>
    <t>&lt;4e8af7970906011234ya8b78ech818ae94e5153eadf@mail.gmail.com&gt;</t>
  </si>
  <si>
    <t>Fri, 7 Nov 2008 18:07:41 -0500</t>
  </si>
  <si>
    <t>Hi - where r u?</t>
  </si>
  <si>
    <t>&lt;214142600811071507w48a4fc71tf837114b7a98af84@mail.gmail.com&gt;</t>
  </si>
  <si>
    <t>Wed, 19 Jan 2011 16:18:59 -0500</t>
  </si>
  <si>
    <t>Malea Stenzel Gilligan &lt;mkstenzel@gmail.com&gt;</t>
  </si>
  <si>
    <t>Malea Stenzel &lt;maleastenzel@nwa.org&gt;</t>
  </si>
  <si>
    <t>[big campaign] Online Campaigns Analyst, Reston, VA, National
 Wildlife Federation</t>
  </si>
  <si>
    <t>&lt;AANLkTiktp9yBdAiMd2-6D03H7xopUzRPu+Wit6vQXSEW@mail.gmail.com&gt;</t>
  </si>
  <si>
    <t>Thu, 24 Sep 2009 20:42:26 +0000</t>
  </si>
  <si>
    <t>jon.soltz@gmail.com</t>
  </si>
  <si>
    <t>ryaneanderson@gmail.com, "bigcampaign" &lt;bigcampaign@googlegroups.com&gt;</t>
  </si>
  <si>
    <t>[big campaign] Re: Classified McChrystal Report: 500,000 Troops
 WillBe Required  Over Five Years in Afghanistan</t>
  </si>
  <si>
    <t>&lt;1323926306-1253824947-cardhu_decombobulator_blackberry.rim.net-1065868450-@bda717.bisx.prod.on.blackberry&gt;</t>
  </si>
  <si>
    <t>Tue, 1 Dec 2015 20:15:29 +0000</t>
  </si>
  <si>
    <t>Come on Over -  Special Events Open House!</t>
  </si>
  <si>
    <t>&lt;E9ED4E722E95814187DE753E789C8AB53A10890F@LAW-MBX01.law.georgetown.edu&gt;</t>
  </si>
  <si>
    <t>Tue, 1 Dec 2015 19:00:30 +0000</t>
  </si>
  <si>
    <t>Info for tonight</t>
  </si>
  <si>
    <t>&lt;F2AB6D7B2D8723478D2FA453A6E9B90501A2B587D0@EXMBX11.netplexity.local&gt;</t>
  </si>
  <si>
    <t>Fri, 13 Dec 2013 16:55:23 -0500</t>
  </si>
  <si>
    <t>Fwd: Thank you</t>
  </si>
  <si>
    <t>&lt;CALk44aDoErpGuHvwD4SmqeYr9jEu+57ev2kCMFqNvL_JvD51ZA@mail.gmail.com&gt;</t>
  </si>
  <si>
    <t>Mon, 4 Jan 2016 23:25:50 +0000</t>
  </si>
  <si>
    <t>"Harold Ford, Jr." &lt;jr@haroldfordjr.com&gt;</t>
  </si>
  <si>
    <t xml:space="preserve">Ford: Morning Joe  </t>
  </si>
  <si>
    <t>&lt;y3b.ec5y4t.61bnxe@e2ma.net&gt;</t>
  </si>
  <si>
    <t>Fri, 11 Sep 2015 17:16:42 +0000</t>
  </si>
  <si>
    <t>"Lubas, Dawn" &lt;dlubas@mgmresorts.com&gt;</t>
  </si>
  <si>
    <t>Meeting with Jim Murren</t>
  </si>
  <si>
    <t>&lt;1C1AEB169E448441A57C7D136114FB34010BB204CC@S1EXCHMBX01P.MGMMIRAGE.org&gt;</t>
  </si>
  <si>
    <t>Thu, 12 Mar 2015 10:03:20 -0400</t>
  </si>
  <si>
    <t>Teddy Goff &lt;teddy@precisionstrategies.com&gt;</t>
  </si>
  <si>
    <t>Re: Clinton email toplines</t>
  </si>
  <si>
    <t>&lt;CAFwiqmfK9-7qoHX8AqkN1d4WQLZq_BR21RAipJ=vUQ6j3RJbBw@mail.gmail.com&gt;</t>
  </si>
  <si>
    <t>Tue, 16 Feb 2016 01:27:33 -0500</t>
  </si>
  <si>
    <t>Re: S.c and nevada / off the record ...</t>
  </si>
  <si>
    <t>&lt;CAOpGB0+Ls8rvuB7QLBf1Q9uXXU-Q_L-wJ-0rWsQeWPgRDssn0A@mail.gmail.com&gt;</t>
  </si>
  <si>
    <t>Fri, 10 Oct 2014 14:26:45 -0400</t>
  </si>
  <si>
    <t>Big Pharma Lobbies Hard to End India's Distribution of Affordable
 Generic Drugs</t>
  </si>
  <si>
    <t>&lt;2275033109.-1265144422@org2.org2DB.reply.salsalabs.com&gt;</t>
  </si>
  <si>
    <t>Sun, 09 Sep 2012 06:57:14 -0400</t>
  </si>
  <si>
    <t>&lt;1096-327-1B9O97-7L7XT-17L69-R0BFXK-EYHJYY-H-M2-20120909-53e8964f77ec2faad@e-dialog.com&gt;</t>
  </si>
  <si>
    <t>Sat, 14 Mar 2015 14:38:39 -0400</t>
  </si>
  <si>
    <t>Re: 1/2 Marathon</t>
  </si>
  <si>
    <t>&lt;CAE6FiQ_R7p6bLw6o1Kbv4za6UGR9pk4MiKuNhUh=51FJmNnE7w@mail.gmail.com&gt;</t>
  </si>
  <si>
    <t>Sun, 15 Feb 2015 10:29:45 -0500</t>
  </si>
  <si>
    <t>Re: Fwd: Visual Identity / Design Rationale</t>
  </si>
  <si>
    <t>&lt;CAE6FiQ_T_GgaUvSTfixnjj2Xxd3DsxQg6b8tfoAJHYu-4ku74Q@mail.gmail.com&gt;</t>
  </si>
  <si>
    <t>Thu, 20 Nov 2008 17:22:17 -0500</t>
  </si>
  <si>
    <t>Fw: Leo Hindery Jr</t>
  </si>
  <si>
    <t>&lt;2D9BF548D5515F438B3AA0B0BE7BF5F62FE97FFFFF@MBX-01.ptt.gov&gt;</t>
  </si>
  <si>
    <t>Thu, 24 Sep 2015 18:56:05 +0000</t>
  </si>
  <si>
    <t>Paul Rothstein &lt;rothstei@law.georgetown.edu&gt;, 
 Sarah Kelly &lt;sarah.kelly@law.georgetown.edu&gt;, 
 Barbara Moulton &lt;moultonb@law.georgetown.edu&gt;, 
 Michael Goldman &lt;mdg23@law.georgetown.edu&gt;</t>
  </si>
  <si>
    <t>&lt;454ED38CD3F6A94DBFBE980A6A2708B05EC91B60@LAW-MBX01.law.georgetown.edu&gt;</t>
  </si>
  <si>
    <t>Sat, 8 Aug 2015 17:07:02 -0400</t>
  </si>
  <si>
    <t>David Kendall &lt;DKendall@wc.com&gt;, Cheryl Mills &lt;cheryl.mills@gmail.com&gt;, 
 Jennifer Palmieri &lt;jpalmieri@hillaryclinton.com&gt;</t>
  </si>
  <si>
    <t>Getting back on the phone. Can the 4 of us jump back on the phone
 after this call is over. Jen, can you send a call in number?</t>
  </si>
  <si>
    <t>&lt;CAE6FiQ9yQKHzc9hys6SoA7KkRnfduqTCBq+R0uyHzZ+DqhQdLQ@mail.gmail.com&gt;</t>
  </si>
  <si>
    <t>Sat, 25 Jul 2015 16:08:08 -0400</t>
  </si>
  <si>
    <t>Re: "I'm going to roll out my climate and renewable energy plan right
 here tomorrow and Monday"</t>
  </si>
  <si>
    <t>&lt;1605808461521065993@unknownmsgid&gt;</t>
  </si>
  <si>
    <t>Thu, 28 Aug 2008 17:50:18 GMT</t>
  </si>
  <si>
    <t>They profit, you pay</t>
  </si>
  <si>
    <t>&lt;20080828175018.31886.14392.qmail@omail2.sac.getactive.com&gt;</t>
  </si>
  <si>
    <t>Sat, 12 Apr 2008 02:00:13 +0000</t>
  </si>
  <si>
    <t>Hey</t>
  </si>
  <si>
    <t>&lt;1345999170-1207965566-cardhu_decombobulator_blackberry.rim.net-2137384415-@bxe013.bisx.prod.on.blackberry&gt;</t>
  </si>
  <si>
    <t>Thu, 23 Jul 2015 22:48:08 -0400</t>
  </si>
  <si>
    <t>Call me</t>
  </si>
  <si>
    <t>&lt;-8526747371446553507@unknownmsgid&gt;</t>
  </si>
  <si>
    <t>Tue, 7 Jul 2015 11:58:00 -0400</t>
  </si>
  <si>
    <t>"Tony Podesta" &lt;podesta@podesta.com&gt;, john.podesta@gmail.com</t>
  </si>
  <si>
    <t>FW: FW: Jenny Holzer H&amp;W Somerset Preview</t>
  </si>
  <si>
    <t>&lt;01a201d0b8cd$b4192e60$1c4b8b20$@gmail.com&gt;</t>
  </si>
  <si>
    <t>25 Sep 2015 12:18:00 -0400</t>
  </si>
  <si>
    <t>"Center for American Progress Action Fund"
 &lt;progress@americanprogressaction.org&gt;</t>
  </si>
  <si>
    <t>Speaker Boehner ousted from Congress</t>
  </si>
  <si>
    <t>&lt;b027ae0f6d2944f0b02aa8e7058c9650@785&gt;</t>
  </si>
  <si>
    <t>Fri, 6 Mar 2015 17:55:41 -0500</t>
  </si>
  <si>
    <t>Re: My timing</t>
  </si>
  <si>
    <t>&lt;18215215-4C5C-4BDC-A51B-FE56B38487A0@gmail.com&gt;</t>
  </si>
  <si>
    <t>Mon, 31 Mar 2014 18:34:02 -0400</t>
  </si>
  <si>
    <t>Re: voting point</t>
  </si>
  <si>
    <t>&lt;C4379A67-7C2F-4EB0-9200-BEB47B9FCC8E@icloud.com&gt;</t>
  </si>
  <si>
    <t>Wed, 26 Feb 2014 17:28:53 +0000</t>
  </si>
  <si>
    <t>Heather</t>
  </si>
  <si>
    <t>&lt;de1f0f81afbd4a8f8a5c3e7c578fd2e1@BN1PR05MB422.namprd05.prod.outlook.com&gt;</t>
  </si>
  <si>
    <t>Thu, 4 Jun 2015 18:53:23 -0500</t>
  </si>
  <si>
    <t>Re: House reception</t>
  </si>
  <si>
    <t>&lt;-1955682198318055456@unknownmsgid&gt;</t>
  </si>
  <si>
    <t>Sat, 22 Oct 2011 04:51:06 -0400</t>
  </si>
  <si>
    <t>Doug Band &lt;doug@presidentclinton.com&gt;, 
 Justin Cooper &lt;Justin@presidentclinton.com&gt;, 
 "'john.podesta@gmail.com'" &lt;john.podesta@gmail.com&gt;, 
 "'tom@tfreedmanconsulting.com'" &lt;tom@tfreedmanconsulting.com&gt;</t>
  </si>
  <si>
    <t>&lt;786762D781A7FF4FAC9060892B40448822791BFDCD@CLNTINET08.clinton.local&gt;</t>
  </si>
  <si>
    <t>Mon, 22 Jun 2015 14:53:21 -0400</t>
  </si>
  <si>
    <t>&lt;1734531503207174118@unknownmsgid&gt;</t>
  </si>
  <si>
    <t>Sat, 22 Dec 2012 06:56:07 -0500</t>
  </si>
  <si>
    <t>Last Minute Shopper?</t>
  </si>
  <si>
    <t>&lt;2662-404-DMHXH9-M4OPS-IPS65-4D5O3P-CDTO8E-H-M2-20121222-4873a29dba45c8ddc@e-dialog.com&gt;</t>
  </si>
  <si>
    <t>Sat, 26 Sep 2015 10:44:45 -0400</t>
  </si>
  <si>
    <t>Sara Latham &lt;slatham@hillaryclinton.com&gt;, 
 Christina Reynolds &lt;creynolds@hillaryclinton.com&gt;, 
 Maya Harris &lt;mharris@hillaryclinton.com&gt;, 
 Heather Stone &lt;hstone@hillaryclinton.com&gt;, 
 Amanda Renteria &lt;arenteria@hillaryclinton.com&gt;, 
 Dennis Cheng &lt;dcheng@hillaryclinton.com&gt;, 
 Teddy Goff &lt;tgoff@hillaryclinton.com&gt;, 
 Jake Sullivan &lt;jsullivan@hillaryclinton.com&gt;, 
 Brian Fallon &lt;bfallon@hillaryclinton.com&gt;, 
 Brynne Craig &lt;bcraig@hillaryclinton.com&gt;, 
 John Podesta &lt;john.podesta@gmail.com&gt;, 
 Marlon Marshall &lt;mmarshall@hillaryclinton.com&gt;, 
 Robby Mook &lt;re47@hillaryclinton.com&gt;, 
 Jennifer Palmieri &lt;jpalmieri@hillaryclinton.com&gt;, 
 Kristina Schake &lt;kschake@hillaryclinton.com&gt;, 
 Oren Shur &lt;oshur@hillaryclinton.com&gt;, Huma Abedin &lt;ha16@hillaryclinton.com&gt;, 
 Kate Offerdahl &lt;kofferdahl@hillaryclinton.com&gt;</t>
  </si>
  <si>
    <t>Re: [Update] October Planning Meeting</t>
  </si>
  <si>
    <t>&lt;CAG7k_MouvhzRiSDWFwpOTWiCm3F=ViZOXm6yqBkP186pRBk+pw@mail.gmail.com&gt;</t>
  </si>
  <si>
    <t>Tue, 20 Jan 2015 16:34:43 -0500</t>
  </si>
  <si>
    <t>Dahr Jamail | Experts Sound Alarm Over Dangers of Oil Spill
 Dispersants</t>
  </si>
  <si>
    <t>&lt;2387559238.-284007748@org2.org2DB.reply.salsalabs.com&gt;</t>
  </si>
  <si>
    <t>Sun, 6 Sep 2015 11:20:41 -0400</t>
  </si>
  <si>
    <t>FINAL: AFSCME TPs</t>
  </si>
  <si>
    <t>&lt;CA+C_h803xDY1_w7iEpQaoTP4tL7_ACUNtH5PN27C9CvEf7gLkA@mail.gmail.com&gt;</t>
  </si>
  <si>
    <t>Tue, 21 Jul 2015 10:36:28 +0000</t>
  </si>
  <si>
    <t>&lt;02e860b1027d7c0e3dbcbe0e603a763b7cb.20150721103541@morning1.theskimm.com&gt;</t>
  </si>
  <si>
    <t>Thu, 18 Dec 2008 12:00:46 -0500</t>
  </si>
  <si>
    <t>[big campaign] A Progressive Domestic Policy is Vital for America's
 Security</t>
  </si>
  <si>
    <t>&lt;D95FD7E3C26145418259F2F5E3E88E5B25C40E659C@bryan.ad.nsnetwork.org&gt;</t>
  </si>
  <si>
    <t>Thu, 10 Jul 2008 10:22:23 -0400</t>
  </si>
  <si>
    <t>[big campaign] MCCAIN'S ECONOMIC PLAN: MORE OF THE SAME BUSH ECONOMY
 -- BAD FOR WORKERS, BAD FOR SENIORS</t>
  </si>
  <si>
    <t>&lt;b1eeb3a90807100722l533fb406w4e31f81d0d5b4c7@mail.gmail.com&gt;</t>
  </si>
  <si>
    <t>Sat, 18 Jul 2015 22:18:40 -0400</t>
  </si>
  <si>
    <t>&lt;-3020157294297448749@unknownmsgid&gt;</t>
  </si>
  <si>
    <t>Wed, 22 Jul 2015 14:22:21 -0700</t>
  </si>
  <si>
    <t>Glenn patti Paulecarres &lt;paulecarres@comcast.net&gt;, 
 Harry and Sherri Steinmeyer &lt;s.steinmeyer@yahoo.com&gt;, 
 John Podesta &lt;john.podesta@gmail.com&gt;</t>
  </si>
  <si>
    <t>&lt;0D578CB4-88A7-4E72-A1FE-EB8F372FAF47@gmail.com&gt;</t>
  </si>
  <si>
    <t>Fri, 10 Jul 2015 20:39:30 -0400</t>
  </si>
  <si>
    <t>John Norris &lt;jnorris@americanprogress.org&gt;, 
 Molly Elgin-Cossart &lt;melgincossart@americanprogress.org&gt;</t>
  </si>
  <si>
    <t>Addis</t>
  </si>
  <si>
    <t>&lt;CAE6FiQ-QQ2oM6AmgW+MWLHutMfP+JaYm0ptZ8U9ntpWzcZBdjQ@mail.gmail.com&gt;</t>
  </si>
  <si>
    <t>Fri, 19 Jun 2009 06:41:40 -0700</t>
  </si>
  <si>
    <t>Robert Reich &lt;rreich@berkeley.edu&gt;</t>
  </si>
  <si>
    <t>Apology</t>
  </si>
  <si>
    <t>&lt;8A4E548C-0E04-4E7F-9CD8-0C0DFD474B16@berkeley.edu&gt;</t>
  </si>
  <si>
    <t>Thu, 26 Nov 2015 15:55:12 +0000</t>
  </si>
  <si>
    <t>Phil Murphy &lt;info@newway4nj.com&gt;</t>
  </si>
  <si>
    <t>John, thank you</t>
  </si>
  <si>
    <t>&lt;ea4ca9dcfb3134ca2e0fc2b8ec64bf78@bounce.bluestatedigital.com&gt;</t>
  </si>
  <si>
    <t>Tue, 05 Jan 2016 00:19:19 +0000</t>
  </si>
  <si>
    <t>john.podesta@gmail.com, sbay@hillaryclinton.com, 
 jsullivan@hillaryclinton.com, bfallon@hillaryclinton.com, 
 hkirstein@hillaryclinton.com, slatham@hillaryclinton.com, 
 dcheng@hillaryclinton.com, nnayak@hillaryclinton.com, 
 tgoff@hillaryclinton.com, kschake@hillaryclinton.com, 
 hstone@hillaryclinton.com, mharris@hillaryclinton.com, 
 ladams@hillaryclinton.com, oshur@hillaryclinton.com, 
 ha16@hillaryclinton.com, mpaul@hillaryclinton.com, 
 mvlacich@hillaryclinton.com, creynolds@hillaryclinton.com, 
 mhalle@hillaryclinton.com, dschwerin@hillaryclinton.com, 
 aelrod@hillaryclinton.com, ahornbrook@hillaryclinton.com, 
 jpalmieri@hillaryclinton.com, mmarshall@hillaryclinton.com</t>
  </si>
  <si>
    <t>Invitation: Message Meeting: IA/NH @ Wed Jan 6, 2016 1pm - 2pm (john.podesta@gmail.com)</t>
  </si>
  <si>
    <t>&lt;047d7bd758405165d905288b30c4@google.com&gt;</t>
  </si>
  <si>
    <t>Tue, 7 Jul 2015 14:56:19 -0400</t>
  </si>
  <si>
    <t>&lt;625B9804-3C31-4430-9EC2-A47FFC73DE33@gmail.com&gt;</t>
  </si>
  <si>
    <t>Wed, 3 Sep 2014 14:00:00 -0500</t>
  </si>
  <si>
    <t>ABA CLE - Commission on Disability Rights &lt;cle@americanbar.org&gt;</t>
  </si>
  <si>
    <t>Special Needs Trusts: An Introduction to What, Why, When and How | September 17</t>
  </si>
  <si>
    <t>&lt;32858-9329271.1409770906343.JavaMail.SYSTEM@chg-mcm-prod&gt;</t>
  </si>
  <si>
    <t>Mon, 25 Aug 2014 16:17:01 +0300</t>
  </si>
  <si>
    <t>&lt;CAP-MWF6r7voG30Jgyc_YUGy9BBwdrnzbW4c_d13Kp7tWLd==HA@mail.gmail.com&gt;</t>
  </si>
  <si>
    <t>Sat, 27 Feb 2016 18:22:22 -0500</t>
  </si>
  <si>
    <t>Re: Big revision from WJC</t>
  </si>
  <si>
    <t>&lt;C2AEA236-2FF3-4D95-AC21-679D9622D39B@aol.com&gt;</t>
  </si>
  <si>
    <t>Wed, 5 Aug 2009 12:49:28 -0400</t>
  </si>
  <si>
    <t>This is the moment</t>
  </si>
  <si>
    <t>&lt;3c35852fe5e75db94d96a9078eec04d4@localhost.localdomain&gt;</t>
  </si>
  <si>
    <t>Mon, 20 Apr 2015 14:32:26 -0400</t>
  </si>
  <si>
    <t>Re: Al hunt</t>
  </si>
  <si>
    <t>&lt;-8276498355875412267@unknownmsgid&gt;</t>
  </si>
  <si>
    <t>Mon, 4 Jan 2016 13:05:16 -0500</t>
  </si>
  <si>
    <t>Re: DRAFT: Remarks at Nevada Democratic Party Dinner</t>
  </si>
  <si>
    <t>&lt;8867542397417375344@unknownmsgid&gt;</t>
  </si>
  <si>
    <t>Tue, 5 May 2015 14:18:13 -0400</t>
  </si>
  <si>
    <t>Robby Mook &lt;re47@hillaryclinton.com&gt;, 
 marlon marshall &lt;mmarshall@hillaryclinton.com&gt;, 
 Amanda Renteria &lt;arenteria@hillaryclinton.com&gt;</t>
  </si>
  <si>
    <t>Mary Kay</t>
  </si>
  <si>
    <t>&lt;CAE6FiQ9RaREaxrm09=Sx7VS3iZE2ne97Kfoy7Fz7C2EXPKnXsg@mail.gmail.com&gt;</t>
  </si>
  <si>
    <t>Wed, 20 Jan 2016 18:28:58 +0000</t>
  </si>
  <si>
    <t>Alex Cherin &lt;alex@ekapr.com&gt;</t>
  </si>
  <si>
    <t>FW: Brief Summary of MHRP Proposed Campaign event</t>
  </si>
  <si>
    <t>&lt;BLUPR0601MB1394C2D907B6B017169A24C0C8C20@BLUPR0601MB1394.namprd06.prod.outlook.com&gt;</t>
  </si>
  <si>
    <t>Thu, 2 Oct 2008 23:38:04 -0700</t>
  </si>
  <si>
    <t>"Chris Lu" &lt;clu@barackobama.com&gt;, "Valerie Jarrett" &lt;vjarrett@habitat.com&gt;, 
 "Varney, Christine A." &lt;cvarney@hhlaw.com&gt;, 
 "John Podesta" &lt;john.podesta@gmail.com&gt;, 
 "Cassandra Butts" &lt;cbutts.obama08@gmail.com&gt;, 
 "Pete Rouse" &lt;prouse@barackobama.com&gt;</t>
  </si>
  <si>
    <t>Not coming to DC</t>
  </si>
  <si>
    <t>&lt;ab48a30f0810022338r7a467bbv745aad2f4aeb950@mail.gmail.com&gt;</t>
  </si>
  <si>
    <t>Fri, 20 Jun 2008 10:25:58 -0400</t>
  </si>
  <si>
    <t>[big campaign] McCain on Trade -- Research Attached</t>
  </si>
  <si>
    <t>&lt;00c601c8d2e1$8f1dab60$ad590220$@org&gt;</t>
  </si>
  <si>
    <t>Wed, 9 Feb 2011 14:44:49 -0500</t>
  </si>
  <si>
    <t>[big campaign] NEA on first anniversary of Let's Move!</t>
  </si>
  <si>
    <t>&lt;4C4A2E6B7BA7AE41899DE9963C1C8BC605D0570D@NEA-HQ-EVS2.NEA.LOC&gt;</t>
  </si>
  <si>
    <t>Fri, 13 Feb 2015 15:50:14 +0000</t>
  </si>
  <si>
    <t>Supreme Court Institute Moot Courts - March Sitting</t>
  </si>
  <si>
    <t>&lt;43AA882B9390F2428F6563C1C95B58C31859136F@LAW-MBX02.law.georgetown.edu&gt;</t>
  </si>
  <si>
    <t>Tue, 28 Sep 2010 05:25:34 -0400 (EDT)</t>
  </si>
  <si>
    <t>Mia Davis - Clean Water Action &lt;activist@cleanwater.org&gt;</t>
  </si>
  <si>
    <t>Dangerous Chemicals in our Cosmetics?  It Doesn't Have To Be This
 Way!</t>
  </si>
  <si>
    <t>&lt;1555331157.2140728282@org.orgDB.mail.democracyinaction.org&gt;</t>
  </si>
  <si>
    <t>Mon, 27 Apr 2015 19:51:27 +0000</t>
  </si>
  <si>
    <t>Robby Mook &lt;re47@hillaryclinton.com&gt;, John Podesta &lt;john.podesta@gmail.com&gt;, 
 Ron Klain &lt;ron.klain@revolution.com&gt;</t>
  </si>
  <si>
    <t>Revised debate memo</t>
  </si>
  <si>
    <t>&lt;0C947950-BE58-41EF-BD58-FE21A8AC3F1A@deweysquare.com&gt;</t>
  </si>
  <si>
    <t>Fri, 31 May 2013 10:00:17 -0400</t>
  </si>
  <si>
    <t>"Sean Maloney " &lt;sean@seanmaloney.com&gt;</t>
  </si>
  <si>
    <t>not sure if you saw this</t>
  </si>
  <si>
    <t>&lt;b97251b827194c628d8498286411bc70@seanmaloney.com&gt;</t>
  </si>
  <si>
    <t>Wed, 14 Oct 2015 16:00:10 +0000</t>
  </si>
  <si>
    <t>"John Podesta (john.podesta@gmail.com)" &lt;john.podesta@gmail.com&gt;, 
 "jp66@hillaryclinton.com" &lt;jp66@hillaryclinton.com&gt;</t>
  </si>
  <si>
    <t>A great night</t>
  </si>
  <si>
    <t>&lt;F652FD7157F3814886D064763C7EADD8160AC64F@REV02EXCH01.revolution.ad&gt;</t>
  </si>
  <si>
    <t>Fri, 7 Aug 2015 15:00:22 -0400</t>
  </si>
  <si>
    <t>RE: Email statement</t>
  </si>
  <si>
    <t>&lt;99643c5a3e04306960c6b4e6e70f9084@mail.gmail.com&gt;</t>
  </si>
  <si>
    <t>Sun, 25 Oct 2015 18:15:06 -0400</t>
  </si>
  <si>
    <t>&lt;4307645175792157953@unknownmsgid&gt;</t>
  </si>
  <si>
    <t>Tue, 15 Sep 2015 21:56:45 +0000</t>
  </si>
  <si>
    <t>"Spahn, Andy" &lt;spahn@gonringspahn.com&gt;, 
 =?iso-8859-1?Q?John_Podesta=0D=0A_=28john.podesta@gmail.com=29?= &lt;john.podesta@gmail.com&gt;</t>
  </si>
  <si>
    <t>&lt;BL2PR03MB1167A8BB2554D797A84D534DD5C0@BL2PR03MB116.namprd03.prod.outlook.com&gt;</t>
  </si>
  <si>
    <t>Fri, 25 Sep 2015 14:26:15 -0400</t>
  </si>
  <si>
    <t>Re: correction</t>
  </si>
  <si>
    <t>&lt;CAE6FiQ-cd_EVMOLSY9evqBhKSDemd5Anr7O2JM2LZq5S04gobA@mail.gmail.com&gt;</t>
  </si>
  <si>
    <t>Sat, 12 Dec 2015 13:57:49 +0000</t>
  </si>
  <si>
    <t>There in about 5.</t>
  </si>
  <si>
    <t>&lt;DDCFD5559832FC4B976F13453D0A0A6A0A27C48A@CN-399-EXCH1.whca.mil&gt;</t>
  </si>
  <si>
    <t>Mon, 15 Feb 2016 17:04:04 -0000</t>
  </si>
  <si>
    <t>"Albert Hunt (BLOOMBERG/ NEWSROOM:)" &lt;ahunt1@bloomberg.net&gt;</t>
  </si>
  <si>
    <t>&lt;56C205040200010A0039042B_0_6061@p057&gt;</t>
  </si>
  <si>
    <t>Mon, 15 Sep 2008 11:25:23 -0400</t>
  </si>
  <si>
    <t>[big campaign] McCain Events Calendar 9-15</t>
  </si>
  <si>
    <t>&lt;9da174070809150825j7c3a198al1bb08e66f4cdccb0@mail.gmail.com&gt;</t>
  </si>
  <si>
    <t>Wed, 25 Jun 2008 13:21:05 -0400</t>
  </si>
  <si>
    <t>Re: Please review and respond by June 25th midday if possible</t>
  </si>
  <si>
    <t>&lt;d8506cac0806251021x73d4ff8q3e39a7ad1b636bd3@mail.gmail.com&gt;</t>
  </si>
  <si>
    <t>Sun, 16 Aug 2015 21:15:45 +0000</t>
  </si>
  <si>
    <t>&lt;A8D932DC-F9C7-4580-A78C-EA993E07BC89@bsgco.com&gt;</t>
  </si>
  <si>
    <t>Fri, 29 Feb 2008 07:25:38 -0500</t>
  </si>
  <si>
    <t>rmckay@mckayfund.org, anna.burger@seiu.org, john.podesta@gmail.com</t>
  </si>
  <si>
    <t>FW: Action Alert: 15 Democratic House Members Being Attacked</t>
  </si>
  <si>
    <t>&lt;0C02F4B1261CD944A437ED3117C864C93A45B4@NEA-HQ-EVS2.NEA.LOC&gt;</t>
  </si>
  <si>
    <t>Wed, 25 Nov 2015 16:05:11 +0000</t>
  </si>
  <si>
    <t>HOW-TO: Debate your Conservative Uncle at Thanksgiving</t>
  </si>
  <si>
    <t>&lt;c6ed-105-5655dc37@list.progressiowa.org&gt;</t>
  </si>
  <si>
    <t>Mon, 30 Nov 2015 18:48:45 -0500</t>
  </si>
  <si>
    <t>Fwd: FW: Email dump thread</t>
  </si>
  <si>
    <t>&lt;CANvypvC+X3W2PV7FgAj0P6g-J7VhEKq51pckbXC597juQc_Pjw@mail.gmail.com&gt;</t>
  </si>
  <si>
    <t>Mon, 28 Jul 2014 10:48:05 -0700</t>
  </si>
  <si>
    <t>There's still time: Purchase Premier qualifying miles and segments today</t>
  </si>
  <si>
    <t>&lt;0.0.86.E72.1CFAA8C1859FF68.0@omp.news.united.com&gt;</t>
  </si>
  <si>
    <t>Fri, 24 Jul 2015 13:12:34 -0400</t>
  </si>
  <si>
    <t>FOR REVIEW: Draft LinkedIn Post</t>
  </si>
  <si>
    <t>&lt;CAEMn5QmScbGdjmuEychcAvFFoTT3JFcLd3-RXNX7Th8R8FnbHg@mail.gmail.com&gt;</t>
  </si>
  <si>
    <t>Thu, 21 Jan 2016 21:49:21 +0000</t>
  </si>
  <si>
    <t>Campaign</t>
  </si>
  <si>
    <t>&lt;CAJiTYQafSOkFWbFT0Y3KkiEPfWH1Ww0wCgjWupFk-PAR5Mj7xw@mail.gmail.com&gt;</t>
  </si>
  <si>
    <t>Tue, 22 Apr 2014 23:03:25 -0400</t>
  </si>
  <si>
    <t>you def don't need advice from me</t>
  </si>
  <si>
    <t>&lt;CAJiTYQb2j2AHE4zSB8WhUaayyL0YkMF3PqcF57E7QwjG00R7tg@mail.gmail.com&gt;</t>
  </si>
  <si>
    <t>Wed, 17 Apr 2013 11:00:38 -0500 (CDT)</t>
  </si>
  <si>
    <t>Denise Cardinal &lt;denise@progressnow.org&gt;</t>
  </si>
  <si>
    <t>How Does It Work</t>
  </si>
  <si>
    <t>&lt;9452440.1366214477205.JavaMail.www@app309&gt;</t>
  </si>
  <si>
    <t>Mon, 7 Dec 2015 14:37:51 -0500</t>
  </si>
  <si>
    <t>Re: Posting at 2pm: San Bernardino and ISIS excerpts on Medium</t>
  </si>
  <si>
    <t>&lt;CAHvxgN6wj1LizEA0LuRSK=PnX0mmhkupieQw+5CegSQwPKZUNQ@mail.gmail.com&gt;</t>
  </si>
  <si>
    <t>Mon, 14 Jul 2014 13:08:01 -0400</t>
  </si>
  <si>
    <t xml:space="preserve">Megan </t>
  </si>
  <si>
    <t>&lt;7DDDA395-65C6-479C-A871-FF7645E62B1C@gmail.com&gt;</t>
  </si>
  <si>
    <t>Mon, 18 May 2015 20:08:47 -0400</t>
  </si>
  <si>
    <t>H &lt;hdr29@hrcoffice.com&gt;, Robby Mook &lt;re47@hillaryclinton.com&gt;, 
 Jennifer Palmieri &lt;jpalmieri@hillaryclinton.com&gt;, 
 Kristina Schake &lt;kschake@hillaryclinton.com&gt;, 
 Jake Sullivan &lt;jsullivan@hillaryclinton.com&gt;</t>
  </si>
  <si>
    <t>Fwd: A far out idea</t>
  </si>
  <si>
    <t>&lt;CAE6FiQ_UKHA8qw-nd6RbEdpn9Z_HtBBnXwA=hq9uzP-ME9unBQ@mail.gmail.com&gt;</t>
  </si>
  <si>
    <t>Fri, 7 Aug 2015 12:01:01 -0400</t>
  </si>
  <si>
    <t>&lt;-6909663429540740796@unknownmsgid&gt;</t>
  </si>
  <si>
    <t>Sun, 18 Nov 2012 13:22:03 -0800</t>
  </si>
  <si>
    <t>Susan Kleinberg &lt;s2slk@me.com&gt;</t>
  </si>
  <si>
    <t>Susan Kleinberg to Premiere "Tierra Sin Males 3D" at Art Basel Miami -
 Dec. 6 - Regal South Beach Cinema</t>
  </si>
  <si>
    <t>&lt;D6038272-C3DB-4E75-8DE4-539760560CC6@me.com&gt;</t>
  </si>
  <si>
    <t>Mon, 11 Aug 2008 12:32:12 -0400</t>
  </si>
  <si>
    <t>"Melody Barnes" &lt;mbarnes@barackobama.com&gt;, "Don Gips" &lt;Don.Gips@Level3.com&gt;</t>
  </si>
  <si>
    <t>Fwd: Conversation with Pete Rouse</t>
  </si>
  <si>
    <t>&lt;8dd172e0808110932x10979b64i2a85c4a88294f36d@mail.gmail.com&gt;</t>
  </si>
  <si>
    <t>Sun, 26 Jul 2015 11:00:43 -0400</t>
  </si>
  <si>
    <t>Joel Benenson &lt;jbenenson@bsgco.com&gt;, John Podesta &lt;john.podesta@gmail.com&gt;, 
 Robby Mook &lt;re47@hillaryclinton.com&gt;, 
 "Margolis, Jim" &lt;Jim.Margolis@gmmb.com&gt;, Mandy Grunwald &lt;gruncom@aol.com&gt;, 
 David Binder &lt;david@db-research.com&gt;, John Anzalone &lt;john@algpolling.com&gt;, 
 Jennifer Palmieri &lt;jpalmieri@hillaryclinton.com&gt;, 
 Kristina Schake &lt;kschake@hillaryclinton.com&gt;, 
 Christina Reynolds &lt;creynolds@hillaryclinton.com&gt;, 
 Elan Kriegel &lt;ekriegel@hillaryclinton.com&gt;, 
 Marlon Marshall &lt;mmarshall@hillaryclinton.com&gt;, 
 Teddy Goff &lt;tgoff@hillaryclinton.com&gt;, Katie Connolly &lt;kconnolly@bsgco.com&gt;, 
 Peter Brodnitz &lt;pbrodnitz@bsgco.com&gt;</t>
  </si>
  <si>
    <t>Links to today's CNN and NBC polls</t>
  </si>
  <si>
    <t>&lt;9655c57923b49d218304dfda994848cf@mail.gmail.com&gt;</t>
  </si>
  <si>
    <t>Tue, 23 Dec 2014 15:57:25 +0000</t>
  </si>
  <si>
    <t>'john.podesta' &lt;john.podesta@gmail.com&gt;, 
 "Podesta, John" &lt;John_D_Podesta@who.eop.gov&gt;</t>
  </si>
  <si>
    <t>&lt;C5303CF47707FC429A24D83940BDD739011B2164@smeopm04&gt;</t>
  </si>
  <si>
    <t>Tue, 27 Oct 2015 20:28:36 +0000</t>
  </si>
  <si>
    <t>Casa Podesta Pizza Party</t>
  </si>
  <si>
    <t>&lt;3A6E0D865A163C42B19A72DB4768A9651379EEBA@9T3CBZ1.mvmi.local&gt;</t>
  </si>
  <si>
    <t>Thu, 29 Nov 2007 16:31:30 -0500</t>
  </si>
  <si>
    <t>Re: consultant code of ethics</t>
  </si>
  <si>
    <t>&lt;87906ab90711291331x62e01142o21bf03ef28791a28@mail.gmail.com&gt;</t>
  </si>
  <si>
    <t>Fri, 4 Nov 2011 10:11:49 -0400</t>
  </si>
  <si>
    <t>Terry Edmonds &lt;jterryedmonds@hotmail.com&gt;</t>
  </si>
  <si>
    <t>Bruce Lindsey</t>
  </si>
  <si>
    <t>&lt;SNT126-W236BE561EC780D379374B1B7DA0@phx.gbl&gt;</t>
  </si>
  <si>
    <t>Wed, 27 Jan 2016 08:25:02 -0800</t>
  </si>
  <si>
    <t>The Note: Does Donald Trump Have An Empty Podium Problem?</t>
  </si>
  <si>
    <t>&lt;477261087.2729407.1453911902059@n7umgw26.starwave.com&gt;</t>
  </si>
  <si>
    <t>Sun, 17 Jan 2010 15:42:02 -0500</t>
  </si>
  <si>
    <t>[big campaign] Haiti Benefit Tomorrow at Public 5-8</t>
  </si>
  <si>
    <t>&lt;d17c9cf41001171242l62599167te59ff0367660c3ae@mail.gmail.com&gt;</t>
  </si>
  <si>
    <t>Fri, 24 Oct 2014 19:05:21 -0400</t>
  </si>
  <si>
    <t>Izabela Miltko &lt;info@quinnforillinois.com&gt;</t>
  </si>
  <si>
    <t>&lt;4444292497754bafb4c0f7b995edaf2a@quinnforillinois.com&gt;</t>
  </si>
  <si>
    <t>Thu, 9 Oct 2014 16:32:45 -0400</t>
  </si>
  <si>
    <t>Tim Drake &lt;twd26@law.georgetown.edu&gt;</t>
  </si>
  <si>
    <t>Tim Drake - Former Student</t>
  </si>
  <si>
    <t>&lt;CADE0eKT-GaMAaLOXtvbW9T+n_k5Df9XVyhtpEWHtshYSpSmxKw@mail.gmail.com&gt;</t>
  </si>
  <si>
    <t>Fri, 8 Jan 2016 13:52:38 -0500</t>
  </si>
  <si>
    <t>Dan Schwerin &lt;dschwerin@hillaryclinton.com&gt;, Ronald Klain &lt;rklain@aol.com&gt;, 
 Jennifer Palmieri &lt;jpalmieri@hillaryclinton.com&gt;, 
 Brian Fallon &lt;bfallon@hillaryclinton.com&gt;, 
 John Podesta &lt;john.podesta@gmail.com&gt;</t>
  </si>
  <si>
    <t>RE: Revised gun riff</t>
  </si>
  <si>
    <t>&lt;85daa2302c072b60b5aa30c422285255@mail.gmail.com&gt;</t>
  </si>
  <si>
    <t>Fri, 19 Sep 2014 22:27:34 -0400</t>
  </si>
  <si>
    <t>&lt;25995F0F-A730-450A-B4D6-CFD628FD162C@gmail.com&gt;</t>
  </si>
  <si>
    <t>Wed, 27 May 2015 03:02:56 +0000</t>
  </si>
  <si>
    <t>Hi, John</t>
  </si>
  <si>
    <t>&lt;BC77F8D558E1CF4FA03B9388CED46297071FE65D@smeopm06&gt;</t>
  </si>
  <si>
    <t>Wed, 29 Oct 2008 17:00:05 +0000</t>
  </si>
  <si>
    <t>&lt;1094241959-1225299596-cardhu_decombobulator_blackberry.rim.net-369443990-@bxe245.bisx.prod.on.blackberry&gt;</t>
  </si>
  <si>
    <t>Wed, 18 Nov 2015 17:00:03 -0500</t>
  </si>
  <si>
    <t>Re: DRAFT: Brady Center awards dinner</t>
  </si>
  <si>
    <t>&lt;CAFjSERBnvPSWp36mdYmhDyuzEMHyXoSda3GGG0-zLvq1nLUDKA@mail.gmail.com&gt;</t>
  </si>
  <si>
    <t>Wed, 19 Aug 2015 18:16:00 +0000</t>
  </si>
  <si>
    <t>"Jon Adrabi (jadrabi@hillaryclinton.com)" &lt;jadrabi@hillaryclinton.com&gt;, 
 "john.podesta@gmail.com" &lt;john.podesta@gmail.com&gt;</t>
  </si>
  <si>
    <t>FW: Bham</t>
  </si>
  <si>
    <t>&lt;A5CFB6E41CFB7346867FA2820D150C5D1DE013A3@Exch-MBX3.bergersingerman.com&gt;</t>
  </si>
  <si>
    <t>Tue, 7 Jul 2015 19:15:36 -0400</t>
  </si>
  <si>
    <t>Evening ROUNDUP: July 7th</t>
  </si>
  <si>
    <t>&lt;CAEMn5QkoOrgoFpd2F+jN9jt0VhJM2mZ6w7SuS9tKN3cEKRY3rA@mail.gmail.com&gt;</t>
  </si>
  <si>
    <t>Mon, 23 Nov 2015 20:00:07 +0000</t>
  </si>
  <si>
    <t>"Knox College" &lt;president@knox.edu&gt;</t>
  </si>
  <si>
    <t>[Knox College] President's Circular: The Economic Landscape of Higher Education</t>
  </si>
  <si>
    <t>&lt;n9lP5C1XRh28cyZkesVS3Q@ismtpd0003p1iad1.sendgrid.net&gt;</t>
  </si>
  <si>
    <t>Fri, 20 Mar 2015 19:05:02 -0400</t>
  </si>
  <si>
    <t>Re: Mary Kay</t>
  </si>
  <si>
    <t>&lt;8FB70FE8-EA11-4295-935F-B10036FFA7D1@gmail.com&gt;</t>
  </si>
  <si>
    <t>Thu, 15 May 2014 02:34:46 +0000</t>
  </si>
  <si>
    <t>&lt;1607167150-1400121285-cardhu_decombobulator_blackberry.rim.net-116700987-@b27.c2.bise6.blackberry&gt;</t>
  </si>
  <si>
    <t>Fri, 15 May 2015 16:53:45 -0400</t>
  </si>
  <si>
    <t>RE: FATCA -- Some Republican Propaganda already</t>
  </si>
  <si>
    <t>&lt;d73552bd54e02858f5135518aeeefaaf@mail.gmail.com&gt;</t>
  </si>
  <si>
    <t>Mon, 9 Mar 2015 09:29:28 -0400</t>
  </si>
  <si>
    <t>dschwerin@hrcoffice.com, Jim.Margolis@gmmb.com, robbymook2015@gmail.com, 
 jennifer.m.palmieri@gmail.com, kristinakschake@gmail.com, 
 jbenenson@bsgco.com, john@algpolling.com, pir@hrcoffice.com, 
 jake.sullivan@gmail.com, nmerrill@hrcoffice.com, cheryl.mills@gmail.com, 
 huma@hrcoffice.com, john.podesta@gmail.com</t>
  </si>
  <si>
    <t>Re: HRC @ the UN</t>
  </si>
  <si>
    <t>&lt;14bfeb9db1c-1977-13a24@webprd-a33.mail.aol.com&gt;</t>
  </si>
  <si>
    <t>Fri, 19 Jun 2015 16:12:58 +0000</t>
  </si>
  <si>
    <t>"Robbins, Andrew" &lt;ARobbins@milbank.com&gt;</t>
  </si>
  <si>
    <t>"'podesta@law.georgetown.edu'" &lt;podesta@law.georgetown.edu&gt;</t>
  </si>
  <si>
    <t>Andrew Robbins - Maret School Graduate Hoping To Get Involved With
 The Clinton 2016 Campaign</t>
  </si>
  <si>
    <t>&lt;bf03b6386ec14a94814e0a726d5dc92e@ENJ4.milbank.local&gt;</t>
  </si>
  <si>
    <t>Tue, 10 Feb 2015 14:23:50 +0000</t>
  </si>
  <si>
    <t>HRC Clips | 2.10.15</t>
  </si>
  <si>
    <t>&lt;BY2PR0301MB0725576F4519C658BD34ECCFC3240@BY2PR0301MB0725.namprd03.prod.outlook.com&gt;</t>
  </si>
  <si>
    <t>Mon, 19 Jan 2015 22:13:18 +0000</t>
  </si>
  <si>
    <t>&lt;DB058314-A0B7-4982-A7AF-95C474AAEF13@algpolling.com&gt;</t>
  </si>
  <si>
    <t>Tue, 24 Nov 2015 20:01:22 +0000</t>
  </si>
  <si>
    <t>ISIS and the "Bully Pulpit"</t>
  </si>
  <si>
    <t>&lt;SN2PR0501MB1070D51497DC74D81BAA6C27A2060@SN2PR0501MB1070.namprd05.prod.outlook.com&gt;</t>
  </si>
  <si>
    <t>Sat, 6 Feb 2016 21:58:10 -0500</t>
  </si>
  <si>
    <t>Re: IMG_0692.JPG</t>
  </si>
  <si>
    <t>&lt;CAE6FiQ8w15CVtBu9xop6U8WSijcdjqaoV82-L83CjXCtxUkTZA@mail.gmail.com&gt;</t>
  </si>
  <si>
    <t>Sun, 14 Feb 2016 18:29:36 +0000</t>
  </si>
  <si>
    <t>Huma Abedin &lt;ha16@hillaryclinton.com&gt;, 
 "john.podesta@gmail.com" &lt;john.podesta@gmail.com&gt;, 
 Robby Mook &lt;re47@hillaryclinton.com&gt;</t>
  </si>
  <si>
    <t>Fwd: Hillary ad</t>
  </si>
  <si>
    <t>&lt;B07AC048-6526-40B2-A404-58C9968A3F36@caa.com&gt;</t>
  </si>
  <si>
    <t>Fri, 2 Oct 2015 21:52:55 +0000</t>
  </si>
  <si>
    <t>Robby Mook &lt;re47@hillaryclinton.com&gt;, John Podesta &lt;john.podesta@gmail.com&gt;, 
 Jen Palmieri &lt;jennifer.m.palmieri@gmail.com&gt;, 
 Huma   Abedin &lt;ha16@hillaryclinton.com&gt;, Mandy Grunwald &lt;gruncom@aol.com&gt;, 
 Joel   Benenson &lt;jbenenson@bsgco.com&gt;</t>
  </si>
  <si>
    <t>biden</t>
  </si>
  <si>
    <t>&lt;D23474F1.13661%jim.margolis@gmmb.com&gt;</t>
  </si>
  <si>
    <t>Mon, 16 Feb 2015 11:54:01 -0500</t>
  </si>
  <si>
    <t>&lt;2B0009AF-C86A-4ECC-B960-2E6024930E4F@gmail.com&gt;</t>
  </si>
  <si>
    <t>Thu, 15 Aug 2013 13:41:11 -0500 (CDT)</t>
  </si>
  <si>
    <t>Environmental jihad?</t>
  </si>
  <si>
    <t>&lt;9612216.1376592822935.JavaMail.www@app329&gt;</t>
  </si>
  <si>
    <t>Thu, 30 Dec 2010 01:02:07 -0000</t>
  </si>
  <si>
    <t>Celebrate the New Year with SAVINGS at Safeway!</t>
  </si>
  <si>
    <t>&lt;bxyv0t7bdw9vawau9umgyatugwck2q.2011616918.3534@mta412.subscribers.safeway.com&gt;</t>
  </si>
  <si>
    <t>Sat, 19 Mar 2016 12:10:59 -0400</t>
  </si>
  <si>
    <t>Leslie Dach &lt;leslie.dach@outlook.com&gt;</t>
  </si>
  <si>
    <t>Sunday</t>
  </si>
  <si>
    <t>&lt;BAY405-EAS111DE720CC4575F7B7CCB2E68D0@phx.gbl&gt;</t>
  </si>
  <si>
    <t>Sun, 20 Jul 2014 05:53:06 +0000</t>
  </si>
  <si>
    <t>Tom Steyer &lt;tsteyer@fahrllc.com&gt;, John Podesta &lt;john.podesta@gmail.com&gt;</t>
  </si>
  <si>
    <t>Fwd: Tweet from Phil Kerpen (@kerpen)</t>
  </si>
  <si>
    <t>&lt;15F85719-9950-4439-9460-3DCB5BD6AB5C@sandlerfoundation.org&gt;</t>
  </si>
  <si>
    <t>Thu, 17 Mar 2016 21:33:22 -0400</t>
  </si>
  <si>
    <t>John Podesta &lt;jp66@hillaryclinton.com&gt;, 
 John Podesta &lt;john.podesta@gmail.com&gt;, 
 Jake Sullivan &lt;jsullivan@hillaryclinton.com&gt;, 
 Robby Mook &lt;re47@hillaryclinton.com&gt;, Huma Abedin &lt;ha16@hillaryclinton.com&gt;</t>
  </si>
  <si>
    <t>Conference Call on Friday, March 18th, 10:00am-10:30am</t>
  </si>
  <si>
    <t>&lt;CADp8JMxn2w_UL9-pa6a0mo=QjTErt65sD+YmkmXO+DUefECiGw@mail.gmail.com&gt;</t>
  </si>
  <si>
    <t>Sun, 6 Mar 2016 15:40:26 -0500</t>
  </si>
  <si>
    <t>Re: Post-Debate Spin Room: MSNBC Ari Melber</t>
  </si>
  <si>
    <t>&lt;CAEMn5Qkh3noPGzbrOLU16n=txt8H9D5-WYti7+=o+_PMwjj6cg@mail.gmail.com&gt;</t>
  </si>
  <si>
    <t>Fri, 6 Apr 2012 18:35:13 -0400</t>
  </si>
  <si>
    <t>for WJC: CCI biweekly</t>
  </si>
  <si>
    <t>&lt;D00800C9D48A754DA64285EA0773757501312279FA@CLINTON07.utopiasystems.net&gt;</t>
  </si>
  <si>
    <t>Sat, 16 Jan 2016 14:11:38 -0500</t>
  </si>
  <si>
    <t>Re: NPR this morning</t>
  </si>
  <si>
    <t>&lt;CALGS4wR5Eh-=dye1Xu0pMTJSGr8_j97mQ5_UyxOqveQ+CWKbgw@mail.gmail.com&gt;</t>
  </si>
  <si>
    <t>Thu, 23 Oct 2014 11:37:37 +0000</t>
  </si>
  <si>
    <t>Michael Northrop &lt;mnorthrop@rbf.org&gt;</t>
  </si>
  <si>
    <t>Re: Thanks for being at Georgetown yesterday</t>
  </si>
  <si>
    <t>&lt;2016F6F1-94FE-43E5-BA98-96AF169E0CCA@rbf.org&gt;</t>
  </si>
  <si>
    <t>Wed, 9 Mar 2011 13:03:27 -0000</t>
  </si>
  <si>
    <t>Mary, Save on Texas Red Grapefruit, O Organics Herbs, and more!</t>
  </si>
  <si>
    <t>&lt;bxwj88gbdw9vawau6s9auatugwckx2.2011616918.7406@mta412.subscribers.safeway.com&gt;</t>
  </si>
  <si>
    <t>Tue, 15 Apr 2014 16:11:59 -0700</t>
  </si>
  <si>
    <t>Megan Rouse &lt;meganrousetrustee@gmail.com&gt;</t>
  </si>
  <si>
    <t>Pa &lt;john.podesta@gmail.com&gt;</t>
  </si>
  <si>
    <t>Fwd: FW: Swalwell invites Homeland Security Secretary to Attend
 Alameda County's Urban Shield Exercises</t>
  </si>
  <si>
    <t>&lt;CABPvGWYAnXVMkdN=_5+p9FpoXYe4zw1BEO-VtyqmZuWOJw_OwA@mail.gmail.com&gt;</t>
  </si>
  <si>
    <t>Mon, 12 Jan 2015 22:55:30 +0000</t>
  </si>
  <si>
    <t>Early Payroll Deadlines Due to Martin Luther King, Jr. Holiday</t>
  </si>
  <si>
    <t>&lt;43AA882B9390F2428F6563C1C95B58C318582ABF@LAW-MBX02.law.georgetown.edu&gt;</t>
  </si>
  <si>
    <t>Thu, 24 Apr 2014 05:04:09 +0000</t>
  </si>
  <si>
    <t>Re: Is there a time we can chat about the meaning, if any, of the
 intense interest in Picketty's book?</t>
  </si>
  <si>
    <t>&lt;F556BED3-0FF4-459F-BAE3-EA4DD068E2D1@sandlerfoundation.org&gt;</t>
  </si>
  <si>
    <t>Fri, 14 Feb 2014 10:03:02 -0500</t>
  </si>
  <si>
    <t>Re: SENDING LOVE AND HUGS ON THIS VALENTINE DAY!!!</t>
  </si>
  <si>
    <t>&lt;CA+otJy_wgongGDXj1fJ6zPE2u10i7DcqvR2fpTX2pynHWs_0Jw@mail.gmail.com&gt;</t>
  </si>
  <si>
    <t>Wed, 29 Oct 2014 15:34:43 +0000</t>
  </si>
  <si>
    <t>3 billion!?</t>
  </si>
  <si>
    <t>&lt;4555a6948fe91f86f1328ae3282952ab@bounce.bluestatedigital.com&gt;</t>
  </si>
  <si>
    <t>Tue, 7 Oct 2008 12:31:52 -0400</t>
  </si>
  <si>
    <t>[big campaign] MMR: Pfotenhauer defends tone of campaign,dismisses
 importance of Keating, Giuliani attacks Obama on Ayers connections, Morning
 10/07/08</t>
  </si>
  <si>
    <t>&lt;8f6e216d0810070931q5662c537x17e4884329ebcc63@mail.gmail.com&gt;</t>
  </si>
  <si>
    <t>Mon, 29 Feb 2016 05:04:19 -0600</t>
  </si>
  <si>
    <t>Townhall Daily - February 29 - Kurt  Schlichter, Katie Kieffer,
 Lawrence Meyers, Mary Claire Kendall, Robert  Charles and More</t>
  </si>
  <si>
    <t>&lt;1482573550.3398844.1456743855225.JavaMail.root@townhallmail.com&gt;</t>
  </si>
  <si>
    <t>Sun, 6 Sep 2015 12:32:37 -0400</t>
  </si>
  <si>
    <t>Re: Meet the Press</t>
  </si>
  <si>
    <t>&lt;CA+Z3wa0fWqTktrMOeBNOOrmAsJz4f=Ac30KAbSF+cPXTPFMHTQ@mail.gmail.com&gt;</t>
  </si>
  <si>
    <t>Fri, 08 Jan 2016 15:37:27 -0500</t>
  </si>
  <si>
    <t>&lt;20160108153727.282878125@democrats.com&gt;</t>
  </si>
  <si>
    <t>Wed, 16 Mar 2016 17:14:08 -0400</t>
  </si>
  <si>
    <t>System go down?</t>
  </si>
  <si>
    <t>&lt;CAE6FiQ98UWq5AKAUkjsB2SewWU4Dq2WA6yfGR85DmGu9PxkirA@mail.gmail.com&gt;</t>
  </si>
  <si>
    <t>Mon, 24 Aug 2015 12:07:16 -0700</t>
  </si>
  <si>
    <t>Make your travel more rewarding: Book your trip on united.com</t>
  </si>
  <si>
    <t>&lt;0.0.1A.4E5.1D0DEA01762E37E.0@omp.news.united.com&gt;</t>
  </si>
  <si>
    <t>Sun, 28 Sep 2014 03:08:54 +0000</t>
  </si>
  <si>
    <t>Automatic reply: Dinner sunday???</t>
  </si>
  <si>
    <t>&lt;b283eab5acf2477b8cdab3cdf08b616f@SMEOPM02.DS.EOP.GOV&gt;</t>
  </si>
  <si>
    <t>Fri, 9 May 2008 15:26:02 -0400</t>
  </si>
  <si>
    <t>[big campaign] Every mother deserves fair pay, even if John McCain
 disagrees</t>
  </si>
  <si>
    <t>&lt;29FF7EFA288ACD488DD412939D4D1BAB80DFE7@aufc-server.AUFC.local&gt;</t>
  </si>
  <si>
    <t>Wed, 6 Aug 2014 22:17:29 -0400</t>
  </si>
  <si>
    <t>Bruce Rauner is on the run</t>
  </si>
  <si>
    <t>&lt;a4cce31a2ddb4ddba12b81423ee656de@quinnforillinois.com&gt;</t>
  </si>
  <si>
    <t>Tue, 28 Jan 2014 08:37:59 -0800 (PST)</t>
  </si>
  <si>
    <t>Follow-up</t>
  </si>
  <si>
    <t>&lt;1390927079.29093.YahooMailNeo@web180901.mail.ne1.yahoo.com&gt;</t>
  </si>
  <si>
    <t>Thu, 17 Sep 2015 14:44:13 -0400</t>
  </si>
  <si>
    <t>Re: Sooooooo goooood on Fallon!</t>
  </si>
  <si>
    <t>&lt;1204504851354418761@unknownmsgid&gt;</t>
  </si>
  <si>
    <t>Thu, 27 Jun 2013 16:27:05 +0000</t>
  </si>
  <si>
    <t>Koch brothers take aim at veterans</t>
  </si>
  <si>
    <t>&lt;e81d751d7d21a4632ca764d1d5379281@bounce.bluestatedigital.com&gt;</t>
  </si>
  <si>
    <t>Sat, 25 Jan 2014 00:08:06 +0000</t>
  </si>
  <si>
    <t>FW: Memo to Friends and Supporters</t>
  </si>
  <si>
    <t>&lt;3B00EFA99369C540BE90A0C751EF8F8A473E8F@sf-exch01.sandlerfamily.org&gt;</t>
  </si>
  <si>
    <t>Thu, 3 Sep 2015 13:36:21 +0000</t>
  </si>
  <si>
    <t>Professional Development Committee &lt;profdevcom@law.georgetown.edu&gt;</t>
  </si>
  <si>
    <t>GUWellness @ the Law Center: Your Weigh...Together</t>
  </si>
  <si>
    <t>&lt;12E26808C0CA6D4D989157F36A605C835E5B560B@LAW-MBX01.law.georgetown.edu&gt;</t>
  </si>
  <si>
    <t>Sun, 10 May 2015 10:48:50 -0400</t>
  </si>
  <si>
    <t>Charles Baker &lt;cbaker@hillaryclinton.com&gt;</t>
  </si>
  <si>
    <t>Re: DNC</t>
  </si>
  <si>
    <t>&lt;1706672743396233103@unknownmsgid&gt;</t>
  </si>
  <si>
    <t>Sun, 12 Aug 2012 10:48:12 -0500</t>
  </si>
  <si>
    <t>[big campaign] New Huff Post from Creamer- Was Romney's Ryan Pick
 Bold or Desperate?</t>
  </si>
  <si>
    <t>&lt;7282C1A0-4BD3-42F3-9C96-EE000E3D5E5A@aol.com&gt;</t>
  </si>
  <si>
    <t>Fri, 20 Nov 2015 14:25:10 -0500</t>
  </si>
  <si>
    <t>Re: one idea for a little down the road. . . . .</t>
  </si>
  <si>
    <t>&lt;CAE6FiQ_ETo7frMR8wokwvCJpALWjGsDBtBMPoN7CR_vaAD=oHg@mail.gmail.com&gt;</t>
  </si>
  <si>
    <t>Sat, 6 Dec 2014 17:50:17 +0000</t>
  </si>
  <si>
    <t>"Gregory M. Klass" &lt;gmk9@law.georgetown.edu&gt;, 
 Law Faculty and Visitors &lt;LawFacultyandVisitors@law.georgetown.edu&gt;</t>
  </si>
  <si>
    <t>RE: Death of Warren Schwartz</t>
  </si>
  <si>
    <t>&lt;0B687DC5BF86DF4F9BE34F4E07BA551872F943AE@LAW-MBX01.law.georgetown.edu&gt;</t>
  </si>
  <si>
    <t>Sat, 24 May 2014 16:41:39 +0000</t>
  </si>
  <si>
    <t>Straight talk: no fancy rhetoric</t>
  </si>
  <si>
    <t>&lt;5380cbc3723bc_5d001119ff814151@worker2.mail&gt;</t>
  </si>
  <si>
    <t>Tue, 19 May 2009 16:03:24 -0400</t>
  </si>
  <si>
    <t>[big campaign] New AUFC TV ad trumpeting the Obama clean energy jobs
 bill</t>
  </si>
  <si>
    <t>&lt;29FF7EFA288ACD488DD412939D4D1BAB4A4C3F@aufc-server.AUFC.local&gt;</t>
  </si>
  <si>
    <t>Fri, 31 Oct 2008 21:08:12 -0400</t>
  </si>
  <si>
    <t>"Anita Dunn" &lt;adunn@barackobama.com&gt;, john.podesta@gmail.com, 
 "laura nichols" &lt;laurasnichols@yahoo.com&gt;, sarahelizabethfeinberg@gmail.com, 
 "Dan Pfeiffer" &lt;dpfeiffer@barackobama.com&gt;</t>
  </si>
  <si>
    <t>Re: backgrounder/off the record conversations with reporters</t>
  </si>
  <si>
    <t>&lt;214142600810311808l5cba45fq8daee7d44dcfd42@mail.gmail.com&gt;</t>
  </si>
  <si>
    <t>Fri, 7 Nov 2014 16:51:11 -0500</t>
  </si>
  <si>
    <t>Re: Reminder - Call at 8am on Saturday - 1-530-881-1000; code 742374</t>
  </si>
  <si>
    <t>&lt;CA+NiFyPTj4f4_FR_es-xseLC=2PaR+MoevquoMe0aDCUEbFwGg@mail.gmail.com&gt;</t>
  </si>
  <si>
    <t>Sat, 11 Apr 2015 07:33:53 -0400</t>
  </si>
  <si>
    <t>Re: TPA</t>
  </si>
  <si>
    <t>&lt;B1664CAA-313F-4478-8CEA-8736985CF96F@gmail.com&gt;</t>
  </si>
  <si>
    <t>Wed, 10 Feb 2016 15:10:58 -0800</t>
  </si>
  <si>
    <t>Fwd: Page and Ron: Food and medical update</t>
  </si>
  <si>
    <t>&lt;03F70379-2974-4577-BEC3-DEB9F3CC7506@gmail.com&gt;</t>
  </si>
  <si>
    <t>Sun, 5 Jan 2014 16:33:15 -0800</t>
  </si>
  <si>
    <t>Good Luck Tomorrow!</t>
  </si>
  <si>
    <t>&lt;0B154855-FB84-45FD-9AB4-58616B241C29@gmail.com&gt;</t>
  </si>
  <si>
    <t>Sat, 12 Dec 2015 12:46:31 -0500</t>
  </si>
  <si>
    <t>Bring it home</t>
  </si>
  <si>
    <t>&lt;CAE6FiQ8pXy2Wph47jnW=vHNP1N1Pad+sJ0DZZhL3+G+E=+NMWQ@mail.gmail.com&gt;</t>
  </si>
  <si>
    <t>Tue, 12 Jan 2016 17:06:44 -0500</t>
  </si>
  <si>
    <t>Re: 5:00 call</t>
  </si>
  <si>
    <t>&lt;8375919059452182374@unknownmsgid&gt;</t>
  </si>
  <si>
    <t>Wed, 1 Jul 2015 10:27:12 -0400</t>
  </si>
  <si>
    <t>FOR APPROVAL: Slight edit to Tweeet</t>
  </si>
  <si>
    <t>&lt;CAEMn5Q=i70c5+aPRVvUQ1aWeOArV=giQeR83RXQMaH8P9OrK1w@mail.gmail.com&gt;</t>
  </si>
  <si>
    <t>Mon, 25 Jan 2016 14:07:32 -0500</t>
  </si>
  <si>
    <t>3:00 Acela E-ticket</t>
  </si>
  <si>
    <t>&lt;CAEMn5QkLZZdaE8zf14p1Ysm4J-ATLHNSA3EeZO-0OZ27nO_41A@mail.gmail.com&gt;</t>
  </si>
  <si>
    <t>Thu, 22 Nov 2007 09:23:00 -0500</t>
  </si>
  <si>
    <t>SC News Clips 11-22</t>
  </si>
  <si>
    <t>&lt;391DB2D2E5138B43AA28B750D2D0789601618237@EVS1.hillaryclinton.local&gt;</t>
  </si>
  <si>
    <t>Fri, 18 Sep 2015 14:25:20 -0400</t>
  </si>
  <si>
    <t>Upcoming visit</t>
  </si>
  <si>
    <t>&lt;CAE6FiQ8AYLv5h3pK0NC8M_JshjF8JyyLgo9V2vEn1CdpUsdztw@mail.gmail.com&gt;</t>
  </si>
  <si>
    <t>Sun, 25 Oct 2015 01:04:30 +0000</t>
  </si>
  <si>
    <t>"Vincent A. Roberti, Sr" &lt;vin.a.roberti@gmail.com&gt;</t>
  </si>
  <si>
    <t>Re: On our way</t>
  </si>
  <si>
    <t>&lt;C00F2F39-E4BD-4853-98A4-9F08A055B839@podesta.com&gt;</t>
  </si>
  <si>
    <t>Sun, 1 Mar 2015 21:23:49 -0500</t>
  </si>
  <si>
    <t>John Podesta &lt;john.podesta@gmail.com&gt;, Cheryl Mills &lt;cheryl.mills@gmail.com&gt;</t>
  </si>
  <si>
    <t xml:space="preserve">Eric Braverman Tried to Change the Clinton Foundation. Then He Quit. </t>
  </si>
  <si>
    <t>&lt;FB61789A-2C7B-42B1-AA27-0CC057A80810@gmail.com&gt;</t>
  </si>
  <si>
    <t>Sun, 7 Feb 2016 14:55:21 -0800</t>
  </si>
  <si>
    <t>Re: Agenda for 5:30 Post NH Messaging Call</t>
  </si>
  <si>
    <t>&lt;16E8F7E4-4328-4729-BA69-48D18FBB82EB@db-research.com&gt;</t>
  </si>
  <si>
    <t>Thu, 25 Oct 2012 09:31:50 -0400</t>
  </si>
  <si>
    <t>RE: Battleground States &amp; Federal Races: The Priorities</t>
  </si>
  <si>
    <t>&lt;95AFEEF8AB22CE4E8CA3F8E6FBCB8CD1A00CEF89B8@AUFC-S1.AUFC.local&gt;</t>
  </si>
  <si>
    <t>Sat, 27 Jun 2015 03:33:10 -0400</t>
  </si>
  <si>
    <t>Denis McDonough &lt;DMCOS@who.eop.gov&gt;</t>
  </si>
  <si>
    <t>What a week!</t>
  </si>
  <si>
    <t>&lt;65D67317-F59A-45F6-A5C7-023A6EEB768B@gmail.com&gt;</t>
  </si>
  <si>
    <t>Thu, 16 Jun 2011 11:57:55 -0400 (EDT)</t>
  </si>
  <si>
    <t>Ashwin Madia &lt;info@votevets.org&gt;</t>
  </si>
  <si>
    <t>&lt;534297727.-1176615134@org2.org2DB.mail.democracyinaction.org&gt;</t>
  </si>
  <si>
    <t>Wed, 30 Dec 2015 19:15:18 +0000</t>
  </si>
  <si>
    <t>&lt;7F31F954-9914-454F-9EAA-047CA7A6C9D8@podesta.com&gt;</t>
  </si>
  <si>
    <t>Thu, 4 Dec 2014 18:07:56 +0000</t>
  </si>
  <si>
    <t>Huma Abedin &lt;huma@clintonemail.com&gt;, Cheryl Mills &lt;cheryl.mills@gmail.com&gt;, 
 "robbymook@gmail.com" &lt;robbymook@gmail.com&gt;, 
 Philippe Reines &lt;pir@hrcoffice.com&gt;, John Podesta &lt;john.podesta@gmail.com&gt;, 
 Jake Sullivan &lt;jake.sullivan@gmail.com&gt;</t>
  </si>
  <si>
    <t>Decision Language</t>
  </si>
  <si>
    <t>&lt;D0A609B3.A10E0%nmerrill@hrcoffice.com&gt;</t>
  </si>
  <si>
    <t>Sat, 27 Feb 2016 22:00:45 -0500</t>
  </si>
  <si>
    <t>Re: Yay</t>
  </si>
  <si>
    <t>&lt;CAE6FiQ_wicOGt+pi0g72xuS5ZNTzeReeC20iMeeXwKypnLT4zQ@mail.gmail.com&gt;</t>
  </si>
  <si>
    <t>Tue, 14 Jul 2015 17:11:07 +0000</t>
  </si>
  <si>
    <t>Reminder: Summer Community Luau is tomorrow!</t>
  </si>
  <si>
    <t>&lt;C6CBC6CBDCF269408374800E44213E703A36F162@LAW-MBX01.law.georgetown.edu&gt;</t>
  </si>
  <si>
    <t>Sun, 2 Nov 2014 07:38:16 -0500</t>
  </si>
  <si>
    <t>"Fishman, Ira" &lt;Ira.Fishman@nflpa.com&gt;</t>
  </si>
  <si>
    <t>Re: Stuff</t>
  </si>
  <si>
    <t>&lt;588B10E3-3E56-408A-8F87-51F7BB67FE13@gmail.com&gt;</t>
  </si>
  <si>
    <t>Wed, 25 Nov 2015 10:25:43 +0000</t>
  </si>
  <si>
    <t>&lt;09625941-64AF-44D8-BE5F-4096A9C52475@bsgco.com&gt;</t>
  </si>
  <si>
    <t>Wed, 3 Sep 2008 15:35:57 -0500</t>
  </si>
  <si>
    <t>"Chris Lu" &lt;clu@barackobama.com&gt;, 
 "Adam Hitchcock" &lt;ahitchcock@barackobama.com&gt;, john.podesta@gmail.com, 
 william.m.daley@jpmchase.com, cedley@gmail.com, 
 "Valerie Jarrett" &lt;vjarrett@barackobama.com&gt;, fpena@vestarden.com, 
 fromanm@citi.com, don.gips@level3.com, 
 "Pete Rouse" &lt;prouse@barackobama.com&gt;, 
 "Melody Barnes" &lt;mbarnes@barackobama.com&gt;, jg@rock-creek-ventures.com, 
 cbutts.obama08@gmail.com, burke1262@cox.net, 
 cbrowner@thealbrightgroupllc.com, sonalshah@google.com, ricesusane@aol.com, 
 todd.stern@wilmerhale.com</t>
  </si>
  <si>
    <t>Transition contributors</t>
  </si>
  <si>
    <t>&lt;1B00035490093D4A9609987376E3B83325FFBBF5@manny.obama.local&gt;</t>
  </si>
  <si>
    <t>Wed, 2 Sep 2015 20:20:44 -0400</t>
  </si>
  <si>
    <t>In NYC late tonight. Home around 11:30</t>
  </si>
  <si>
    <t>&lt;CAE6FiQ_GYpk_dEKP=HGYqS+2QSzsRnBCvbptp1jGSeVq4k7KWA@mail.gmail.com&gt;</t>
  </si>
  <si>
    <t>Wed, 22 Jul 2015 20:25:37 -0400</t>
  </si>
  <si>
    <t>Jose Villarreal &lt;jhv.cg@att.net&gt;</t>
  </si>
  <si>
    <t>&lt;CAE6FiQ-L6S-S_UNXCyJNpy=TWQvWEff7+TB07-ahNKNBM=pAeg@mail.gmail.com&gt;</t>
  </si>
  <si>
    <t>Thu, 19 Jul 2012 01:20:52 -0400</t>
  </si>
  <si>
    <t>Amitabh Desai &lt;adesai@clintonfoundation.org&gt;, 
 Bruce Lindsey &lt;blindsey@clintonfoundation.org&gt;, 
 Darien Sturges &lt;dsturges@clintonfoundation.org&gt;, 
 Karen Luken &lt;kluken@clintonfoundation.org&gt;, 
 Joe Ballard &lt;joe.ballard@clintonglobalinitiative.org&gt;, 
 Ed Hughes &lt;ed.hughes@clintonglobalinitiative.org&gt;, 
 Caroline Hermans &lt;caroline.hermans@clintonglobalinitiative.org&gt;</t>
  </si>
  <si>
    <t>RE: Following up on President Clinton's call...</t>
  </si>
  <si>
    <t>&lt;534B86FE7B3B674AA261545DF6B20544287DE9AC1A@CLINTON07.utopiasystems.net&gt;</t>
  </si>
  <si>
    <t>Sat, 2 May 2015 17:25:53 -0400</t>
  </si>
  <si>
    <t>Re: Road show presentation</t>
  </si>
  <si>
    <t>&lt;-4507589115749181603@unknownmsgid&gt;</t>
  </si>
  <si>
    <t>Tue, 15 Nov 2011 11:04:40 -0500</t>
  </si>
  <si>
    <t>Laura Graham &lt;lgraham@clintonfoundation.org&gt;, 
 "Cheryl.mills@gmail.com" &lt;Cheryl.mills@gmail.com&gt;</t>
  </si>
  <si>
    <t>RE: Office Space</t>
  </si>
  <si>
    <t>&lt;786762D781A7FF4FAC9060892B40448822791C3B32@CLNTINET08.clinton.local&gt;</t>
  </si>
  <si>
    <t>Wed, 25 Nov 2015 23:23:40 -0800</t>
  </si>
  <si>
    <t>Take an EXTRA 27% off Sitewide! Happy Thanksgiving!</t>
  </si>
  <si>
    <t>&lt;0.0.0.1B4.1D1281B5FC69FE9.A8CEE@mta-em4.gearup.leftlanesports.com&gt;</t>
  </si>
  <si>
    <t>Mon, 6 Jul 2015 23:01:03 -0400</t>
  </si>
  <si>
    <t>&lt;CAMmOTTA7mb0K1ZXJA0FA_SuAH8FVjDaJ10E6RnWVHRF4VXxt9A@mail.gmail.com&gt;</t>
  </si>
  <si>
    <t>Sun, 2 Aug 2015 19:16:45 -0400</t>
  </si>
  <si>
    <t>&lt;CAE6FiQ9XpM2fR5uOjnpQ8Et0iTJ-3GnqCgsL4f_VfPXQAFisSg@mail.gmail.com&gt;</t>
  </si>
  <si>
    <t>Mon, 7 Dec 2015 17:14:10 -0500</t>
  </si>
  <si>
    <t>Re: Fwd: comment from you on Trump call for halt to Muslims entering
 the US?</t>
  </si>
  <si>
    <t>&lt;CANqZgL950j3Lryf-mceMMhfP-Nqwr3CKFvsNPxEOWXTdF5pe9w@mail.gmail.com&gt;</t>
  </si>
  <si>
    <t>Mon, 20 Apr 2015 15:58:22 -0400</t>
  </si>
  <si>
    <t>&lt;CAAhtoQjAgz2Y6UGvKdNKUFZbxo86Na3CFrg+6mMCKYq0guCyTQ@mail.gmail.com&gt;</t>
  </si>
  <si>
    <t>Wed, 20 Mar 2013 19:45:52 +0000</t>
  </si>
  <si>
    <t>Emily Aden &lt;info@terrymcauliffe.com&gt;</t>
  </si>
  <si>
    <t>AP: Cuccinelli compares slavery to abortion</t>
  </si>
  <si>
    <t>&lt;a9c3f932294f937ca97a0c31e3e6ae7b@bounce.bluestatedigital.com&gt;</t>
  </si>
  <si>
    <t>Thu, 25 Feb 2016 20:45:58 +0000</t>
  </si>
  <si>
    <t>&lt;bd937b73d314ae7f35f3bb46bd9cc0c957f.20160225204549@mail2.wdc03.rsgsv.net&gt;</t>
  </si>
  <si>
    <t>Mon, 18 Aug 2014 13:48:09 +0000</t>
  </si>
  <si>
    <t>All Faculty and Staff &lt;AllFacultyandStaff@law.georgetown.edu&gt;, 
 =?utf-8?Q?All=0D=0A_Students?= &lt;allstudents@law.georgetown.edu&gt;, 
 =?utf-8?Q?Abby_Yochelson=0D=0A_=28ayochelson@hotmail.com=29?= &lt;ayochelson@hotmail.com&gt;, 
 =?utf-8?Q?Andrea_Salley=0D=0A_=28salleya@georgetown.edu=29?= &lt;salleya@georgetown.edu&gt;, 
 =?utf-8?Q?Andy_Popper=0D=0A_=28apopper@wcl.american.edu=29?= &lt;apopper@wcl.american.edu&gt;, 
 "anniegeraghty@yahoo.com" &lt;anniegeraghty@yahoo.com&gt;, 
 "barbaraliotta@gmail.com" &lt;barbaraliotta@gmail.com&gt;, 
 =?utf-8?Q?Bob_Braunohler=0D=0A_=28rbraunohler@pgp.us.com=29?= &lt;rbraunohler@pgp.us.com&gt;, 
 =?utf-8?Q?=27Carole_Wedge=0D=0A_=28cwedge@shepleybulfinch.com=29=27?= &lt;cwedge@shepleybulfinch.com&gt;, 
 =?utf-8?Q?Casey_Mlyniec=0D=0A_=28mmlyniec13@gmail.com=29?= &lt;mmlyniec13@gmail.com&gt;, 
 =?utf-8?Q?Chris_Augostini=0D=0A_=28cla4@georgetown.edu=29?= &lt;cla4@georgetown.edu&gt;, 
 =?utf-8?Q?David_Salzer=0D=0A_=28dsalzer@balfourbeattyus.com=29?= &lt;dsalzer@balfourbeattyus.com&gt;, 
 =?utf-8?Q?Doug_Evelyn=0D=0A_=28develyn1@myfairpoint.net=29?= &lt;develyn1@myfairpoint.net&gt;, 
 =?utf-8?Q?Elliott_Milstein=0D=0A_=28elliott@wcl.american.edu=29?= &lt;elliott@wcl.american.edu&gt;, 
 =?utf-8?Q?Emma_Griffey=0D=0A_=28elynne49@yahoo.com=29?= &lt;elynne49@yahoo.com&gt;, 
 Emma Mlyniec &lt;emlyniec@gmail.com&gt;, 
 "Ernie Marcus (emarcus140@aol.com)" &lt;emarcus140@aol.com&gt;, 
 ezio marchetto &lt;eziomarchetto@gmail.com&gt;, 
 =?utf-8?Q?Laura=0D=0A_Apelbaum_=28Laura@jhsgw.org=29?= &lt;Laura@jhsgw.org&gt;, 
 "laura.neal10@gmail.com" &lt;laura.neal10@gmail.com&gt;, 
 "Lauralyn E Beattie Lee (leb27@georgetown.edu)" &lt;leb27@georgetown.edu&gt;, 
 "libby fayad LFAYAD@NPCA.ORG" &lt;LFAYAD@NPCA.ORG&gt;, 
 Lucia Portanova &lt;casaitaldc@gmail.com&gt;, 
 =?utf-8?Q?Marks_Brewbaker=0D=0A_=28MBrewbaker@Balfourbeattyus.com=29?= &lt;MBrewbaker@Balfourbeattyus.com&gt;, 
 =?utf-8?Q?michael=0D=0A_caplin_=28Macaplin@aol.com=29?= &lt;Macaplin@aol.com&gt;, 
 =?utf-8?Q?Michael_Crary=0D=0A_=28michael.crary@som.com=29?= &lt;michael.crary@som.com&gt;, 
 =?utf-8?Q?Michael_Marek=0D=0A_=28mmarek68@comcast.net=29?= &lt;mmarek68@comcast.net&gt;, 
 "michael.randolph@stvinc.com" &lt;michael.randolph@stvinc.com&gt;, 
 "Mike Sellers (msellers@balfourbeattyus.com)" &lt;msellers@balfourbeattyus.com&gt;, 
 "Nancy Crisman (nancycrisman@gmail.com)" &lt;nancycrisman@gmail.com&gt;, 
 "Newdefiner@aol.com" &lt;Newdefiner@aol.com&gt;, 
 =?utf-8?Q?Pete=0D=0A_Gaddis_=28pgaddis@balfourbeattyus.com=29?= &lt;pgaddis@balfourbeattyus.com&gt;, 
 "Rebecca Nordby (RNordby@balfourbeattyus.com)" &lt;RNordby@balfourbeattyus.com&gt;, 
 "rhrrlr@verizon.net" &lt;rhrrlr@verizon.net&gt;, 
 "rich@downtowndc.org" &lt;rich@downtowndc.org&gt;, 
 "Rob Smythe (robert.smythe@stvinc.com)" &lt;robert.smythe@stvinc.com&gt;, 
 robert liotta &lt;rcl@ldelaw&gt;, 
 =?utf-8?Q?robin_morey=0D=0A_=28rm1469@georgetown.edu=29?= &lt;rm1469@georgetown.edu&gt;, 
 =?utf-8?Q?Roger_Reeves=0D=0A_=28rreeves@jhmi.edu=29?= &lt;rreeves@jhmi.edu&gt;, 
 "Ronald Finiw (rfiniw@me.com)" &lt;rfiniw@me.com&gt;, 
 "rwindmills0707@yahoo.com" &lt;rwindmills0707@yahoo.com&gt;, 
 "Sean Cahill (scahill@pgp.us.com)" &lt;scahill@pgp.us.com&gt;, 
 =?utf-8?Q?Shawn_Armbrust=0D=0A_=28sarmbrust@exonerate.org=29?= &lt;sarmbrust@exonerate.org&gt;, 
 =?utf-8?Q?Walter_Labitsky=0D=0A_=28wlabitzk@wcl.american.edu=29?= &lt;wlabitzk@wcl.american.edu&gt;</t>
  </si>
  <si>
    <t>I-395 Construction Notes -- Sidewalks</t>
  </si>
  <si>
    <t>&lt;31CE96223F9FEB48B18809782CE097F43579B1@LAW-MBX02.law.georgetown.edu&gt;</t>
  </si>
  <si>
    <t>Sun, 13 Sep 2015 15:27:53 -0400</t>
  </si>
  <si>
    <t>Re: Sermon tomorrow at Foundry Methodist Church</t>
  </si>
  <si>
    <t>&lt;-4841304724160933333@unknownmsgid&gt;</t>
  </si>
  <si>
    <t>Thu, 11 Dec 2014 20:58:17 +0000</t>
  </si>
  <si>
    <t>CDM &lt;Cheryl.mills@gmail.com&gt;, 
 "john.podesta@gmail.com" &lt;john.podesta@gmail.com&gt;, 
 "robbymook@gmail.com" &lt;robbymook@gmail.com&gt;, 
 =?iso-8859-1?Q?Huma=0D=0A_Abedin?= &lt;huma@hrcoffice.com&gt;, 
 Jake Sullivan &lt;jake.sullivan@gmail.com&gt;, 
 =?iso-8859-1?Q?Nick=0D=0A_Merrill?= &lt;nmerrill@hrcoffice.com&gt;, 
 Dan Schwerin &lt;dschwerin@hrcoffice.com&gt;</t>
  </si>
  <si>
    <t>Rove</t>
  </si>
  <si>
    <t>&lt;D0AF6F5A.46E39%pir@hrcoffice.com&gt;</t>
  </si>
  <si>
    <t>Fri, 18 Sep 2015 12:24:28 -0400</t>
  </si>
  <si>
    <t>"deblasio@att.blackberry.net" &lt;deblasio@att.blackberry.net&gt;</t>
  </si>
  <si>
    <t>Re: Update + heads up</t>
  </si>
  <si>
    <t>&lt;3478874018600735312@unknownmsgid&gt;</t>
  </si>
  <si>
    <t>Tue, 28 Oct 2008 15:33:05 -0400</t>
  </si>
  <si>
    <t>"Bert Carp" &lt;BWCarp@wms-jen.com&gt;</t>
  </si>
  <si>
    <t>Tom Glynn</t>
  </si>
  <si>
    <t>&lt;82BE466E59F22C4EBE78A9AE955482EF047F20DB@wjex02.wms-jen.com&gt;</t>
  </si>
  <si>
    <t>Thu, 3 Dec 2015 19:19:54 +0000</t>
  </si>
  <si>
    <t>Reminder to RSVP: Please Join Us in Celebrating the Life of
 Katherine McCarthy</t>
  </si>
  <si>
    <t>&lt;C6CBC6CBDCF269408374800E44213E703A3FCC39@LAW-MBX01.law.georgetown.edu&gt;</t>
  </si>
  <si>
    <t>Tue, 2 Feb 2016 18:43:29 -0500</t>
  </si>
  <si>
    <t>Tina Flournoy &lt;tflournoy11@gmail.com&gt;, 
 Christina Reynolds &lt;creynolds@hillaryclinton.com&gt;</t>
  </si>
  <si>
    <t>Re: Coin Flip</t>
  </si>
  <si>
    <t>&lt;CAMhPeA9s=s4aNiuPH8wFfKFTirWkLdyCit=ZN=Mfp4dEy0XTDA@mail.gmail.com&gt;</t>
  </si>
  <si>
    <t>Tue, 24 Feb 2015 12:38:53 -0500</t>
  </si>
  <si>
    <t>Re: Top Corporate/InHouse Counsel</t>
  </si>
  <si>
    <t>&lt;CA+NiFyNmsuPFfdi7ES11YLEBPOwEZh9N=vD4W6-6TCLMHNA-sQ@mail.gmail.com&gt;</t>
  </si>
  <si>
    <t>Tue, 21 May 2013 13:00:50 -0500 (CDT)</t>
  </si>
  <si>
    <t>Make Progress Happen</t>
  </si>
  <si>
    <t>&lt;4954548.1369159254738.JavaMail.www@app329&gt;</t>
  </si>
  <si>
    <t>Fri, 7 Nov 2008 21:43:47 +0000</t>
  </si>
  <si>
    <t>Re: Gates</t>
  </si>
  <si>
    <t>&lt;1866767520-1226094226-cardhu_decombobulator_blackberry.rim.net-921133905-@bxe245.bisx.prod.on.blackberry&gt;</t>
  </si>
  <si>
    <t>Sat, 27 Sep 2014 23:12:49 -0400</t>
  </si>
  <si>
    <t>Gabe &lt;gpodesta@gmail.com&gt;, Megan Rouse &lt;meganrouse@gmail.com&gt;</t>
  </si>
  <si>
    <t>Off to</t>
  </si>
  <si>
    <t>&lt;3F383CED-01F3-4617-9635-612F871242FA@gmail.com&gt;</t>
  </si>
  <si>
    <t>Fri, 30 Jul 2010 12:43:42 -0400</t>
  </si>
  <si>
    <t>Form 6</t>
  </si>
  <si>
    <t>&lt;5ee85395081043988e3dad649b6100e4@goyleforcongress.com&gt;</t>
  </si>
  <si>
    <t>Tue, 25 Nov 2008 19:02:19 -0500</t>
  </si>
  <si>
    <t>"Waller, Jen" &lt;jen.waller@mail.house.gov&gt;</t>
  </si>
  <si>
    <t>jpodesta@americanprogress.org, john.podesta@gmail.com, 
 Alyssa.Mastromonaco@ptt.gov, axelrodfam@aol.com, Valerie.Jarrett@ptt.gov, 
 Sara.Latham@ptt.gov, Pete.Rouse@ptt.gov, Sean.Sweeney@ptt.gov, 
 Sarah.Feinberg@ptt.gov, Jim.Messina@ptt.gov, Phil.Schiliro@ptt.gov, 
 Katie.Johnson@ptt.gov, kvincent@akpdmedia.com, Kristin.Sheehy@ptt.gov, 
 Sean.Sweeney@ptt.gov</t>
  </si>
  <si>
    <t>Morning Team call</t>
  </si>
  <si>
    <t>&lt;F75215811AA7B54C8927A428259BC48F038B0AEA@HRM08.US.House.gov&gt;</t>
  </si>
  <si>
    <t>Sat, 19 Mar 2016 18:18:51 -0400</t>
  </si>
  <si>
    <t>barry.bearak@gmail.com</t>
  </si>
  <si>
    <t>Patti Paule-Carres &lt;paulecarres@comcast.net&gt;</t>
  </si>
  <si>
    <t>Re: Memorial Day Weekend</t>
  </si>
  <si>
    <t>&lt;CA5FD48E-B0CC-442A-8248-CE3E8F7B137D@gmail.com&gt;</t>
  </si>
  <si>
    <t>Thu, 10 Mar 2016 09:09:55 -0800</t>
  </si>
  <si>
    <t xml:space="preserve">Today's call </t>
  </si>
  <si>
    <t>&lt;C06F0E25-AC8B-4F1E-8FC3-CF1CD16E5A46@gmail.com&gt;</t>
  </si>
  <si>
    <t>Sun, 14 Jun 2015 11:31:16 -0400</t>
  </si>
  <si>
    <t>Re: Trade call at 11:30</t>
  </si>
  <si>
    <t>&lt;-1847731627401515844@unknownmsgid&gt;</t>
  </si>
  <si>
    <t>Tue, 24 Nov 2015 16:44:07 +0000</t>
  </si>
  <si>
    <t>Marlene Vasilic &lt;mvasilic@americanprogress.org&gt;</t>
  </si>
  <si>
    <t>"John.podesta@gmail.com" &lt;John.podesta@gmail.com&gt;, 
 "John  Podesta" &lt;jpodesta@equitablegrowth.org&gt;, 
 "eryn.sepp@gmail.com" &lt;eryn.sepp@gmail.com&gt;, 
 "milia.fisher@gmail.com" &lt;milia.fisher@gmail.com&gt;</t>
  </si>
  <si>
    <t>CAP HOLIDAY PARTY December 17 Howard Theatre 6:30-9:30PM</t>
  </si>
  <si>
    <t>&lt;SN2PR0501MB8805C35C3AFA8588A71E502AB060@SN2PR0501MB880.namprd05.prod.outlook.com&gt;</t>
  </si>
  <si>
    <t>Sun, 9 Nov 2008 18:30:43 -0500</t>
  </si>
  <si>
    <t>"'john.podesta@gmail.com'" &lt;john.podesta@gmail.com&gt;, 
 "'mgitenstein@mayerbrown.com'" &lt;mgitenstein@mayerbrown.com&gt;, 
 "'rbauer@perkinscoie.com'" &lt;rbauer@perkinscoie.com&gt;, 
 "'rahm@friendsofrahmemanuel.com'" &lt;rahm@friendsofrahmemanuel.com&gt;, 
 "'prouse@barackobama.com'" &lt;prouse@barackobama.com&gt;, 
 "'jen.waller@mail.house.gov'" &lt;jen.waller@mail.house.gov&gt;</t>
  </si>
  <si>
    <t>830pm Central / 930pm EST</t>
  </si>
  <si>
    <t>&lt;2D9BF548D5515F438B3AA0B0BE7BF5F62F72E9BB3F@MBX-01.ptt.gov&gt;</t>
  </si>
  <si>
    <t>Thu, 19 Nov 2015 15:00:10 -0500</t>
  </si>
  <si>
    <t>Faiz Shakir &lt;faiz.shakir@gmail.com&gt;</t>
  </si>
  <si>
    <t>Re: What did you think of the speech?</t>
  </si>
  <si>
    <t>&lt;CABBWjNOmpNyfDRjz-77xqhhb=3epYJX24MYHRS5xQqOgvK7AFQ@mail.gmail.com&gt;</t>
  </si>
  <si>
    <t>Sat, 18 Jul 2015 14:55:14 -0400</t>
  </si>
  <si>
    <t>"Ferrero, Eric" &lt;eric.ferrero@ppfa.org&gt;</t>
  </si>
  <si>
    <t>Re: Per Cecile Richards - video/statement</t>
  </si>
  <si>
    <t>&lt;CAH0HUKRyNo=FBWW4_Bp4JnkaWPxWsZkofxrNaumQW27dWrscKA@mail.gmail.com&gt;</t>
  </si>
  <si>
    <t>Mon, 14 Jul 2014 10:14:35 -0700</t>
  </si>
  <si>
    <t>speech draft</t>
  </si>
  <si>
    <t>&lt;CAAVDwMJZ3tWv9subgetFLvuoW9TthjFQO+gi3s92uQm59MmXWg@mail.gmail.com&gt;</t>
  </si>
  <si>
    <t>Fri, 3 Oct 2014 11:56:03 -0400</t>
  </si>
  <si>
    <t>FYI: Bloomberg News: Corporate U.S. Healthiest in Decades Under Obama</t>
  </si>
  <si>
    <t>&lt;CAHEtmvn0+PPC=bqnuy3t8H+rd5eSXFBcV2yqDfBN9y4CXe_Fbw@mail.gmail.com&gt;</t>
  </si>
  <si>
    <t>Sun, 17 Aug 2014 19:21:20 +0300</t>
  </si>
  <si>
    <t>&lt;3A4D6EA388B3454DA519287627CA856A@rodeh&gt;</t>
  </si>
  <si>
    <t>Fri, 11 Jul 2008 18:03:29 -0400</t>
  </si>
  <si>
    <t xml:space="preserve">update on pfeiffer </t>
  </si>
  <si>
    <t>&lt;80A0C6FBCD6E494E8933D1D1A52D267A0E89D127@epistula.americanprogresscenter.org&gt;</t>
  </si>
  <si>
    <t>Tue, 17 Mar 2015 22:13:17 +0100</t>
  </si>
  <si>
    <t>Op-Ed re Alaska</t>
  </si>
  <si>
    <t>&lt;CAPwQm5HgneYnoCKha5bnD6dtgFU5bbVhipJO7enc80UXAWbTnw@mail.gmail.com&gt;</t>
  </si>
  <si>
    <t>Tue, 13 Jan 2009 14:49:22 +0800 (CST)</t>
  </si>
  <si>
    <t>&lt;1231829362.63610.johnson_lo@mail2000.com.tw&gt;</t>
  </si>
  <si>
    <t>Tue, 26 Aug 2014 16:49:19 -0400</t>
  </si>
  <si>
    <t>Re: Fwd: I added you to CDC daily Ebola/Liberia updates</t>
  </si>
  <si>
    <t>&lt;CAE6FiQ8U6JbTh4T4uqN7q-KiLxpq6430vbi-csHvD7V=TZUDZg@mail.gmail.com&gt;</t>
  </si>
  <si>
    <t>Wed, 10 Sep 2014 18:43:30 -0400</t>
  </si>
  <si>
    <t>ReLight USA Presidential Challenge to mayors on outdoor lighting
 conversion</t>
  </si>
  <si>
    <t>&lt;2C634EA724B0124BB7A5F13D69F6B20F882F317F15@ESCE-EVS-01.doe.local&gt;</t>
  </si>
  <si>
    <t>Fri, 13 Nov 2015 16:21:39 +0000</t>
  </si>
  <si>
    <t>Reminder: Today's Emergency Preparedness Training Session, 12-1pm
 in Hotung 1000</t>
  </si>
  <si>
    <t>&lt;D26B7366.6C26E%treanorwm@law.georgetown.edu&gt;</t>
  </si>
  <si>
    <t>Tue, 7 Jul 2015 17:59:31 +0000</t>
  </si>
  <si>
    <t>"STEPHENSON, RANDALL" &lt;rs2982@att.com&gt;</t>
  </si>
  <si>
    <t>Business Roundtable</t>
  </si>
  <si>
    <t>&lt;67E2BE4B34A16B47B9551834128F4A3610450AD8@MOKSCY3MSGUSRGC.ITServices.sbc.com&gt;</t>
  </si>
  <si>
    <t>Sun, 3 May 2015 19:35:18 -0400</t>
  </si>
  <si>
    <t>Colonel Litonya Wilson</t>
  </si>
  <si>
    <t>&lt;CAE6FiQ92v9hmQm7Tcu4Fqt1B98WLqkJtnh5RD6n3UdLXqH7Dig@mail.gmail.com&gt;</t>
  </si>
  <si>
    <t>Thu, 7 May 2015 15:41:40 -0400</t>
  </si>
  <si>
    <t>Fwd: Gov. Hickenlooper</t>
  </si>
  <si>
    <t>&lt;CAHdAEbBXuTJueOrfZ9=WpgGwOCf5Jb_+h6Ap4dT30-Vt67NWbw@mail.gmail.com&gt;</t>
  </si>
  <si>
    <t>Wed, 28 Apr 2010 16:18:30 -0400</t>
  </si>
  <si>
    <t>327 supporters in Washington</t>
  </si>
  <si>
    <t>&lt;45c5572f9be795098c179e4f10bb0904@localhost.localdomain&gt;</t>
  </si>
  <si>
    <t>Sat, 16 Jan 2016 18:23:18 -0500</t>
  </si>
  <si>
    <t>Are you on the ground?</t>
  </si>
  <si>
    <t>&lt;CAE6FiQ-PBdHnMdaNVvwP9h_s3oM33u0_DR0-AXCuTW0rU+TTpQ@mail.gmail.com&gt;</t>
  </si>
  <si>
    <t>Fri, 19 Oct 2012 22:58:21 -0400</t>
  </si>
  <si>
    <t>"Greg Jackson, BarackObama.com" &lt;info@barackobama.com&gt;</t>
  </si>
  <si>
    <t>John: Get your friends in North Carolina to vote early</t>
  </si>
  <si>
    <t>&lt;c789cc0806a9fb448ddf386f01b30793@ofa0.bounce.bluestatedigital.com&gt;</t>
  </si>
  <si>
    <t>Thu, 26 Feb 2015 05:48:44 -0500</t>
  </si>
  <si>
    <t xml:space="preserve">Correcting sked </t>
  </si>
  <si>
    <t>&lt;245A69AD-EFDE-4C81-9E07-1B8C282C2A08@gmail.com&gt;</t>
  </si>
  <si>
    <t>Fri, 26 Feb 2016 22:25:01 -0500</t>
  </si>
  <si>
    <t>phone</t>
  </si>
  <si>
    <t>&lt;D2139571-E2E9-4B4F-9142-3975E7226E3E@gmail.com&gt;</t>
  </si>
  <si>
    <t>Tue, 29 Mar 2011 14:14:22 -0500 (CDT)</t>
  </si>
  <si>
    <t>LCV Environmental Majority Council Special Update</t>
  </si>
  <si>
    <t>&lt;16991973.1301426075266.JavaMail.www@app339&gt;</t>
  </si>
  <si>
    <t>Wed, 30 Sep 2015 14:56:31 +0000</t>
  </si>
  <si>
    <t>FINAL REMINDER: Annual Request to Update Personal Information in GMS</t>
  </si>
  <si>
    <t>&lt;43AA882B9390F2428F6563C1C95B58C31862388A@LAW-MBX02.law.georgetown.edu&gt;</t>
  </si>
  <si>
    <t>Fri, 6 Jun 2008 13:09:22 -0400</t>
  </si>
  <si>
    <t>[big campaign] Jobless Rate Up to 5.5%; McCain yesterday:
 "fundamentals of the economy are very strong"</t>
  </si>
  <si>
    <t>&lt;29FF7EFA288ACD488DD412939D4D1BAB80E8E3@aufc-server.AUFC.local&gt;</t>
  </si>
  <si>
    <t>Fri, 26 Jun 2009 23:25:21 GMT</t>
  </si>
  <si>
    <t>Historic Clean Energy Win - Thank You!</t>
  </si>
  <si>
    <t>&lt;20090626232521.16910.7056.qmail@omail3.sac.getactive.com&gt;</t>
  </si>
  <si>
    <t>Wed, 17 Jun 2015 19:08:22 -0400</t>
  </si>
  <si>
    <t>Wilderness Society remarks w/ edits from KLC</t>
  </si>
  <si>
    <t>&lt;CAEMn5Q=C0uFz-WTh8-KpA+yr=TNKyfx5+jy9HXEAO-JVO-0gVg@mail.gmail.com&gt;</t>
  </si>
  <si>
    <t>Wed, 12 Aug 2015 23:45:40 +0000</t>
  </si>
  <si>
    <t>Fw: Climate Change &amp; Institutional Investors/Visit to HQ</t>
  </si>
  <si>
    <t>&lt;20150812234416.6455379.97933.8306@amundi.com&gt;</t>
  </si>
  <si>
    <t>Sun, 17 May 2015 20:43:06 -0400</t>
  </si>
  <si>
    <t>&lt;A17D81D3-660E-4AC5-9DDB-18CB9320726C@gmail.com&gt;</t>
  </si>
  <si>
    <t>Tue, 11 Jun 2013 07:42:45 -0400</t>
  </si>
  <si>
    <t>[big campaign] New Huff Post from Creamer-Why Coming Battle to
 Increase Minimum Wage is High Political Ground for Dems</t>
  </si>
  <si>
    <t>&lt;2EC783CF-89D0-4BF3-B9FA-FC50E41FFAD9@aol.com&gt;</t>
  </si>
  <si>
    <t>Wed, 25 Jun 2008 11:38:52 -0400</t>
  </si>
  <si>
    <t>Re: Fwd: New Carville, Greenberg Strategy Memo</t>
  </si>
  <si>
    <t>&lt;422cc2b10806250838i1dae8fd6h959355173c31a0cb@mail.gmail.com&gt;</t>
  </si>
  <si>
    <t>Tue, 24 Feb 2015 19:28:06 -0500</t>
  </si>
  <si>
    <t>Dinner Sunday</t>
  </si>
  <si>
    <t>&lt;B114B9DD-B80D-49A5-BB27-3B907790FEBC@gmail.com&gt;</t>
  </si>
  <si>
    <t>Sun, 5 Jan 2014 21:52:48 +0000</t>
  </si>
  <si>
    <t>FW: Until we meet again</t>
  </si>
  <si>
    <t>&lt;2601746aaa214793b2841adfc5ecef52@DM2PR05MB686.namprd05.prod.outlook.com&gt;</t>
  </si>
  <si>
    <t>Wed, 11 Nov 2015 13:41:55 -0500</t>
  </si>
  <si>
    <t>Re: VMs: 6 (BRIAN DEESE URGENT)</t>
  </si>
  <si>
    <t>&lt;CAEMn5Q==oNtfquHtti0qRAJXvEonq2c0ug=qTN_hNUrrbh76Xw@mail.gmail.com&gt;</t>
  </si>
  <si>
    <t>Wed, 11 Aug 2010 08:54:22 -0400</t>
  </si>
  <si>
    <t>Carol Browner &lt;cmbrowner@me.com&gt;</t>
  </si>
  <si>
    <t>Ryan Lizza</t>
  </si>
  <si>
    <t>&lt;57C67A38-2E55-49D0-8BD6-D163769A7156@me.com&gt;</t>
  </si>
  <si>
    <t>Sun, 21 Jun 2015 01:16:04 +0000</t>
  </si>
  <si>
    <t>"huma@hrcoffice.com" &lt;huma@hrcoffice.com&gt;, 
 "john.podesta@gmail.com" &lt;john.podesta@gmail.com&gt;, 
 "Robby Mook (robbymook2015@gmail.com)" &lt;robbymook2015@gmail.com&gt;</t>
  </si>
  <si>
    <t>what's Bernie Sanders up to?</t>
  </si>
  <si>
    <t>&lt;fa760c917bdc49abaad5ec872ade19d9@scg-mbx3.scg.corp&gt;</t>
  </si>
  <si>
    <t>Tue, 4 Nov 2008 18:47:56 -0600</t>
  </si>
  <si>
    <t>laurasnichols@yahoo.com, "Stephanie Cutter" &lt;scutter@barackobama.com&gt;, 
 "Anita Dunn" &lt;adunn@barackobama.com&gt;, "Pete Rouse" &lt;prouse@barackobama.com&gt;, 
 jpodesta@gmail.com, "Jim Messina" &lt;jmessina@barackobama.com&gt;</t>
  </si>
  <si>
    <t>&lt;1B00035490093D4A9609987376E3B8332C7836A8@manny.obama.local&gt;</t>
  </si>
  <si>
    <t>Wed, 25 Aug 2010 15:36:54 -0400 (EDT)</t>
  </si>
  <si>
    <t>Peter Granato &lt;info@votevets.org&gt;</t>
  </si>
  <si>
    <t>Two Iraq Vets Win Elections!</t>
  </si>
  <si>
    <t>&lt;235345339.1321556404@org2.org2DB.mail.democracyinaction.org&gt;</t>
  </si>
  <si>
    <t>Mon, 21 Dec 2015 22:25:56 -0500</t>
  </si>
  <si>
    <t>&lt;CAE6FiQ8aPAQGLFyw7CnSsSscVyE6RPxj+BAzDSSgyDvMCqN2PQ@mail.gmail.com&gt;</t>
  </si>
  <si>
    <t>Thu, 28 May 2015 21:02:37 -0400</t>
  </si>
  <si>
    <t>5.28.15 HRC TV Coverage</t>
  </si>
  <si>
    <t>&lt;CAGTda=BA7fD0dchbK3-UnvshFfh2ZJgPHks3Xtn3DOqVk+DtSA@mail.gmail.com&gt;</t>
  </si>
  <si>
    <t>Tue, 12 Jan 2016 14:04:20 -0500</t>
  </si>
  <si>
    <t>&lt;CAE6FiQ_8wzFRWcy1kgCi3VMAs7woLoVA_wVc0uATNEUN1gfobg@mail.gmail.com&gt;</t>
  </si>
  <si>
    <t>Fri, 4 Sep 2015 14:16:20 +0000</t>
  </si>
  <si>
    <t>&lt;EB7D7B3D6E8BA74EA8246F9F47948FE62425DEC0@smeopm02&gt;</t>
  </si>
  <si>
    <t>Sun, 21 Jun 2015 09:08:20 -0400</t>
  </si>
  <si>
    <t>Daily Caller:Flashback: As Governor, Bill Clinton Honored Confederacy
 On Arkansas Flag</t>
  </si>
  <si>
    <t>&lt;4391261341139859702@unknownmsgid&gt;</t>
  </si>
  <si>
    <t>Fri, 31 Jul 2015 13:58:38 -0400</t>
  </si>
  <si>
    <t>Fwd: Fact Sheet: Cuba</t>
  </si>
  <si>
    <t>&lt;CAE6FiQ88SEZpuy=Wy9uUWO+1ToDEqcR0D5ONJAyVFyp2iB72Cg@mail.gmail.com&gt;</t>
  </si>
  <si>
    <t>Sat, 07 Jul 2007 23:57:58 +0900</t>
  </si>
  <si>
    <t>"Terry Goldberg" &lt;Terry@esag.net&gt;</t>
  </si>
  <si>
    <t>"Lindsay Goins" &lt;johnpodesta@gmail.com&gt;</t>
  </si>
  <si>
    <t>A road leading to success in bed</t>
  </si>
  <si>
    <t>&lt;40a101c7c0a7$34ed3220$df4a607c@Terry&gt;</t>
  </si>
  <si>
    <t>Wed, 7 Oct 2009 17:43:08 -0400 (EDT)</t>
  </si>
  <si>
    <t>Kirsten on Rachel Maddow Show Live Tonight 9 PM EST</t>
  </si>
  <si>
    <t>&lt;572656557.103992103@democracy.dsccdb.www.democratsenators.org&gt;</t>
  </si>
  <si>
    <t>Thu, 1 Oct 2015 18:55:34 -0400</t>
  </si>
  <si>
    <t>David Kendall &lt;dkendall@wc.com&gt;, Cheryl Mills &lt;cheryl.mills@gmail.com&gt;, 
 Phil Schiliro &lt;phils1865@gmail.com&gt;</t>
  </si>
  <si>
    <t>Sunday / 4-6pm EST</t>
  </si>
  <si>
    <t>&lt;CANvypvDkW1aw3-iJLQJH6o-7ojFZHY77xzsKWSLpT0okwPjAQA@mail.gmail.com&gt;</t>
  </si>
  <si>
    <t>Fri, 1 May 2015 17:48:50 -0400</t>
  </si>
  <si>
    <t>Link to mobile boarding pass(es) for confirmation K3Z8YM</t>
  </si>
  <si>
    <t xml:space="preserve"> &lt;cc30c433-d216-4954-893f-afb388688482@NHQSDFEXCHUB01.nam.coair.com&gt;</t>
  </si>
  <si>
    <t>Sun, 15 Mar 2015 18:17:57 -0400</t>
  </si>
  <si>
    <t>Re: Cummings staff</t>
  </si>
  <si>
    <t>&lt;D887ACEE-80F2-4669-BC01-5B79B9E7208F@gmail.com&gt;</t>
  </si>
  <si>
    <t>Wed, 7 Oct 2015 19:06:34 +0000</t>
  </si>
  <si>
    <t>"Sign The Card (via EndCitizensUnited.org)"
	&lt;admin@endcitizensunited.org&gt;</t>
  </si>
  <si>
    <t>Bill Clinton: We need to amend the Constitution</t>
  </si>
  <si>
    <t>&lt;eb1b7325cca63bce0a5ccd14652c96f1@bounce.bluestatedigital.com&gt;</t>
  </si>
  <si>
    <t>Fri, 29 Aug 2008 00:42:32 -0400</t>
  </si>
  <si>
    <t>You made it happen</t>
  </si>
  <si>
    <t>&lt;03b624dfb803d799843133cb80bd8ad7@localhost.localdomain&gt;</t>
  </si>
  <si>
    <t>Fri, 20 Mar 2015 16:02:49 +0000</t>
  </si>
  <si>
    <t>Michele Ballantyne &lt;Michele.Ballantyne@riaa.com&gt;</t>
  </si>
  <si>
    <t>Sunday Dinner</t>
  </si>
  <si>
    <t>&lt;SN2PR0701MB83293643AA541988A0B0238E90E0@SN2PR0701MB832.namprd07.prod.outlook.com&gt;</t>
  </si>
  <si>
    <t>Mon, 10 Aug 2015 16:36:09 -0400</t>
  </si>
  <si>
    <t>Lisa Rosselli Del Turco &lt;lrossell@ngs.org&gt;</t>
  </si>
  <si>
    <t>Pope Francis and the Vatican | National Geographic Society |
 September 16</t>
  </si>
  <si>
    <t>&lt;CAFn-W+YMewT3Mdak2krStJtHQ++3f5C9cSsJ5ByrvHhJOYE+mA@mail.gmail.com&gt;</t>
  </si>
  <si>
    <t>Wed, 6 May 2015 14:28:48 -0400</t>
  </si>
  <si>
    <t>Fwd: Here you go - Memo for us to sping some reporters</t>
  </si>
  <si>
    <t>&lt;CANqZgL8_UfQMMtu4PwatcKNSXe1tBZjWgdKXV9vG=W99ryoeLA@mail.gmail.com&gt;</t>
  </si>
  <si>
    <t>Sun, 9 Mar 2014 20:54:56 -0400</t>
  </si>
  <si>
    <t>Gene Karpinski &lt;gene_karpinski@lcv.org&gt;</t>
  </si>
  <si>
    <t>Re: Special request</t>
  </si>
  <si>
    <t>&lt;9EC2471B-E7ED-4ED2-9B90-EBB599DCFBC6@gmail.com&gt;</t>
  </si>
  <si>
    <t>Mon, 6 Oct 2008 22:02:58 +0000</t>
  </si>
  <si>
    <t>Delivered: Fw: some more details on Friday and upcoming meetings</t>
  </si>
  <si>
    <t>&lt;1576203018-1223330575-cardhu_decombobulator_blackberry.rim.net-369956679-@bxe032.bisx.prod.on.blackberry&gt;</t>
  </si>
  <si>
    <t>Sat, 8 Aug 2015 09:34:55 -0400</t>
  </si>
  <si>
    <t>Jim.Margolis@gmmb.com, jbenenson@bsgco.com, aoleary@hillaryclinton.com</t>
  </si>
  <si>
    <t>&lt;14f0d857901-49fc-42421@webprd-a61.mail.aol.com&gt;</t>
  </si>
  <si>
    <t>Tue, 17 Nov 2015 11:15:43 -0500</t>
  </si>
  <si>
    <t>Denis running a little late</t>
  </si>
  <si>
    <t>&lt;CAEMn5QnAb-MR+OBPq+oRH6_wBNNiFQ3dpDiRCcGyY-bO7T4R2Q@mail.gmail.com&gt;</t>
  </si>
  <si>
    <t>Mon, 5 Jan 2009 17:04:43 -0500</t>
  </si>
  <si>
    <t>"Tom Freedman" &lt;tom@tfreedmanconsulting.com&gt;</t>
  </si>
  <si>
    <t>WH food guy slot</t>
  </si>
  <si>
    <t>&lt;E87DEFB2667A7549854CC77C35DEEBD50458B648@ms14.MSE7.exchange.ms&gt;</t>
  </si>
  <si>
    <t>Fri, 20 Feb 2015 21:27:13 +0000</t>
  </si>
  <si>
    <t>Wayne Barrett: What Rudy Giuliani knows about love - NY Daily News</t>
  </si>
  <si>
    <t>&lt;3B00EFA99369C540BE90A0C751EF8F8A13A6E903@sf-exch01.sandlerfamily.org&gt;</t>
  </si>
  <si>
    <t>Fri, 9 Jan 2015 21:19:12 -0500</t>
  </si>
  <si>
    <t>Re: SUNDAY, January 11, 8:00am EST - Standing Meeting</t>
  </si>
  <si>
    <t>&lt;D22D84A7-7097-4ED0-8ABE-4EBED5F627D0@gmail.com&gt;</t>
  </si>
  <si>
    <t>Thu, 4 Feb 2016 17:51:59 -0500</t>
  </si>
  <si>
    <t>jla91@law.georgetown.edu, jrb274@law.georgetown.edu, 
 ceb263@law.georgetown.edu, cjc260@law.georgetown.edu, 
 bne2@law.georgetown.edu, mje44@law.georgetown.edu, ccf22@law.georgetown.edu, 
 twh37@law.georgetown.edu, jk1652@law.georgetown.edu, 
 akl32@law.georgetown.edu, abl51@law.georgetown.edu, 
 vm370@law.georgetown.edu, jdn44@law.georgetown.edu, mko6@law.georgetown.edu, 
 anr45@law.georgetown.edu, nr431@law.georgetown.edu, 
 jrs353@law.georgetown.edu, jrs351@law.georgetown.edu</t>
  </si>
  <si>
    <t>Reading Assignment for Mon 2/8: Constitutional Basis and the Limits
 of Oversight</t>
  </si>
  <si>
    <t>&lt;CAE6FiQ9K0z3fS=35ffNp8Od_aVo4h4-LRygC5LvAKqamWv-EPg@mail.gmail.com&gt;</t>
  </si>
  <si>
    <t>Tue, 28 Jul 2015 20:46:31 -0400</t>
  </si>
  <si>
    <t>Mae Podesta &lt;mpodesta02@yahoo.com&gt;</t>
  </si>
  <si>
    <t>Re: Check in now for your flight to Reno, NV, US (RNO). Confirmation ESX745</t>
  </si>
  <si>
    <t>&lt;CAE6FiQ81un3QMZPgDjWrpwfyXog+zenZ9bpCPJr9zbX7PmbMnQ@mail.gmail.com&gt;</t>
  </si>
  <si>
    <t>Wed, 24 Jun 2015 01:14:21 -0400</t>
  </si>
  <si>
    <t>"Stern, Todd D (S/SECC)" &lt;SternTD@state.gov&gt;</t>
  </si>
  <si>
    <t>Re: You around in the am? Do a call either at 9:00 or between 10:30-11:30?</t>
  </si>
  <si>
    <t>&lt;CAE6FiQ-vpLyZPyuFcSA4DHxnKhMhSWtczK_Zrj6tFURRtMbTyw@mail.gmail.com&gt;</t>
  </si>
  <si>
    <t>Mon, 30 Mar 2015 08:43:34 -0400</t>
  </si>
  <si>
    <t>[epa-ej] U.S. Environmental Protection Agency Webinar on Section 111(d) of the Clean Air Act</t>
  </si>
  <si>
    <t>&lt;LYRIS-526356-1539968-2015.03.30-08.43.41--podesta#law.georgetown.edu@lists.epa.gov&gt;</t>
  </si>
  <si>
    <t>&lt;20829355.1358266715166.JavaMail.www@app329&gt;</t>
  </si>
  <si>
    <t>Fri, 6 Jun 2014 20:22:24 +0000</t>
  </si>
  <si>
    <t>[Amprog Alumni] Looking for something to do this weekend?</t>
  </si>
  <si>
    <t>&lt;c882348dd33641a2b1db2b89f2e0e21b@DM2PR05MB462.namprd05.prod.outlook.com&gt;</t>
  </si>
  <si>
    <t>Fri, 25 Jul 2014 12:26:42 -0400</t>
  </si>
  <si>
    <t>&lt;CAA4XnVBWyjuXhWWbOUHWdY+RVCh+L1AbaTb7weKjQAmAACC6xQ@mail.gmail.com&gt;</t>
  </si>
  <si>
    <t>Thu, 05 Feb 2015 11:52:45 -0500</t>
  </si>
  <si>
    <t>"Jennifer Frost, Friends of John Delaney " &lt;jennifer@frostgroup.net&gt;</t>
  </si>
  <si>
    <t>Please Join Congressman John Delaney for a Reception on March 18th</t>
  </si>
  <si>
    <t>&lt;c908fe71893c4eee9c8b601d6fbbeee5@frostgroup.net&gt;</t>
  </si>
  <si>
    <t>Mon, 16 Mar 2015 20:35:34 +0000</t>
  </si>
  <si>
    <t>Tower Green Paver Repair</t>
  </si>
  <si>
    <t>&lt;041FCE3558628844B2C8F552872894F224A07DF8@LAW-MBX01.law.georgetown.edu&gt;</t>
  </si>
  <si>
    <t>Wed, 26 Aug 2015 15:59:49 -0400</t>
  </si>
  <si>
    <t>&lt;CANqZgL8sqH_XwkqUW=op5UWzcD0RgL-r-apmZp268d4xDGKmrQ@mail.gmail.com&gt;</t>
  </si>
  <si>
    <t>Sat, 15 Dec 2012 11:00:07 -0600 (CST)</t>
  </si>
  <si>
    <t>Gene Karpinski &lt;Josh_Hicks@lcv.org&gt;</t>
  </si>
  <si>
    <t>EMC Call with Senators-elect Elizabeth Warren and Tim Kaine</t>
  </si>
  <si>
    <t>&lt;19709555.1355590827267.JavaMail.www@app329&gt;</t>
  </si>
  <si>
    <t>Wed, 15 Sep 2010 11:34:19 -0400 (EDT)</t>
  </si>
  <si>
    <t>VP Biden's heart-felt words regarding Joe</t>
  </si>
  <si>
    <t>&lt;572995096.-1522768474@wfc.wfcDB.mail.democracyinaction.com&gt;</t>
  </si>
  <si>
    <t>Sat, 11 Jul 2015 19:45:28 -0400</t>
  </si>
  <si>
    <t>Jennifer Palmieri &lt;jpalmieri@hillaryclinton.com&gt;, 
 Dan Schwerin &lt;dschwerin@hillaryclinton.com&gt;</t>
  </si>
  <si>
    <t>&lt;fb269aa0eaaffdc8e526fc7cc7f5d138@mail.gmail.com&gt;</t>
  </si>
  <si>
    <t>Fri, 29 Aug 2008 18:49:55 -0400</t>
  </si>
  <si>
    <t>What I saw last night</t>
  </si>
  <si>
    <t>&lt;79d60be3df5f09a0779f10426d051e05@localhost.localdomain&gt;</t>
  </si>
  <si>
    <t>Thu, 1 Nov 2012 21:09:52 -0400</t>
  </si>
  <si>
    <t>John, can I count on you to make some calls?</t>
  </si>
  <si>
    <t>&lt;624b558f8242c4b38bbef0f90dd1df01@ofa0.bounce.bluestatedigital.com&gt;</t>
  </si>
  <si>
    <t>Tue, 26 Aug 2014 15:21:57 +0000</t>
  </si>
  <si>
    <t>"majority-makers@thehousemajoritypac.com"
	&lt;democrats@thehousemajoritypac.com&gt;</t>
  </si>
  <si>
    <t>Boehner's GIANT mistake</t>
  </si>
  <si>
    <t>&lt;b032e830b477ecfd9c2617d046981358@bounce.bluestatedigital.com&gt;</t>
  </si>
  <si>
    <t>Tue, 6 Oct 2015 21:45:21 +0000</t>
  </si>
  <si>
    <t>O'Neill Institute Colloquium - Race, Inequality, and Policing in
 America: The Health Impacts - Oct 7th from 1:20-3:20pm</t>
  </si>
  <si>
    <t>&lt;D239B6DE.29B2A%gostin@law.georgetown.edu&gt;</t>
  </si>
  <si>
    <t>Tue, 6 Nov 2012 12:51:47 -0500</t>
  </si>
  <si>
    <t>Make 3 calls now - there's no tomorrow</t>
  </si>
  <si>
    <t>&lt;d9369b970d0cdd51c116285f2515c3d8@ofa0.bounce.bluestatedigital.com&gt;</t>
  </si>
  <si>
    <t>Sat, 3 May 2014 19:24:29 -0400</t>
  </si>
  <si>
    <t>Bruce R Lindsey &lt;bl@clintonfoundation.org&gt;</t>
  </si>
  <si>
    <t>The Clinton Lectures at Georgetown University</t>
  </si>
  <si>
    <t>&lt;3A5930571208264995F419CE4E6FBEBE2B892B1863@CLINTON07.utopiasystems.net&gt;</t>
  </si>
  <si>
    <t>Sun, 14 Dec 2014 23:11:44 -0400</t>
  </si>
  <si>
    <t>antonio.r.garciapadilla@gmail.com</t>
  </si>
  <si>
    <t>Puerto Rico - Treasury</t>
  </si>
  <si>
    <t>&lt;03EAA914-FCF4-4D5B-8180-56B6B2CD2F81@gmail.com&gt;</t>
  </si>
  <si>
    <t>Thu, 12 Nov 2015 08:09:55 -0500</t>
  </si>
  <si>
    <t>Fwd: New Comment on Request #319</t>
  </si>
  <si>
    <t>&lt;4D97F44C-734F-40C3-9DAE-848FE30EB7EA@gmail.com&gt;</t>
  </si>
  <si>
    <t>Mon, 18 May 2015 21:24:33 -0400</t>
  </si>
  <si>
    <t>Re: HOME BASE TALKING POINTS</t>
  </si>
  <si>
    <t>&lt;-3307282910373835554@unknownmsgid&gt;</t>
  </si>
  <si>
    <t>Sat, 13 Jun 2015 21:13:48 -0400</t>
  </si>
  <si>
    <t>jonathan silver &lt;jonathan@jonathansilver.net&gt;</t>
  </si>
  <si>
    <t>Clean Economy for Clinton Organizing Document</t>
  </si>
  <si>
    <t>&lt;433DFA67-A8AA-481A-B7D5-5A5089F8EF6E@jonathansilver.net&gt;</t>
  </si>
  <si>
    <t>Thu, 18 Sep 2014 19:57:08 +0000</t>
  </si>
  <si>
    <t>&lt;5d87eaa481381df7ee3c04e59b3dca8c@bounce.bluestatedigital.com&gt;</t>
  </si>
  <si>
    <t>Fri, 22 May 2015 13:41:59 -0400</t>
  </si>
  <si>
    <t>Re: TWEETS 5/22</t>
  </si>
  <si>
    <t>&lt;CAE6FiQ9fUy6HHijUUzWOvMXJOP2e+eO_ScKqN34xD0wYBi=ivA@mail.gmail.com&gt;</t>
  </si>
  <si>
    <t>Sat, 30 Oct 2010 09:35:58 -0400 (EDT)</t>
  </si>
  <si>
    <t>"Joe Sestak, Democrat for U.S. Senate" &lt;info@joesestak.com&gt;</t>
  </si>
  <si>
    <t>100,000 For GOTV</t>
  </si>
  <si>
    <t>&lt;648389893.-758475579@wfc.wfcDB.mail.democracyinaction.com&gt;</t>
  </si>
  <si>
    <t>Sat, 9 Jan 2016 15:59:38 -0500</t>
  </si>
  <si>
    <t>Re: DRAFT: PP Endorsement Remarks</t>
  </si>
  <si>
    <t>&lt;CAFjSERArHOy=4zT_=mSyxT5RYgbeXsjJRKaDZ31TyQEHswD8OA@mail.gmail.com&gt;</t>
  </si>
  <si>
    <t>Sat, 27 Sep 2014 23:32:48 -0700</t>
  </si>
  <si>
    <t>Gabe Podesta &lt;gpodesta@gmail.com&gt;, John Podesta &lt;john.podesta@gmail.com&gt;</t>
  </si>
  <si>
    <t>Re: Off to</t>
  </si>
  <si>
    <t>&lt;CAAVDwM+Z=SSeJq7aAvzBKuDyY020YfgugGx-=BAjkzDGF-Z-Qw@mail.gmail.com&gt;</t>
  </si>
  <si>
    <t>Sat, 1 Sep 2012 22:27:42 -0400</t>
  </si>
  <si>
    <t>Seriously, thank you</t>
  </si>
  <si>
    <t>&lt;8740e52f5a4418c0c27b77fbe19eaf24@ofa0.bounce.bluestatedigital.com&gt;</t>
  </si>
  <si>
    <t>Sun, 29 Jul 2012 16:19:47 +0000</t>
  </si>
  <si>
    <t>this is it</t>
  </si>
  <si>
    <t>&lt;c23d9b534e7329b64cff2dbcf942e821@bounce.bluestatedigital.com&gt;</t>
  </si>
  <si>
    <t>Thu, 30 Aug 2012 01:13:04 -0400 (EDT)</t>
  </si>
  <si>
    <t>Fwd: For Your Eyes Only you can have them call me. due process is harder to
 explain</t>
  </si>
  <si>
    <t>&lt;8CF548544DB371A-C14-4DB20@webmail-m156.sysops.aol.com&gt;</t>
  </si>
  <si>
    <t>Tue, 16 Oct 2012 11:37:16 -0400</t>
  </si>
  <si>
    <t>TODAY 4 PM EST - Call with Sherrod Brown; Stan Greenberg briefing -
 survey link within</t>
  </si>
  <si>
    <t>&lt;95AFEEF8AB22CE4E8CA3F8E6FBCB8CD1A00CEF86E6@AUFC-S1.AUFC.local&gt;</t>
  </si>
  <si>
    <t>Tue, 8 Jan 2008 13:29:08 -0500</t>
  </si>
  <si>
    <t>&lt;8dd172e0801081029w42e38163ta74548401a77a8e1@mail.gmail.com&gt;</t>
  </si>
  <si>
    <t>Sat, 12 Dec 2015 16:36:51 +0000</t>
  </si>
  <si>
    <t>Re: dinner in NY Monday or Tuesday?</t>
  </si>
  <si>
    <t>&lt;07233AB5-B984-4AA2-A30B-38B0535A5A76@nbcuni.com&gt;</t>
  </si>
  <si>
    <t>Wed, 15 Jul 2009 08:53:03 EDT</t>
  </si>
  <si>
    <t>[big campaign] New Huff Post from Creamer on Health Care Reform
 Battle</t>
  </si>
  <si>
    <t>&lt;d62.3b9f62d7.378f2b2f@aol.com&gt;</t>
  </si>
  <si>
    <t>Wed, 9 May 2012 13:11:17 -0400 (EDT)</t>
  </si>
  <si>
    <t>Emily Clack - Clean Water Action &lt;activist@cleanwater.org&gt;</t>
  </si>
  <si>
    <t>We're Growing! Now Hiring Activists Across the Country</t>
  </si>
  <si>
    <t>&lt;2189721351.1567211602@org.orgDB.mail.democracyinaction.org&gt;</t>
  </si>
  <si>
    <t>Sat, 18 Jul 2015 16:25:28 +0000</t>
  </si>
  <si>
    <t>john.podesta@gmail.com, Matt Paul &lt;mpaul@hillaryclinton.com&gt;, 
 Marlon Marshall &lt;mmarshall@hillaryclinton.com&gt;, 
 Kristina Schake &lt;kschake@hillaryclinton.com&gt;, 
 Oren Shur &lt;oshur@hillaryclinton.com&gt;, john@algpolling.com, 
 Michael Halle &lt;mhalle@hillaryclinton.com&gt;, ellen.esterhay@gmmb.com, 
 Jennifer Palmieri &lt;jpalmieri@hillaryclinton.com&gt;, 
 Elan Kriegel &lt;ekriegel@hillaryclinton.com&gt;, 
 Robby Mook &lt;re47@hillaryclinton.com&gt;, ha16@hillaryclinton.com, 
 Mike Vlacich &lt;mvlacich@hillaryclinton.com&gt;, 
 Katie Dowd &lt;kdowd@hillaryclinton.com&gt;, mona@algpolling.com, 
 caitlin@grunwald-communications.com, Sawsan Bay &lt;sbay@hillaryclinton.com&gt;, 
 jbenenson@bsgco.com, Dan Schwerin &lt;dschwerin@hillaryclinton.com&gt;, 
 Brian Fallon &lt;bfallon@hillaryclinton.com&gt;, 
 Tony Carrk &lt;tcarrk@hillaryclinton.com&gt;, jim.margolis@gmmb.com, 
 Alex Hornbrook &lt;ahornbrook@hillaryclinton.com&gt;, gruncom@aol.com, 
 Amanda Renteria &lt;arenteria@hillaryclinton.com&gt;, 
 David Binder &lt;david@db-research.com&gt;, 
 Karen Finney &lt;kfinney@hillaryclinton.com&gt;, 
 Teddy Goff &lt;tgoff@hillaryclinton.com&gt;, scurrie@bsgco.com, 
 Jake Sullivan &lt;jsullivan@hillaryclinton.com&gt;, 
 Stephanie Hannon &lt;hannon@hillaryclinton.com&gt;, 
 Christina Reynolds &lt;creynolds@hillaryclinton.com&gt;</t>
  </si>
  <si>
    <t>Updated Invitation: Retreat: Senior Staff + State Directors +
 Consultants @ Sun Jul 19, 2015 10am - 5pm (john.podesta@gmail.com)</t>
  </si>
  <si>
    <t>&lt;001a114dce6ca6d043051b28c02e@google.com&gt;</t>
  </si>
  <si>
    <t>Mon, 27 Jul 2015 17:55:31 +0000</t>
  </si>
  <si>
    <t>john.podesta@gmail.com, Jenna Lowenstein &lt;jlowenstein@hillaryclinton.com&gt;, 
 Jake Sullivan &lt;jsullivan@hillaryclinton.com&gt;, 
 Oren Shur &lt;oshur@hillaryclinton.com&gt;, Karen Dunn &lt;karen.l.dunn@gmail.com&gt;, 
 Katie Dowd &lt;kdowd@hillaryclinton.com&gt;, Ronald Klain &lt;rklain@aol.com&gt;, 
 Dan Schwerin &lt;dschwerin@hillaryclinton.com&gt;, 
 Kristina Schake &lt;kschake@hillaryclinton.com&gt;, 
 Karen Finney &lt;kfinney@hillaryclinton.com&gt;, 
 Jennifer Palmieri &lt;jpalmieri@hillaryclinton.com&gt;, 
 Amanda Renteria &lt;arenteria@hillaryclinton.com&gt;, 
 Teddy Goff &lt;tgoff@hillaryclinton.com&gt;, 
 Marlon Marshall &lt;mmarshall@hillaryclinton.com&gt;, 
 Sara Solow &lt;ssolow@hillaryclinton.com&gt;, 
 Christina Reynolds &lt;creynolds@hillaryclinton.com&gt;</t>
  </si>
  <si>
    <t>Invitation: GOP Debate Strategy Meeting @ Wed Jul 29, 2015 11am -
 12pm (john.podesta@gmail.com)</t>
  </si>
  <si>
    <t>&lt;94eb2c092a46485b29051bdf0f5f@google.com&gt;</t>
  </si>
  <si>
    <t>Sun, 21 Jun 2015 13:55:11 -0400</t>
  </si>
  <si>
    <t>Re: BDS</t>
  </si>
  <si>
    <t>&lt;2024B1FCFD37FC478BCD92EC0508319F06B0F77E89@CBIvEXMB05DC.cov.com&gt;</t>
  </si>
  <si>
    <t>Fri, 15 May 2015 08:06:25 -0400</t>
  </si>
  <si>
    <t>&lt;CAJiTYQa-dCDmBtpR=gN5b7=qB6RuU6A_8WqDxRxjsoCfHopoYw@mail.gmail.com&gt;</t>
  </si>
  <si>
    <t>Wed, 22 Apr 2015 20:05:28 -0400</t>
  </si>
  <si>
    <t>Fwd: HRC Trade Statement</t>
  </si>
  <si>
    <t>&lt;CAEMn5QnpTdgP_SPswKfj+Z2TbjO16RW2U6fJUn_dniUS-8KeqA@mail.gmail.com&gt;</t>
  </si>
  <si>
    <t>Mon, 18 Jan 2016 10:25:32 -0500</t>
  </si>
  <si>
    <t>&lt;CAE6FiQ_T_otfDkBCYDQshrXGzWvCw56ScuMRVma86q24gT_rqA@mail.gmail.com&gt;</t>
  </si>
  <si>
    <t>Mon, 23 Feb 2015 16:04:08 +0000</t>
  </si>
  <si>
    <t>&lt;8D8A402C-49AB-404B-9635-C126B5D32007@algpolling.com&gt;</t>
  </si>
  <si>
    <t>Thu, 7 Jan 2016 17:06:19 -0800</t>
  </si>
  <si>
    <t>"Brooks Running" &lt;brooksrunning@updates.brooksrunning.com&gt;</t>
  </si>
  <si>
    <t>Winter sale! Hit the ground running for less</t>
  </si>
  <si>
    <t>&lt;7qzfdn86vxtdurfwl1lnpiajoixu75ca.5ca.1452215179@updates.brooksrunning.com&gt;</t>
  </si>
  <si>
    <t>Wed, 13 Jan 2016 15:20:30 -0500</t>
  </si>
  <si>
    <t>Re: foodie $er / in Harlem - Tuesday Jan 26th ?</t>
  </si>
  <si>
    <t>&lt;CAE6FiQ8_Yiyo8wOevWMsBBhOH2n7NQ2pMooe2ErQx=-s7_SWjg@mail.gmail.com&gt;</t>
  </si>
  <si>
    <t>Sat, 1 Nov 2014 20:39:17 +0000</t>
  </si>
  <si>
    <t>john, thank you</t>
  </si>
  <si>
    <t>&lt;24937c0745025a9c34c076efb6a3870a@bounce.bluestatedigital.com&gt;</t>
  </si>
  <si>
    <t>Wed, 21 Oct 2015 21:28:38 +0000</t>
  </si>
  <si>
    <t>Lona Valmoro &lt;lvalmoro@hrcoffice.com&gt;, Cheryl Mills &lt;cheryl.mills@gmail.com&gt;, 
 Phil Barnett &lt;pbarnett@sb-atalaya.com&gt;, 
 =?windows-1252?Q?Phil=0D=0A_Schiliro?= &lt;pschiliro@sb-atalaya.com&gt;, 
 Matt Siegler &lt;matt@sb-atalaya.com&gt;, 
 "bfallon@hillaryclinton.com" &lt;bfallon@hillaryclinton.com&gt;, 
 "jpalmieri@hillaryclinton.com" &lt;jpalmieri@hillaryclinton.com&gt;, 
 Jake Sullivan &lt;jsullivan@hillaryclinton.com&gt;, 
 Philippe Reines &lt;pir@hrcoffice.com&gt;, 
 =?windows-1252?Q?Huma=0D=0A_Abedin?= &lt;huma@hrcoffice.com&gt;, 
 Dan Schwerin &lt;dschwerin@hillaryclinton.com&gt;, 
 "jp66@hillaryclinton.com" &lt;jp66@hillaryclinton.com&gt;, 
 John Podesta &lt;john.podesta@gmail.com&gt;, Mandy Grunwald &lt;gruncom@aol.com&gt;, 
 "Kendall, David" &lt;DKendall@wc.com&gt;, "Turner, Katherine" &lt;KTurner@wc.com&gt;, 
 Heather Samuelson &lt;heather.samuelson@gmail.com&gt;</t>
  </si>
  <si>
    <t>Tomorrow AM -- heading to Capitol Hill</t>
  </si>
  <si>
    <t>&lt;D24D76F3.85EB2%lvalmoro@hrcoffice.com&gt;</t>
  </si>
  <si>
    <t>Mon, 13 Apr 2015 20:48:15 -0400</t>
  </si>
  <si>
    <t>Re: CAP</t>
  </si>
  <si>
    <t>&lt;CAE6FiQ-LQfx8cr4X6VPODD-zy1pMk2Z8eYm2JPNw4UTsQjsBbw@mail.gmail.com&gt;</t>
  </si>
  <si>
    <t>Tue, 6 Dec 2011 18:41:34 -0500</t>
  </si>
  <si>
    <t>"Bruce R. Lindsey (brucerlindsey@aol.com)" &lt;brucerlindsey@aol.com&gt;, 
 =?utf-8?Q?=0D=0A_=28john.podesta@gmail.com=29?= &lt;john.podesta@gmail.com&gt;</t>
  </si>
  <si>
    <t>Priv &amp; Conf: Sample COO Job Descriptions</t>
  </si>
  <si>
    <t>&lt;CB9DA348DFDEDF4A8BB6A02D5162550A10D27EC9D0@NYGEX7MB3.stbglobal.com&gt;</t>
  </si>
  <si>
    <t>Thu, 12 Mar 2015 12:47:34 +0000</t>
  </si>
  <si>
    <t>Robby Mook &lt;robbymook2015@gmail.com&gt;, Joel Benenson &lt;jbenenson@bsgco.com&gt;, 
 Jim Margolis &lt;Jim.Margolis@gmmb.com&gt;, Mandy Grunwald &lt;gruncom@aol.com&gt;, 
 Jennifer Palmieri &lt;jennifer.m.palmieri@gmail.com&gt;, 
 John Podesta &lt;john.podesta@gmail.com&gt;, 
 Kristina Schake &lt;kristinakschake@gmail.com&gt;, 
 =?us-ascii?Q?Huma=0D=0A_Abedin?= &lt;huma@hrcoffice.com&gt;, 
 David Binder &lt;david@db-research.com&gt;, 
 Teddy   Goff &lt;teddy@precisionstrategies.com&gt;, 
 Elan Kriegal &lt;elan.kriegel@bluelabs.com&gt;, 
 John Anzalone &lt;john@algpolling.com&gt;, 
 Mona   Thinavongsa &lt;Mona@algpolling.com&gt;</t>
  </si>
  <si>
    <t>Fwd: Clinton email toplines</t>
  </si>
  <si>
    <t>&lt;E28E31F8-B4BB-470F-8661-AA63276E600B@algpolling.com&gt;</t>
  </si>
  <si>
    <t>Tue, 14 Oct 2008 08:57:53 -0400</t>
  </si>
  <si>
    <t>"Gips, Don" &lt;Don.Gips@level3.com&gt;</t>
  </si>
  <si>
    <t>Re: Susan Ness</t>
  </si>
  <si>
    <t>&lt;5e5cb08a0810140557u5d122383pd023a442dc530364@mail.gmail.com&gt;</t>
  </si>
  <si>
    <t>Sat, 31 Oct 2015 16:59:10 -0400 (EDT)</t>
  </si>
  <si>
    <t>This new survey offer is all yours!</t>
  </si>
  <si>
    <t>&lt;1800827248.45177137.1446325150712@ctjbossms01.surveysampling.com&gt;</t>
  </si>
  <si>
    <t>Thu, 03 Sep 2015 18:16:16 +0000</t>
  </si>
  <si>
    <t>john.podesta@gmail.com, re47@hillaryclinton.com, hsamuelson@cdmillsgroup.com, 
 nmerrill@hillaryclinton.com, jpalmieri@hillaryclinton.com</t>
  </si>
  <si>
    <t>Invitation: Server @ Thu Sep 3, 2015 3:30pm - 4pm (john.podesta@gmail.com)</t>
  </si>
  <si>
    <t>&lt;001a11c209ba6ca3d5051edbc7c2@google.com&gt;</t>
  </si>
  <si>
    <t>Fri, 18 Mar 2016 16:57:21 +0000</t>
  </si>
  <si>
    <t>"Daetz, Steve" &lt;sdaetz@sandlerfoundation.org&gt;, 
 "Sandler, Susan" &lt;ses@sandlerfoundation.org&gt;, 
 "Sandler, Jim" &lt;james@sandlerfoundation.org&gt;, 
 "Knaebel, Sergio" &lt;SKnaebel@sandlerfoundation.org&gt;</t>
  </si>
  <si>
    <t>FW: Article: The Great Divide (by Ryan Lizza, The New Yorker, Mar
 21 2016)</t>
  </si>
  <si>
    <t>&lt;3B00EFA99369C540BE90A0C751EF8F8A13F97949@sf-exch01.sandlerfamily.org&gt;</t>
  </si>
  <si>
    <t>Tue, 03 Feb 2015 18:30:15 -0500</t>
  </si>
  <si>
    <t>Sawsan Bay &lt;sbay@hrcoffice.com&gt;, Shannon Currie &lt;scurrie@bsgco.com&gt;, 
 "maria@precisionstrategies.com" &lt;maria@precisionstrategies.com&gt;, 
 Mona Thinavongsa &lt;Mona@algpolling.com&gt;, 
 Caitlin Merchant &lt;caitlin@grunwald-communications.com&gt;, 
 "Roberts, Abigail" &lt;Abigail.Roberts@gmmb.com&gt;, hellowendyclark@me.com, 
 jennifer.m.palmieri@gmail.com, Kristina Schake &lt;kristinakschake@gmail.com&gt;, 
 Dennis Cheng &lt;d.cheng@me.com&gt;, 
 Joanne Laszczych &lt;jlaszczych@cdmillsGroup.com&gt;, 
 John Podesta &lt;john.podesta@gmail.com&gt;</t>
  </si>
  <si>
    <t>Launch Concept Call</t>
  </si>
  <si>
    <t>&lt;D0F6C437.3182E%marissa.astor@icloud.com&gt;</t>
  </si>
  <si>
    <t>Tue, 11 Aug 2015 04:10:39 +0100</t>
  </si>
  <si>
    <t>Fwd: Some thoughts on economic issues</t>
  </si>
  <si>
    <t>&lt;CAJiTYQaouAF=8NHw6D6PFjWFHHBOCrSEpkDKEs4SepJedYB6JA@mail.gmail.com&gt;</t>
  </si>
  <si>
    <t>Fri, 13 Mar 2015 14:29:43 -0400</t>
  </si>
  <si>
    <t>Re: Are you ignoring me?</t>
  </si>
  <si>
    <t>&lt;CAE6FiQ9zvXZNo5pAF74wWb00qNkJT+VFdpPd1EsrnfPyf+iqkA@mail.gmail.com&gt;</t>
  </si>
  <si>
    <t>Fri, 24 May 2013 15:21:16 +0000</t>
  </si>
  <si>
    <t>Skin in the game</t>
  </si>
  <si>
    <t>&lt;74220b2cca059ba21f485720a685422e@bounce.bluestatedigital.com&gt;</t>
  </si>
  <si>
    <t>Mon, 9 Nov 2015 17:01:54 +0000</t>
  </si>
  <si>
    <t>&lt;12c7cd9f433f9a73481efaa09d31b5459a5.20151109170125@mail176.atl61.mcsv.net&gt;</t>
  </si>
  <si>
    <t>Sat, 31 Jan 2015 18:07:25 -0500</t>
  </si>
  <si>
    <t>Fwd: quote</t>
  </si>
  <si>
    <t>&lt;10D63C76-FABB-42D4-B320-57A2A92B05A8@gmail.com&gt;</t>
  </si>
  <si>
    <t>Wed, 9 Sep 2015 11:18:02 -0400</t>
  </si>
  <si>
    <t>Re: Puerto Rico op-ed</t>
  </si>
  <si>
    <t>&lt;CA+C_h815b2=Sq+1i03+e3A8Pfj30S3c_rnkvCeKMXHpG38EhQg@mail.gmail.com&gt;</t>
  </si>
  <si>
    <t>Tue, 27 Jan 2015 19:19:08 +0000</t>
  </si>
  <si>
    <t>Allegra McLeod &lt;mcleod@law.georgetown.edu&gt;</t>
  </si>
  <si>
    <t>John Mikhail &lt;jm455@law.georgetown.edu&gt;, 
 Law Faculty and Visitors &lt;LawFacultyandVisitors@law.georgetown.edu&gt;</t>
  </si>
  <si>
    <t>Faculty Workshop, Tuesday Feb. 3 - David Luban</t>
  </si>
  <si>
    <t>&lt;D0ED4B76.25E28%am792@law.georgetown.edu&gt;</t>
  </si>
  <si>
    <t>Sun, 12 May 2013 13:45:02 -0400</t>
  </si>
  <si>
    <t>mom's chocolate cake</t>
  </si>
  <si>
    <t>&lt;567dbaa9b8f8426e9c5258bb40bc0f7a@seanmaloney.com&gt;</t>
  </si>
  <si>
    <t>Thu, 9 Apr 2015 16:19:19 -0400</t>
  </si>
  <si>
    <t>john.podesta@gmail.com, Robby Mook &lt;robbymook2015@gmail.com&gt;, 
 Huma Abedin &lt;huma@hrcoffice.com&gt;, 
 Marlon Marshall &lt;marlondmarshall@gmail.com&gt;, 
 Amanda Renteria &lt;amandarenteria@gmail.com&gt;, 
 Jennifer Palmieri &lt;jennifer.m.palmieri@gmail.com&gt;, 
 Kristina Schake &lt;kristinakschake@gmail.com&gt;, 
 Nick Merrill &lt;nmerrill@hrcoffice.com&gt;, Karen Finney &lt;finneyk8@yahoo.com&gt;, 
 Jim Margolis &lt;Jim.Margolis@gmmb.com&gt;, Joel Benenson &lt;jbenenson@bsgco.com&gt;, 
 John Anzalone &lt;john@algpolling.com&gt;, Mandy Grunwald &lt;gruncom@aol.com&gt;</t>
  </si>
  <si>
    <t>RE: Event Memo - Benensons OTR.docx</t>
  </si>
  <si>
    <t>&lt;2ad38d72a9738bf3b445db6857d208c2@mail.gmail.com&gt;</t>
  </si>
  <si>
    <t>Mon, 9 Mar 2015 20:33:08 +0000</t>
  </si>
  <si>
    <t>Carol Russell &lt;carolr@russellherder.com&gt;</t>
  </si>
  <si>
    <t>Assistance Request</t>
  </si>
  <si>
    <t>&lt;D1236DB0.11DC3%carolr@russellherder.com&gt;</t>
  </si>
  <si>
    <t>Mon, 13 Jul 2015 16:45:55 -0400</t>
  </si>
  <si>
    <t>Jennifer Palmieri &lt;jpalmieri@hillaryclinton.com&gt;, 
 Huma Abedin &lt;ha16@hillaryclinton.com&gt;, 
 John Podesta &lt;john.podesta@gmail.com&gt;, Robby Mook &lt;re47@hillaryclinton.com&gt;, 
 Alex Hornbrook &lt;ahornbrook@hillaryclinton.com&gt;, 
 Teddy Goff &lt;tgoff@hillaryclinton.com&gt;</t>
  </si>
  <si>
    <t>RE: California trip first week of August</t>
  </si>
  <si>
    <t>&lt;fd9cc1a84f6b3303ffc762ccb428ab60@mail.gmail.com&gt;</t>
  </si>
  <si>
    <t>Fri, 5 Dec 2008 03:41:42 -0500</t>
  </si>
  <si>
    <t>RE: Fhfa</t>
  </si>
  <si>
    <t>&lt;96AB68D2CFDF484BA95B23C51E9C8B053F5377CE17@CAPMAILBOX.americanprogresscenter.org&gt;</t>
  </si>
  <si>
    <t>Tue, 26 Aug 2014 18:26:39 +0000</t>
  </si>
  <si>
    <t>G'town Colloquium: West African Ebola Epidemic 9/3</t>
  </si>
  <si>
    <t>&lt;5CFB44D64A78CA459D19BE4B86C9F9E825574694@LAW-MBX01.law.georgetown.edu&gt;</t>
  </si>
  <si>
    <t>Sat, 26 Dec 2015 05:14:22 -0800</t>
  </si>
  <si>
    <t>Last Day to Take 25% Off Sitewide</t>
  </si>
  <si>
    <t>&lt;0.0.0.1B4.1D13FDF565E6B76.11FBEB@mta-em5.gearup.leftlanesports.com&gt;</t>
  </si>
  <si>
    <t>Tue, 15 Sep 2015 16:26:28 -0400</t>
  </si>
  <si>
    <t>Robby Mook &lt;re47@hillaryclinton.com&gt;, 
 Marlon Marshall &lt;mmarshall@hillaryclinton.com&gt;, 
 Huma Abedin &lt;ha16@hillaryclinton.com&gt;</t>
  </si>
  <si>
    <t>Fwd: Call w/ Senator Harry Reid</t>
  </si>
  <si>
    <t>&lt;CAE6FiQ_6QtyBSvJTJ6O3fS72sp3pm8UZCDD+6GNQA3thJT7mfg@mail.gmail.com&gt;</t>
  </si>
  <si>
    <t>Wed, 28 Oct 2015 00:00:25 +0000 (GMT)</t>
  </si>
  <si>
    <t>Marcelle Leahy &lt;info@leahyforvermont.com&gt;</t>
  </si>
  <si>
    <t>Today: Big milestone</t>
  </si>
  <si>
    <t>&lt;1023827363.284506421445990425234.JavaMail.app@rbg23.atlis1&gt;</t>
  </si>
  <si>
    <t>Wed, 16 Jul 2008 11:52:32 -0400</t>
  </si>
  <si>
    <t>[big campaign] McCain Events Calendar 7-16</t>
  </si>
  <si>
    <t>&lt;9da174070807160852i545e4a46q8d8e128d11cb10fc@mail.gmail.com&gt;</t>
  </si>
  <si>
    <t>Mon, 22 Feb 2016 11:33:06 -0500</t>
  </si>
  <si>
    <t>Re: CNN Town Hall Prep meeting</t>
  </si>
  <si>
    <t>&lt;CANOiRV_7+qVaEcsUnX73oNA3TFkZS+mBFqXyc9Hdu=B7=ft+qg@mail.gmail.com&gt;</t>
  </si>
  <si>
    <t>Fri, 14 Jan 2011 14:39:11 -0500</t>
  </si>
  <si>
    <t>Standing together in service</t>
  </si>
  <si>
    <t>&lt;536c8fe1eaa9df2d7c2f335af7941c98@bounce.bluestatedigital.com&gt;</t>
  </si>
  <si>
    <t>Tue, 22 Sep 2015 11:40:30 -0400</t>
  </si>
  <si>
    <t>Sen. Leahy</t>
  </si>
  <si>
    <t>&lt;3f192dddcd242f280d2f08168c3fbe17@mail.gmail.com&gt;</t>
  </si>
  <si>
    <t>Sun, 27 Jul 2014 11:01:04 -0400</t>
  </si>
  <si>
    <t>Israel Provoked This War by Henry Siegman, Amira Hass reports on
 the 1000 Palestinians killed,  plus more on Gaza</t>
  </si>
  <si>
    <t>&lt;2974716061.-1926347825@org.orgDB.reply.salsalabs.com&gt;</t>
  </si>
  <si>
    <t>Wed, 16 Sep 2015 18:21:22 -0400</t>
  </si>
  <si>
    <t>Column: Biden-Warren in 2016? | TheHill</t>
  </si>
  <si>
    <t>&lt;SNT404-EAS152EA6D4723CDCD8EAB2E05DF5B0@phx.gbl&gt;</t>
  </si>
  <si>
    <t>Sat, 11 Oct 2008 17:48:28 +0000</t>
  </si>
  <si>
    <t>Re: One more thought</t>
  </si>
  <si>
    <t>&lt;1726217924-1223747308-cardhu_decombobulator_blackberry.rim.net-160099169-@bxe032.bisx.prod.on.blackberry&gt;</t>
  </si>
  <si>
    <t>Mon, 1 Jun 2015 19:56:58 +0000</t>
  </si>
  <si>
    <t>"Demastrie, Jesse" &lt;Jesse.Demastrie@gmmb.com&gt;, 
 Brian Fallon &lt;brianefallon@gmail.com&gt;, David Binder &lt;David@db-research.com&gt;, 
 Elan Kriegel &lt;ekriegel@hillaryclinton.com&gt;, 
 Huma Abedin &lt;huma@hrcoffice.com&gt;, 
 Jen Palmieri &lt;jennifer.m.palmieri@gmail.com&gt;, 
 "Jesse Ferguson (HRC)" &lt;jferguson@hillaryclinton.com&gt;, 
 Joel Benenson &lt;jbenenson@bsgco.com&gt;, 
 =?utf-8?Q?John=0D=0A_Anzalone?= &lt;john@algpolling.com&gt;, 
 John Podesta &lt;john.podesta@gmail.com&gt;, "Kaye, Anson" &lt;Anson.Kaye@gmmb.com&gt;, 
 Kristina Schake &lt;kristinakschake@gmail.com&gt;, 
 "Lenar, AJ" &lt;AJ.Lenar@gmmb.com&gt;, Mandy Grunwald &lt;gruncom@aol.com&gt;, 
 "Margolis, Jim" &lt;Jim.Margolis@gmmb.com&gt;, 
 =?utf-8?Q?Marlon_Marshall=0D=0A_=28HRC=29?= &lt;mmarshall@hillaryclinton.com&gt;, 
 Matt Dover &lt;mdover@hillaryclinton.com&gt;, 
 Nick Merrill &lt;nmerrill@hrcoffice.com&gt;, Oren Shur &lt;orencshur@gmail.com&gt;, 
 "Oxhorn, Liz" &lt;Liz.Oxhorn@gmmb.com&gt;, "Pinelo, Greg" &lt;Greg.Pinelo@gmmb.com&gt;, 
 "Rimel, John" &lt;John.Rimel@gmmb.com&gt;, 
 =?utf-8?Q?Robby_Mook=0D=0A_=28HRC=29?= &lt;re47@hillaryclinton.com&gt;, 
 Teddy Goff &lt;teddy.goff@gmail.com&gt;, 
 =?utf-8?Q?Tony=0D=0A_Carrk?= &lt;tony.carrk@gmail.com&gt;</t>
  </si>
  <si>
    <t>O'Malley PAC - 'O'Say Can You See' requesting Iowa TV rates for
 June...</t>
  </si>
  <si>
    <t>&lt;2961AEE991D64B42BD2114B16DB176910DA102@S2376M11.CDSmail.pvt&gt;</t>
  </si>
  <si>
    <t>Fri, 12 Feb 2016 00:56:32 -0500</t>
  </si>
  <si>
    <t>Re: FOR THE BOOK: SC town hall insert</t>
  </si>
  <si>
    <t>&lt;CAOFhrdSt3X5yGuwmm4YuJJ8trqidBWSvZM8MZOOF6Ae-0WsDdg@mail.gmail.com&gt;</t>
  </si>
  <si>
    <t>Mon, 8 Dec 2014 20:26:57 -0500</t>
  </si>
  <si>
    <t>FSS311 via trustees-user &lt;trustees-user@knox.edu&gt;</t>
  </si>
  <si>
    <t>mkknight1@hotmail.com, dougbayer@comcast.net, glj032355@aol.com, 
 tamott@knox.edu</t>
  </si>
  <si>
    <t>Re: Good news</t>
  </si>
  <si>
    <t>&lt;b387e.26cc32ce.41b7a9e1@aol.com&gt;</t>
  </si>
  <si>
    <t>Tue, 26 Jan 2016 16:20:22 +0000</t>
  </si>
  <si>
    <t>Registrar's Office &lt;lawreg@law.georgetown.edu&gt;</t>
  </si>
  <si>
    <t>"Alexander Merritt(fwd)" &lt;ahm59@georgetown.edu&gt;</t>
  </si>
  <si>
    <t>RE: Congressional Investigations</t>
  </si>
  <si>
    <t>&lt;03FE0D639797834DBC007E63EC8C03505E85D4E1@LAW-MBX01.law.georgetown.edu&gt;</t>
  </si>
  <si>
    <t>Fri, 8 May 2015 19:31:28 +0000</t>
  </si>
  <si>
    <t>John Podesta &lt;john.podesta@gmail.com&gt;, Cheryl Mills &lt;cheryl.mills@gmail.com&gt;, 
 Huma Abedin &lt;huma@hrcoffice.com&gt;</t>
  </si>
  <si>
    <t>Benghazi Select Committee</t>
  </si>
  <si>
    <t>&lt;68600.115050815313002301@us-mta-34.us.mimecast.lan&gt;</t>
  </si>
  <si>
    <t>Tue, 20 Oct 2015 13:39:14 -0400 (EDT)</t>
  </si>
  <si>
    <t>New Jersey Black Mayors Alliance &lt;vondamc@optimum.net&gt;</t>
  </si>
  <si>
    <t>Thank You for Attending!</t>
  </si>
  <si>
    <t>&lt;1122620976439.1111086368303.1705425485.0.181339JL.1002@scheduler.constantcontact.com&gt;</t>
  </si>
  <si>
    <t>Mon, 08 Dec 2008 18:31:48 -0500</t>
  </si>
  <si>
    <t>deleon1952@aol.com</t>
  </si>
  <si>
    <t>FYI -- Doug Wilson</t>
  </si>
  <si>
    <t>&lt;8CB27A446719A87-848-42C@WEBMAIL-DG06.sim.aol.com&gt;</t>
  </si>
  <si>
    <t>Sun, 19 Jul 2015 11:05:07 +0000 (GMT)</t>
  </si>
  <si>
    <t>JOHN, Buy One Get One Free! - offer extended</t>
  </si>
  <si>
    <t>&lt;353770119.275978351437303907688.JavaMail.app@rbg43.atlis1&gt;</t>
  </si>
  <si>
    <t>Sat, 9 Feb 2013 02:17:52 +0000</t>
  </si>
  <si>
    <t>"Froman, Michael B." &lt;Michael_B._Froman@nss.eop.gov&gt;</t>
  </si>
  <si>
    <t>"'john.podesta@gmail.com'" &lt;john.podesta@gmail.com&gt;, 
 "'jpodesta@americanprogress.org'" &lt;jpodesta@americanprogress.org&gt;</t>
  </si>
  <si>
    <t>&lt;D0C9CBD70FB987498921254F3370367228155432@SMEOPD05.DS.EOP.GOV&gt;</t>
  </si>
  <si>
    <t>Thu, 24 Apr 2014 15:01:02 -0400</t>
  </si>
  <si>
    <t>Re: Cards</t>
  </si>
  <si>
    <t>&lt;CAE6FiQ-n6taO=i0KhFoY8JsFuLjCBUJH6x0XMEN8+910v5GaHw@mail.gmail.com&gt;</t>
  </si>
  <si>
    <t>Wed, 19 Nov 2008 13:58:39 -0500</t>
  </si>
  <si>
    <t>Alyssa Mastromonaco &lt;Alyssa.Mastromonaco@ptt.gov&gt;</t>
  </si>
  <si>
    <t>RE: is there another call today with PE and HRC ?</t>
  </si>
  <si>
    <t>&lt;2D9BF548D5515F438B3AA0B0BE7BF5F62FE98C3EC7@MBX-01.ptt.gov&gt;</t>
  </si>
  <si>
    <t>Fri, 18 Dec 2015 13:46:27 -0700 (MST)</t>
  </si>
  <si>
    <t>United Airlines &lt;noreply@qemailserver.com&gt;</t>
  </si>
  <si>
    <t>20151216SFOGEMVB20726 5012689 &lt;john.podesta@gmail.com&gt;</t>
  </si>
  <si>
    <t>Tell us about your trip on 12/16/2015 from San Francisco to Newark</t>
  </si>
  <si>
    <t>&lt;602910477.25250253.1450471587982.JavaMail.dev@jwm4.co1.qprod.net&gt;</t>
  </si>
  <si>
    <t>Sat, 26 Dec 2015 02:41:18 +0000</t>
  </si>
  <si>
    <t>Re: Merry Christmas</t>
  </si>
  <si>
    <t>&lt;DDCFD5559832FC4B976F13453D0A0A6A0A2A8704@CN-399-EXCH1.whca.mil&gt;</t>
  </si>
  <si>
    <t>Tue, 8 Sep 2015 15:51:54 +0000</t>
  </si>
  <si>
    <t>Molly Jackson &lt;jacksonm@law.georgetown.edu&gt;</t>
  </si>
  <si>
    <t>Change of Date: Hoya Federal Credit Union Monthly Visit will be
 Wednesday, September 16th</t>
  </si>
  <si>
    <t>&lt;59F363208D66904A9D93DF19EE99CDDE17E9C6D9@LAW-MBX02.law.georgetown.edu&gt;</t>
  </si>
  <si>
    <t>Fri, 4 Dec 2015 21:21:51 -0500</t>
  </si>
  <si>
    <t>"Jack Shapiro, BarackObama.com" &lt;info@barackobama.com&gt;</t>
  </si>
  <si>
    <t>Add your name - say no to another shutdown</t>
  </si>
  <si>
    <t>&lt;a2504c570c9597f339230781b3a058ec@ofa0.bounce.bluestatedigital.com&gt;</t>
  </si>
  <si>
    <t>Thu, 9 Oct 2008 08:53:42 -0500</t>
  </si>
  <si>
    <t>"Chris Lu" &lt;clu@barackobama.com&gt;, 
 "Adam Hitchcock" &lt;ahitchcock@barackobama.com&gt;, john.podesta@gmail.com, 
 william.m.daley@jpmchase.com, cedley@gmail.com, 
 "Valerie Jarrett" &lt;vjarrett@barackobama.com&gt;, fpena@vestarden.com, 
 fromanm@citi.com, don.gips@level3.com, 
 "Pete Rouse" &lt;prouse@barackobama.com&gt;, 
 "Melody Barnes" &lt;mbarnes@barackobama.com&gt;, jg@rock-creek-ventures.com, 
 cbutts.obama08@gmail.com, burke1262@cox.net, 
 cbrowner@thealbrightgroupllc.com, sonalshah@google.com, ricesusane@aol.com, 
 todd.stern@wilmerhale.com, "Jim Steinberg" &lt;djsberg@gmail.com&gt;, 
 joshua.steiner@quadranglegroup.com, elgieh@yahoo.com, alexkoff@aol.com, 
 ldh@stanford.edu, james.rubin@bcpartners.com, cvarney@hhlaw.com, 
 "Lisa Brown" &lt;lisabrown3660@gmail.com&gt;, 
 "John Leibovitz" &lt;leibovitz@gmail.com&gt;, noveck@gmail.com, 
 gaylesmithgayle@gmail.com, tcuellar@stanford.edu, sewallconroy@comcast.net, 
 "Gitenstein, Mark H." &lt;MGitenstein@mayerbrown.com&gt;, tedkaufman@comcast.net, 
 blevin@stifel.com, "katy kale" &lt;katy_kale@yahoo.com&gt;, 
 sarahelizabethfeinberg@gmail.com, "laura nichols" &lt;laurasnichols@yahoo.com&gt;, 
 "Jeanne Lambrew" &lt;jlambrew@mail.utexas.edu&gt;, 
 "Bob Bauer (Perkins Coie)" &lt;rbauer@perkinscoie.com&gt;</t>
  </si>
  <si>
    <t>Transition story in Huffington Post</t>
  </si>
  <si>
    <t>&lt;1B00035490093D4A9609987376E3B8332A62C51A@manny.obama.local&gt;</t>
  </si>
  <si>
    <t>Tue, 24 Feb 2015 18:19:19 -0500</t>
  </si>
  <si>
    <t>Fwd: 5pm --&gt; 6pm</t>
  </si>
  <si>
    <t>&lt;88875467-B928-4AA8-9DA4-DDD67D816B5B@gmail.com&gt;</t>
  </si>
  <si>
    <t>Fri, 27 Feb 2015 18:18:47 -0500</t>
  </si>
  <si>
    <t>Tom Donilon &lt;tdonilon@gmail.com&gt;</t>
  </si>
  <si>
    <t>&lt;CAOuuN2uf5Np1VjOv2qAnBW1HX8oQ1Ei2yhh=et3dP-GZnva+uA@mail.gmail.com&gt;</t>
  </si>
  <si>
    <t>Mon, 14 Mar 2016 09:05:23 -0700</t>
  </si>
  <si>
    <t>"Lucy Rodriguez" &lt;lucy@rpnalaw.com&gt;</t>
  </si>
  <si>
    <t>RE: Luxor Cabs, Inc. v. Applied Underwriters re: Supplemental Authority</t>
  </si>
  <si>
    <t>&lt;038901d17e0b$517aaff0$f4700fd0$@rpnalaw.com&gt;</t>
  </si>
  <si>
    <t>Thu, 11 Feb 2016 00:20:40 -0500</t>
  </si>
  <si>
    <t>&lt;738084050732288018@unknownmsgid&gt;</t>
  </si>
  <si>
    <t>Wed, 15 Apr 2015 18:18:01 -0400</t>
  </si>
  <si>
    <t>Frank Islam &lt;ffislam@verizon.net&gt;</t>
  </si>
  <si>
    <t>Re: My blogs in the Huffington Post</t>
  </si>
  <si>
    <t>&lt;CAE6FiQ86TV+ZsYshaQH_-Lg4foCnUpteG_u-OE0xB2ZgftPS0w@mail.gmail.com&gt;</t>
  </si>
  <si>
    <t>Sun, 10 Jan 2016 14:12:20 -0500</t>
  </si>
  <si>
    <t>Ron Klain &lt;rklain@aol.com&gt;</t>
  </si>
  <si>
    <t>Fwd: Decks for Message Polls</t>
  </si>
  <si>
    <t>&lt;CAE6FiQ-=FNEbhSLA__dqKMPowy7YqZdtsRhpcQGRQ7UCNgoeyQ@mail.gmail.com&gt;</t>
  </si>
  <si>
    <t>Fri, 27 Feb 2015 23:55:09 +0000</t>
  </si>
  <si>
    <t>Robby Mook &lt;robbymook2015@gmail.com&gt;, Cheryl Mills &lt;cheryl.mills@gmail.com&gt;, 
 Huma Abedin &lt;huma@hrcoffice.com&gt;, 
 Charlie Baker &lt;Charlie.Baker@deweysquare.com&gt;, 
 John Podesta &lt;john.podesta@gmail.com&gt;</t>
  </si>
  <si>
    <t xml:space="preserve">Fyi in case you didn't see </t>
  </si>
  <si>
    <t>&lt;138054D7-67D6-4918-98EB-981B536C64FE@perkinscoie.com&gt;</t>
  </si>
  <si>
    <t>Mon, 7 Jul 2008 11:27:20 -0400</t>
  </si>
  <si>
    <t>[big campaign] McCain Events Calendar 7-7</t>
  </si>
  <si>
    <t>&lt;9da174070807070827n3c771f8cwc6781eac257e7b1f@mail.gmail.com&gt;</t>
  </si>
  <si>
    <t>Fri, 9 Oct 2015 22:55:23 -0400</t>
  </si>
  <si>
    <t>&lt;-4788302383585232164@unknownmsgid&gt;</t>
  </si>
  <si>
    <t>Tue, 23 Jun 2015 21:42:08 -0400</t>
  </si>
  <si>
    <t>Re: Focus Group Debrief Call</t>
  </si>
  <si>
    <t>&lt;CAOn2R-53xR8H9f24pzgKFuJ1HhK1Y_dtgfUcP-woorT0OZSZ2A@mail.gmail.com&gt;</t>
  </si>
  <si>
    <t>Fri, 27 Nov 2015 06:23:12 -0800</t>
  </si>
  <si>
    <t>Earn up to 5 miles per dollar with the MileagePlus X mobile app</t>
  </si>
  <si>
    <t>&lt;0.0.42.F41.1D1291F25D9870E.0@omp.news.united.com&gt;</t>
  </si>
  <si>
    <t>Mon, 10 Aug 2015 19:01:29 -0400</t>
  </si>
  <si>
    <t>"Lana Z. Moresky" &lt;lmoresky@me.com&gt;</t>
  </si>
  <si>
    <t>Robby Mook &lt;robbymook@gmail.com&gt;, John Podesta &lt;john.podesta@gmail.com&gt;</t>
  </si>
  <si>
    <t>Early efforts to reach voters reflect GOP commitment to winning back
 Ohio in 2016 - Crain's Cleveland Business</t>
  </si>
  <si>
    <t>&lt;9E662128-617C-4FF9-BA2B-A85A5CF61F20@me.com&gt;</t>
  </si>
  <si>
    <t>Fri, 24 Jul 2015 10:43:06 -0400</t>
  </si>
  <si>
    <t>Michael Zeldin &lt;zeldin.michael1@gmail.com&gt;</t>
  </si>
  <si>
    <t>Re: Just saw your email</t>
  </si>
  <si>
    <t>&lt;E321450D-DEFD-4678-908A-FF95C2BC5C1C@gmail.com&gt;</t>
  </si>
  <si>
    <t>Wed, 16 Dec 2015 12:33:26 -0700 (MST)</t>
  </si>
  <si>
    <t>20151215EWRGEMVB20230 5012689 &lt;john.podesta@gmail.com&gt;</t>
  </si>
  <si>
    <t>Tell us about your trip on 12/15/2015 from Newark to San Francisco</t>
  </si>
  <si>
    <t>&lt;1872018553.23383459.1450294406609.JavaMail.dev@jwm4.co1.qprod.net&gt;</t>
  </si>
  <si>
    <t>Wed, 16 Apr 2014 15:39:02 +0000</t>
  </si>
  <si>
    <t>Karen Wilcox &lt;KWilcox@IMSearch.com&gt;</t>
  </si>
  <si>
    <t>NRDC search</t>
  </si>
  <si>
    <t>&lt;41E205A8EC9BF8419EF740A455368E2614CAB4F3@SBO-MAIL.imsearch.net&gt;</t>
  </si>
  <si>
    <t>Mon, 29 Dec 2014 05:20:19 -0500</t>
  </si>
  <si>
    <t>Fwd: Open letter to Charles Barkley from Sen. Hank Sanders: 'Legacy of slavery is everywhere' | AL.com</t>
  </si>
  <si>
    <t>&lt;1DC11DD6-C11D-43A4-98F5-B98A528B329F@gmail.com&gt;</t>
  </si>
  <si>
    <t>Fri, 22 May 2015 20:27:54 -0400</t>
  </si>
  <si>
    <t>Re: Good to C U!</t>
  </si>
  <si>
    <t>&lt;-7870004661887574902@unknownmsgid&gt;</t>
  </si>
  <si>
    <t>Sun, 19 Jan 2014 21:26:45 +0000</t>
  </si>
  <si>
    <t>&lt;9ac307bb625846dea7c880bb01240ffc@BN1PR05MB422.namprd05.prod.outlook.com&gt;</t>
  </si>
  <si>
    <t>Sun, 21 Dec 2014 23:27:58 -0500</t>
  </si>
  <si>
    <t>Thanks and follow up</t>
  </si>
  <si>
    <t>&lt;6EDC5BA0-68A2-4FA2-BF3B-BBBA24ECDB6E@gmail.com&gt;</t>
  </si>
  <si>
    <t>Sun, 16 Aug 2015 20:50:57 -0400</t>
  </si>
  <si>
    <t>Re: All set for the morning</t>
  </si>
  <si>
    <t>&lt;29111F5D-FB45-456E-A034-00FBDFA1E25D@gmail.com&gt;</t>
  </si>
  <si>
    <t>Mon, 16 Mar 2015 09:58:51 -0400</t>
  </si>
  <si>
    <t>Re: Ticket attached + Scheduling memo</t>
  </si>
  <si>
    <t>&lt;CAE6FiQ_+5bVuh7XAvbArtzzHh_eGqV1WDBrua0REHmw_p3RXkA@mail.gmail.com&gt;</t>
  </si>
  <si>
    <t>Tue, 1 Mar 2016 17:17:09 -0500</t>
  </si>
  <si>
    <t>Ron Klain &lt;rklain@aol.com&gt;, Neera Tanden &lt;ntanden@gmail.com&gt;</t>
  </si>
  <si>
    <t>RE: Monsanto/ Michigan debate</t>
  </si>
  <si>
    <t>&lt;b819280685a29011423383f476b12fbc@mail.gmail.com&gt;</t>
  </si>
  <si>
    <t>Wed, 11 Jul 2012 17:14:46 -0400</t>
  </si>
  <si>
    <t>Ira Magaziner &lt;ira@sjsadvisors.com&gt;, 
 Bruce Lindsey &lt;blindsey@clintonfoundation.org&gt;, 
 Darien Sturges &lt;dsturges@clintonfoundation.org&gt;, 
 Karen Luken &lt;kluken@clintonfoundation.org&gt;, 
 Joe Ballard &lt;joe.ballard@clintonglobalinitiative.org&gt;, 
 Ed Hughes &lt;ed.hughes@clintonglobalinitiative.org&gt;, 
 Caroline Hermans &lt;caroline.hermans@clintonglobalinitiative.org&gt;</t>
  </si>
  <si>
    <t>&lt;D00800C9D48A754DA64285EA0773757501E4F59158@CLINTON07.utopiasystems.net&gt;</t>
  </si>
  <si>
    <t>Tue, 9 Feb 2016 22:56:16 +0000</t>
  </si>
  <si>
    <t>RE: Thanks</t>
  </si>
  <si>
    <t>&lt;CY1PR0401MB1754CD66FEA78843D1F3E282BFD60@CY1PR0401MB1754.namprd04.prod.outlook.com&gt;</t>
  </si>
  <si>
    <t>Sat, 5 Sep 2015 15:02:46 -0400</t>
  </si>
  <si>
    <t>Re: finances/washington post</t>
  </si>
  <si>
    <t>&lt;D86BF0DB-2648-455A-9BF5-30FBB55D334E@gmail.com&gt;</t>
  </si>
  <si>
    <t>Tue, 07 Apr 2015 20:51:00 -0400</t>
  </si>
  <si>
    <t>Cancelled: Strategy Call</t>
  </si>
  <si>
    <t>&lt;D149F3E8.4649C%marissa.astor@icloud.com&gt;</t>
  </si>
  <si>
    <t>Wed, 11 Jun 2014 22:28:37 +0000</t>
  </si>
  <si>
    <t>The Eric Cantor Lesson</t>
  </si>
  <si>
    <t>&lt;a61dad50de82c45308da6ce34a59555a@bounce.bluestatedigital.com&gt;</t>
  </si>
  <si>
    <t>Mon, 4 May 2015 22:55:48 -0400</t>
  </si>
  <si>
    <t>&lt;-4086372643082388799@unknownmsgid&gt;</t>
  </si>
  <si>
    <t>Wed, 1 Jul 2015 20:32:19 -0400</t>
  </si>
  <si>
    <t>hrcrapid@hillaryclinton.com</t>
  </si>
  <si>
    <t>July 1st Nightly Press Traffic Summary</t>
  </si>
  <si>
    <t>&lt;8903196755605695514@unknownmsgid&gt;</t>
  </si>
  <si>
    <t>Thu, 22 Oct 2015 22:24:54 -0400</t>
  </si>
  <si>
    <t>John Podesta &lt;john.podesta@gmail.com&gt;, jpalmieri@hillaryclinton.com, 
 "Ann O'Leary" &lt;aoleary@hillaryclinton.com&gt;, 
 Maya Harris &lt;maya@mayalharris.com&gt;</t>
  </si>
  <si>
    <t>Wow, she was great today</t>
  </si>
  <si>
    <t>&lt;CALd0n2n_6HsXoR4ZDQnL2DD-TyXXps3cRxNHRw=thHVm=qeD1g@mail.gmail.com&gt;</t>
  </si>
  <si>
    <t>Wed, 22 Apr 2015 15:48:20 -0400</t>
  </si>
  <si>
    <t>Benghazi call off</t>
  </si>
  <si>
    <t>&lt;CAEMn5QkOWCAq-bgAD3iAdkWjC-16HUExULKJ6zDj1h4_cuBmqg@mail.gmail.com&gt;</t>
  </si>
  <si>
    <t>Sun, 6 Sep 2015 17:48:39 -0400</t>
  </si>
  <si>
    <t>Re: HFA finance mtg. in Geneva</t>
  </si>
  <si>
    <t>&lt;1276818416236802518@unknownmsgid&gt;</t>
  </si>
  <si>
    <t>Mon, 31 Aug 2015 13:52:16 +0000</t>
  </si>
  <si>
    <t>G'town Law Supreme Court Press Briefing 9/22</t>
  </si>
  <si>
    <t>&lt;5CFB44D64A78CA459D19BE4B86C9F9E85F237B0D@LAW-MBX01.law.georgetown.edu&gt;</t>
  </si>
  <si>
    <t>Fri, 16 May 2008 10:11:58 -0400</t>
  </si>
  <si>
    <t>tom@zzranch.com, davidbrockdc@gmail.com, 
 "'Susan McCue'" &lt;Susan@messageinc.com&gt;, "'Susan McCue'" &lt;susan@one.org&gt;, 
 "'Begala, Paul'" &lt;pbegala@hatcreekent.com&gt;, matthewsbutler@gmail.com, 
 john.podesta@gmail.com</t>
  </si>
  <si>
    <t>MCCAIN and Lobbyists - breaking through with the press</t>
  </si>
  <si>
    <t>&lt;004401c8b75e$cde058a0$69a109e0$@org&gt;</t>
  </si>
  <si>
    <t>Mon, 23 Mar 2015 12:08:51 -0400</t>
  </si>
  <si>
    <t>Campaign assistant</t>
  </si>
  <si>
    <t>&lt;CAB5o6bZQiVQ-YThJv_q2EDxzkK0sxXsizG0_mxE3_QbgcNyfhA@mail.gmail.com&gt;</t>
  </si>
  <si>
    <t>Thu, 22 Oct 2015 21:55:23 -0400</t>
  </si>
  <si>
    <t>&lt;CAMhPeA_rzw98VtPnY0ZdRLBkaPrtJvrd2K_=g2ieWPyaM=G+ow@mail.gmail.com&gt;</t>
  </si>
  <si>
    <t>Wed, 25 Nov 2015 00:13:31 +0000</t>
  </si>
  <si>
    <t>"[PETITION] - EndCitizensUnited.org" &lt;admin@endcitizensunited.org&gt;</t>
  </si>
  <si>
    <t>Republicans BLOCKED the bill</t>
  </si>
  <si>
    <t>&lt;884645c326a9db730d215351270dca48@bounce.bluestatedigital.com&gt;</t>
  </si>
  <si>
    <t>Sat, 24 Aug 2013 18:38:19 -0400</t>
  </si>
  <si>
    <t>Tina Flournoy &lt;Tina@presidentclinton.com&gt;, 
 Bari Lurie &lt;blurie@clintonfoundation.org&gt;, 
 Maura Pally &lt;mpally@clintonfoundation.org&gt;, 
 Huma Abedin Contact &lt;huma@clintonemail.com&gt;, 
 Hannah Richert - PC &lt;hannah@presidentclinton.com&gt;</t>
  </si>
  <si>
    <t>&lt;651EDFB72078454697DF67586425910E17E8AA91E7@CLINTON07.utopiasystems.net&gt;</t>
  </si>
  <si>
    <t>Thu, 9 Apr 2015 23:39:38 +0000</t>
  </si>
  <si>
    <t>Jake Sullivan &lt;jake.sullivan@gmail.com&gt;, Teddy Goff &lt;teddy.goff@gmail.com&gt;</t>
  </si>
  <si>
    <t>&lt;D14C85E7.7A614%dschwerin@hrcoffice.com&gt;</t>
  </si>
  <si>
    <t>Thu, 23 Oct 2008 15:44:02 +0000</t>
  </si>
  <si>
    <t>Delivered: Re: Howard Dean</t>
  </si>
  <si>
    <t>&lt;1795351912-1224776639-cardhu_decombobulator_blackberry.rim.net-102741228-@bxe032.bisx.prod.on.blackberry&gt;</t>
  </si>
  <si>
    <t>Mon, 29 Jun 2015 21:07:42 +0000 (UTC)</t>
  </si>
  <si>
    <t>Teresita Perez &lt;messages-noreply@linkedin.com&gt;</t>
  </si>
  <si>
    <t>Teresita Perez's invitation is waiting for your response</t>
  </si>
  <si>
    <t>&lt;1134986092.3652961.1435612062024.JavaMail.app@ela4-app7438.prod&gt;</t>
  </si>
  <si>
    <t>Thu, 28 May 2015 23:25:54 +0530</t>
  </si>
  <si>
    <t>Ambassador Subrahmanyam Jaishankar &lt;sjaishankar55@gmail.com&gt;</t>
  </si>
  <si>
    <t>&lt;DE0F23A5-B7D9-4231-A32C-72DA45500FED@gmail.com&gt;</t>
  </si>
  <si>
    <t>Fri, 15 May 2009 11:31:08 -0400</t>
  </si>
  <si>
    <t>[big campaign] ADVISORY: Press Conference Call - Monday, May 18th at
 11:00 a.m. EDT</t>
  </si>
  <si>
    <t>&lt;29FF7EFA288ACD488DD412939D4D1BAB4A4BD5@aufc-server.AUFC.local&gt;</t>
  </si>
  <si>
    <t>Wed, 12 Nov 2014 08:18:25 -0600</t>
  </si>
  <si>
    <t>"ABA Books - Section of Environment, Energy, and Resources  "
	&lt;publishing@americanbar.org&gt;</t>
  </si>
  <si>
    <t>Guide to FOIA and Other Regulations on Information</t>
  </si>
  <si>
    <t>&lt;28766-14281728.1415801937750.JavaMail.SYSTEM@chg-mcm-prod&gt;</t>
  </si>
  <si>
    <t>Sat, 10 Oct 2015 09:45:43 -0400</t>
  </si>
  <si>
    <t>Debbie just called me, excited to report Tina had called</t>
  </si>
  <si>
    <t>&lt;CANvypvCH=1KFaSnyWzhmP6HtGYhhBbXeeo1ZnvBbfA+q9g38dw@mail.gmail.com&gt;</t>
  </si>
  <si>
    <t>Thu, 28 Aug 2008 13:52:26 -0500 (CDT)</t>
  </si>
  <si>
    <t>National Journal Group &lt;NJG@nja-media.com&gt;</t>
  </si>
  <si>
    <t>Sign Up For 2008 Convention Alerts</t>
  </si>
  <si>
    <t>&lt;4Oz1ccmcewycEkDbb8yREFdec.mw.1219949532953@OMS09&gt;</t>
  </si>
  <si>
    <t>Fri, 24 Oct 2008 09:20:38 -0500</t>
  </si>
  <si>
    <t>"Ralph Schlosstein" &lt;ralph@highviewinvestmentgroup.com&gt;</t>
  </si>
  <si>
    <t>Meeting yesterday</t>
  </si>
  <si>
    <t>&lt;4BB9E865D405C1419360406BB6BBD7065C7156@be10.exg4.exghost.com&gt;</t>
  </si>
  <si>
    <t>Fri, 11 Dec 2015 15:47:37 -0500</t>
  </si>
  <si>
    <t>&lt;A06E98EC-8092-4562-AE9A-7B86BB99A988@gmail.com&gt;</t>
  </si>
  <si>
    <t>Sat, 27 Sep 2014 04:23:38 +0000 (UTC)</t>
  </si>
  <si>
    <t>Marc Mezvinsky &lt;marcmez@yahoo.com&gt;</t>
  </si>
  <si>
    <t>Proud Parents.</t>
  </si>
  <si>
    <t>&lt;899831138.122656.1411791818962.JavaMail.yahoo@jws10788.mail.gq1.yahoo.com&gt;</t>
  </si>
  <si>
    <t>Tue, 28 Apr 2015 17:20:28 -0700</t>
  </si>
  <si>
    <t>"Griffin, Sierra" &lt;griffin@gonringspahn.com&gt;</t>
  </si>
  <si>
    <t>RE: In LA on Wednesday</t>
  </si>
  <si>
    <t>&lt;2033BAC27E73F7488E82A902591F46F0042530C01C5B@EXCHANGE01.win.dreamworksstudios.com&gt;</t>
  </si>
  <si>
    <t>Fri, 28 Aug 2015 23:16:19 +0000</t>
  </si>
  <si>
    <t>john.podesta@gmail.com, jim.margolis@gmmb.com, Ronald Klain &lt;rklain@aol.com&gt;, 
 re47@hillaryclinton.com, jpalmieri@hillaryclinton.com, john@algpolling.com, 
 jbenenson@bsgco.com, Karen Dunn &lt;karen.l.dunn@gmail.com&gt;, 
 tcarrk@hillaryclinton.com, caitlin@grunwald-communications.com, 
 gruncom@aol.com, oshur@hillaryclinton.com, creynolds@hillaryclinton.com, 
 kcosta@hillaryclinton.com, jsullivan@hillaryclinton.com, 
 vanand@hillaryclinton.com, David Binder &lt;david@db-research.com&gt;, 
 dschwerin@hillaryclinton.com, mona@algpolling.com, 
 ssolow@hillaryclinton.com, ellen.esterhay@gmmb.com, scurrie@bsgco.com</t>
  </si>
  <si>
    <t>Invitation: Debate Prep Call @ Mon Aug 31, 2015 11:30am - 1pm (john.podesta@gmail.com)</t>
  </si>
  <si>
    <t>&lt;94eb2c073d007d71d4051e6745fa@google.com&gt;</t>
  </si>
  <si>
    <t>Sun, 18 Jan 2015 16:38:08 +0000</t>
  </si>
  <si>
    <t>Fwd: Message to John</t>
  </si>
  <si>
    <t>&lt;34E5AB44-E9EE-4A74-A12B-B90698D55877@podesta.com&gt;</t>
  </si>
  <si>
    <t>Tue, 17 Nov 2015 13:22:00 -0500</t>
  </si>
  <si>
    <t>&lt;4679819393276905608@unknownmsgid&gt;</t>
  </si>
  <si>
    <t>Tue, 11 Aug 2015 20:14:16 +0000</t>
  </si>
  <si>
    <t>john.podesta@gmail.com, ha16@hillaryclinton.com, 
 arenteria@hillaryclinton.com, jpalmieri@hillaryclinton.com, 
 kschake@hillaryclinton.com, dhamwi@hillaryclinton.com, 
 re47@hillaryclinton.com, tgoff@hillaryclinton.com, 
 kfinney@hillaryclinton.com, sbay@hillaryclinton.com, 
 creynolds@hillaryclinton.com, msmith@hillaryclinton.com, 
 aelrod@hillaryclinton.com, mmarshall@hillaryclinton.com</t>
  </si>
  <si>
    <t>Updated Invitation: Surrogates Meeting @ Tue Aug 11, 2015 6pm - 7pm (john.podesta@gmail.com)</t>
  </si>
  <si>
    <t>&lt;047d7b33da0813afd4051d0ebf2c@google.com&gt;</t>
  </si>
  <si>
    <t>Sat, 23 Aug 2014 18:23:40 +0000</t>
  </si>
  <si>
    <t>SERIOUS setback</t>
  </si>
  <si>
    <t>&lt;6eebe6a446f32030211a665694c457ca@bounce.bluestatedigital.com&gt;</t>
  </si>
  <si>
    <t>Sun, 19 Jul 2015 09:32:03 -0400</t>
  </si>
  <si>
    <t>Re: Lost phone</t>
  </si>
  <si>
    <t>&lt;2973E992-5141-4452-BB8A-F1692208D5FD@gmail.com&gt;</t>
  </si>
  <si>
    <t>Sun, 5 Apr 2015 22:39:49 +0000</t>
  </si>
  <si>
    <t>China Trip/Pritzker Dinner</t>
  </si>
  <si>
    <t>&lt;1428273590343.3471@americanprogress.org&gt;</t>
  </si>
  <si>
    <t>Wed, 6 May 2015 15:55:41 +0000</t>
  </si>
  <si>
    <t>Maria Cardona &lt;Maria.Cardona@deweysquare.com&gt;</t>
  </si>
  <si>
    <t>URGENT - Governor Richardson</t>
  </si>
  <si>
    <t>&lt;AMSPR06MB102EB452F9200F25C597114F2D00@AMSPR06MB102.eurprd06.prod.outlook.com&gt;</t>
  </si>
  <si>
    <t>Sat, 22 Nov 2008 16:48:15 -0600</t>
  </si>
  <si>
    <t>"Pritzker, Penny" &lt;PPritzker@pritzkerrealty.com&gt;</t>
  </si>
  <si>
    <t>&lt;381D8BE4C7034F4D97A976A0D579F60008A092F6@exchange01.pritzker.com&gt;</t>
  </si>
  <si>
    <t>Sat, 25 Oct 2014 18:10:56 -0400</t>
  </si>
  <si>
    <t>Re: Lunch Tomorrow</t>
  </si>
  <si>
    <t>&lt;2A91AF1F-F5AB-4242-B60C-BBA4DCDFD14D@gmail.com&gt;</t>
  </si>
  <si>
    <t>Wed, 30 Sep 2015 13:34:08 -0400</t>
  </si>
  <si>
    <t>Kelly Maer &lt;kellysmaer@gmail.com&gt;</t>
  </si>
  <si>
    <t>Re: New Jersey Democratic State Committee (NJDSC) Chairman John Currie</t>
  </si>
  <si>
    <t>&lt;CAPczyxtQopOcvu-Mmg-XcsFBtViiQ-Xh-Tq2LQZZXKgny4bPLg@mail.gmail.com&gt;</t>
  </si>
  <si>
    <t>Tue, 27 Oct 2015 15:42:24 +0000</t>
  </si>
  <si>
    <t>"pending@endcitizensunited.org" &lt;admin@endcitizensunited.org&gt;</t>
  </si>
  <si>
    <t>&lt;35752500254d0cc54cf6ee3bfc60b780@bounce.bluestatedigital.com&gt;</t>
  </si>
  <si>
    <t>Mon, 2 Feb 2015 12:43:11 -0500</t>
  </si>
  <si>
    <t>King &amp; Spalding International Trade Practice Group
	&lt;manufacture@kslawmail.com&gt;</t>
  </si>
  <si>
    <t>Trade &amp; Manufacturing Alert - February 2015</t>
  </si>
  <si>
    <t>&lt;86cc4ae8b66142ec8f1a1759e9cf5bed@kslawmail.com&gt;</t>
  </si>
  <si>
    <t>Fri, 13 Nov 2015 16:18:58 -0500</t>
  </si>
  <si>
    <t>Re: CONFIRMED CALL RE: Following up on discussion on the Equitable
 Growth Steering Committee call</t>
  </si>
  <si>
    <t>&lt;CAEMn5QnFwgYhJi_RmxCnkmy9MtCbS1oDGeAXaudPhrixQNUMhw@mail.gmail.com&gt;</t>
  </si>
  <si>
    <t>Thu, 19 Nov 2015 02:53:31 -0500</t>
  </si>
  <si>
    <t>Remarks on ISIS</t>
  </si>
  <si>
    <t>&lt;CAAEwKfyjoh2mO1Tfb9R=U9tcU=gmsmLWAD3sgAyH8uXAhttfgg@mail.gmail.com&gt;</t>
  </si>
  <si>
    <t>Wed, 20 Feb 2008 15:45:30 -0500</t>
  </si>
  <si>
    <t>FQ</t>
  </si>
  <si>
    <t>&lt;DC51CA130B02C546A982679CDF0CCBEF028BEFC1@EVS1.GQRR.local&gt;</t>
  </si>
  <si>
    <t>Tue, 11 Nov 2008 16:43:38 -0500</t>
  </si>
  <si>
    <t>Susan Rice &lt;Susan.Rice@ptt.gov&gt;</t>
  </si>
  <si>
    <t>Dan Tarullo &lt;Dan.Tarullo@ptt.gov&gt;, Jim Steinberg &lt;Jim.Steinberg@ptt.gov&gt;</t>
  </si>
  <si>
    <t>Re: Rep Leach</t>
  </si>
  <si>
    <t>&lt;2D9BF548D5515F438B3AA0B0BE7BF5F62F72FE6386@MBX-01.ptt.gov&gt;</t>
  </si>
  <si>
    <t>Fri, 5 Jun 2015 13:43:13 -0500</t>
  </si>
  <si>
    <t>Arthur Pronin &lt;a.pronin@meydems.org&gt;</t>
  </si>
  <si>
    <t>Hon. John Podesta- Hillary Super Volunteer in Houston&amp; Friend of
 John West Reaching Out</t>
  </si>
  <si>
    <t>&lt;SNT153-W529CCFB4DB4F1D069074F5D9B20@phx.gbl&gt;</t>
  </si>
  <si>
    <t>Sun, 28 Feb 2016 18:26:18 -0500</t>
  </si>
  <si>
    <t>&lt;BAY405-EAS28329D7D07477DF908F8C98E6B90@phx.gbl&gt;</t>
  </si>
  <si>
    <t>Tue, 18 Nov 2008 15:13:53 +0000</t>
  </si>
  <si>
    <t>"Jim Sandler" &lt;james@sandlerfoundation.org&gt;</t>
  </si>
  <si>
    <t>Oceans</t>
  </si>
  <si>
    <t>&lt;453962512-1227026500-cardhu_decombobulator_blackberry.rim.net-638692941-@bxe245.bisx.prod.on.blackberry&gt;</t>
  </si>
  <si>
    <t>Fri, 7 May 2010 10:44:40 -0400 (EDT)</t>
  </si>
  <si>
    <t>"Don't Ask, Don't Tell"</t>
  </si>
  <si>
    <t>&lt;759166653.331715156@democracy.dsccdb.www.democratsenators.org&gt;</t>
  </si>
  <si>
    <t>Thu, 20 Nov 2014 06:51:57 +0000</t>
  </si>
  <si>
    <t>RE: Executive Action | HRC</t>
  </si>
  <si>
    <t>&lt;25FD17942867384A8E90BD86C550FB78F20C8C@CESC-EXCH01.clinton.local&gt;</t>
  </si>
  <si>
    <t>Thu, 10 Dec 2015 21:49:10 +0000</t>
  </si>
  <si>
    <t>caitlin@grunwald-communications.com, creynolds@hillaryclinton.com, 
 jim.margolis@gmmb.com, mharris@hillaryclinton.com, 
 dschwerin@hillaryclinton.com, gruncom@aol.com, sbay@hillaryclinton.com, 
 nmerrill@hillaryclinton.com, kfinney@hillaryclinton.com, 
 mfisher@hillaryclinton.com, tgoff@hillaryclinton.com, jbenenson@bsgco.com, 
 jsullivan@hillaryclinton.com, tcarrk@hillaryclinton.com, 
 bfallon@hillaryclinton.com, john@algpolling.com, john.podesta@gmail.com, 
 jpalmieri@hillaryclinton.com, kschake@hillaryclinton.com, 
 ha16@hillaryclinton.com, oshur@hillaryclinton.com, 
 slatham@hillaryclinton.com, hstone@hillaryclinton.com, 
 arenteria@hillaryclinton.com, 
 "David@db-research.com" &lt;david@db-research.com&gt;, mona@algpolling.com, 
 jp66@hillaryclinton.com, scurrie@bsgco.com, mmarshall@hillaryclinton.com, 
 re47@hillaryclinton.com, mkeefe@hillaryclinton.com, ellen.esterhay@gmmb.com, 
 kofferdahl@hillaryclinton.com</t>
  </si>
  <si>
    <t>[Update] Strategic Discussion</t>
  </si>
  <si>
    <t>&lt;001a113807424d9bd20526922d65@google.com&gt;</t>
  </si>
  <si>
    <t>Tue, 2 Nov 2010 17:51:27 -0400</t>
  </si>
  <si>
    <t>"Natalie Foster, BarackObama.com" &lt;info@barackobama.com&gt;</t>
  </si>
  <si>
    <t>The most effective thing you can do right now</t>
  </si>
  <si>
    <t>&lt;1817ab50fe27d1505cbb3a9a56d8dd45@bounce.bluestatedigital.com&gt;</t>
  </si>
  <si>
    <t>Wed, 29 Aug 2012 12:35:31 -0400</t>
  </si>
  <si>
    <t>&lt;D00800C9D48A754DA64285EA07737575020B99A25B@CLINTON07.utopiasystems.net&gt;</t>
  </si>
  <si>
    <t>Tue, 14 Oct 2008 17:49:45 -0400</t>
  </si>
  <si>
    <t>energy team</t>
  </si>
  <si>
    <t>&lt;E66066FAFFFA6C4487FA9C3D3010AEFC02662071@tagmail.mkalbright.com&gt;</t>
  </si>
  <si>
    <t>Tue, 8 Jul 2014 15:17:53 -0500</t>
  </si>
  <si>
    <t>Liz Carlin Metz &lt;emetz@knox.edu&gt;</t>
  </si>
  <si>
    <t>FROM ROBIN METZ re Don Siegelman</t>
  </si>
  <si>
    <t>&lt;CAEaV1npwJTWDwYadHkOavZ6O2Dn+1Q4BLRCsUu145nY9D5cQNQ@mail.gmail.com&gt;</t>
  </si>
  <si>
    <t>Mon, 29 Dec 2014 10:25:53 -0500</t>
  </si>
  <si>
    <t>Fwd: Follow-up call</t>
  </si>
  <si>
    <t>&lt;C2FCEEFD-39E2-40FE-8CC5-F614D0BADFD2@gmail.com&gt;</t>
  </si>
  <si>
    <t>Wed, 10 Jun 2015 19:00:39 -0700</t>
  </si>
  <si>
    <t>&lt;9C046679-499F-4DFB-A4FA-DACB28CE0712@gmail.com&gt;</t>
  </si>
  <si>
    <t>Sat, 08 Nov 2014 23:18:23 -0600</t>
  </si>
  <si>
    <t>Re: Clean Start From CAP Action</t>
  </si>
  <si>
    <t>&lt;6AA3D539-91B7-42C9-BF54-C653ADAC7FF1@me.com&gt;</t>
  </si>
  <si>
    <t>Fri, 10 Oct 2014 09:53:22 -0700</t>
  </si>
  <si>
    <t>CA state allocation board</t>
  </si>
  <si>
    <t>&lt;CABPvGWZoZGJsAj=VfXJk3BxcQLqkhegfJ-tf4f=vGA7zWFsr1w@mail.gmail.com&gt;</t>
  </si>
  <si>
    <t>Wed, 10 Dec 2014 16:48:36 +0000</t>
  </si>
  <si>
    <t>David Cole &lt;cole@law.georgetown.edu&gt;</t>
  </si>
  <si>
    <t>Re: David Cole</t>
  </si>
  <si>
    <t>&lt;5q4o0f8du3t9uhi0fsvckxjg.1418230100840@email.android.com&gt;</t>
  </si>
  <si>
    <t>Mon, 14 Sep 2015 19:48:48 +0000</t>
  </si>
  <si>
    <t>Lyle Canceko &lt;lcanceko@hillaryclinton.com&gt;</t>
  </si>
  <si>
    <t>Chairman Currie /return call.</t>
  </si>
  <si>
    <t>&lt;92D3939502DAB54CAD97AD54C43BCD980E30C877@VX01MBX0001.va-exch.asp&gt;</t>
  </si>
  <si>
    <t>Thu, 03 Sep 2015 13:18:02 +0000</t>
  </si>
  <si>
    <t>john.podesta@gmail.com, oshur@hillaryclinton.com, 
 ekriegel@hillaryclinton.com, David Binder &lt;david@db-research.com&gt;, 
 kconnolly@bsgco.com, pbrodnitz@bsgco.com, jbenenson@bsgco.com, 
 caitlin@grunwald-communications.com, ellen.esterhay@gmmb.com, 
 bfallon@hillaryclinton.com, re47@hillaryclinton.com, john@algpolling.com, 
 slatham@hillaryclinton.com, jim.margolis@gmmb.com, 
 jpalmieri@hillaryclinton.com, tcarrk@hillaryclinton.com, 
 creynolds@hillaryclinton.com, hstone@hillaryclinton.com, scurrie@bsgco.com, 
 kschake@hillaryclinton.com, mona@algpolling.com, gruncom@aol.com</t>
  </si>
  <si>
    <t>Updated Invitation: Battleground Poll, NH/IA Draft @ Thu Sep 3, 2015
 11am - 12:30pm (john.podesta@gmail.com)</t>
  </si>
  <si>
    <t>&lt;001a11353bc0e73744051ed79c7a@google.com&gt;</t>
  </si>
  <si>
    <t>Sat, 17 Oct 2015 21:24:48 -0400</t>
  </si>
  <si>
    <t>&lt;CANqZgL_mXzWJ1GzHOV0oCbp7MmbioWMF_eNHyVyJLsmHmnzyCg@mail.gmail.com&gt;</t>
  </si>
  <si>
    <t>Wed, 16 Dec 2015 20:25:32 +0000</t>
  </si>
  <si>
    <t>"John  Podesta (John.podesta@gmail.com)" &lt;John.podesta@gmail.com&gt;, 
 =?us-ascii?Q?Larry=0D=0A_Kramer?= &lt;lkramer@hewlett.org&gt;, 
 Carol Larson &lt;clarson@packard.org&gt;, 
 =?us-ascii?Q?Pamela=0D=0A_Matson?= &lt;pmatson@stanford.edu&gt;, 
 Charlotte Pera &lt;Charlotte.Pera@climateworks.org&gt;</t>
  </si>
  <si>
    <t xml:space="preserve">honoring Jamshyd will REALLY take place at dinner, but it's still a
 surprise for him.  </t>
  </si>
  <si>
    <t>&lt;51587F9D327D674DB23F35B207C38F3B026E74B795@AGEXMB4.ag.local&gt;</t>
  </si>
  <si>
    <t>Fri, 22 Oct 2010 14:35:17 -0400 (EDT)</t>
  </si>
  <si>
    <t>"Sestak .. playing his cards well in final stages"!</t>
  </si>
  <si>
    <t>&lt;629431552.1856894162@wfc.wfcDB.mail.democracyinaction.com&gt;</t>
  </si>
  <si>
    <t>Mon, 23 Jun 2014 09:02:04 -0500</t>
  </si>
  <si>
    <t>Fwd: general-release-final.docx</t>
  </si>
  <si>
    <t>&lt;2158BA76-B0F2-44BB-8836-B67D4914B577@me.com&gt;</t>
  </si>
  <si>
    <t>Mon, 20 Jul 2015 09:31:18 -0400</t>
  </si>
  <si>
    <t>&lt;CANqZgL8_NNw=7Y7F2eRV3GtaOckhQNywPiTp=7KeZSL9HRrqMQ@mail.gmail.com&gt;</t>
  </si>
  <si>
    <t>Mon, 8 Jun 2015 21:05:22 +0000 (UTC)</t>
  </si>
  <si>
    <t>Jim Davidson &lt;messages-noreply@linkedin.com&gt;</t>
  </si>
  <si>
    <t>Jim Davidson's invitation is waiting for your response</t>
  </si>
  <si>
    <t>&lt;904410841.1254683.1433797522599.JavaMail.app@ela4-app2321.prod&gt;</t>
  </si>
  <si>
    <t>Thu, 4 Nov 2010 10:23:10 -0400 (EDT)</t>
  </si>
  <si>
    <t>&lt;1131846294.491229645@democracy.dsccdb.www.democratsenators.org&gt;</t>
  </si>
  <si>
    <t>Sat, 22 Aug 2015 13:08:41 -0400</t>
  </si>
  <si>
    <t>No Sunday 8 am/5 am call</t>
  </si>
  <si>
    <t>&lt;CAEMn5Q=EgashbUtPyaJsGXdeVdwWBRQjz2jS=EorwFB3n6aKiw@mail.gmail.com&gt;</t>
  </si>
  <si>
    <t>Fri, 12 Sep 2008 18:33:56 -0400</t>
  </si>
  <si>
    <t>&lt;8F8DAD58152C5E4B97F98532F5BB18DA028BE188@QGNYCEXC01.quadranglenyc.quadranglegroup.com&gt;</t>
  </si>
  <si>
    <t>Tue, 17 Nov 2015 20:11:29 -0500</t>
  </si>
  <si>
    <t>Andrew Lee &lt;andrew@ourtime.org&gt;</t>
  </si>
  <si>
    <t>One response to the recent terror attacks</t>
  </si>
  <si>
    <t>&lt;2eec217f15d040368c214e9fcb6b0bb2@ourtime.org&gt;</t>
  </si>
  <si>
    <t>Mon, 16 Feb 2015 12:46:51 -0500</t>
  </si>
  <si>
    <t>&lt;CAKM1B-9_NAy_UZ_+Nk4hhp0GyfPtFDU1PnJoH6GAj7oK5N8KgA@mail.gmail.com&gt;</t>
  </si>
  <si>
    <t>Mon, 1 Dec 2014 18:44:32 -0500</t>
  </si>
  <si>
    <t>fyi, looking</t>
  </si>
  <si>
    <t>&lt;CAOK2ngMwm8B3fiyTfec7wkYWiT8AwJW3bA2wLkQeZqKxbQMMCg@mail.gmail.com&gt;</t>
  </si>
  <si>
    <t>Thu, 17 Sep 2015 15:04:33 +0000</t>
  </si>
  <si>
    <t>john.podesta@gmail.com, jpalmieri@hillaryclinton.com, 
 kschake@hillaryclinton.com, slatham@hillaryclinton.com, 
 tgoff@hillaryclinton.com, kdowd@hillaryclinton.com, 
 mmarshall@hillaryclinton.com, dcheng@hillaryclinton.com, 
 ha16@hillaryclinton.com, lvalmoro@hillaryclinton.com, 
 hstone@hillaryclinton.com</t>
  </si>
  <si>
    <t>Invitation: WJC Travel Priorities @ Fri Sep 18, 2015 2:30pm - 3pm (john.podesta@gmail.com)</t>
  </si>
  <si>
    <t>&lt;047d7b111cad9218ba051ff2bb16@google.com&gt;</t>
  </si>
  <si>
    <t>Wed, 30 Apr 2008 14:57:53 +0000</t>
  </si>
  <si>
    <t>amy@fundforamerica.net</t>
  </si>
  <si>
    <t>Fw: Your preference</t>
  </si>
  <si>
    <t>&lt;671816619-1209567482-cardhu_decombobulator_blackberry.rim.net-121851558-@bxe032.bisx.prod.on.blackberry&gt;</t>
  </si>
  <si>
    <t>Wed, 19 Nov 2008 09:34:05 -0500</t>
  </si>
  <si>
    <t>should we do 30 mins for Cabinet Roll out and 30mins for Econ frame
 roll-out this morning</t>
  </si>
  <si>
    <t>&lt;2D9BF548D5515F438B3AA0B0BE7BF5F62FE97FFE66@MBX-01.ptt.gov&gt;</t>
  </si>
  <si>
    <t>Tue, 8 Dec 2015 20:30:12 +0000</t>
  </si>
  <si>
    <t>judith miller</t>
  </si>
  <si>
    <t>&lt;BY2PR0501MB17044C68B6EDD66D34F660DAD4080@BY2PR0501MB1704.namprd05.prod.outlook.com&gt;</t>
  </si>
  <si>
    <t>Wed, 17 Jun 2015 19:55:19 -0400</t>
  </si>
  <si>
    <t>David Axelrod</t>
  </si>
  <si>
    <t>&lt;CAJiTYQa1E=FA_QV4y_6ZQQY+VbwibkJ5s=2iRCVwL+MKHePdMg@mail.gmail.com&gt;</t>
  </si>
  <si>
    <t>Mon, 28 Jul 2008 11:14:34 -0400</t>
  </si>
  <si>
    <t>[big campaign] Broadcast Networks: Morning News Round-Up 07/28/08</t>
  </si>
  <si>
    <t>&lt;6858bb6a0807280814v263f9b8aj5d82afc9e9681378@mail.gmail.com&gt;</t>
  </si>
  <si>
    <t>Wed, 3 Jun 2015 14:37:25 -0400</t>
  </si>
  <si>
    <t>Fwd: APPROVE -- background for walk up stories on voting rights</t>
  </si>
  <si>
    <t>&lt;CANqZgL8EzpqR8R+YV1Fymm_NUxaC890fbW91n9DVmSxjdLVf-A@mail.gmail.com&gt;</t>
  </si>
  <si>
    <t>Tue, 28 Oct 2008 11:52:58 +0000</t>
  </si>
  <si>
    <t>Re: Biden &amp; Obama staff in the transition and policy working group team leads</t>
  </si>
  <si>
    <t>&lt;754076297-1225194842-cardhu_decombobulator_blackberry.rim.net-1000583249-@bxe245.bisx.prod.on.blackberry&gt;</t>
  </si>
  <si>
    <t>Mon, 01 Dec 2008 14:11:12 -0500</t>
  </si>
  <si>
    <t>williamsbarrett@aol.com</t>
  </si>
  <si>
    <t>John.Podesta@ptt.gov</t>
  </si>
  <si>
    <t>Maggie Williams writing</t>
  </si>
  <si>
    <t>&lt;8CB21FFB5B2EAAC-1468-553@WEBMAIL-DY27.sysops.aol.com&gt;</t>
  </si>
  <si>
    <t>Fri, 29 Jan 2016 15:02:44 -0500</t>
  </si>
  <si>
    <t>jen@jenflanagan.com</t>
  </si>
  <si>
    <t>&lt;CAE6FiQ8+dCwMZFHjCacVhB_ZV-4wNSFxOadUMNcCOcSSKJmE3w@mail.gmail.com&gt;</t>
  </si>
  <si>
    <t>Sun, 4 May 2014 14:30:30 +0430</t>
  </si>
  <si>
    <t>Re: Talk tomorrow night your time?</t>
  </si>
  <si>
    <t>&lt;CAP-MWF4f_rQFdYSx09yBwMzmQtu3W9oaiHQm-fhT3GgmDY56WQ@mail.gmail.com&gt;</t>
  </si>
  <si>
    <t>Thu, 5 Nov 2015 19:19:41 -0500</t>
  </si>
  <si>
    <t>Re: Lou and Carol Frillman and gettindg Biden folks on board with Hillary</t>
  </si>
  <si>
    <t>&lt;CAE6FiQ8ja7F91iuw0DH2kCumZaABFU5W9K5BohOHQfaiB=kRzg@mail.gmail.com&gt;</t>
  </si>
  <si>
    <t>Sat, 6 Feb 2016 01:29:30 -0500</t>
  </si>
  <si>
    <t>Michael Lebron &lt;mlebron20@gmail.com&gt;</t>
  </si>
  <si>
    <t>Congratulations on a great debate performance</t>
  </si>
  <si>
    <t>&lt;CADadzJqvwHnT5WEWShva8jL3r3hcjYe=o6onRy9V5EAgWQjbew@mail.gmail.com&gt;</t>
  </si>
  <si>
    <t>Wed, 16 Jan 2008 17:24:41 -0500</t>
  </si>
  <si>
    <t>lwallace@hatcreekent.com, BFisher@gqrr.com, 
 "Susan McCue" &lt;Susan.McCue@one.org&gt;, tom@zzranch.com, 
 pbegala@hatcreekent.com, john.podesta@gmail.com, sgreenberg@gqrr.com, 
 agreenberg@gqrr.com</t>
  </si>
  <si>
    <t>Re: Script review meeting in DC, January 24</t>
  </si>
  <si>
    <t>&lt;A2A2F2B7956F5649969225C6F0DD3A63090E43@OneMailSvr.oneone.org&gt;</t>
  </si>
  <si>
    <t>Tue, 25 Aug 2015 17:55:54 -0400</t>
  </si>
  <si>
    <t>dschwerin@hillaryclinton.com, speechdrafts@hillaryclinton.com, 
 mpaul@hillaryclinton.com, ladams@hillaryclinton.com</t>
  </si>
  <si>
    <t>Re: HRC rural speech -- Tues 430pm draft</t>
  </si>
  <si>
    <t>&lt;14f66dc4144-1126-138e3@webprd-a71.mail.aol.com&gt;</t>
  </si>
  <si>
    <t>Mon, 1 Jun 2015 11:30:00 -0700</t>
  </si>
  <si>
    <t>Re: Diverse And Minority Private Equity Firms Outperform General Industry.pdf</t>
  </si>
  <si>
    <t>&lt;CANn9_kJ=gFeHEeVY8-hYSdh0beXXAVRaeqaKpVTbryM6sbo4hw@mail.gmail.com&gt;</t>
  </si>
  <si>
    <t>Thu, 05 Nov 2015 19:15:41 +0000</t>
  </si>
  <si>
    <t>john.podesta@gmail.com, David Binder &lt;david@db-research.com&gt;, 
 caitlin@grunwald-communications.com, ron.klain@revolution.com, 
 mona@algpolling.com, jpalmieri@hillaryclinton.com, 
 hstone@hillaryclinton.com, tgoff@hillaryclinton.com, 
 re47@hillaryclinton.com, 
 "Josh Schwerin (jschwerin@hillaryclinton.com)" &lt;jschwerin@hillaryclinton.com&gt;, 
 john@algpolling.com, jim.margolis@gmmb.com, mharris@hillaryclinton.com, 
 oshur@hillaryclinton.com, creynolds@hillaryclinton.com, 
 Karen Dunn &lt;karen.l.dunn@gmail.com&gt;, jbenenson@bsgco.com, 
 zpetkanas@hillaryclinton.com, jsullivan@hillaryclinton.com, 
 nnayak@hillaryclinton.com, scurrie@bsgco.com, ellen.esterhay@gmmb.com, 
 kschake@hillaryclinton.com, gruncom@aol.com, tcarrk@hillaryclinton.com</t>
  </si>
  <si>
    <t>Updated Invitation: Research Meeting @ Thu Nov 5, 2015 3:30pm - 6pm (john.podesta@gmail.com)</t>
  </si>
  <si>
    <t>&lt;001a11c20290edff950523cff358@google.com&gt;</t>
  </si>
  <si>
    <t>Sat, 9 Aug 2008 17:26:02 -0400</t>
  </si>
  <si>
    <t>[big campaign] Tracking Update: McCain Speech in Las Vegas, NV
 08/09/08</t>
  </si>
  <si>
    <t>&lt;c28de9b0808091426w6a29d0e9ve308b7578f60c159@mail.gmail.com&gt;</t>
  </si>
  <si>
    <t>Wed, 6 Feb 2008 11:46:49 -0500</t>
  </si>
  <si>
    <t>tom@zzranch.com, ABaumann@gqrr.com, ic2008@gqrr.com, anai@gqrr.com, 
 BFisher@gqrr.com, john.podesta@gmail.com, kfuksa@gqrr.com, 
 sgreenberg@gqrr.com, susan@one.org, tara.mcguinness@gmail.com</t>
  </si>
  <si>
    <t>Re: Another good line from Pat Buchanan</t>
  </si>
  <si>
    <t>&lt;DD3F85C93FEB8A489C0283BD1379358A01FAA98A@ms18.mse9.exchange.ms&gt;</t>
  </si>
  <si>
    <t>Tue, 1 Sep 2015 12:54:19 +0000</t>
  </si>
  <si>
    <t>RSVP SRAP &lt;RSVPSRAP@state.gov&gt;</t>
  </si>
  <si>
    <t>Invitation: Farewell for SRAP Feldman, September 17, 5:30 p.m.</t>
  </si>
  <si>
    <t>&lt;C32C4DD1558771479A8A8A19F3F48E9A7B3254BE@SESSMSVEXMB02U.ses.state.sbu&gt;</t>
  </si>
  <si>
    <t>Fri, 28 Aug 2015 14:15:25 -0400</t>
  </si>
  <si>
    <t>Jake Sullivan &lt;jsullivan@hillaryclinton.com&gt;, 
 Edward Meier &lt;emeier@hillaryclinton.com&gt;</t>
  </si>
  <si>
    <t>Fwd: Jake Sullivan - Follow up from 8.0</t>
  </si>
  <si>
    <t>&lt;CAE6FiQ8CL6BnewOkBaYERLMzCo=3V2Ken_iyGmeLVfu454nvCA@mail.gmail.com&gt;</t>
  </si>
  <si>
    <t>Mon, 9 Nov 2015 21:47:29 +0000</t>
  </si>
  <si>
    <t>Carol Browner &lt;cbrowner@americanprogress.org&gt;</t>
  </si>
  <si>
    <t>Re: I'll be in NYC</t>
  </si>
  <si>
    <t>&lt;078E6FFA-50F1-418F-BBE3-30BDECAFB56C@americanprogress.org&gt;</t>
  </si>
  <si>
    <t>Wed, 4 Nov 2015 18:37:15 -0500</t>
  </si>
  <si>
    <t>Joel Benenson &lt;jbenenson@bsgco.com&gt;, 
 Karen Finney &lt;kfinney@hillaryclinton.com&gt;, 
 Kristina Costa &lt;kcosta@hillaryclinton.com&gt;</t>
  </si>
  <si>
    <t>RE: DRAFT: Op-ed on plan for communities of color</t>
  </si>
  <si>
    <t>&lt;8488f6de7a18ae81d0b6401783e24d73@mail.gmail.com&gt;</t>
  </si>
  <si>
    <t>Sun, 6 Mar 2016 20:42:08 -0500</t>
  </si>
  <si>
    <t>&lt;CAEMn5Q=9f1ZC8UOb8JV9H+OfPHWSSP378EwkHObzFE4xEv941A@mail.gmail.com&gt;</t>
  </si>
  <si>
    <t>Fri, 17 Apr 2015 15:54:17 -0400</t>
  </si>
  <si>
    <t>Barry Wanger &lt;barry@wangerassociates.com&gt;</t>
  </si>
  <si>
    <t>wanger</t>
  </si>
  <si>
    <t>&lt;CABHnwrT6fhRNd70MZDVWr1tU8ozsDJqy=VGh7=_y8xdzeJwh7Q@mail.gmail.com&gt;</t>
  </si>
  <si>
    <t>Sun, 6 Sep 2015 10:23:20 -0700</t>
  </si>
  <si>
    <t>Kounalakis Eleni Tsakopoulos &lt;kounalakiset@gmail.com&gt;</t>
  </si>
  <si>
    <t>Kounalakis/NYT op-ed</t>
  </si>
  <si>
    <t>&lt;9E74D781-B5C7-4175-A41F-91C68865B8FF@gmail.com&gt;</t>
  </si>
  <si>
    <t>Wed, 20 Jan 2016 13:08:26 -0500</t>
  </si>
  <si>
    <t>Re: PPact/HRC Tweet Rif</t>
  </si>
  <si>
    <t>&lt;CAEMn5Q=ruJR2bLBfSbLzSU2kUhRY1H5Sa-gAk=dsP4-SRrLnYQ@mail.gmail.com&gt;</t>
  </si>
  <si>
    <t>Sun, 21 Feb 2016 09:57:16 -0500</t>
  </si>
  <si>
    <t>Re: Tapper just asked Bernie about his brothers interview!</t>
  </si>
  <si>
    <t>&lt;-818113106152512080@unknownmsgid&gt;</t>
  </si>
  <si>
    <t>Tue, 23 Feb 2016 02:04:50 +0000</t>
  </si>
  <si>
    <t>Fear death from tree limbs, not terrorists</t>
  </si>
  <si>
    <t>&lt;570623897.446175521456193090438.JavaMail.app@rbg53.atlis1&gt;</t>
  </si>
  <si>
    <t>Mon, 12 Oct 2009 14:38:53 -0400</t>
  </si>
  <si>
    <t>[big campaign] Not a Joke: Health Insurance Industry Warns Reform
 Will "Raise Premiums"</t>
  </si>
  <si>
    <t>&lt;29FF7EFA288ACD488DD412939D4D1BABE59C32@aufc-server.AUFC.local&gt;</t>
  </si>
  <si>
    <t>Sat, 17 Dec 2011 10:06:53 -0500</t>
  </si>
  <si>
    <t>&lt;D64C02CE3EE32C4EA058371A2427C26C0129BB122D@CLINTON07.utopiasystems.net&gt;</t>
  </si>
  <si>
    <t>Mon, 18 May 2015 09:41:23 -0400</t>
  </si>
  <si>
    <t>May 18 Morning Cable News Roundup</t>
  </si>
  <si>
    <t>&lt;CAGTda=BZdVvc3MHKy5SRiveAgU5PeFhagyWVFvbLs0RmeauooA@mail.gmail.com&gt;</t>
  </si>
  <si>
    <t>Sun, 17 May 2015 16:14:14 -0400</t>
  </si>
  <si>
    <t>A New Survey Opportunity For You</t>
  </si>
  <si>
    <t>&lt;5558f69d.8b858c0a.123e.ffffb78fSMTPIN_ADDED_MISSING@mx.google.com&gt;</t>
  </si>
  <si>
    <t>Tue, 23 Dec 2008 21:33:14 -0500</t>
  </si>
  <si>
    <t>"John Podesta" &lt;john.podesta@gmail.com&gt;, 
 "Jennifer Palmieri" &lt;JPalmieri@americanprogress.org&gt;</t>
  </si>
  <si>
    <t>5 pm meeting re-cap</t>
  </si>
  <si>
    <t>&lt;1eb2be430812231833n2664922dt19abf641cb7428c@mail.gmail.com&gt;</t>
  </si>
  <si>
    <t>Sun, 28 Sep 2008 17:20:18 -0700</t>
  </si>
  <si>
    <t>&lt;2FD0E76C5D4DEA4497F9B4E90F7C54350C349153@EXVMBX017-2.exch017.msoutlookonline.net&gt;</t>
  </si>
  <si>
    <t>Tue, 17 Nov 2009 17:16:29 -0500</t>
  </si>
  <si>
    <t>David Plouffe &lt;info@barackobama.com&gt;</t>
  </si>
  <si>
    <t>And the winner is...</t>
  </si>
  <si>
    <t>&lt;37ccee6e37fe66e8aeb6398df6526c77@localhost.localdomain&gt;</t>
  </si>
  <si>
    <t>Thu, 6 Aug 2015 15:13:22 -0400</t>
  </si>
  <si>
    <t>Capricia Marshall &lt;capriciamarshall@gmail.com&gt;, 
 Amanda Renteria &lt;arenteria@hillaryclinton.com&gt;</t>
  </si>
  <si>
    <t>Re: Good Morning!</t>
  </si>
  <si>
    <t>&lt;CAMhPeA_2Ojw9Bxf9RCj-JWUP7mNGGJMuHDS-=8vNxNvDYWLgyA@mail.gmail.com&gt;</t>
  </si>
  <si>
    <t>Wed, 4 Nov 2015 09:09:04 -0800</t>
  </si>
  <si>
    <t>This is your reminder to register and choose your offer from United</t>
  </si>
  <si>
    <t>&lt;0.0.6.789.1D117232CC8C060.0@omp.news.united.com&gt;</t>
  </si>
  <si>
    <t>Thu, 15 Oct 2015 17:23:31 -0500</t>
  </si>
  <si>
    <t>Re: Did you see this? (Rubio fundraising off fake Bill Clinton quote)</t>
  </si>
  <si>
    <t>&lt;-6131110590980266755@unknownmsgid&gt;</t>
  </si>
  <si>
    <t>Sun, 17 Oct 2010 12:34:43 -0400 (EDT)</t>
  </si>
  <si>
    <t>We're running out of lit ...</t>
  </si>
  <si>
    <t>&lt;617069731.111756204@wfc.wfcDB.mail.democracyinaction.com&gt;</t>
  </si>
  <si>
    <t>Fri, 17 Oct 2014 11:11:37 -0400</t>
  </si>
  <si>
    <t>any update? go okay?</t>
  </si>
  <si>
    <t>&lt;CALk44aDbaj2id6Lxke++mzdReKJMWT7p9VKKoTdxi21_aO5E5w@mail.gmail.com&gt;</t>
  </si>
  <si>
    <t>Tue, 18 Sep 2012 12:03:07 -0500 (CDT)</t>
  </si>
  <si>
    <t>"Gene Karpinski, LCV President" &lt;Jenna_Ebert@lcv.org&gt;</t>
  </si>
  <si>
    <t>This is going to be an exciting night!</t>
  </si>
  <si>
    <t>&lt;31511910.1347987801246.JavaMail.www@app329&gt;</t>
  </si>
  <si>
    <t>Thu, 15 Dec 2011 19:04:48 -0500 (EST)</t>
  </si>
  <si>
    <t>Richard Allen Smith &lt;richard@votevets.org&gt;</t>
  </si>
  <si>
    <t>Help us close the Terror Gap!</t>
  </si>
  <si>
    <t>&lt;779472369.772604739@org2.org2DB.mail.democracyinaction.org&gt;</t>
  </si>
  <si>
    <t>Thu, 19 Nov 2015 18:50:34 +0000</t>
  </si>
  <si>
    <t>Please Join Us in Celebrating the Life of Katherine McCarthy</t>
  </si>
  <si>
    <t>&lt;C6CBC6CBDCF269408374800E44213E703A3F2BA0@LAW-MBX01.law.georgetown.edu&gt;</t>
  </si>
  <si>
    <t>Sat, 9 Jan 2016 21:39:40 +0000</t>
  </si>
  <si>
    <t>Donald Trump</t>
  </si>
  <si>
    <t>&lt;e546b1ccca452782d424a2f98e1812ec@bounce.bluestatedigital.com&gt;</t>
  </si>
  <si>
    <t>Wed, 02 Sep 2015 12:48:52 +0000</t>
  </si>
  <si>
    <t>john.podesta@gmail.com, jpalmieri@hillaryclinton.com, 
 nmerrill@hillaryclinton.com, creynolds@hillaryclinton.com, 
 slatham@hillaryclinton.com, rich@dixondavismedia.com, scurrie@bsgco.com, 
 ellen.esterhay@gmmb.com, bfallon@hillaryclinton.com, john@algpolling.com, 
 ha16@hillaryclinton.com, mona@algpolling.com, oshur@hillaryclinton.com, 
 caitlin@grunwald-communications.com, jim.margolis@gmmb.com, gruncom@aol.com, 
 kschake@hillaryclinton.com, David Binder &lt;david@db-research.com&gt;, 
 jbenenson@bsgco.com, david@dixondavismedia.com</t>
  </si>
  <si>
    <t>Invitation: Call @ Wed Sep 2, 2015 10:30am - 11:30am (john.podesta@gmail.com)</t>
  </si>
  <si>
    <t>&lt;94eb2c09173cb724e9051ec31662@google.com&gt;</t>
  </si>
  <si>
    <t>Mon, 19 Apr 2010 10:12:33 -0400 (EDT)</t>
  </si>
  <si>
    <t>Accountability</t>
  </si>
  <si>
    <t>&lt;735881374.-975505954@democracy.dsccdb.www.democratsenators.org&gt;</t>
  </si>
  <si>
    <t>Tue, 22 Dec 2015 16:34:16 -0800</t>
  </si>
  <si>
    <t>Re: Trump on Hillary---have clergy call on Trump to apologize....</t>
  </si>
  <si>
    <t>&lt;-8154721321516399425@unknownmsgid&gt;</t>
  </si>
  <si>
    <t>Fri, 21 Dec 2007 21:07:46 +0000</t>
  </si>
  <si>
    <t>"Susan McCue" &lt;susan@one.org&gt;, "Paul Begala" &lt;pbegala@hatcreekent.com&gt;, 
 john.podesta@gmail.com, "Stan Greenberg" &lt;sgreenberg@gqrr.com&gt;</t>
  </si>
  <si>
    <t>Fw: Contract for you</t>
  </si>
  <si>
    <t>&lt;1883598966-1198271314-cardhu_decombobulator_blackberry.rim.net-1796119892-@bxe032.bisx.prod.on.blackberry&gt;</t>
  </si>
  <si>
    <t>Thu, 3 Dec 2015 22:11:10 +0000</t>
  </si>
  <si>
    <t>Community Holiday Announcements</t>
  </si>
  <si>
    <t>&lt;C2D96F8FA856DB4FAA0D4C794A4761575E80A212@LAW-MBX01.law.georgetown.edu&gt;</t>
  </si>
  <si>
    <t>Thu, 15 Oct 2015 17:26:57 -0400</t>
  </si>
  <si>
    <t>Nick Merrill &lt;nmerrill@hillaryclinton.com&gt;, 
 Karen Finney &lt;kfinney@hillaryclinton.com&gt;</t>
  </si>
  <si>
    <t>&lt;541dae21d390a35c1552fe8d67f0c8b4@mail.gmail.com&gt;</t>
  </si>
  <si>
    <t>Fri, 31 Aug 2012 11:51:00 -0400</t>
  </si>
  <si>
    <t>"Senator Barbara Boxer " &lt;info@cheribustos.com&gt;</t>
  </si>
  <si>
    <t>relentless</t>
  </si>
  <si>
    <t>&lt;1fe5e333de6d4583ac127b9f979d2cb6@cheribustos.com&gt;</t>
  </si>
  <si>
    <t>1 Dec 2015 11:38:32 -0500</t>
  </si>
  <si>
    <t>What Trump left out</t>
  </si>
  <si>
    <t>&lt;5ccdca5cda8f4194832ef808f362d085@785&gt;</t>
  </si>
  <si>
    <t>Wed, 3 Feb 2016 14:21:59 -0500</t>
  </si>
  <si>
    <t>&lt;-9203086622373886752@unknownmsgid&gt;</t>
  </si>
  <si>
    <t>Fri, 3 Jul 2015 16:24:39 -0400</t>
  </si>
  <si>
    <t>&lt;CAMhPeA92VhHpWDRjFgTtYEhQCis+78O5atywdop3Yp7rg2LmvQ@mail.gmail.com&gt;</t>
  </si>
  <si>
    <t>Wed, 4 Nov 2015 17:15:41 +0000</t>
  </si>
  <si>
    <t>"SIGN (via @HouseMajPAC)" &lt;democrats@hmpac.com&gt;</t>
  </si>
  <si>
    <t>stop the Obamacare attacks!</t>
  </si>
  <si>
    <t>&lt;059203faa464c684b986e3b9442b53d4@bounce.bluestatedigital.com&gt;</t>
  </si>
  <si>
    <t>Tue, 26 Jan 2016 17:29:05 -0800 (PST)</t>
  </si>
  <si>
    <t>Delta Air Lines &lt;delta@express.medallia.com&gt;</t>
  </si>
  <si>
    <t>John, We Value Your Opinion</t>
  </si>
  <si>
    <t>&lt;ijw5lp70.1n8l7fs8a4my4@express.medallia.com&gt;</t>
  </si>
  <si>
    <t>Wed, 4 May 2011 11:04:44 -0400 (EDT)</t>
  </si>
  <si>
    <t>Jonathan Scott - Clean Water Fund &lt;activist@cleanwater.org&gt;</t>
  </si>
  <si>
    <t>Your Vote = $25,000 for Clean Water</t>
  </si>
  <si>
    <t>&lt;1790849828.-1391867726@org.orgDB.mail.democracyinaction.org&gt;</t>
  </si>
  <si>
    <t>Wed, 23 Sep 2015 17:50:15 -0400</t>
  </si>
  <si>
    <t>Re: For review/approval: National Catholic Reporter Oped</t>
  </si>
  <si>
    <t>&lt;-6009328427332992038@unknownmsgid&gt;</t>
  </si>
  <si>
    <t>Wed, 2 Sep 2015 18:55:04 +0000</t>
  </si>
  <si>
    <t>Re: helmut Kohl</t>
  </si>
  <si>
    <t>&lt;2955F269-4695-4655-827C-BFF5DE2C71C4@presidentclinton.com&gt;</t>
  </si>
  <si>
    <t>Mon, 16 Nov 2015 09:39:12 -0500</t>
  </si>
  <si>
    <t>Fwd: You have a delivery at the front desk</t>
  </si>
  <si>
    <t>&lt;D0FC4F6B-747C-4C39-94F5-EABC3AC67622@gmail.com&gt;</t>
  </si>
  <si>
    <t>Sun, 10 Aug 2014 16:24:45 -0400</t>
  </si>
  <si>
    <t>Urgent Request from Dr Gwenigale</t>
  </si>
  <si>
    <t>&lt;415EBF95-4FE6-4E03-9890-1ED890EE2657@gmail.com&gt;</t>
  </si>
  <si>
    <t>Fri, 7 Nov 2008 22:52:00 +0000</t>
  </si>
  <si>
    <t>Re: live on all three networks and will lead all three evening news broadcasts as currently stands - use his comments to go into bleak economic news today</t>
  </si>
  <si>
    <t>&lt;180563419-1226098533-cardhu_decombobulator_blackberry.rim.net-1306261493-@bxe245.bisx.prod.on.blackberry&gt;</t>
  </si>
  <si>
    <t>Sun, 18 Jan 2015 08:17:39 -0500</t>
  </si>
  <si>
    <t>&lt;FC6497F8-D006-453D-9BB8-918F3B55C87D@gmail.com&gt;</t>
  </si>
  <si>
    <t>Mon, 30 Nov 2015 17:45:36 +0000</t>
  </si>
  <si>
    <t>RE: Invite: Farewell Dinner for Ambassador and Lady Westmacott //
 December 7</t>
  </si>
  <si>
    <t>&lt;SN1PR0501MB172527BE6B05209B67973BEDA4000@SN1PR0501MB1725.namprd05.prod.outlook.com&gt;</t>
  </si>
  <si>
    <t>Wed, 4 Feb 2015 19:25:07 +0000</t>
  </si>
  <si>
    <t>King v. Burwell- The Affordable Care Act in the Supreme Court:
 Round 2</t>
  </si>
  <si>
    <t>&lt;8D819262D8900E46B7A12458819059EC24BC5946@LAW-MBX01.law.georgetown.edu&gt;</t>
  </si>
  <si>
    <t>Sun, 19 Jul 2015 11:24:06 -0400</t>
  </si>
  <si>
    <t>&lt;CANqZgL_Eoq=ync20hSztN9qVaOFsFxm6b-SFQo0CCNCJ3gjxdQ@mail.gmail.com&gt;</t>
  </si>
  <si>
    <t>Wed, 13 Apr 2011 11:00:37 -0400</t>
  </si>
  <si>
    <t>[big campaign] Corporate tax dodgers report -- billion spent to
 influence Congress/White House</t>
  </si>
  <si>
    <t>&lt;BANLkTik3pyb56brWhNS0rCtWMmx7kULB6g@mail.gmail.com&gt;</t>
  </si>
  <si>
    <t>Fri, 15 Aug 2014 17:20:32 +0000</t>
  </si>
  <si>
    <t>Citizens United in Colorado</t>
  </si>
  <si>
    <t>&lt;ef8c6d6d8947b5f9d73510e25cf2ea04@bounce.bluestatedigital.com&gt;</t>
  </si>
  <si>
    <t>Thu, 13 Aug 2015 20:36:22 +0000</t>
  </si>
  <si>
    <t>"John Podesta (fwd)" &lt;john.podesta@gmail.com&gt;</t>
  </si>
  <si>
    <t>RE: Request/Invitation</t>
  </si>
  <si>
    <t>&lt;20E2C8DAF611E2438E817660E8D2C4A263ED341D@LAW-MBX01.law.georgetown.edu&gt;</t>
  </si>
  <si>
    <t>Mon, 22 Feb 2016 11:52:37 -0500</t>
  </si>
  <si>
    <t>WJC looking for JDP</t>
  </si>
  <si>
    <t>&lt;-8364722460318056658@unknownmsgid&gt;</t>
  </si>
  <si>
    <t>Thu, 7 Jan 2016 18:55:32 -0500</t>
  </si>
  <si>
    <t>John Podesta &lt;john.podesta@gmail.com&gt;, 
 Dennis Cheng &lt;dcheng@hillaryclinton.com&gt;</t>
  </si>
  <si>
    <t>Briefing</t>
  </si>
  <si>
    <t>&lt;9B14A9D5-FAC6-4E21-A3A6-045E76CEF775@gmail.com&gt;</t>
  </si>
  <si>
    <t>Tue, 2 Dec 2014 09:49:22 -0600</t>
  </si>
  <si>
    <t>Not For Sale &lt;giving@notforsalecampaign.org&gt;</t>
  </si>
  <si>
    <t>A reason to give thanks</t>
  </si>
  <si>
    <t>&lt;0d5160c9-2f2f-415a-b3cf-31c0eabc55f9@xtinp2mta444.xt.local&gt;</t>
  </si>
  <si>
    <t>Fri, 12 Feb 2016 17:26:30 -0500</t>
  </si>
  <si>
    <t>Regina Montoya &lt;rtmontoya@gmail.com&gt;</t>
  </si>
  <si>
    <t>Re: Message from Regina Montoya regarding Texas primary</t>
  </si>
  <si>
    <t>&lt;CAE6FiQ9vwEV8Ro2DYeRgBu_-wrfGRXCzDsc9SfsCiyuX6oHdrg@mail.gmail.com&gt;</t>
  </si>
  <si>
    <t>Fri, 5 Dec 2014 02:26:22 -0700</t>
  </si>
  <si>
    <t>&lt;ijaeee@ijecse.org&gt;</t>
  </si>
  <si>
    <t>IJAEEE &lt;ijaeee@gmail.com&gt;</t>
  </si>
  <si>
    <t>IJAEEE (ISSN: 2319-1112) CALLING PAPERS FOR VOLUME-3, NUMBER- 3, 2014</t>
  </si>
  <si>
    <t>&lt;20141205022622.474a855a155ed9fdcc7877ea378ffec7.e70332dd23.wbe@email19.asia.secureserver.net&gt;</t>
  </si>
  <si>
    <t>Wed, 9 Sep 2015 14:53:48 -0400</t>
  </si>
  <si>
    <t>After you read my column in The Hill tomorrow</t>
  </si>
  <si>
    <t>&lt;SNT404-EAS3397EA8D9B6E47850B0DA4DF520@phx.gbl&gt;</t>
  </si>
  <si>
    <t>Fri, 24 Jul 2015 21:37:17 -0400</t>
  </si>
  <si>
    <t>Re: NYT | Emails Update</t>
  </si>
  <si>
    <t>&lt;CAE_=YH8JzYGY0u9POekRLtLuCFrGGUH_npY3-aMPu7=5L+eAkg@mail.gmail.com&gt;</t>
  </si>
  <si>
    <t>Fri, 18 Dec 2015 15:49:14 -0800</t>
  </si>
  <si>
    <t>Burn rubber, not your budget.</t>
  </si>
  <si>
    <t>&lt;0.0.45.2D8.1D139EE52B2114E.0@omp.e.hotwire.com&gt;</t>
  </si>
  <si>
    <t>Tue, 15 Dec 2009 14:30:41 -0500</t>
  </si>
  <si>
    <t>"Phil Noble" &lt;phil@politicsonline.com&gt;</t>
  </si>
  <si>
    <t>Invitation - HOPE+ Launch, Fri @ Aspen Inst. @ 9:30am</t>
  </si>
  <si>
    <t>&lt;BEAD4FA761754E2E81A9875E0F24A721@phild810&gt;</t>
  </si>
  <si>
    <t>Tue, 10 Mar 2015 17:58:18 -0400</t>
  </si>
  <si>
    <t>Re: Fwd: HRC | Emails</t>
  </si>
  <si>
    <t>&lt;CAJNDScFH+eekuQhP_oZWDVTSW3MESWnuS0SB=Csw8GLD2==a_w@mail.gmail.com&gt;</t>
  </si>
  <si>
    <t>Mon, 13 May 2013 16:05:47 -0400</t>
  </si>
  <si>
    <t>VIDEO: The petition delivery</t>
  </si>
  <si>
    <t>&lt;1082f926beb7774aafffecac113a558d@ofa0.bounce.bluestatedigital.com&gt;</t>
  </si>
  <si>
    <t>Mon, 22 Feb 2016 00:50:37 -0500</t>
  </si>
  <si>
    <t>Victoria Maqueda &lt;vm370@georgetown.edu&gt;</t>
  </si>
  <si>
    <t>John Podesta &lt;john.podesta@gmail.com&gt;, Richard_leon@dcd.uscourts.gov</t>
  </si>
  <si>
    <t>Paper Topic for Congressional Investigations</t>
  </si>
  <si>
    <t>&lt;CA+JvuBgLyzf3vEX12irDi=BDkmNii2h=iJKfvCga27vFLF7kMg@mail.gmail.com&gt;</t>
  </si>
  <si>
    <t>Mon, 5 Oct 2015 21:41:42 -0000</t>
  </si>
  <si>
    <t>Introducing Times Insider - a new digital product from The Times</t>
  </si>
  <si>
    <t>&lt;b8ed0zrbfev00jaupy6a6by8272e21.17426907.1275@mta982.e.newyorktimesinfo.com&gt;</t>
  </si>
  <si>
    <t>Mon, 9 Mar 2015 23:09:04 +0000</t>
  </si>
  <si>
    <t>Robby Mook &lt;robbymook2015@gmail.com&gt;, Huma Abedin &lt;huma@hrcoffice.com&gt;, 
 Cheryl Mills &lt;cheryl.mills@gmail.com&gt;, 
 John Podesta &lt;john.podesta@gmail.com&gt;</t>
  </si>
  <si>
    <t>DRAFT agenda for Friday</t>
  </si>
  <si>
    <t>&lt;D123A04E.FF1F0%melias@perkinscoie.com&gt;</t>
  </si>
  <si>
    <t>Tue, 30 Jun 2015 02:24:51 -0400</t>
  </si>
  <si>
    <t>Aaron Marcinkevich &lt;amarcinkevich5@gmail.com&gt;</t>
  </si>
  <si>
    <t>May I stop by?</t>
  </si>
  <si>
    <t>&lt;CAPi-bTxxCBnWFiq1uHZ75hXqKWO0wc==7pg2sHEFFLyk2n=7YA@mail.gmail.com&gt;</t>
  </si>
  <si>
    <t>Tue, 13 May 2008 16:58:20 -0400</t>
  </si>
  <si>
    <t>"John Stocks" &lt;jstocks@nea.org&gt;, "John Podesta" &lt;john.podesta@gmail.com&gt;, 
 "Robert McKay" &lt;rmckay@mckayfund.org&gt;, "Anna Burger" &lt;anna.burger@seiu.org&gt;, 
 "Frank Smith" &lt;fes33@aol.com&gt;</t>
  </si>
  <si>
    <t>Politico: Obama: Don't fund independent groups</t>
  </si>
  <si>
    <t>&lt;d8506cac0805131358g2ee81e96r33295b49e08742ec@mail.gmail.com&gt;</t>
  </si>
  <si>
    <t>Thu, 16 Jul 2015 23:25:42 +0000</t>
  </si>
  <si>
    <t>Randy Barnett &lt;rb325@law.georgetown.edu&gt;</t>
  </si>
  <si>
    <t>IRS Phone Scam</t>
  </si>
  <si>
    <t>&lt;6F173F192470BB4E9C016D6B94F5487563920B55@LAW-MBX01.law.georgetown.edu&gt;</t>
  </si>
  <si>
    <t>Tue, 1 Dec 2015 16:20:32 -0500</t>
  </si>
  <si>
    <t>Re: Presentation for 3pm</t>
  </si>
  <si>
    <t>&lt;CANvypvA5RJNwsNB-xqK2EtzvOTa8aWSq0cpb58s_0M6mdmVHxQ@mail.gmail.com&gt;</t>
  </si>
  <si>
    <t>Fri, 6 Feb 2015 08:43:13 -0500</t>
  </si>
  <si>
    <t>&lt;CAGLPf4dm6QNUKgjvxXFOtmAM=85yQ+4=R3iy+EFEGboLJhNTLQ@mail.gmail.com&gt;</t>
  </si>
  <si>
    <t>Tue, 19 May 2015 08:21:16 -0400</t>
  </si>
  <si>
    <t>&lt;8783235196351138486@unknownmsgid&gt;</t>
  </si>
  <si>
    <t>Fri, 2 Oct 2015 07:36:57 -0700</t>
  </si>
  <si>
    <t>&lt;CAP-MWF6pqpF14Y6WeKO_PZcWkQJPWymyOBkDAx2Rb7nopbcdrQ@mail.gmail.com&gt;</t>
  </si>
  <si>
    <t>Sat, 28 Mar 2015 12:56:18 +0000</t>
  </si>
  <si>
    <t>law and philosophy seminar</t>
  </si>
  <si>
    <t>&lt;3A68F6A716A0D040B37408D501E20C865E7610@LAW-MBX02.law.georgetown.edu&gt;</t>
  </si>
  <si>
    <t>Thu, 12 Jul 2012 18:14:08 -0400</t>
  </si>
  <si>
    <t>"Stephanie Daily " &lt;dailysmith@gmail.com&gt;</t>
  </si>
  <si>
    <t>Thank You and a Special Invitation</t>
  </si>
  <si>
    <t>&lt;d6d18aa4c9d34b009650c4b012833edd@gmail.com&gt;</t>
  </si>
  <si>
    <t>Mon, 13 Oct 2014 14:23:28 -0400</t>
  </si>
  <si>
    <t>Brad Elkins &lt;info@jackhatch.com&gt;</t>
  </si>
  <si>
    <t>LAST CHANCE: Free Tickets For Jack's Final Debate Tomorrow</t>
  </si>
  <si>
    <t>&lt;bd310f80f44041df93733c1b8e1c2791@jackhatch.com&gt;</t>
  </si>
  <si>
    <t>Sat, 24 Oct 2015 13:09:41 -0500</t>
  </si>
  <si>
    <t>Re: Connecting</t>
  </si>
  <si>
    <t>&lt;219DB286-B1C3-42E2-9BA7-3E839B60293B@gmail.com&gt;</t>
  </si>
  <si>
    <t>Sun, 6 Dec 2015 21:58:42 -0500</t>
  </si>
  <si>
    <t>Fwd: Story Flag - WSJ/Blog/Likability</t>
  </si>
  <si>
    <t>&lt;-2625057262911246569@unknownmsgid&gt;</t>
  </si>
  <si>
    <t>Wed, 04 Sep 2013 19:27:35 +0000</t>
  </si>
  <si>
    <t>A Birthday Surprise for Los Angeles</t>
  </si>
  <si>
    <t>&lt;522789a7eaa9_24c845c81059763@worker2.nbuild.3dna.managedmachine.com.mail&gt;</t>
  </si>
  <si>
    <t>Mon, 2 Nov 2015 19:44:17 -0800</t>
  </si>
  <si>
    <t>"jschwerin@hillaryclinton.com" &lt;jschwerin@hillaryclinton.com&gt;</t>
  </si>
  <si>
    <t>"Chipotle" type coffee shop moment in Sacramento?</t>
  </si>
  <si>
    <t>&lt;5F29214D-39B0-4F8B-A0B6-5D01A5BD77F3@gmail.com&gt;</t>
  </si>
  <si>
    <t>Mon, 7 Mar 2016 02:58:36 +0000</t>
  </si>
  <si>
    <t>"Bill de Blasio" &lt;bdeblasio.nyc@gmail.com&gt;</t>
  </si>
  <si>
    <t>Re: "I" police</t>
  </si>
  <si>
    <t>&lt;697691764-1457319518-cardhu_decombobulator_blackberry.rim.net-1172639625-@b15.c1.bise6.blackberry&gt;</t>
  </si>
  <si>
    <t>Thu, 25 Feb 2016 18:41:42 -0500</t>
  </si>
  <si>
    <t>Re: Gabby ad - for Mass?</t>
  </si>
  <si>
    <t>&lt;4388671617018748261@unknownmsgid&gt;</t>
  </si>
  <si>
    <t>Mon, 27 Apr 2015 19:57:20 -0400</t>
  </si>
  <si>
    <t>John Podesta &lt;john.podesta@gmail.com&gt;, 
 Adam Parkhomenko &lt;aparkhomenko@hillaryclinton.com&gt;</t>
  </si>
  <si>
    <t>RE: Re: Michigan Campaign Office</t>
  </si>
  <si>
    <t>&lt;119bdbd92578ff455791fbd07024f172@mail.gmail.com&gt;</t>
  </si>
  <si>
    <t>Wed, 7 Aug 2013 19:11:32 +0000</t>
  </si>
  <si>
    <t xml:space="preserve">What do you mean exactly by "entitlement reform"? </t>
  </si>
  <si>
    <t>&lt;b331f2ccd8c54b6da45ec3d1bcbaec23@BY2PR05MB192.namprd05.prod.outlook.com&gt;</t>
  </si>
  <si>
    <t>Wed, 29 Apr 2015 17:42:55 +0000 (UTC)</t>
  </si>
  <si>
    <t>Neera Tanden &lt;ntanden@americanprogress.org&gt;, 
 "rcleone@earthlink.net" &lt;rcleone@earthlink.net&gt;, 
 "ses@sandlerfoundation.org" &lt;ses@sandlerfoundation.org&gt;, 
 "hms@sandlerfoundation.org" &lt;hms@sandlerfoundation.org&gt;, 
 "tomd1175@gmail.com" &lt;tomd1175@gmail.com&gt;, Tom Steyer &lt;tsteyer@fahrllc.com&gt;, 
 "jstewart@albrightstonebridge.com" &lt;jstewart@albrightstonebridge.com&gt;, 
 Carol Browner &lt;cbrowner@americanprogress.org&gt;, 
 "wyssh@loreda.org" &lt;wyssh@loreda.org&gt;, 
 Glenn Hutchins &lt;glenn.hutchins@silverlake.com&gt;, 
 John Podesta &lt;john.podesta@gmail.com&gt;</t>
  </si>
  <si>
    <t>&lt;385478092.635491.1430329375291.JavaMail.yahoo@mail.yahoo.com&gt;</t>
  </si>
  <si>
    <t>Thu, 6 Aug 2015 17:26:39 -0400</t>
  </si>
  <si>
    <t>Ben Kobren &lt;benkobren@gmail.com&gt;</t>
  </si>
  <si>
    <t>Re: post-KXL option memo</t>
  </si>
  <si>
    <t>&lt;CAPYG4eCVBXE34ak2_OFizAtNbtxEyf_Kc5JZ0zQDF3Vp=-ByMQ@mail.gmail.com&gt;</t>
  </si>
  <si>
    <t>Wed, 15 Apr 2015 17:59:05 -0500</t>
  </si>
  <si>
    <t>Re: Email Release</t>
  </si>
  <si>
    <t>&lt;A9A64616-E708-4AAC-9C74-FA54B5E637AD@gmail.com&gt;</t>
  </si>
  <si>
    <t>Fri, 10 Jul 2015 14:59:46 +0000</t>
  </si>
  <si>
    <t>&lt;4E071FE6-3B41-47C4-BC0D-82608784DB52@presidentclinton.com&gt;</t>
  </si>
  <si>
    <t>Sat, 11 Jul 2015 16:29:52 -0400</t>
  </si>
  <si>
    <t>&lt;8049472697856785017@unknownmsgid&gt;</t>
  </si>
  <si>
    <t>Sun, 2 Aug 2015 10:34:58 -0400</t>
  </si>
  <si>
    <t>April Ryan &lt;aprilryan1600@gmail.com&gt;</t>
  </si>
  <si>
    <t>Hillary Interview request</t>
  </si>
  <si>
    <t>&lt;CADMLdYDpFaQpGLMrfADtte4g9vJ+0pkfWr99DOMaz2QegKh9Vg@mail.gmail.com&gt;</t>
  </si>
  <si>
    <t>Sun, 3 May 2015 11:35:01 -0400</t>
  </si>
  <si>
    <t>Your experiences are needed for this survey</t>
  </si>
  <si>
    <t>&lt;55464074.65338c0a.182f.ffff9131SMTPIN_ADDED_MISSING@mx.google.com&gt;</t>
  </si>
  <si>
    <t>Sun, 16 Aug 2015 18:13:50 -0400</t>
  </si>
  <si>
    <t>Mandy Grunwald &lt;gruncom@aol.com&gt;, Karen Finney &lt;kfinney@hillaryclinton.com&gt;</t>
  </si>
  <si>
    <t>RE: In review: substance abuse op-ed</t>
  </si>
  <si>
    <t>&lt;5333775b10fbbc5e22b8e9782af582e5@mail.gmail.com&gt;</t>
  </si>
  <si>
    <t>Thu, 9 Apr 2015 19:50:15 +0000</t>
  </si>
  <si>
    <t>"Spahn, Andy" &lt;spahn@gonringspahn.com&gt;, 
 John Podesta &lt;john.podesta@gmail.com&gt;, 
 Nick Merrill &lt;nmerrill@hrcoffice.com&gt;</t>
  </si>
  <si>
    <t>&lt;BL2PR03MB11658B14B7A8BD943B964E5DDFB0@BL2PR03MB116.namprd03.prod.outlook.com&gt;</t>
  </si>
  <si>
    <t>Wed, 27 Jan 2016 18:07:31 -0500</t>
  </si>
  <si>
    <t>Poppy Wetherill &lt;Poppy@bluemarinefoundation.com&gt;</t>
  </si>
  <si>
    <t>Re: Milia gave me your address!</t>
  </si>
  <si>
    <t>&lt;CAE6FiQ_BoaShP_5kxJ84iq7PhoDUwPjfhxnLLZdMwCPFFVi-Ew@mail.gmail.com&gt;</t>
  </si>
  <si>
    <t>Wed, 20 Jan 2016 16:21:15 -0500</t>
  </si>
  <si>
    <t>Fwd: CLIP| Union Leader: Door-to-door campaigning by Sanders'
 supporters prompts calls to Epping police</t>
  </si>
  <si>
    <t>&lt;-6360672908315445769@unknownmsgid&gt;</t>
  </si>
  <si>
    <t>Sun, 12 Jul 2015 18:15:33 -0400</t>
  </si>
  <si>
    <t>Re: Tuesday night advice</t>
  </si>
  <si>
    <t>&lt;CAMhPeA-kKAjSQAxxjUaTTnhYLHrvOo2TWEYrHY_FxUd0bdmQUA@mail.gmail.com&gt;</t>
  </si>
  <si>
    <t>Thu, 14 Jan 2016 15:56:42 -0500</t>
  </si>
  <si>
    <t>"De'Ara Balenger" &lt;dbalenger@hillaryclinton.com&gt;</t>
  </si>
  <si>
    <t>Re: DRAFT: Marie Claire guns essay [edits by 4pm]</t>
  </si>
  <si>
    <t>&lt;CAOFhrdR5GsFd5e=b7aSPvwhQfzt1ATUoDkdxsXs3-bq7XEOAbw@mail.gmail.com&gt;</t>
  </si>
  <si>
    <t>Tue, 30 Dec 2014 15:50:20 -0800</t>
  </si>
  <si>
    <t>Fryday will come over ~4:30</t>
  </si>
  <si>
    <t>&lt;9CC6650D-2150-4B88-B856-E144355EB88B@gmail.com&gt;</t>
  </si>
  <si>
    <t>Tue, 21 Apr 2015 18:40:01 -0400</t>
  </si>
  <si>
    <t>Robby Mook &lt;re47@hillaryclinton.com&gt;, 
 Jake Sullivan &lt;jake.sullivan@gmail.com&gt;, 
 John Anzalone &lt;john@algpolling.com&gt;, 
 Kristina Schake &lt;kschake@hillaryclinton.com&gt;, 
 David Binder &lt;David@db-research.com&gt;, 
 Dan Schwerin &lt;dschwerin@hillaryclinton.com&gt;, 
 Jennifer Palmieri &lt;jpalmieri@hillaryclinton.com&gt;, 
 Jim &lt;Jim.Margolis@gmmb.com&gt;, Joel Benenson &lt;jbenenson@bsgco.com&gt;, 
 John Podesta &lt;john.podesta@gmail.com&gt;, Mandy Grunwald &lt;gruncom@aol.com&gt;, 
 Oren Shur &lt;oshur@hillaryclinton.com&gt;, 
 Tony Carrk &lt;tcarrk@hillaryclinton.com&gt;, 
 Teddy Goff &lt;tgoff@hillaryclinton.com&gt;</t>
  </si>
  <si>
    <t>[AGENDA FOR 4/22] Strategy Call at 8:00 AM ET</t>
  </si>
  <si>
    <t>&lt;CALV_K1SU=JpkMotnA8ukRWXKYSrcj2kuFxPQ0vNFWD3mBuhP7g@mail.gmail.com&gt;</t>
  </si>
  <si>
    <t>Fri, 20 Feb 2015 13:18:00 -0500</t>
  </si>
  <si>
    <t>Robby Mook &lt;robbymook2015@gmail.com&gt;, John Anzalone &lt;john@algpolling.com&gt;, 
 "Margolis, Jim" &lt;Jim.Margolis@gmmb.com&gt;, 
 Wendy Clark &lt;hellowendyclark@me.com&gt;, Mandy Grunwald &lt;gruncom@aol.com&gt;, 
 Shannon Currie &lt;scurrie@bsgco.com&gt;, Mona Thinavongsa &lt;Mona@algpolling.com&gt;, 
 Teddy Goff &lt;teddy.goff@gmail.com&gt;, Jake Sullivan &lt;jake.sullivan@gmail.com&gt;, 
 John Podesta &lt;john.podesta@gmail.com&gt;, 
 Cheryl Mills &lt;cheryl.mills@gmail.com&gt;, 
 Joanne Laszczych &lt;jlaszczych@cdmillsGroup.com&gt;, 
 Huma Abedin &lt;Huma@clintonemail.com&gt;, Dan Schwerin &lt;dschwerin@hrcoffice.com&gt;, 
 Jennifer Palmieri &lt;jennifer.m.palmieri@gmail.com&gt;, 
 David Binder &lt;David@db-research.com&gt;</t>
  </si>
  <si>
    <t>Confirmed: Presentation in NYC</t>
  </si>
  <si>
    <t>&lt;D10CE4A9.35782%marissa.astor@icloud.com&gt;</t>
  </si>
  <si>
    <t>Wed, 23 Jun 2010 13:19:59 -0400</t>
  </si>
  <si>
    <t>[big campaign] My God...Joe Barton un-tweets his un-apology for the 
	apology to BP</t>
  </si>
  <si>
    <t>&lt;95AFEEF8AB22CE4E8CA3F8E6FBCB8CD1270010B458@AUFC-S1.AUFC.local&gt;</t>
  </si>
  <si>
    <t>Tue, 12 May 2015 21:05:27 +0000</t>
  </si>
  <si>
    <t>"john.podesta@gmail.com" &lt;john.podesta@gmail.com&gt;, 
 "re47@hillaryclinton.com" &lt;re47@hillaryclinton.com&gt;, 
 Jake Sullivan &lt;jsullivan@hillaryclinton.com&gt;, 
 Jennifer Palmieri &lt;jpalmieri@hillaryclinton.com&gt;, 
 Kristina Schake &lt;kschake@hillaryclinton.com&gt;</t>
  </si>
  <si>
    <t>Updated Invitation: Debate Call @ Wed May 13, 2015 9am - 10am (john.podesta@gmail.com)</t>
  </si>
  <si>
    <t>&lt;001a11c2a6b49511be0515e8daef@google.com&gt;</t>
  </si>
  <si>
    <t>Wed, 4 Mar 2015 02:18:42 +0000</t>
  </si>
  <si>
    <t>Robby Mook &lt;robbymook2015@gmail.com&gt;, Mandy Grunwald &lt;gruncom@aol.com&gt;, 
 Jim Margolis &lt;Jim.Margolis@gmmb.com&gt;, Joel Benenson &lt;jbenenson@bsgco.com&gt;, 
 Teddy Goff &lt;teddy@precisionstrategies.com&gt;, 
 David Binder &lt;david@db-research.com&gt;, 
 Elan Kriegal &lt;elan.kriegel@bluelabs.com&gt;, 
 =?windows-1252?Q?Jennifer=0D=0A_Palmieri?= &lt;jennifer.m.palmieri@gmail.com&gt;, 
 John Podesta &lt;john.podesta@gmail.com&gt;</t>
  </si>
  <si>
    <t>Draft Policy Deck for Presentation to HRC</t>
  </si>
  <si>
    <t>&lt;D11BC7A6.1F59B%john@algpolling.com&gt;</t>
  </si>
  <si>
    <t>Wed, 17 Dec 2008 10:38:46 -0500</t>
  </si>
  <si>
    <t>[big campaign] AUFC's Brad Woodhouse Discusses Obama Jobs and
 Economic Recovery Package on  FOX  News</t>
  </si>
  <si>
    <t>&lt;29FF7EFA288ACD488DD412939D4D1BABAD8067@aufc-server.AUFC.local&gt;</t>
  </si>
  <si>
    <t>Thu, 28 Jan 2016 19:58:51 -0600</t>
  </si>
  <si>
    <t>IA statewide call</t>
  </si>
  <si>
    <t>&lt;CANvypvAYZObTDZ_7xsNRjVH0Mi2vLyncCvSHMFwvDm8gto0grQ@mail.gmail.com&gt;</t>
  </si>
  <si>
    <t>Thu, 7 Aug 2008 14:37:08 -0500</t>
  </si>
  <si>
    <t>"Adam Hitchcock" &lt;ahitchcock@barackobama.com&gt;, william.m.daley@jpmchase.com, 
 cedley@gmail.com, "Valerie Jarrett" &lt;vjarrett@barackobama.com&gt;, 
 fpena@vestarden.com, fromanm@citi.com, don.gips@level3.com, 
 "Pete Rouse" &lt;prouse@barackobama.com&gt;, 
 "Melody Barnes" &lt;mbarnes@barackobama.com&gt;, 
 "Bob Bauer (Perkins Coie)" &lt;rbauer@perkinscoie.com&gt;, 
 jg@rock-creek-ventures.com, cbutts.obama08@gmail.com, burke1262@cox.net, 
 cbrowner@thealbrightgroupllc.com, sonalshah@google.com, ricesusane@aol.com, 
 "John Podesta" &lt;john.podesta@gmail.com&gt;</t>
  </si>
  <si>
    <t>Energy working group/Podesta's email</t>
  </si>
  <si>
    <t>&lt;1B00035490093D4A9609987376E3B8331CA45B02@manny.obama.local&gt;</t>
  </si>
  <si>
    <t>Tue, 26 Jan 2016 16:59:18 +0000</t>
  </si>
  <si>
    <t>Behind</t>
  </si>
  <si>
    <t>&lt;4d8897e70e3d310c6079848aab7dd490@bounce.bluestatedigital.com&gt;</t>
  </si>
  <si>
    <t>Mon, 29 Feb 2016 16:56:29 +0000</t>
  </si>
  <si>
    <t>Noelle Adgerson &lt;adgerson@law.georgetown.edu&gt;</t>
  </si>
  <si>
    <t>Message from Professor Jeffrey Shulman, Chair of the Teaching
 Committee, regarding the 2015 - 2016 Nominations for the  Flegal Award</t>
  </si>
  <si>
    <t>&lt;1D79A3192A04F44F853CD405C494BAE317A7E9DA@LAW-MBX02.law.georgetown.edu&gt;</t>
  </si>
  <si>
    <t>Tue, 12 Aug 2008 16:11:31 -0400</t>
  </si>
  <si>
    <t>"Mark Ferrulo" &lt;mferrulo@gmail.com&gt;</t>
  </si>
  <si>
    <t>[big campaign] McCain advisor did Cuba-linked lobbying</t>
  </si>
  <si>
    <t>&lt;02b601c8fcb7$9de11dd0$d9a35970$@com&gt;</t>
  </si>
  <si>
    <t>Sun, 23 Nov 2014 14:05:17 -0500</t>
  </si>
  <si>
    <t>Re: interview days the first week of dec</t>
  </si>
  <si>
    <t>&lt;CALk44aAL8zTG4BGk5qedEsMjAfwcKg=tVTJfYbSb8XSBDrvJmw@mail.gmail.com&gt;</t>
  </si>
  <si>
    <t>Tue, 21 Jul 2015 13:22:08 -0400</t>
  </si>
  <si>
    <t>Blossom Social Transformation - SHARE this VIDEO!</t>
  </si>
  <si>
    <t>&lt;1121678020626.1011284163030.1239.0.101320JL.1002@scheduler.constantcontact.com&gt;</t>
  </si>
  <si>
    <t>Sun, 20 Jul 2014 17:22:57 -0400</t>
  </si>
  <si>
    <t>Glenn &lt;glennwpowell@aol.com&gt;</t>
  </si>
  <si>
    <t>Fwd: Referral Letter Vacancy ID: 1127011</t>
  </si>
  <si>
    <t>&lt;DC39443C-FABF-4D62-B518-EB2D3020F00F@aol.com&gt;</t>
  </si>
  <si>
    <t>22 May 2008 06:31:40 -0400</t>
  </si>
  <si>
    <t>Hillary For President News Briefing for Thursday, May 22, 2008</t>
  </si>
  <si>
    <t>&lt;200805220631230.SM04424@bnnapp&gt;</t>
  </si>
  <si>
    <t>Tue, 19 May 2015 19:24:24 -0400</t>
  </si>
  <si>
    <t>RE: Beau Biden</t>
  </si>
  <si>
    <t>&lt;693acfab838532c2df8fb275c0b146e6@mail.gmail.com&gt;</t>
  </si>
  <si>
    <t>Tue, 16 Sep 2014 06:38:44 -0400</t>
  </si>
  <si>
    <t>Fwd: Puerto Rico</t>
  </si>
  <si>
    <t>&lt;E2989471-979C-41B0-86F2-16ECFA994B54@gmail.com&gt;</t>
  </si>
  <si>
    <t>Tue, 27 Oct 2015 17:44:33 +0000</t>
  </si>
  <si>
    <t>Press Release: Woman Hopes Her Story Will Defeat Latest Anti-Abortion Bill</t>
  </si>
  <si>
    <t>&lt;7f8ee-34c-562fb801@list.progressohio.org&gt;</t>
  </si>
  <si>
    <t>Mon, 15 Sep 2014 09:10:58 -0400</t>
  </si>
  <si>
    <t>Quinn Campaign &lt;info@quinnforillinois.com&gt;</t>
  </si>
  <si>
    <t>&lt;dede289e3e0a4b3cabed0e1c9b3bf6fc@quinnforillinois.com&gt;</t>
  </si>
  <si>
    <t>Sat, 18 Jul 2015 14:47:10 -0400</t>
  </si>
  <si>
    <t>Strobe Talbott &lt;STALBOTT@brookings.edu&gt;</t>
  </si>
  <si>
    <t>Fwd: Henry Flatt Brookings application</t>
  </si>
  <si>
    <t>&lt;CAE6FiQ9ivoLncadGXoUX-amRMCLwki2aexnZZt=KsFEHfd5_Vw@mail.gmail.com&gt;</t>
  </si>
  <si>
    <t>Sun, 10 Jan 2016 19:42:56 +0000</t>
  </si>
  <si>
    <t>L.A. 360: The first 10 days of 2016</t>
  </si>
  <si>
    <t>&lt;5692b440befe2_23a1b5666c4843d8@worker5.mail&gt;</t>
  </si>
  <si>
    <t>Tue, 11 Mar 2014 04:29:42 +0000</t>
  </si>
  <si>
    <t>Get started with your new iPod shuffle.</t>
  </si>
  <si>
    <t>&lt;907960132.173966603.1394512182726.JavaMail.cboxp@ednabay.apple.com&gt;</t>
  </si>
  <si>
    <t>Mon, 5 Jan 2009 11:40:09 -0500</t>
  </si>
  <si>
    <t>for call sheet today</t>
  </si>
  <si>
    <t>&lt;2D9BF548D5515F438B3AA0B0BE7BF5F6303B931CB8@MBX-01.ptt.gov&gt;</t>
  </si>
  <si>
    <t>Fri, 4 Jan 2008 15:04:07 -0500</t>
  </si>
  <si>
    <t>Re: McCain Survey- Draft</t>
  </si>
  <si>
    <t>&lt;DD3F85C93FEB8A489C0283BD1379358A01FAA6F2@ms18.mse9.exchange.ms&gt;</t>
  </si>
  <si>
    <t>Sun, 7 Feb 2016 02:44:02 -0500</t>
  </si>
  <si>
    <t>Jim &lt;Jim.Margolis@gmmb.com&gt;, Joel Benenson &lt;jbenenson@bsgco.com&gt;, 
 Mandy Grunwald &lt;gruncom@aol.com&gt;, 
 Jennifer Palmieri &lt;jpalmieri@hillaryclinton.com&gt;, 
 Jake Sullivan &lt;jsullivan@hillaryclinton.com&gt;, 
 Robby Mook &lt;re47@hillaryclinton.com&gt;, John Podesta &lt;john.podesta@gmail.com&gt;, 
 Huma Abedin &lt;ha16@hillaryclinton.com&gt;, John Anzalone &lt;john@algpolling.com&gt;, 
 David Binder &lt;David@db-research.com&gt;, Oren Shur &lt;oshur@hillaryclinton.com&gt;, 
 Navin Nayak &lt;nnayak@hillaryclinton.com&gt;</t>
  </si>
  <si>
    <t>Revised Message Frame</t>
  </si>
  <si>
    <t>&lt;CAAEwKfx88SJ10cht8Ge6ZdJpRCqh6HuRr5g4BTwuTxzbdDBU0Q@mail.gmail.com&gt;</t>
  </si>
  <si>
    <t>Mon, 7 Dec 2015 19:02:25 -0500</t>
  </si>
  <si>
    <t>Roots of Health donation</t>
  </si>
  <si>
    <t>&lt;CAA4XnVBiRGrigMvvepNGuSwRgnhbcfcxw7RBtaYVdiJGuLbqWQ@mail.gmail.com&gt;</t>
  </si>
  <si>
    <t>Tue, 25 Aug 2015 23:36:53 +0000</t>
  </si>
  <si>
    <t>Re: Invitation</t>
  </si>
  <si>
    <t>&lt;BC814C18-05FF-44A4-8D28-308B6EC93732@Stonyfield.com&gt;</t>
  </si>
  <si>
    <t>Tue, 21 May 2013 14:01:24 +0000</t>
  </si>
  <si>
    <t>Good Morning</t>
  </si>
  <si>
    <t>&lt;519b7e34eda1f_3c5412bfe34214d8@worker2.nbuild.3dna.managedmachine.com.mail&gt;</t>
  </si>
  <si>
    <t>Fri, 6 Mar 2015 02:37:48 +0000</t>
  </si>
  <si>
    <t>John Podesta &lt;john.podesta@gmail.com&gt;, 
 Charlie Baker &lt;Charlie.Baker@deweysquare.com&gt;</t>
  </si>
  <si>
    <t>Re: Next Thurs</t>
  </si>
  <si>
    <t>&lt;89A388D4-635F-4579-B227-EA0C35EC90C4@perkinscoie.com&gt;</t>
  </si>
  <si>
    <t>Fri, 24 Jul 2015 17:21:30 -0400</t>
  </si>
  <si>
    <t>John Podesta &lt;john.podesta@gmail.com&gt;, Cheryl Mills &lt;cheryl.mills@gmail.com&gt;, 
 DKendall@wc.com, Brian Fallon &lt;bfallon@hillaryclinton.com&gt;, 
 Nick Merrill &lt;nmerrill@hillaryclinton.com&gt;, 
 Christina Reynolds &lt;creynolds@hillaryclinton.com&gt;, 
 Heather Samuelson &lt;hsamuelson@cdmillsgroup.com&gt;, KTurner@wc.com, 
 Robby Mook &lt;re47@hillaryclinton.com&gt;, 
 Jennifer Palmieri &lt;jpalmieri@hillaryclinton.com&gt;, 
 Kristina Schake &lt;kschake@hillaryclinton.com&gt;, 
 Huma Abedin &lt;ha16@hillaryclinton.com&gt;</t>
  </si>
  <si>
    <t>Re: Call at 5:30 on the NYT</t>
  </si>
  <si>
    <t>&lt;CAMCPnY=5g8JdXnDSRAX21-Fz=SK3Svk2sUbM5Hzi8DsKEZHLJw@mail.gmail.com&gt;</t>
  </si>
  <si>
    <t>Wed, 20 Aug 2014 20:54:09 -0400</t>
  </si>
  <si>
    <t>DNC HQ &lt;democraticparty@democrats.org&gt;</t>
  </si>
  <si>
    <t>John, you're invited to a cookout with POTUS</t>
  </si>
  <si>
    <t>&lt;6213dae21f2d7b754b2810dce8ba5bc2@ofa0.bounce.bluestatedigital.com&gt;</t>
  </si>
  <si>
    <t>Thu, 7 Aug 2008 15:38:16 -0400</t>
  </si>
  <si>
    <t>clu@barackobama.com</t>
  </si>
  <si>
    <t>Fwd: My initial thoughts on the transition process</t>
  </si>
  <si>
    <t>&lt;8dd172e0808071238l2cbf674ev7868488446029d16@mail.gmail.com&gt;</t>
  </si>
  <si>
    <t>Tue, 16 Jun 2015 21:39:15 -0400</t>
  </si>
  <si>
    <t>Re: Contract update</t>
  </si>
  <si>
    <t>&lt;-1571618959888370443@unknownmsgid&gt;</t>
  </si>
  <si>
    <t>Sat, 6 Dec 2014 05:13:14 -0500</t>
  </si>
  <si>
    <t>&lt;5EECEB21-1E23-4FED-A330-018FB649BCDE@gmail.com&gt;</t>
  </si>
  <si>
    <t>Mon, 3 Nov 2014 15:07:07 -0500</t>
  </si>
  <si>
    <t>Georgetown Law &lt;alumnlaw@law.georgetown.edu&gt;</t>
  </si>
  <si>
    <t>Invitation: Veterans Day Program and Reception</t>
  </si>
  <si>
    <t>&lt;HPC-SAM749.GTW.48126.505546@mailer3&gt;</t>
  </si>
  <si>
    <t>Sat, 27 Feb 2016 12:33:33 -0500</t>
  </si>
  <si>
    <t>&lt;8750342255619786343@unknownmsgid&gt;</t>
  </si>
  <si>
    <t>Wed, 3 Jun 2015 15:23:58 -0400</t>
  </si>
  <si>
    <t>Re: APPROVE -- background for walk up stories on voting rights</t>
  </si>
  <si>
    <t>&lt;CAE6FiQ8_VHoASg=VHuYfYZ0tm=WkAGq8nCC-Fyh1Wtf1d7ctTw@mail.gmail.com&gt;</t>
  </si>
  <si>
    <t>Wed, 11 Jun 2008 23:18:16 -0000</t>
  </si>
  <si>
    <t>"Safeway" &lt;safeway@favorites.safeway.com&gt;</t>
  </si>
  <si>
    <t>Club Card Member, savings for you</t>
  </si>
  <si>
    <t>&lt;bvb302sa1qhy9saxst8s5atugwckqr.2011616918.6180@mta414.favorites.safeway.com&gt;</t>
  </si>
  <si>
    <t>Fri, 26 Feb 2016 15:15:41 -0500</t>
  </si>
  <si>
    <t>Re: Scripts/rough cut - for March 15 - comments this afternoon</t>
  </si>
  <si>
    <t>&lt;-2495263252704453906@unknownmsgid&gt;</t>
  </si>
  <si>
    <t>Thu, 4 Feb 2016 23:05:03 -0500</t>
  </si>
  <si>
    <t>&lt;75B1ED5A-0E14-49D6-919D-B66851708E06@yahoo.com&gt;</t>
  </si>
  <si>
    <t>Thu, 29 Oct 2015 23:47:06 +0000</t>
  </si>
  <si>
    <t>DEADLINE: 2 Days</t>
  </si>
  <si>
    <t>&lt;c8e42c008ea2b73b6eb361ad25963ce7@bounce.bluestatedigital.com&gt;</t>
  </si>
  <si>
    <t>Sun, 10 May 2015 20:45:22 -0400</t>
  </si>
  <si>
    <t>Re: Your Participation- May 14th Hillstarter event</t>
  </si>
  <si>
    <t>&lt;CAE6FiQ_=wPdB0xdKe5AkJRTO_ogX+m=XB1KQ6=3zHv1oByhGng@mail.gmail.com&gt;</t>
  </si>
  <si>
    <t>Fri, 24 Oct 2014 15:20:25 +0000</t>
  </si>
  <si>
    <t>they're going to win...</t>
  </si>
  <si>
    <t>&lt;176d667c62b613e0d5327a83a7d30a69@bounce.bluestatedigital.com&gt;</t>
  </si>
  <si>
    <t>Fri, 18 Apr 2014 15:40:04 +0000</t>
  </si>
  <si>
    <t>"Laurel J. Andrew" &lt;ljandrew@andrewfamily.org&gt;</t>
  </si>
  <si>
    <t>Re: Wonderful news</t>
  </si>
  <si>
    <t>&lt;682EE7E9-DAFD-45C5-896F-B9016A260E01@andrewfamily.org&gt;</t>
  </si>
  <si>
    <t>Sun, 19 Jul 2015 19:53:21 +0200</t>
  </si>
  <si>
    <t>Re: Greetings from Italy!</t>
  </si>
  <si>
    <t>&lt;A6484EEC-E860-4734-A252-6D2138A073FC@gmail.com&gt;</t>
  </si>
  <si>
    <t>Sun, 19 Apr 2015 16:12:20 -0400</t>
  </si>
  <si>
    <t>Re: Paper</t>
  </si>
  <si>
    <t>&lt;CAOpGB0+3zBz0g8JtiDeOpqb+3n7ak=uevr=vK+U=GLvZyD89LA@mail.gmail.com&gt;</t>
  </si>
  <si>
    <t>Mon, 10 Mar 2014 21:06:29 -0400</t>
  </si>
  <si>
    <t>Fwd: 60 Minutes on Data Brokers</t>
  </si>
  <si>
    <t>&lt;1B43B167-9BD2-4D24-BCFC-098AC683F590@gmail.com&gt;</t>
  </si>
  <si>
    <t>Mon, 29 Feb 2016 10:52:01 -0800</t>
  </si>
  <si>
    <t>Extra Day. Extra Savings.</t>
  </si>
  <si>
    <t>&lt;0.1.78.785.1D173212D5D4EEC.0@omp.e.hotwire.com&gt;</t>
  </si>
  <si>
    <t>Fri, 19 Apr 2013 12:51:30 -0600 (MDT)</t>
  </si>
  <si>
    <t>Safeway &lt;noreply@qemailserver.com&gt;</t>
  </si>
  <si>
    <t>Safeway Needs Your Feedback - 5-Minute Survey</t>
  </si>
  <si>
    <t>&lt;1910852079.4025343.1366397490906.JavaMail.dev@mailer1.ut1.qprod.net&gt;</t>
  </si>
  <si>
    <t>Wed, 1 Apr 2015 04:20:16 +0000</t>
  </si>
  <si>
    <t>Beth Jones &lt;jones.a.beth@gmail.com&gt;, David Levine &lt;levine.davidj@gmail.com&gt;</t>
  </si>
  <si>
    <t>Re: Operations Memos/Materials</t>
  </si>
  <si>
    <t>&lt;D140E9FA.10373B%melias@perkinscoie.com&gt;</t>
  </si>
  <si>
    <t>Sat, 13 Jun 2015 18:43:05 -0400</t>
  </si>
  <si>
    <t>Re: IAFF success</t>
  </si>
  <si>
    <t>&lt;-5431117635739007130@unknownmsgid&gt;</t>
  </si>
  <si>
    <t>Sat, 26 Jul 2014 18:44:53 -0400</t>
  </si>
  <si>
    <t>Re: A talk?</t>
  </si>
  <si>
    <t>&lt;442183B8-F048-4F3D-9370-4D60B6FAFF26@gmail.com&gt;</t>
  </si>
  <si>
    <t>Wed, 29 Oct 2008 12:11:03 -0400</t>
  </si>
  <si>
    <t>Engagement Memo</t>
  </si>
  <si>
    <t>&lt;8F8DAD58152C5E4B97F98532F5BB18DA02FA1D17@QGNYCEXC01.quadranglenyc.quadranglegroup.com&gt;</t>
  </si>
  <si>
    <t>Tue, 17 Jan 2012 13:48:41 -0500</t>
  </si>
  <si>
    <t>"Reynoso, Jennifer" &lt;jreynoso@stblaw.com&gt;, 
 "john.podesta@gmail.com" &lt;john.podesta@gmail.com&gt;, 
 Cheryl Mills &lt;cheryl.mills@gmail.com&gt;, 
 "Anna James (aj66@nyu.edu)" &lt;aj66@nyu.edu&gt;</t>
  </si>
  <si>
    <t>&lt;CB3B2BBD.19F12%BruceRLindsey@aol.com&gt;</t>
  </si>
  <si>
    <t>Fri, 8 Jan 2016 02:55:32 -0500</t>
  </si>
  <si>
    <t>Re: Family event Friday</t>
  </si>
  <si>
    <t>&lt;CAOpGB0+s1BMzPJFGcH+T77zH16gs31w_pWqXA6QMa3rh+ro9Bg@mail.gmail.com&gt;</t>
  </si>
  <si>
    <t>Sat, 18 Apr 2015 23:31:46 -0400</t>
  </si>
  <si>
    <t>Re: Leahy</t>
  </si>
  <si>
    <t>&lt;-7150447978812603168@unknownmsgid&gt;</t>
  </si>
  <si>
    <t>Mon, 13 Jan 2014 07:28:17 -0500</t>
  </si>
  <si>
    <t>Re: Hope everything goes well today</t>
  </si>
  <si>
    <t>&lt;CAE6FiQ9fSBL2EnUvgxRDdSCWh6g0dtJg1xGAwH=GE8gZnqGKYA@mail.gmail.com&gt;</t>
  </si>
  <si>
    <t>Sun, 23 Aug 2015 18:59:02 -0400</t>
  </si>
  <si>
    <t>Re: Other NV docs to review</t>
  </si>
  <si>
    <t>&lt;-5600272448154340220@unknownmsgid&gt;</t>
  </si>
  <si>
    <t>Thu, 10 Nov 2011 10:31:56 -0500</t>
  </si>
  <si>
    <t>RE: One more thing</t>
  </si>
  <si>
    <t>&lt;3A1ECBF29D41C34CB0BDADD757540D09139D120E23@CLINTON07.utopiasystems.net&gt;</t>
  </si>
  <si>
    <t>Sun, 26 Jan 2014 17:15:36 +0000</t>
  </si>
  <si>
    <t>&lt;718D8198FEF8B147846AF30E88CB2B7B61B1D1E9@MBX023-W1-CA-4.exch023.domain.local&gt;</t>
  </si>
  <si>
    <t>Fri, 22 Apr 2011 11:28:07 -0500 (CDT)</t>
  </si>
  <si>
    <t xml:space="preserve">"No medical negative" from mercury?  Really?  </t>
  </si>
  <si>
    <t>&lt;19499619.1303490452465.JavaMail.www@app319&gt;</t>
  </si>
  <si>
    <t>Mon, 2 Mar 2015 19:49:34 +0000</t>
  </si>
  <si>
    <t>RE: ?'s from Maggie</t>
  </si>
  <si>
    <t>&lt;DM2PR05MB480832FF964E10EA7160C84B0100@DM2PR05MB480.namprd05.prod.outlook.com&gt;</t>
  </si>
  <si>
    <t>Wed, 15 Oct 2014 13:44:38 -0400</t>
  </si>
  <si>
    <t>Need to know</t>
  </si>
  <si>
    <t>&lt;a827a571e37e4794b8e09b9638250d30@quinnforillinois.com&gt;</t>
  </si>
  <si>
    <t>Fri, 21 Dec 2007 14:37:46 -0500</t>
  </si>
  <si>
    <t>"Andrew Baumann" &lt;ABaumann@gqrr.com&gt;, "Ana Iparraguirre" &lt;anai@gqrr.com&gt;, 
 "Bryan Fisher" &lt;BFisher@gqrr.com&gt;, "John Podesta" &lt;john.podesta@gmail.com&gt;, 
 "Kristi Fuksa" &lt;kfuksa@gqrr.com&gt;, "Stan Greenberg" &lt;sgreenberg@gqrr.com&gt;, 
 "Susan McCue" &lt;susan@one.org&gt;, 
 "Tara McGuinness" &lt;tara.mcguinness@gmail.com&gt;, 
 "Tom Matzzie" &lt;tom@zzranch.com&gt;</t>
  </si>
  <si>
    <t>RE: Romney Negatives</t>
  </si>
  <si>
    <t>&lt;DD3F85C93FEB8A489C0283BD1379358A03C02DC6@ms18.mse9.exchange.ms&gt;</t>
  </si>
  <si>
    <t>Tue, 19 May 2015 16:16:06 -0400</t>
  </si>
  <si>
    <t>Re: Afternoon Roundup: TONIGHT's logistics // Call Requests</t>
  </si>
  <si>
    <t>&lt;CAE6FiQ-UBZLG8myYhnoVRVGx82UjpzeAzcLyFH5nsss40EEO7g@mail.gmail.com&gt;</t>
  </si>
  <si>
    <t>Fri, 26 Feb 2016 22:46:32 -0500</t>
  </si>
  <si>
    <t>Re: phone</t>
  </si>
  <si>
    <t>&lt;CAE6FiQ9h-s0p38fw=8D+CAHVHEgn1o5uB_SVcp8o=UpNQf-FWg@mail.gmail.com&gt;</t>
  </si>
  <si>
    <t>Wed, 5 Nov 2008 00:46:30 +0000</t>
  </si>
  <si>
    <t>Delivered: Re: Press Releases tomorrow</t>
  </si>
  <si>
    <t>&lt;184136894-1225845977-cardhu_decombobulator_blackberry.rim.net-2005842947-@bxe245.bisx.prod.on.blackberry&gt;</t>
  </si>
  <si>
    <t>Sun, 3 May 2015 22:51:27 +0000</t>
  </si>
  <si>
    <t>Idea</t>
  </si>
  <si>
    <t>&lt;ED732676-6EF8-4638-A883-649896465EAB@medline.com&gt;</t>
  </si>
  <si>
    <t>Thu, 19 Feb 2015 14:00:00 -0600</t>
  </si>
  <si>
    <t>Reward Yourself with the Bank of America Credit Card</t>
  </si>
  <si>
    <t>&lt;91370-33102980.1424376201953.JavaMail.SYSTEM@chg-mcm-prod&gt;</t>
  </si>
  <si>
    <t>Tue, 22 Sep 2015 15:41:18 -0400</t>
  </si>
  <si>
    <t>National Constitution Center &lt;bcavacini@constitutioncenter.org&gt;</t>
  </si>
  <si>
    <t>You're invited to Uncle Sam's Fall Fest at the National
 Constitution Center!</t>
  </si>
  <si>
    <t>&lt;1122316282316.1109133276899.1179826442.0.81541JL.1002@scheduler.constantcontact.com&gt;</t>
  </si>
  <si>
    <t>Sun, 22 Nov 2015 20:35:00 +0000</t>
  </si>
  <si>
    <t>Republicans are WINNING</t>
  </si>
  <si>
    <t>&lt;8c986fe1b6e6d644ebc2bcd56fab9f37@bounce.bluestatedigital.com&gt;</t>
  </si>
  <si>
    <t>Sun, 12 Apr 2015 03:10:59 +0000</t>
  </si>
  <si>
    <t>TPA memo</t>
  </si>
  <si>
    <t>&lt;62766EAB-5507-4AB2-9DC2-1C76A1C7A81B@hrcoffice.com&gt;</t>
  </si>
  <si>
    <t>Wed, 14 Jan 2015 00:48:56 +0000</t>
  </si>
  <si>
    <t>John Anzalone &lt;john@algpolling.com&gt;, Mandy Grunwald &lt;gruncom@aol.com&gt;</t>
  </si>
  <si>
    <t>RE: Follow-up Media call</t>
  </si>
  <si>
    <t>&lt;CY1PR0301MB0635B4B6266A707075D56CC0DD410@CY1PR0301MB0635.namprd03.prod.outlook.com&gt;</t>
  </si>
  <si>
    <t>Wed, 13 Aug 2014 15:00:00 -0500</t>
  </si>
  <si>
    <t>Special Needs Trusts: An Introduction to What, Why, When, Who and How | September 17</t>
  </si>
  <si>
    <t>&lt;36170-3197399.1407960148390.JavaMail.SYSTEM@chg-mcm-prod&gt;</t>
  </si>
  <si>
    <t>Fri, 3 Aug 2012 17:42:52 -0400</t>
  </si>
  <si>
    <t>"James Kvaal - Policy Director, BarackObama.com" &lt;info@barackobama.com&gt;</t>
  </si>
  <si>
    <t>Try out our new tax calculator</t>
  </si>
  <si>
    <t>&lt;e91227fa00e34e60df72645d0148cd7f@bounce.bluestatedigital.com&gt;</t>
  </si>
  <si>
    <t>Thu, 1 Oct 2015 13:04:40 -0400</t>
  </si>
  <si>
    <t>Re: Question</t>
  </si>
  <si>
    <t>&lt;CAE6FiQ9-f6gNzVn2izuVOju7rybV-VbXrU3pA0EtrP6fPE9GVQ@mail.gmail.com&gt;</t>
  </si>
  <si>
    <t>Fri, 1 Mar 2013 13:27:15 -0600 (CST)</t>
  </si>
  <si>
    <t>GREAT NEWS: Shell Won't Drill in the Arctic!</t>
  </si>
  <si>
    <t>&lt;6199686.1362171304486.JavaMail.www@app329&gt;</t>
  </si>
  <si>
    <t>14 May 2015 16:43:03 -0400</t>
  </si>
  <si>
    <t>"Vamoose Bus - Reservations" &lt;reservations@vamoosebus.com&gt;</t>
  </si>
  <si>
    <t>Welcome to Vamoose Bus</t>
  </si>
  <si>
    <t>&lt;555508f3.9d0b6b0a.34ca.2886SMTPIN_ADDED_MISSING@mx.google.com&gt;</t>
  </si>
  <si>
    <t>Fri, 15 May 2009 08:58:34 -0500</t>
  </si>
  <si>
    <t>Rose Economou &lt;reconomou@colum.edu&gt;</t>
  </si>
  <si>
    <t>Apply for a Professorship  --Rose</t>
  </si>
  <si>
    <t>&lt;000501c9d565$3ca613e0$b5f23ba0$@edu&gt;</t>
  </si>
  <si>
    <t>Mon, 2 Nov 2015 13:39:49 -0500</t>
  </si>
  <si>
    <t>Re: Call from SEnator Durbin</t>
  </si>
  <si>
    <t>&lt;CADZo9g0QNQbBi2+o=5QB5SCHcuFoMDkJpZiQ2qcAd9Cjv=VXXw@mail.gmail.com&gt;</t>
  </si>
  <si>
    <t>Fri, 30 Oct 2015 00:03:48 +0000</t>
  </si>
  <si>
    <t>john.podesta@gmail.com, kschake@hillaryclinton.com, ha16@hillaryclinton.com, 
 sbay@hillaryclinton.com, re47@hillaryclinton.com</t>
  </si>
  <si>
    <t>Invitation: Media Time in Nov/Dec @ Sat Oct 31, 2015 10:30am -
 11:30am (john.podesta@gmail.com)</t>
  </si>
  <si>
    <t>&lt;001a1140e73c6e56190523472944@google.com&gt;</t>
  </si>
  <si>
    <t>Tue, 12 May 2015 14:07:05 +0000</t>
  </si>
  <si>
    <t>"William M. Treanor" &lt;wtreanor@law.georgetown.edu&gt;</t>
  </si>
  <si>
    <t>Law Center Human Resources Transition</t>
  </si>
  <si>
    <t>&lt;6EAC56DE9C501D49A7FC49228E068B7D0C270D8C@LAW-MBX02.law.georgetown.edu&gt;</t>
  </si>
  <si>
    <t>Mon, 28 Dec 2015 16:24:39 +0000</t>
  </si>
  <si>
    <t>WJC</t>
  </si>
  <si>
    <t>&lt;1292789797-1451319879-cardhu_decombobulator_blackberry.rim.net-198882519-@b17.c1.bise6.blackberry&gt;</t>
  </si>
  <si>
    <t>Fri, 26 Sep 2014 10:47:31 +0300</t>
  </si>
  <si>
    <t>"john.podesta@gmail.com" &lt;john.podesta@gmail.com&gt;, 
 Mary Podesta &lt;podesta.mary@gmail.com&gt;, 
 "Sepp, Eryn" &lt;Eryn_M_Sepp@who.eop.gov&gt;</t>
  </si>
  <si>
    <t>Change of Plans</t>
  </si>
  <si>
    <t>&lt;CAP-MWF5JNDWs-aq2GQ79TRQJxZ1V9i24bUBar9=Kgc43uL7ByQ@mail.gmail.com&gt;</t>
  </si>
  <si>
    <t>Mon, 3 Nov 2008 09:11:15 -0800 (PST)</t>
  </si>
  <si>
    <t>Alyssa Mastromonaco &lt;amastro@barackobama.com&gt;, 
 Pete Rouse &lt;prouse@barackobama.com&gt;, Jim Messina &lt;jmessina@barackobama.com&gt;, 
 Anita Dunn &lt;adunn@barackobama.com&gt;, 
 Dan Pfeiffer &lt;dpfeiffer@barackobama.com&gt;, 
 Sarah Feinberg &lt;sarahelizabethfeinberg@gmail.com&gt;, 
 John Podesta &lt;john.podesta@gmail.com&gt;, 
 Stephanie Cutter &lt;scutter@barackobama.com&gt;</t>
  </si>
  <si>
    <t>Re: This week - transition block for November</t>
  </si>
  <si>
    <t>&lt;227082.10911.qm@web56807.mail.re3.yahoo.com&gt;</t>
  </si>
  <si>
    <t>Wed, 02 Sep 2015 23:51:40 +0000</t>
  </si>
  <si>
    <t>Canceled Event: Integration Meeting @ Thu Sep 3, 2015 8:30am - 9am (john.podesta@gmail.com)</t>
  </si>
  <si>
    <t>&lt;089e013a02101632af051ecc5939@google.com&gt;</t>
  </si>
  <si>
    <t>Wed, 28 Jan 2015 10:45:01 -0600</t>
  </si>
  <si>
    <t>"Katherine McFate, Center for Effective Government"
	&lt;katherine@foreffectivegov.org&gt;</t>
  </si>
  <si>
    <t>Tell Congress: Don't Threaten Jobs and Shortchange Democracy by Fast-Tracking Trade Authority</t>
  </si>
  <si>
    <t>&lt;378186653.1422463505214.JavaMail.www@app351&gt;</t>
  </si>
  <si>
    <t>Thu, 9 Apr 2015 17:21:22 -0400</t>
  </si>
  <si>
    <t>RE: Event Memo - Podesta OTR</t>
  </si>
  <si>
    <t>&lt;41c031a848de288a1afc6edba99e4cde@mail.gmail.com&gt;</t>
  </si>
  <si>
    <t>Sat, 19 Jan 2013 12:42:22 -0500 (EST)</t>
  </si>
  <si>
    <t>"Robby Mook, Terry McAuliffe for Governor" &lt;info@terrymcauliffe.com&gt;</t>
  </si>
  <si>
    <t>Who's funding Cuccinelli</t>
  </si>
  <si>
    <t>&lt;246184974.-983650530@wfc2.wfc2DB.wiredforchange.com&gt;</t>
  </si>
  <si>
    <t>Thu, 16 Apr 2015 15:57:43 -0400</t>
  </si>
  <si>
    <t>Re: Georgetown Speech</t>
  </si>
  <si>
    <t>&lt;-6253410927369142709@unknownmsgid&gt;</t>
  </si>
  <si>
    <t>Thu, 7 May 2015 13:24:09 -0400</t>
  </si>
  <si>
    <t>Re: Fwd: Latest</t>
  </si>
  <si>
    <t>&lt;CAE6FiQ-xL_nQ4PjgWe0vfHFTxDLcvB3Sptye+O26-AOkkAK3Gg@mail.gmail.com&gt;</t>
  </si>
  <si>
    <t>Mon, 7 Jul 2008 09:12:17 -0400</t>
  </si>
  <si>
    <t>Flag on book</t>
  </si>
  <si>
    <t>&lt;2f5e59030807070612j73177441md8c4526a11130ddf@mail.gmail.com&gt;</t>
  </si>
  <si>
    <t>Fri, 06 Jun 2008 15:44:00 -0400</t>
  </si>
  <si>
    <t>[big campaign] FW: Advisory: Conf. Call on FEC Complaint Against
 McCain; TV ad on McCain and lobbyists</t>
  </si>
  <si>
    <t>&lt;C46F0BC0.26908%ddonnelly@campaignmoney.org&gt;</t>
  </si>
  <si>
    <t>Wed, 24 Jun 2009 00:54:43 EDT</t>
  </si>
  <si>
    <t>Fwd: HHS RELEASE--HHS SECRETARY OLMSTEAD STATEMENT</t>
  </si>
  <si>
    <t>&lt;c55.4e0898bd.37730b93@aol.com&gt;</t>
  </si>
  <si>
    <t>Thu, 22 Jan 2015 20:13:33 +0000</t>
  </si>
  <si>
    <t>President Obama is mum on Boulder-White Clouds, but gets an earful
 | Environment | Idahostatesman.com</t>
  </si>
  <si>
    <t>&lt;24518433-DE0F-4C9A-A625-6C0BB0CB8ACF@nea.org&gt;</t>
  </si>
  <si>
    <t>Mon, 18 Jan 2016 19:55:04 +0000</t>
  </si>
  <si>
    <t>End Citizens United 2016 &lt;admin@endcitizensunited.org&gt;</t>
  </si>
  <si>
    <t>question for John (we have to ask)</t>
  </si>
  <si>
    <t>&lt;5a1cca0c69efc3c74a8a5f5ed967f376@bounce.bluestatedigital.com&gt;</t>
  </si>
  <si>
    <t>Sat, 11 Feb 2012 08:45:45 -0500</t>
  </si>
  <si>
    <t>Re: opening for a Catholic Spring? just musing . . .</t>
  </si>
  <si>
    <t>&lt;CAE6FiQ_4Gt2cthzj52Kzii4K5unKwraAkKxS9MALzYHg=x4WGQ@mail.gmail.com&gt;</t>
  </si>
  <si>
    <t>Thu, 5 Mar 2015 17:57:06 -0500</t>
  </si>
  <si>
    <t>Re: Wendy Davis</t>
  </si>
  <si>
    <t>&lt;CAE6FiQ92vtfwFCzAk9BNw7m4xULgRrTmroF3SwZzxN2fU=iheA@mail.gmail.com&gt;</t>
  </si>
  <si>
    <t>Thu, 6 Aug 2015 14:57:40 -0400</t>
  </si>
  <si>
    <t>**TONIGHT/10:45pm EST: Please Join HFA's Jen Palmieri for Surrogate
 Briefing Call**</t>
  </si>
  <si>
    <t>&lt;CANu9wN4fKAGXFpeeRxQQ5hbbqSkkZh0RV5pFf2_z4exV3GmQEw@mail.gmail.com&gt;</t>
  </si>
  <si>
    <t>Thu, 1 Oct 2015 13:03:56 -0400</t>
  </si>
  <si>
    <t>Re: John Podesta</t>
  </si>
  <si>
    <t>&lt;CAE6FiQ-H8sXu0aoGfSPhE8bW0XsLWiAuNy+gf9Upnzq611kemQ@mail.gmail.com&gt;</t>
  </si>
  <si>
    <t>Thu, 14 May 2015 21:22:38 -0400</t>
  </si>
  <si>
    <t>Re: [NO 8 AM CALL ON 5/15] Strategy Call</t>
  </si>
  <si>
    <t>&lt;CAOLO1-kWtWxA_PMRXPR5Fx=DA_wQMKmx=vkA3ev5Bh1uMnkP7g@mail.gmail.com&gt;</t>
  </si>
  <si>
    <t>Wed, 29 Oct 2008 17:02:39 +0000</t>
  </si>
  <si>
    <t>Heather Higgenbottom</t>
  </si>
  <si>
    <t>&lt;1152035298-1225299750-cardhu_decombobulator_blackberry.rim.net-1200253256-@bxe245.bisx.prod.on.blackberry&gt;</t>
  </si>
  <si>
    <t>Thu, 03 Mar 2016 20:45:59 +0000</t>
  </si>
  <si>
    <t>john.podesta@gmail.com, jbenenson@bsgco.com, nnayak@hillaryclinton.com, 
 ekriegel@hillaryclinton.com, rich@dixondavismedia.com, 
 jpalmieri@hillaryclinton.com, david@dixondavismedia.com, 
 jandrews@jacompany.com, David Binder &lt;david@db-research.com&gt;, 
 re47@hillaryclinton.com, ellen.esterhay@gmmb.com, scurrie@bsgco.com, 
 john@algpolling.com, john.rimel@gmmb.com, mmarshall@hillaryclinton.com, 
 mona@algpolling.com, anson.kaye@gmmb.com, gruncom@aol.com, 
 oshur@hillaryclinton.com, caitlin@grunwald-communications.com, 
 jim.margolis@gmmb.com</t>
  </si>
  <si>
    <t>Updated Invitation: Data Check-In @ Thu Mar 3, 2016 9pm - 9:30pm (john.podesta@gmail.com)</t>
  </si>
  <si>
    <t>&lt;047d7b6d8c2a00ab27052d2b16ad@google.com&gt;</t>
  </si>
  <si>
    <t>Mon, 17 May 2010 13:50:01 -0400 (EDT)</t>
  </si>
  <si>
    <t>Unpunished</t>
  </si>
  <si>
    <t>&lt;770170266.2093426913@democracy.dsccdb.www.democratsenators.org&gt;</t>
  </si>
  <si>
    <t>Fri, 5 Jun 2015 07:47:46 -0400</t>
  </si>
  <si>
    <t>6/5: Dem Daily Calendar</t>
  </si>
  <si>
    <t>&lt;756f6901828e7e336e34de7dfda60986@mail.gmail.com&gt;</t>
  </si>
  <si>
    <t>Mon, 6 Jul 2015 08:45:48 -0400</t>
  </si>
  <si>
    <t>"Jake.Sullivan@gmail.com" &lt;Jake.Sullivan@gmail.com&gt;, 
 John Podesta &lt;john.podesta@gmail.com&gt;, Huma Abedin &lt;huma@hrcoffice.com&gt;, 
 Robby Mook &lt;robbymook@gmail.com&gt;, 
 Jennifer Palmieri &lt;jennifer.m.palmieri@gmail.com&gt;</t>
  </si>
  <si>
    <t>Fwd: For your consideration...</t>
  </si>
  <si>
    <t>&lt;CALk44aCzYYsOMrcSOSMFE_eAxuKVDGzhY=dSse6uR-hnP+jjcQ@mail.gmail.com&gt;</t>
  </si>
  <si>
    <t>Mon, 24 Aug 2015 16:15:31 +0000</t>
  </si>
  <si>
    <t>Robby Mook &lt;re47@hillaryclinton.com&gt;, John Podesta &lt;john.podesta@gmail.com&gt;</t>
  </si>
  <si>
    <t>Re: What time can I call you tomorrow?</t>
  </si>
  <si>
    <t>&lt;06DDD5A2-C784-44DF-AF29-0507C54B2D08@hrcoffice.com&gt;</t>
  </si>
  <si>
    <t>Fri, 14 Aug 2015 15:22:41 +0000</t>
  </si>
  <si>
    <t>"Layden, William J. EOP" &lt;William_J_Layden@who.eop.gov&gt;</t>
  </si>
  <si>
    <t>RE: You back and around on Monday?</t>
  </si>
  <si>
    <t>&lt;DAADEDB193FBEA4D80DC0C3F3ADC135EF5F646@CN-399-EXCH2.whca.mil&gt;</t>
  </si>
  <si>
    <t>Sun, 8 Mar 2015 02:37:49 +0000</t>
  </si>
  <si>
    <t>Re: Can you be available late tonight?</t>
  </si>
  <si>
    <t>&lt;8C97C5F2-E852-49A6-9E3D-3FA419C3332B@hrcoffice.com&gt;</t>
  </si>
  <si>
    <t>Tue, 26 Jan 2016 16:08:35 -0500</t>
  </si>
  <si>
    <t>Re: DRAFT: bullets for top of mtg with African-American ministers tomorrow</t>
  </si>
  <si>
    <t>&lt;CAFjSERB1k3vrdfvCUUTEnDQMZ6vrMZAPNJXy1tJ3JjK5b-3T5g@mail.gmail.com&gt;</t>
  </si>
  <si>
    <t>Thu, 12 Mar 2015 14:26:31 +0000</t>
  </si>
  <si>
    <t>law and philosophy</t>
  </si>
  <si>
    <t>&lt;3A68F6A716A0D040B37408D501E20C865BD680@LAW-MBX02.law.georgetown.edu&gt;</t>
  </si>
  <si>
    <t>Sat, 27 Sep 2008 19:30:54 -0400</t>
  </si>
  <si>
    <t>In case you missed it</t>
  </si>
  <si>
    <t>&lt;b10d26a7bd4538be25da47619e9f29a2@localhost.localdomain&gt;</t>
  </si>
  <si>
    <t>Tue, 13 Oct 2015 00:22:10 -0400</t>
  </si>
  <si>
    <t>Fwd: John: your Army Ten Miler photos are now online</t>
  </si>
  <si>
    <t>&lt;CAE6FiQ-VgFGC4=Bm-+r9HBSCAZQ0ibY1OQUXxELvLHuz8vTacA@mail.gmail.com&gt;</t>
  </si>
  <si>
    <t>Tue, 30 Jun 2015 19:02:55 -0400</t>
  </si>
  <si>
    <t>Budget overview</t>
  </si>
  <si>
    <t>&lt;CAMhPeA-kqz1Cr1NX2WYReKG8EyuLOcmAHE9DDEG6Srodg6uSbg@mail.gmail.com&gt;</t>
  </si>
  <si>
    <t>Wed, 29 Jul 2015 20:33:56 -0400</t>
  </si>
  <si>
    <t>Fwd: about HRC cuba speech friday.</t>
  </si>
  <si>
    <t>&lt;CAE6FiQ--NVWBqSH7k7cofHc+OdfnMb4H+UxaY6PEz=kqD-+FRg@mail.gmail.com&gt;</t>
  </si>
  <si>
    <t>Tue, 31 Mar 2015 01:15:40 -0700</t>
  </si>
  <si>
    <t>"john.podesta@gmail.com" &lt;john.podesta@gmail.com&gt;, 
 Jake Sullivan &lt;jake.sullivan@gmail.com&gt;, 
 Huma Abedin &lt;huma@clintonemail.com&gt;</t>
  </si>
  <si>
    <t>Thought on Indiana</t>
  </si>
  <si>
    <t>&lt;76AD6AE5-659E-4654-8C25-98E36F1B6904@gmail.com&gt;</t>
  </si>
  <si>
    <t>Tue, 16 Jun 2015 21:10:08 -0400</t>
  </si>
  <si>
    <t>Re: IAFF</t>
  </si>
  <si>
    <t>&lt;-7910761766760350358@unknownmsgid&gt;</t>
  </si>
  <si>
    <t>Mon, 10 Nov 2008 17:46:19 -0500</t>
  </si>
  <si>
    <t>Denis McDonough &lt;Denis.McDonough@ptt.gov&gt;</t>
  </si>
  <si>
    <t>John Podesta &lt;John.Podesta@ptt.gov&gt;, Sonal Shah &lt;Sonal.Shah@ptt.gov&gt;, 
 Dan   Pfeiffer &lt;Dan.Pfeiffer@ptt.gov&gt;, Chris Lu &lt;Chris.Lu@ptt.gov&gt;</t>
  </si>
  <si>
    <t>&lt;2D9BF548D5515F438B3AA0B0BE7BF5F62F730C039B@MBX-01.ptt.gov&gt;</t>
  </si>
  <si>
    <t>Sat, 2 Jan 2016 22:00:06 +0000</t>
  </si>
  <si>
    <t>"J. David Cox" &lt;COXJ@afge.org&gt;</t>
  </si>
  <si>
    <t>Automatic reply: Happy New Year</t>
  </si>
  <si>
    <t>&lt;a799fac7e52144ca820792cb21ec3c25@CY1PR0701MB1963.namprd07.prod.outlook.com&gt;</t>
  </si>
  <si>
    <t>Thu, 16 Apr 2015 17:11:22 -0400</t>
  </si>
  <si>
    <t>Re: Incoming on TPA</t>
  </si>
  <si>
    <t>&lt;E2BD1314-A9F3-487E-9FA7-0BB7E1502AC8@gmail.com&gt;</t>
  </si>
  <si>
    <t>Wed, 19 Aug 2015 14:28:43 +0000</t>
  </si>
  <si>
    <t>john.podesta@gmail.com, sbay@hillaryclinton.com, dcheng@hillaryclinton.com, 
 ha16@hillaryclinton.com</t>
  </si>
  <si>
    <t>Invitation: Q4 Priorities Call @ Thu Aug 20, 2015 4pm - 5pm (john.podesta@gmail.com)</t>
  </si>
  <si>
    <t>&lt;bcaec548a92b142d03051daadaa4@google.com&gt;</t>
  </si>
  <si>
    <t>Mon, 08 Feb 2016 14:24:56 -0600</t>
  </si>
  <si>
    <t>&lt;17068933.10673@subscriptions.dol.gov&gt;</t>
  </si>
  <si>
    <t>Wed, 2 Sep 2015 12:43:50 +0000</t>
  </si>
  <si>
    <t>&lt;8EC4C2E26B85914A8D36A27F6D3A9C705E6923DE@LAW-MBX01.law.georgetown.edu&gt;</t>
  </si>
  <si>
    <t>Sat, 10 Dec 2011 16:12:01 -0500</t>
  </si>
  <si>
    <t>&lt;CAE6FiQ_UPTLQ4k6eSjJJTyiLBDp99q7sfTVOqJrx+bDa9DVqKQ@mail.gmail.com&gt;</t>
  </si>
  <si>
    <t>Sun, 23 Aug 2015 15:57:20 +0000</t>
  </si>
  <si>
    <t>Re: Howard Dean</t>
  </si>
  <si>
    <t>&lt;EAD61400-0F94-443D-B28E-1F81DF854F96@dentons.com&gt;</t>
  </si>
  <si>
    <t>Mon, 7 Apr 2014 20:22:13 +0000</t>
  </si>
  <si>
    <t>Dinner with Thomas Piketty</t>
  </si>
  <si>
    <t>&lt;402b06355e80406894ae09d8699549eb@BY2PR08MB157.namprd08.prod.outlook.com&gt;</t>
  </si>
  <si>
    <t>Wed, 02 Sep 2015 20:07:39 +0000</t>
  </si>
  <si>
    <t>john.podesta@gmail.com, arenteria@hillaryclinton.com, 
 mmarshall@hillaryclinton.com, hstone@hillaryclinton.com, 
 tina@presidentclinton.com, ha16@hillaryclinton.com</t>
  </si>
  <si>
    <t>Invitation: PR Politics Update @ Wed Sep 2, 2015 6:30pm - 7pm (john.podesta@gmail.com)</t>
  </si>
  <si>
    <t>&lt;001a11409f30f29d84051ec937bc@google.com&gt;</t>
  </si>
  <si>
    <t>Fri, 12 Jun 2015 20:16:04 +0000</t>
  </si>
  <si>
    <t>&lt;3B00EFA99369C540BE90A0C751EF8F8A13B47A7F@sf-exch01.sandlerfamily.org&gt;</t>
  </si>
  <si>
    <t>Tue, 1 Sep 2015 21:32:42 +0000</t>
  </si>
  <si>
    <t>"Atkinson, Caroline M. EOP" &lt;caroline_m_atkinson@who.eop.gov&gt;</t>
  </si>
  <si>
    <t>&lt;082C7D83B999324E9A59495EB054887C0A2F07E3@CN-399-EXCH1.whca.mil&gt;</t>
  </si>
  <si>
    <t>Tue, 3 Jun 2008 13:43:38 -0400</t>
  </si>
  <si>
    <t>iraqcampaign@googlegroups.com, bigcampaign@googlegroups.com</t>
  </si>
  <si>
    <t>[big campaign] POSTPONED...AUFC Bush Legacy Tour Briefing Wednesday</t>
  </si>
  <si>
    <t>&lt;29FF7EFA288ACD488DD412939D4D1BAB80E7E8@aufc-server.AUFC.local&gt;</t>
  </si>
  <si>
    <t>Wed, 18 Jun 2008 19:22:47 -0400</t>
  </si>
  <si>
    <t>"'John Podesta'" &lt;john.podesta@gmail.com&gt;, 
 "'Stan Greenberg'" &lt;sgreenberg@gqrr.com&gt;, 
 "'Susan McCue'" &lt;Susan@messageinc.com&gt;, "'Susan McCue'" &lt;susan@one.org&gt;, 
 davidbrockdc@gmail.com, "'Begala, Paul'" &lt;pbegala@hatcreekent.com&gt;</t>
  </si>
  <si>
    <t>Obama is going up on TV</t>
  </si>
  <si>
    <t>&lt;024f01c8d19a$3939b0b0$abad1210$@org&gt;</t>
  </si>
  <si>
    <t>Tue, 20 Oct 2015 13:36:11 -0600</t>
  </si>
  <si>
    <t>Live video webcast reminder: Retirement: Ready or not</t>
  </si>
  <si>
    <t>&lt;ac7ff12c-cdb0-4ce7-89f7-d7e91001bb17@xtgap4s7mta4254.xt.local&gt;</t>
  </si>
  <si>
    <t>Tue, 7 Aug 2012 10:03:23 -0500 (CDT)</t>
  </si>
  <si>
    <t>Soot Kills</t>
  </si>
  <si>
    <t>&lt;16235948.1344353275321.JavaMail.www@app329&gt;</t>
  </si>
  <si>
    <t>Mon, 15 Jun 2015 13:39:43 +0000</t>
  </si>
  <si>
    <t>Re: Rescuing the free-trade deals - The Washington Post</t>
  </si>
  <si>
    <t>&lt;BLUPR03MB19965562A337FB0939F5528B9B80@BLUPR03MB199.namprd03.prod.outlook.com&gt;</t>
  </si>
  <si>
    <t>Tue, 02 Jun 2015 16:15:53 +0000</t>
  </si>
  <si>
    <t>"john.podesta@gmail.com" &lt;john.podesta@gmail.com&gt;, 
 Oren Shur &lt;oshur@hillaryclinton.com&gt;, "gruncom@aol.com" &lt;gruncom@aol.com&gt;, 
 Matt Paul &lt;mpaul@hillaryclinton.com&gt;, 
 Michael Halle &lt;mhalle@hillaryclinton.com&gt;, 
 "jim.margolis@gmmb.com" &lt;jim.margolis@gmmb.com&gt;, 
 "ha16@hillaryclinton.com" &lt;ha16@hillaryclinton.com&gt;, 
 Dan Schwerin &lt;dschwerin@hillaryclinton.com&gt;, 
 Tony Carrk &lt;tcarrk@hillaryclinton.com&gt;, 
 "scurrie@bsgco.com" &lt;scurrie@bsgco.com&gt;, 
 Alex Hornbrook &lt;ahornbrook@hillaryclinton.com&gt;, 
 Sawsan Bay &lt;sbay@hillaryclinton.com&gt;, 
 Christina Reynolds &lt;creynolds@hillaryclinton.com&gt;, 
 Clay Middleton &lt;cmiddleton@hillaryclinton.com&gt;, 
 Emmy Ruiz &lt;eruiz@hillaryclinton.com&gt;, 
 Kristina Schake &lt;kschake@hillaryclinton.com&gt;, 
 Teddy Goff &lt;tgoff@hillaryclinton.com&gt;, 
 "jbenenson@bsgco.com" &lt;jbenenson@bsgco.com&gt;, 
 Robby Mook &lt;re47@hillaryclinton.com&gt;, David Binder &lt;david@db-research.com&gt;, 
 Maya Harris &lt;mharris@hillaryclinton.com&gt;, 
 "john@algpolling.com" &lt;john@algpolling.com&gt;, 
 Marlon Marshall &lt;mmarshall@hillaryclinton.com&gt;, 
 Jake Sullivan &lt;jsullivan@hillaryclinton.com&gt;, 
 Jennifer Palmieri &lt;jpalmieri@hillaryclinton.com&gt;, 
 Mike Vlacich &lt;mvlacich@hillaryclinton.com&gt;, 
 "jp66@hillaryclinton.com" &lt;jp66@hillaryclinton.com&gt;</t>
  </si>
  <si>
    <t>Updated Invitation: Launch Plan Call @ Tue Jun 2, 2015 7:30pm - 9pm (john.podesta@gmail.com)</t>
  </si>
  <si>
    <t>&lt;001a11c20a0ab1641a05178b41c7@google.com&gt;</t>
  </si>
  <si>
    <t>Wed, 5 Nov 2008 22:46:22 +0000</t>
  </si>
  <si>
    <t>marklippert@yahoo.com</t>
  </si>
  <si>
    <t>Delivered: PDB</t>
  </si>
  <si>
    <t>&lt;1336237298-1225925169-cardhu_decombobulator_blackberry.rim.net-564089980-@bxe245.bisx.prod.on.blackberry&gt;</t>
  </si>
  <si>
    <t>Tue, 7 Oct 2008 19:06:44 -0400</t>
  </si>
  <si>
    <t>"John Halpin" &lt;jhalpin@americanprogress.org&gt;, 
 "Sarah Wartell" &lt;swartell@americanprogress.org&gt;, 
 "Jennifer Palmieri" &lt;JPalmieri@americanprogress.org&gt;, 
 laurasnichols@yahoo.com, john.podesta@gmail.com, 
 dleger@americanprogress.org, 
 "Debby Goldberg" &lt;DGoldberg@americanprogress.org&gt;, 
 "John Podesta" &lt;jpodesta@americanprogress.org&gt;</t>
  </si>
  <si>
    <t>Update on SNL</t>
  </si>
  <si>
    <t>&lt;80A0C6FBCD6E494E8933D1D1A52D267A0FF55D3B@epistula.americanprogresscenter.org&gt;</t>
  </si>
  <si>
    <t>Fri, 7 Nov 2008 18:14:53 -0500</t>
  </si>
  <si>
    <t>Re: Hi - where r u?</t>
  </si>
  <si>
    <t>&lt;214142600811071514r23bf4a99u8ce4fc26feba24bd@mail.gmail.com&gt;</t>
  </si>
  <si>
    <t>Sat, 27 Feb 2016 00:27:29 +0000</t>
  </si>
  <si>
    <t>Kate Offerdahl &lt;kofferdahl@hillaryclinton.com&gt;, 
 Jim Margolis &lt;Jim.Margolis@gmmb.com&gt;, Joel Benenson &lt;jbenenson@bsgco.com&gt;, 
 Mandy Grunwald &lt;gruncom@aol.com&gt;, David Binder &lt;David@db-research.com&gt;, 
 Jill Normington &lt;jill@normingtonpetts.com&gt;, 
 David Petts &lt;dave@normingtonpetts.com&gt;, 
 =?windows-1252?Q?Katie=0D=0A_Connolly?= &lt;kconnolly@bsgco.com&gt;, 
 Maren Hesla &lt;maren@missioncontrolinc.net&gt;, 
 "Ed Peavy" &lt;ed@missioncontrolinc.net&gt;, 
 David Dixon &lt;david@dixondavismedia.com&gt;, 
 "rich@dixondavismedia.com" &lt;rich@dixondavismedia.com&gt;, 
 Anson Kaye &lt;anson.kaye@gmmb.com&gt;, 
 "jandrews@jacompany.com" &lt;jandrews@jacompany.com&gt;, 
 John Rimel &lt;john.rimel@gmmb.com&gt;, John Podesta &lt;jp66@hillaryclinton.com&gt;, 
 John Podesta &lt;john.podesta@gmail.com&gt;, Robby Mook &lt;re47@hillaryclinton.com&gt;, 
 Heather Stone &lt;hstone@hillaryclinton.com&gt;, 
 Sara Latham &lt;slatham@hillaryclinton.com&gt;, 
 Oren   Shur &lt;oshur@hillaryclinton.com&gt;, 
 "Jennifer Palmieri" &lt;jpalmieri@hillaryclinton.com&gt;, 
 Kristina Schake &lt;kschake@hillaryclinton.com&gt;, 
 Christina Reynolds &lt;creynolds@hillaryclinton.com&gt;, 
 Jake Sullivan &lt;jsullivan@hillaryclinton.com&gt;, 
 Maya Harris &lt;mharris@hillaryclinton.com&gt;, 
 Marlon Marshall &lt;mmarshall@hillaryclinton.com&gt;, 
 Ally Letsky &lt;aletsky@hillaryclinton.com&gt;, 
 Brynne Craig &lt;bcraig@hillaryclinton.com&gt;, 
 Michael Halle &lt;mhalle@hillaryclinton.com&gt;, 
 Jon Fromowitz &lt;jfromowitz@hillaryclinton.com&gt;, 
 Daniel Barash &lt;dbarash@hillaryclinton.com&gt;, 
 Teddy Goff &lt;tgoff@hillaryclinton.com&gt;, 
 Jason Rosenbaum &lt;jrosenbaum@hillaryclinton.com&gt;, 
 Elan Kriegel &lt;ekriegel@hillaryclinton.com&gt;, 
 Navin Nayak &lt;nnayak@hillaryclinton.com&gt;, 
 Dan Schwerin &lt;dschwerin@hillaryclinton.com&gt;</t>
  </si>
  <si>
    <t>Re: OH/NC/FL Poll Briefing</t>
  </si>
  <si>
    <t>&lt;D2F6496B.1A359%john@algpolling.com&gt;</t>
  </si>
  <si>
    <t>Thu, 8 May 2008 17:13:43 -0400</t>
  </si>
  <si>
    <t>&lt;C8FA3B481ABC224FB1790510F35ED4C402205425@NYC-SOR-EXCH-06.SorosFunds.com&gt;</t>
  </si>
  <si>
    <t>Tue, 16 Sep 2008 09:34:55 -0400</t>
  </si>
  <si>
    <t>"David S. Bennahum" &lt;davidsol@gmail.com&gt;</t>
  </si>
  <si>
    <t>[big campaign] "As a First-Term Senator, McCain Railed Against His
 Own Pork"</t>
  </si>
  <si>
    <t>&lt;FC3CE792-5E1D-489F-B188-AA53A143E6CD@gmail.com&gt;</t>
  </si>
  <si>
    <t>Wed, 10 Oct 2012 12:23:32 -0400 (EDT)</t>
  </si>
  <si>
    <t>When the right wing attacks a wounded Veteran</t>
  </si>
  <si>
    <t>&lt;1250073495.765041184@org2.org2DB.mail.democracyinaction.org&gt;</t>
  </si>
  <si>
    <t>Thu, 22 May 2008 03:38:18 +0000</t>
  </si>
  <si>
    <t>"Tara McGuinness" &lt;tmcguinness@progressivemediausa.org&gt;, 
 "Paul Begala" &lt;pbegala@hatcreekent.com&gt;, "Tom Matzzie" &lt;tom@zzranch.com&gt;, 
 "Susan Mccue" &lt;susan@messageinc.com&gt;</t>
  </si>
  <si>
    <t>Re: senior staff discussions</t>
  </si>
  <si>
    <t>&lt;685553333-1211427501-cardhu_decombobulator_blackberry.rim.net-1227492801-@bxe134.bisx.prod.on.blackberry&gt;</t>
  </si>
  <si>
    <t>Thu, 19 Nov 2015 14:18:33 -0500</t>
  </si>
  <si>
    <t>RE: FOR THE BOOK: Brady Center awards dinner</t>
  </si>
  <si>
    <t>&lt;2835fbc39014d70deaddc4b25b79f15a@mail.gmail.com&gt;</t>
  </si>
  <si>
    <t>Fri, 17 Jul 2015 21:13:35 -0500</t>
  </si>
  <si>
    <t>Dan Schwerin &lt;dschwerin@hillaryclinton.com&gt;, 
 John Podesta &lt;john.podesta@gmail.com&gt;, 
 Jake Sullivan &lt;jsullivan@hillaryclinton.com&gt;, 
 Robby Mook &lt;re47@hillaryclinton.com&gt;, 
 "creynolds@hillaryclinton.com" &lt;creynolds@hillaryclinton.com&gt;, 
 Kristina Schake &lt;kschake@hillaryclinton.com&gt;, 
 Nick Merrill &lt;nmerrill@hillaryclinton.com&gt;, 
 Lily Adams &lt;ladams@hillaryclinton.com&gt;, Joel Benenson &lt;jbenenson@bsgco.com&gt;, 
 Mandy Grunwald &lt;gruncom@aol.com&gt;, Jim Margolis &lt;Jim.Margolis@gmmb.com&gt;, 
 Oren Shur &lt;oshur@hillaryclinton.com&gt;</t>
  </si>
  <si>
    <t>HRC did great</t>
  </si>
  <si>
    <t>&lt;-2046417954853816209@unknownmsgid&gt;</t>
  </si>
  <si>
    <t>Mon, 3 Aug 2015 15:24:57 -0400</t>
  </si>
  <si>
    <t>Huma Abedin &lt;ha16@hillaryclinton.com&gt;, 
 "Margolis, Jim" &lt;Jim.Margolis@gmmb.com&gt;, Mandy Grunwald &lt;gruncom@aol.com&gt;, 
 Charles Baker &lt;cbaker@hillaryclinton.com&gt;, 
 John Podesta &lt;john.podesta@gmail.com&gt;, 
 John Podesta &lt;jp66@hillaryclinton.com&gt;, 
 Jennifer Palmieri &lt;jpalmieri@hillaryclinton.com&gt;, 
 Kristina Schake &lt;kschake@hillaryclinton.com&gt;, 
 Christina Reynolds &lt;creynolds@hillaryclinton.com&gt;, cheryl.mills@gmail.com</t>
  </si>
  <si>
    <t>For today's 4PM legal/TV call</t>
  </si>
  <si>
    <t>&lt;60848b537e7a43366338aa0be67320f5@mail.gmail.com&gt;</t>
  </si>
  <si>
    <t>Thu, 23 Oct 2014 12:26:27 +0000</t>
  </si>
  <si>
    <t>re: GOOD news!</t>
  </si>
  <si>
    <t>&lt;d33016a1e04d056042fe2fa5cc9a35b0@bounce.bluestatedigital.com&gt;</t>
  </si>
  <si>
    <t>Wed, 1 Jul 2015 16:56:17 +0000</t>
  </si>
  <si>
    <t>Re: Hello</t>
  </si>
  <si>
    <t>&lt;B6059917-4967-410B-A0D5-F83E3DA985FF@podesta.com&gt;</t>
  </si>
  <si>
    <t>Fri, 13 Mar 2015 05:48:15 -0700</t>
  </si>
  <si>
    <t>On travel Re: Fwd: Statement</t>
  </si>
  <si>
    <t>&lt;CALk44aDSouLA5kcz_7s+DLNnnbUiCmfDL4gccZSu=o1NY+w2BQ@mail.gmail.com&gt;</t>
  </si>
  <si>
    <t>Sun, 20 Mar 2016 15:35:06 -0400</t>
  </si>
  <si>
    <t>Speech Drafts &lt;speechdrafts@hillaryclinton.com&gt;, 
 Michael Stennis &lt;mstennis@hillaryclinton.com&gt;</t>
  </si>
  <si>
    <t>Re: Talking Points for Event with Arizona Tribal Leaders</t>
  </si>
  <si>
    <t>&lt;CABvAcWcqpaU-SAiRzKZZ-SrAFxZkZabCtiMKVab1U7AiYSh0Fg@mail.gmail.com&gt;</t>
  </si>
  <si>
    <t>Fri, 8 Aug 2014 19:14:08 -0400</t>
  </si>
  <si>
    <t>Jack Hatch &lt;info@jackhatch.com&gt;</t>
  </si>
  <si>
    <t>Up on the Soapbox</t>
  </si>
  <si>
    <t>&lt;e0583501d3514a5fac452cee1cf86de3@jackhatch.com&gt;</t>
  </si>
  <si>
    <t>Wed, 4 Mar 2015 22:51:26 +0000</t>
  </si>
  <si>
    <t>FW: Sandler Presentation for March 9 -- FIRST DRAFT MARCH 4</t>
  </si>
  <si>
    <t>&lt;BY1PR0801MB09816F79FD8E2D6D7998F749BA1E0@BY1PR0801MB0981.namprd08.prod.outlook.com&gt;</t>
  </si>
  <si>
    <t>Wed, 10 Nov 2010 13:11:31 -0500 (EST)</t>
  </si>
  <si>
    <t>virtualwar-room@googlegroups.com, CAN@list.americansunitedforchange.org, 
 bigcampaign@googlegroups.com</t>
  </si>
  <si>
    <t>[big campaign] Bowles-Simpson Deficit Commission "Chairman's Mark"</t>
  </si>
  <si>
    <t>&lt;80cef.3dba71d8.3a0c3a52@aol.com&gt;</t>
  </si>
  <si>
    <t>Wed, 9 Sep 2015 20:18:05 -0400</t>
  </si>
  <si>
    <t>Re: DRAFT: WI Organizing Event</t>
  </si>
  <si>
    <t>&lt;CA+C_h81=S_6qaHj6xnwdYoQXYXc++t-b3r=3wnTEaFadMc+wPQ@mail.gmail.com&gt;</t>
  </si>
  <si>
    <t>Tue, 14 Apr 2015 20:47:51 -0500</t>
  </si>
  <si>
    <t>Hillary Clinton Was Asked About Email 2 Years Ago - NYTimes.com</t>
  </si>
  <si>
    <t>&lt;-556737114089088293@unknownmsgid&gt;</t>
  </si>
  <si>
    <t>Sun, 13 Sep 2015 14:32:28 -0400</t>
  </si>
  <si>
    <t>DRAFT: Women for Hillary IA event</t>
  </si>
  <si>
    <t>&lt;CA+C_h80Y2-KvHdLg1kGzMWHcOt3OdSUgRRPvYtF6Q+XfJ=O7Ng@mail.gmail.com&gt;</t>
  </si>
  <si>
    <t>Wed, 8 Jul 2015 16:39:09 +0000</t>
  </si>
  <si>
    <t>"ARenteria@hillaryclinton.com" &lt;ARenteria@hillaryclinton.com&gt;, 
 =?us-ascii?Q?John_D.=0D=0A_Podesta_=28john.podesta@gmail.com=29?= &lt;john.podesta@gmail.com&gt;, 
 =?us-ascii?Q?Huma_Abedin=0D=0A_=28humaabedin@yahoo.com=29?= &lt;humaabedin@yahoo.com&gt;</t>
  </si>
  <si>
    <t>Mark Udall/Maggie Fox</t>
  </si>
  <si>
    <t>&lt;5D9077BE50F49445AD9FB185D495F36A779AA7@denmail01.mgovg.com&gt;</t>
  </si>
  <si>
    <t>Sun, 13 Sep 2015 07:56:04 -0400</t>
  </si>
  <si>
    <t>"Kriegel, Jay" &lt;JKriegel@Related.com&gt;</t>
  </si>
  <si>
    <t>Leone</t>
  </si>
  <si>
    <t>&lt;20150913115604.5931088.47438.8191@related.com&gt;</t>
  </si>
  <si>
    <t>Tue, 15 Jan 2013 23:25:42 +0000</t>
  </si>
  <si>
    <t>"Bill Carrick, Garcetti for Mayor 2013" &lt;info@ericgarcetti.com&gt;</t>
  </si>
  <si>
    <t>We are About to Be Outspent</t>
  </si>
  <si>
    <t>&lt;50f5e576c185_6329dabe349515d@worker2.nbuild.3dna.managedmachine.com.mail&gt;</t>
  </si>
  <si>
    <t>Mon, 24 Mar 2014 22:31:50 +0000</t>
  </si>
  <si>
    <t>KNOX - February Board Minutes</t>
  </si>
  <si>
    <t>&lt;E951271F74D2A3429068C79DB67D2E739063F000@CHANDLER-MAIL.airpark.local&gt;</t>
  </si>
  <si>
    <t>Sun, 31 Oct 2010 11:48:08 -0400 (EDT)</t>
  </si>
  <si>
    <t>GOTV "Go Phone" Connectivity</t>
  </si>
  <si>
    <t>&lt;650691018.-194113192@wfc.wfcDB.mail.democracyinaction.com&gt;</t>
  </si>
  <si>
    <t>Thu, 29 Jan 2015 17:06:44 +0000</t>
  </si>
  <si>
    <t>Blood Drive</t>
  </si>
  <si>
    <t>&lt;8EC4C2E26B85914A8D36A27F6D3A9C70249C3A80@LAW-MBX01.law.georgetown.edu&gt;</t>
  </si>
  <si>
    <t>Wed, 18 Mar 2015 01:34:09 +0000</t>
  </si>
  <si>
    <t>&lt;D12E4E50.100A19%melias@perkinscoie.com&gt;</t>
  </si>
  <si>
    <t>Mon, 3 Nov 2014 17:16:18 -0500</t>
  </si>
  <si>
    <t>Fwd: As Promised-don't have nick or dan's email handy lona can you forward-thanks</t>
  </si>
  <si>
    <t>&lt;357611A1-A879-43A5-BFE2-387AB0E79CDE@gmail.com&gt;</t>
  </si>
  <si>
    <t>16 May 2014 13:00:12 -0400</t>
  </si>
  <si>
    <t>&lt;BOWWAVE-FE-02HM3SOl00003afd@BOWWAVE-FE-02&gt;</t>
  </si>
  <si>
    <t>Fri, 15 Aug 2014 22:51:41 -0000</t>
  </si>
  <si>
    <t>Your August Medallion STATEMENT</t>
  </si>
  <si>
    <t>&lt;b655fdwbg7011zauy3yggd3ry50b0h.2587881502.3562@mta603.e.delta.com&gt;</t>
  </si>
  <si>
    <t>Tue, 9 Dec 2014 05:00:09 -0500</t>
  </si>
  <si>
    <t>Re: Ratifying next steps for the research process</t>
  </si>
  <si>
    <t>&lt;CALk44aCU2Y5zjugnAu16c_e2T-ahEc=MdvJwV1qKNZDBGdnfEA@mail.gmail.com&gt;</t>
  </si>
  <si>
    <t>Sun, 5 Apr 2015 20:05:20 -0400</t>
  </si>
  <si>
    <t>"Oren Shur" &lt;orencshur@gmail.com&gt;</t>
  </si>
  <si>
    <t>"'Joel Benenson'" &lt;jbenenson@bsgco.com&gt;, 
 "'John Podesta'" &lt;john.podesta@gmail.com&gt;, 
 "'Robby Mook'" &lt;robbymook2015@gmail.com&gt;, 
 "Mandy Grunwald" &lt;gruncom@aol.com&gt;, "'John Anzalone'" &lt;john@algpolling.com&gt;, 
 "'David Binder'" &lt;David@db-research.com&gt;, 
 "'Tony Carrk'" &lt;tony.carrk@gmail.com&gt;, 
 "'Jennifer Palmieri'" &lt;jennifer.m.palmieri@gmail.com&gt;, 
 "'Kristina Schake'" &lt;kristinakschake@gmail.com&gt;, 
 "'Jake Sullivan'" &lt;jake.sullivan@gmail.com&gt;, 
 "'Margolis, Jim'" &lt;Jim.Margolis@gmmb.com&gt;, 
 "'Teddy Goff'" &lt;teddy@precisionstrategies.com&gt;, brianefallon@gmail.com</t>
  </si>
  <si>
    <t xml:space="preserve">Tomorrow's 8AM strategy check-in </t>
  </si>
  <si>
    <t>&lt;060201d06ffd$6008c1a0$201a44e0$@gmail.com&gt;</t>
  </si>
  <si>
    <t>Mon, 12 Oct 2015 15:47:22 -0400</t>
  </si>
  <si>
    <t>Re: Another thing Anderson will make her eat. Keystone.</t>
  </si>
  <si>
    <t>&lt;1547021433995293532@unknownmsgid&gt;</t>
  </si>
  <si>
    <t>Thu, 26 Jun 2008 09:06:27 -0400</t>
  </si>
  <si>
    <t>[big campaign] For Your Viewing Pleasure...</t>
  </si>
  <si>
    <t>&lt;29FF7EFA288ACD488DD412939D4D1BAB8B57D6@aufc-server.AUFC.local&gt;</t>
  </si>
  <si>
    <t>Fri, 1 Feb 2008 18:08:18 -0500</t>
  </si>
  <si>
    <t>"Sarah Berns" &lt;sarah@hildebrandtewes.com&gt;</t>
  </si>
  <si>
    <t>"'Sarah Berns'" &lt;sarah@hildebrandtewes.com&gt;, 
 "'Michelle Jeung'" &lt;michelle@hildebrandtewes.com&gt;, 
 "'Ana Iparraguirre'" &lt;anai@gqrr.com&gt;, 
 "'Andrew Baumann'" &lt;ABaumann@gqrr.com&gt;, 
 "'Begala, Paul'" &lt;pbegala@hatcreekent.com&gt;, 
 "'Benjamin Jones'" &lt;benjamin@hildebrandtewes.com&gt;, 
 "'Cammie Croft'" &lt;cammie@iraqcampaign.org&gt;, 
 "'David Donnelly'" &lt;ddonnelly@campaignmoney.org&gt;, 
 "'Ian Mandel'" &lt;ian.mandel@gmail.com&gt;, "'Jeff Klueter'" &lt;jeff@imsdc.com&gt;, 
 "'Jesse Contario'" &lt;JContario@gqrr.com&gt;, 
 "'John Podesta'" &lt;john.podesta@gmail.com&gt;, 
 "'Kristi Fuksa'" &lt;kfuksa@gqrr.com&gt;, 
 "'Lauren Levenstein'" &lt;lauren@hildebrandtewes.com&gt;, 
 "'Stan Greenberg'" &lt;sgreenberg@gqrr.com&gt;, 
 "'Susan McCue'" &lt;Susan.McCue@one.org&gt;, 
 "'Tara McGuinness'" &lt;tara.mcguinness@gmail.com&gt;, 
 "'Tom Matzzie'" &lt;tom@zzranch.com&gt;, "'Tory Brown'" &lt;torybrown@gmail.com&gt;, 
 "'Benjamin Jones'" &lt;benjamin@hildebrandtewes.com&gt;</t>
  </si>
  <si>
    <t>UPDATED: Mitt Romney 2-1-08</t>
  </si>
  <si>
    <t>&lt;47a3a6e7.4301360a.090b.ffffe346SMTPIN_ADDED@mx.google.com&gt;</t>
  </si>
  <si>
    <t>Wed, 1 Apr 2015 18:09:18 -0400</t>
  </si>
  <si>
    <t>John Podesta &lt;john.podesta@gmail.com&gt;, 
 Neera Tanden &lt;ntanden@americanprogress.org&gt;, Eryn.sepp@gmail.com, 
 mpolacheck@americanprogress.org</t>
  </si>
  <si>
    <t>Fwd: MKH statement</t>
  </si>
  <si>
    <t>&lt;2456544209937534823@unknownmsgid&gt;</t>
  </si>
  <si>
    <t>Fri, 2 Aug 2013 17:04:54 -0400</t>
  </si>
  <si>
    <t>&lt;13fd8468f8286cba3f5b3d8eb000f323@ofa0.bounce.bluestatedigital.com&gt;</t>
  </si>
  <si>
    <t>Thu, 28 May 2015 10:37:25 -0400</t>
  </si>
  <si>
    <t>&lt;CAE6FiQ8DDEKpG5jV7KqZcBcrnf=i3dEGtLD2-i5D31_0UwAjNA@mail.gmail.com&gt;</t>
  </si>
  <si>
    <t>Thu, 3 Sep 2009 09:19:22 EDT</t>
  </si>
  <si>
    <t>[big campaign] New Huff Post from Creamer -- Why Health Insurance
 Reform Will Pass This Fall</t>
  </si>
  <si>
    <t>&lt;c83.457bc293.37d11c5a@aol.com&gt;</t>
  </si>
  <si>
    <t>Mon, 4 Jan 2016 11:52:10 -0600</t>
  </si>
  <si>
    <t>Nick Merrill &lt;nick.s.merrill@gmail.com&gt;</t>
  </si>
  <si>
    <t>kschake@hillaryclinton.com, caitlin@grunwald-communications.com, 
 commsadmin@hillaryclinton.com, awoolheater@hillaryclinton.com, 
 bfallon@hillaryclinton.com, gruncom@aol.com, creynolds@hillaryclinton.com, 
 mfisher@hillaryclinton.com, kcosta@hillaryclinton.com, 
 lrosenberger@hillaryclinton.com, jpalmieri@hillaryclinton.com, 
 balcantara@hillaryclinton.com, john.podesta@gmail.com, 
 jsullivan@hillaryclinton.com</t>
  </si>
  <si>
    <t>Chris Matthews Prep Call</t>
  </si>
  <si>
    <t>&lt;29B8083F-AB6A-4073-A9BD-9D4DA28CCB1C@gmail.com&gt;</t>
  </si>
  <si>
    <t>Sat, 19 Dec 2015 01:03:30 -0500</t>
  </si>
  <si>
    <t>&lt;23B1F56B-AFFD-4F0A-A627-064658B9F22E@aol.com&gt;</t>
  </si>
  <si>
    <t>Tue, 8 Dec 2015 17:18:04 -0500</t>
  </si>
  <si>
    <t>Fwd: Boarding passes for confirmation IWVFYT</t>
  </si>
  <si>
    <t>&lt;231029892495285049@unknownmsgid&gt;</t>
  </si>
  <si>
    <t>Tue, 27 Jan 2015 13:35:44 -0500</t>
  </si>
  <si>
    <t>&lt;CA+NiFyMS4tgahzwBzs8a3jiJha3fZvsNG9m2Lsk39Axh3YQMkQ@mail.gmail.com&gt;</t>
  </si>
  <si>
    <t>Tue, 3 Feb 2015 19:45:49 +0000</t>
  </si>
  <si>
    <t>Huma Abedin &lt;huma@hrcoffice.com&gt;, Joel Benenson &lt;jbenenson@bsgco.com&gt;, 
 "Jim Margolis" &lt;Jim.Margolis@gmmb.com&gt;, Mandy Grunwald &lt;gruncom@aol.com&gt;, 
 "hellowendyclark@me.com" &lt;hellowendyclark@me.com&gt;, 
 John Podesta &lt;john.podesta@gmail.com&gt;, 
 Jake Sullivan &lt;jake.sullivan@gmail.com&gt;, 
 =?us-ascii?Q?David=0D=0A_Binder?= &lt;David@db-research.com&gt;, 
 Teddy Goff &lt;teddy@precisionstrategies.com&gt;, 
 Dan Schwerin &lt;dschwerin@hrcoffice.com&gt;, 
 Cheryl Mills n &lt;cheryl.mills@gmail.com&gt;, 
 Katie Connolly &lt;kconnolly@bsgco.com&gt;, Nick Merrill &lt;nmerrill@hrcoffice.com&gt;</t>
  </si>
  <si>
    <t xml:space="preserve">Millennials Poll  </t>
  </si>
  <si>
    <t>&lt;3683D7742FA4DA4283401AC2404DFB37996DC7F0@mbx031-w1-co-4.exch031.domain.local&gt;</t>
  </si>
  <si>
    <t>Thu, 9 Oct 2008 13:26:52 -0400</t>
  </si>
  <si>
    <t>[big campaign] McCain suggests Rep. Frank and Sen. Dodd criminally
 responsible for the financial crisis</t>
  </si>
  <si>
    <t>&lt;6e04b37d0810091026h61922fb1jca6d0e921f0b6a69@mail.gmail.com&gt;</t>
  </si>
  <si>
    <t>Sun, 19 Jul 2015 10:10:08 -0400</t>
  </si>
  <si>
    <t>Re: Eryn found the phone!</t>
  </si>
  <si>
    <t>&lt;CAE6FiQ87P5pb9=hbcgFbjSPhZ5n5ybPCzAZpAa7NHEObM=KcOQ@mail.gmail.com&gt;</t>
  </si>
  <si>
    <t>Sat, 19 Dec 2015 17:51:19 +0000</t>
  </si>
  <si>
    <t>Sara Solow &lt;ssolow@hillaryclinton.com&gt;, Ron Klain &lt;ron.klain@revolution.com&gt;</t>
  </si>
  <si>
    <t>RE: REVISED list of to do at prep today</t>
  </si>
  <si>
    <t>&lt;1A484C9C32B526468802B7C2E6FD1BCEB5628953@mbx031-w1-co-2.exch031.domain.local&gt;</t>
  </si>
  <si>
    <t>Wed, 29 Oct 2014 13:11:58 +0000</t>
  </si>
  <si>
    <t>"Kevin K. Wright" &lt;kkw34@law.georgetown.edu&gt;</t>
  </si>
  <si>
    <t>"kevin.wright@georgetown.edu" &lt;kevin.wright@georgetown.edu&gt;</t>
  </si>
  <si>
    <t>"What Matters...and Why?" in the life of a lawyer</t>
  </si>
  <si>
    <t>&lt;D073E368.2B1A%kkw34@law.georgetown.edu&gt;</t>
  </si>
  <si>
    <t>Sun, 22 Mar 2015 22:32:56 +0000</t>
  </si>
  <si>
    <t>RE: Tomorrow with potus</t>
  </si>
  <si>
    <t>&lt;BL2PR03MB116142332D0BF013EB1B13FDD0C0@BL2PR03MB116.namprd03.prod.outlook.com&gt;</t>
  </si>
  <si>
    <t>Fri, 9 May 2014 19:29:30 +0000</t>
  </si>
  <si>
    <t>Fwd: Pivot Point</t>
  </si>
  <si>
    <t>&lt;756f969481192075cc80d228975d7458@bounce.bluestatedigital.com&gt;</t>
  </si>
  <si>
    <t>Thu, 7 Jan 2016 16:25:13 -0500</t>
  </si>
  <si>
    <t>Re: Bernie on Guns for SC Debate</t>
  </si>
  <si>
    <t>&lt;CALGS4wR1xuQ=AtP42JdKMGTzM6ev+RZ6RYFQnayeYV+X72sf+g@mail.gmail.com&gt;</t>
  </si>
  <si>
    <t>Fri, 22 Jan 2016 23:57:15 +0000 (UTC)</t>
  </si>
  <si>
    <t>&lt;643660410.7708063.1453507035794.JavaMail.zimbra@comcast.net&gt;</t>
  </si>
  <si>
    <t>Tue, 3 Feb 2015 18:54:37 -0800</t>
  </si>
  <si>
    <t>On travel Re: Millennials Poll</t>
  </si>
  <si>
    <t>&lt;CALk44aB5DifYOpmG3Yj0PXi1vLWGhQQ_Dzuc2jx=5_Rvh_yp2A@mail.gmail.com&gt;</t>
  </si>
  <si>
    <t>Sat, 09 Jan 2016 23:05:27 +0000</t>
  </si>
  <si>
    <t>commsadmin@hillaryclinton.com</t>
  </si>
  <si>
    <t>creynolds@hillaryclinton.com, sbay@hillaryclinton.com, 
 digitalintern@hillaryclinton.com, rgoldenberg@hillaryclinton.com, 
 mfisher@hillaryclinton.com, tgoff@hillaryclinton.com, 
 bfallon@hillaryclinton.com, xhinojosa@hillaryclinton.com, 
 ladams@hillaryclinton.com, john.podesta@gmail.com, 
 jpalmieri@hillaryclinton.com, mhalle@hillaryclinton.com, 
 mpaul@hillaryclinton.com, kschake@hillaryclinton.com, 
 nnayak@hillaryclinton.com, oshur@hillaryclinton.com, 
 ha16@hillaryclinton.com, slatham@hillaryclinton.com, 
 hkirstein@hillaryclinton.com, ahornbrook@hillaryclinton.com, 
 hstone@hillaryclinton.com, mvlacich@hillaryclinton.com, 
 erenda@hillaryclinton.com, mmarshall@hillaryclinton.com, 
 re47@hillaryclinton.com, commsadmin@hillaryclinton.com</t>
  </si>
  <si>
    <t>[Update] IA/NH Scenario Planning</t>
  </si>
  <si>
    <t>&lt;001a114d7ea45bc87f0528eebd17@google.com&gt;</t>
  </si>
  <si>
    <t>Sun, 13 Mar 2016 12:38:50 +0000</t>
  </si>
  <si>
    <t>"sign-the-card@endcitizensunited.org" &lt;admin@endcitizensunited.org&gt;</t>
  </si>
  <si>
    <t>&lt;a9186cfac075a0a2e62d0f8a55153ea5@bounce.bluestatedigital.com&gt;</t>
  </si>
  <si>
    <t>Mon, 7 Dec 2015 12:09:18 -0500</t>
  </si>
  <si>
    <t>Education Bill</t>
  </si>
  <si>
    <t>&lt;CACWw=rRYsQwcsL3XfEZxHhqgUC5yr05uby0XKwpPdfzGVMbMcg@mail.gmail.com&gt;</t>
  </si>
  <si>
    <t>Mon, 3 Dec 2007 16:34:08 -0500</t>
  </si>
  <si>
    <t>"Anna Burger" &lt;Anna.Burger@seiu.org&gt;, 
 "John Podesta" &lt;john.podesta@gmail.com&gt;, "Rob McKay" &lt;rmckay@mckayfund.org&gt;</t>
  </si>
  <si>
    <t>527 immediate action items</t>
  </si>
  <si>
    <t>&lt;559B1E0E325F6C4981A5D17758E67417D46EEB@EMAIL.SEIU.ORG&gt;</t>
  </si>
  <si>
    <t>Wed, 10 Dec 2008 15:09:36 -0500</t>
  </si>
  <si>
    <t>Frank Sanchez &lt;Frank.Sanchez@ptt.gov&gt;</t>
  </si>
  <si>
    <t>MELANIE WEBB &lt;MWEBB@ago.state.ms.us&gt;, 
 "frankjsanchez@gmail.com" &lt;frankjsanchez@gmail.com&gt;, 
 "john.podesta@gmail.com" &lt;john.podesta@gmail.com&gt;</t>
  </si>
  <si>
    <t>RE: Letter from Attorney General Hood</t>
  </si>
  <si>
    <t>&lt;2D9BF548D5515F438B3AA0B0BE7BF5F63033D42D6D@MBX-01.ptt.gov&gt;</t>
  </si>
  <si>
    <t>Wed, 4 Mar 2015 18:10:47 -0500</t>
  </si>
  <si>
    <t>Re: Subpoena Issuance</t>
  </si>
  <si>
    <t>&lt;CALk44aA3B_Nza2BUPwAwCh+GDOxVYJG+naCmx5wumbfARiqQoA@mail.gmail.com&gt;</t>
  </si>
  <si>
    <t>Tue, 29 Dec 2015 16:05:07 +0000</t>
  </si>
  <si>
    <t>just ran the numbers (not looking good, John)</t>
  </si>
  <si>
    <t>&lt;f6e6824d21a15ab6eb6fed2e2fb8913e@bounce.bluestatedigital.com&gt;</t>
  </si>
  <si>
    <t>Wed, 7 May 2008 17:43:43 +0000</t>
  </si>
  <si>
    <t>"Susan Mccue" &lt;susan@messageinc.com&gt;, 
 "Paul Begala" &lt;pbegala@hatcreekent.com&gt;, "Tom Matzzie" &lt;tom@zzranch.com&gt;, 
 "John Podesta" &lt;John.Podesta@gmail.com&gt;, 
 "David Brock" &lt;davidbrockdc@gmail.com&gt;</t>
  </si>
  <si>
    <t>Re: Fwd: McCain in Ohio</t>
  </si>
  <si>
    <t>&lt;949070800-1210182227-cardhu_decombobulator_blackberry.rim.net-1072815675-@bxe161.bisx.prod.on.blackberry&gt;</t>
  </si>
  <si>
    <t>Fri, 4 Mar 2016 13:05:35 -0500</t>
  </si>
  <si>
    <t>Re: On Bloody Sunday Anniversary, New Video Features Alabama Story
 Demonstrating Why Congress Must Restore the Voting Rights Act</t>
  </si>
  <si>
    <t>&lt;CAH2oiqJ=fC3jFDRnHO2AkiJd7hBFrBWihFaLew5jbxwGGSXG3g@mail.gmail.com&gt;</t>
  </si>
  <si>
    <t>Mon, 15 Feb 2016 00:12:10 +0000</t>
  </si>
  <si>
    <t>"=?utf-8?Q?=E2=9C=8F Sign Your Name (via EndCitizensUnited.org)?="
	&lt;admin@endcitizensunited.org&gt;</t>
  </si>
  <si>
    <t>Supreme Court could EVISCERATE Citizens United!!</t>
  </si>
  <si>
    <t>&lt;5a00dab64be8e4a7c83bbb063b0ae8ae@bounce.bluestatedigital.com&gt;</t>
  </si>
  <si>
    <t>Mon, 29 Jun 2015 18:13:49 -0400</t>
  </si>
  <si>
    <t>John Podesta &lt;john.podesta@gmail.com&gt;, Joel Benenson &lt;jbenenson@bsgco.com&gt;, 
 Mandy Grunwald &lt;gruncom@aol.com&gt;, David Binder &lt;David@db-research.com&gt;, 
 Robby Mook &lt;re47@hillaryclinton.com&gt;, Peter Brodnitz &lt;pbrodnitz@bsgco.com&gt;, 
 David Dixon &lt;david@dixondavismedia.com&gt;, 
 Rich Davis &lt;rich@dixondavismedia.com&gt;, 
 Jennifer Palmieri &lt;jpalmieri@hillaryclinton.com&gt;, 
 Kristina Schake &lt;kschake@hillaryclinton.com&gt;, 
 Christina Reynolds &lt;creynolds@hillaryclinton.com&gt;, 
 Tony Carrk &lt;tcarrk@hillaryclinton.com&gt;, 
 Dan Schwerin &lt;dschwerin@hillaryclinton.com&gt;, 
 Jake Sullivan &lt;jsullivan@hillaryclinton.com&gt;, 
 Marlon Marshall &lt;mmarshall@hillaryclinton.com&gt;, 
 Elan Kriegel &lt;ekriegel@hillaryclinton.com&gt;, 
 Matt Paul &lt;mpaul@hillaryclinton.com&gt;, 
 Michael Halle &lt;mhalle@hillaryclinton.com&gt;, 
 Katie Connolly &lt;kconnolly@bsgco.com&gt;</t>
  </si>
  <si>
    <t>FW: June IA Trend Poll</t>
  </si>
  <si>
    <t>&lt;44d34d4248ed6ef2ae720ece3bbd3d36@mail.gmail.com&gt;</t>
  </si>
  <si>
    <t>Tue, 2 Oct 2007 17:26:20 -0400</t>
  </si>
  <si>
    <t>"Lindsay Shulman" &lt;Lindsay@one.org&gt;</t>
  </si>
  <si>
    <t>"John Podesta" &lt;john.podesta@gmail.com&gt;, "Tom Matzzie" &lt;tom@moveon.org&gt;</t>
  </si>
  <si>
    <t>RE: Call to plan next steps?</t>
  </si>
  <si>
    <t>&lt;594ACDBD04BC5748B7018F5A8D411C06017A07AD@OneMailSvr.oneone.org&gt;</t>
  </si>
  <si>
    <t>Fri, 19 Jun 2015 15:17:26 +0000</t>
  </si>
  <si>
    <t>Recommendations on Mandatory Federal GMO Labeling</t>
  </si>
  <si>
    <t>&lt;OFE3735D5C.8C94BBBE-ON85257E69.0052551E-85257E69.0053FEBC@notes.na.collabserv.com&gt;</t>
  </si>
  <si>
    <t>Fri, 18 Jan 2008 15:36:35 -0500</t>
  </si>
  <si>
    <t>Re: Americans United and SOTU</t>
  </si>
  <si>
    <t>&lt;87906ab90801181236h55600f34n530dd74585ba6407@mail.gmail.com&gt;</t>
  </si>
  <si>
    <t>Fri, 6 Nov 2015 15:15:54 -0500</t>
  </si>
  <si>
    <t>Gina Davis &lt;regina_davis@apple.com&gt;, 
 Milia Fisher &lt;mfisher@hillaryclinton.com&gt;</t>
  </si>
  <si>
    <t>Re: Lisa Jackson visit to NYC and NJ 11/18-20</t>
  </si>
  <si>
    <t>&lt;CAE6FiQ8=-9mjLD4wqW12Nanw9xbjDgHDDvceqACPLNE=G+JzVQ@mail.gmail.com&gt;</t>
  </si>
  <si>
    <t>Thu, 16 Apr 2015 16:21:55 -0400</t>
  </si>
  <si>
    <t>Re: New Rapid Response Process</t>
  </si>
  <si>
    <t>&lt;B2088CE2-D251-4B8A-8997-87ABFA4BD04F@gmail.com&gt;</t>
  </si>
  <si>
    <t>Mon, 23 Feb 2015 14:10:55 +0000</t>
  </si>
  <si>
    <t>"Ettlinger, Michael" &lt;Michael.Ettlinger@unh.edu&gt;</t>
  </si>
  <si>
    <t>Brief talk</t>
  </si>
  <si>
    <t>&lt;C1630777-360A-43C8-AC1F-DE420D9D18BF@unh.edu&gt;</t>
  </si>
  <si>
    <t>Sat, 3 Jan 2009 16:30:42 +0000</t>
  </si>
  <si>
    <t>Heritage new wing on capitol hill?</t>
  </si>
  <si>
    <t>&lt;2145614896-1231000190-cardhu_decombobulator_blackberry.rim.net-1963709076-@bxe286.bisx.prod.on.blackberry&gt;</t>
  </si>
  <si>
    <t>Mon, 23 Nov 2015 12:00:00 -0600</t>
  </si>
  <si>
    <t>Financial Management for Lawyers CLE, 12/16</t>
  </si>
  <si>
    <t>&lt;9992-219928.1448301861553.JavaMail.SYSTEM@chg-mcm-prod&gt;</t>
  </si>
  <si>
    <t>Thu, 24 Dec 2015 09:55:13 -0500</t>
  </si>
  <si>
    <t>&lt;CAE6FiQ8UdWqSGu59sPp-3Adk47uq4xaRJtWPiw3tX41cZ_RoYA@mail.gmail.com&gt;</t>
  </si>
  <si>
    <t>Mon, 14 Mar 2016 17:44:43 +0000</t>
  </si>
  <si>
    <t>URGENT: Voting Rights</t>
  </si>
  <si>
    <t>&lt;d4836b14fceffd4225c0ca6c39b03983@bounce.bluestatedigital.com&gt;</t>
  </si>
  <si>
    <t>Wed, 23 Sep 2015 11:15:30 -0400</t>
  </si>
  <si>
    <t>TWEETS 9/23</t>
  </si>
  <si>
    <t>&lt;CAEMn5Qmj_Vomk9Z3Fm+qprF=+fkb9jSFO-i6kN9pnaer5ymNtw@mail.gmail.com&gt;</t>
  </si>
  <si>
    <t>Fri, 10 Oct 2008 18:50:35 +0000</t>
  </si>
  <si>
    <t>Steve phillips</t>
  </si>
  <si>
    <t>&lt;1527927105-1223664657-cardhu_decombobulator_blackberry.rim.net-561030140-@bxe268.bisx.prod.on.blackberry&gt;</t>
  </si>
  <si>
    <t>Thu, 12 Mar 2015 17:09:17 +0000</t>
  </si>
  <si>
    <t>Hey there!  Want to find a time to chat - after your conversation
 with our friend, Larry Kramer?</t>
  </si>
  <si>
    <t>&lt;51587F9D327D674DB23F35B207C38F3B0249591E9C@AGEXMB4.ag.local&gt;</t>
  </si>
  <si>
    <t>Mon, 7 Dec 2015 18:43:24 +0000</t>
  </si>
  <si>
    <t>Jake Sullivan &lt;jsullivan@hillaryclinton.com&gt;, 
 =?us-ascii?Q?Jake_Sullivan=0D=0A_=28jake.sullivan@gmail.com=29?= &lt;jake.sullivan@gmail.com&gt;, 
 Karen Dunn &lt;karen.l.dunn@gmail.com&gt;, 
 "Karen Dunn (KDunn@BSFLLP.com)" &lt;KDunn@BSFLLP.com&gt;, 
 "John Podesta (john.podesta@gmail.com)" &lt;john.podesta@gmail.com&gt;, 
 =?us-ascii?Q?Mandy=0D=0A_Grunwald?= &lt;gruncom@aol.com&gt;, 
 "jbenenson@bsgco.com" &lt;jbenenson@bsgco.com&gt;, 
 "Jim.Margolis@gmmb.com" &lt;Jim.Margolis@gmmb.com&gt;, 
 =?us-ascii?Q?Robert_Barnett=0D=0A_=28RBarnett@wc.com=29?= &lt;RBarnett@wc.com&gt;, 
 =?us-ascii?Q?Sara_Solow=0D=0A_=28ssolow@hillaryclinton.com=29?= &lt;ssolow@hillaryclinton.com&gt;, 
 =?us-ascii?Q?Tony_Carrk=0D=0A_=28tcarrk@hillaryclinton.com=29?= &lt;tcarrk@hillaryclinton.com&gt;, 
 =?us-ascii?Q?Kristina_Costa=0D=0A_=28kcosta@hillaryclinton.com=29?= &lt;kcosta@hillaryclinton.com&gt;, 
 "ha16@hillaryclinton.com" &lt;ha16@hillaryclinton.com&gt;</t>
  </si>
  <si>
    <t>Proposed Agenda for Tomorrow</t>
  </si>
  <si>
    <t>&lt;F652FD7157F3814886D064763C7EADD8161EA5DB@REV02EXCH01.revolution.ad&gt;</t>
  </si>
  <si>
    <t>Sat, 20 Jun 2015 10:25:46 -0400</t>
  </si>
  <si>
    <t>&lt;CAA0EAE9-63A5-40E5-8122-86B96EE3A80D@aol.com&gt;</t>
  </si>
  <si>
    <t>Thu, 22 Oct 2015 21:59:11 +0000</t>
  </si>
  <si>
    <t>Cheryl Mills &lt;cheryl.mills@gmail.com&gt;, 
 Dan Schwerin &lt;dschwerin@hillaryclinton.com&gt;</t>
  </si>
  <si>
    <t>Re: Post-game statement</t>
  </si>
  <si>
    <t>&lt;20151022215919.18833489.86511.19887@hrcoffice.com&gt;</t>
  </si>
  <si>
    <t>Thu, 29 Oct 2015 20:04:40 +0000</t>
  </si>
  <si>
    <t>G'town Law Hosts Pope Francis' Environmental Encyclical: Protecting
 the Planet and the Poor</t>
  </si>
  <si>
    <t>&lt;5CFB44D64A78CA459D19BE4B86C9F9E85F241A84@LAW-MBX01.law.georgetown.edu&gt;</t>
  </si>
  <si>
    <t>Sun, 13 Dec 2015 11:02:36 -0500</t>
  </si>
  <si>
    <t>Re: Tomorrow to Westchester</t>
  </si>
  <si>
    <t>&lt;1890433915445891019@unknownmsgid&gt;</t>
  </si>
  <si>
    <t>Sun, 11 Oct 2015 10:53:16 -0400</t>
  </si>
  <si>
    <t>&lt;CAE6FiQ9GKOkDLbWQZDZ6_xwPVsGfYHgsaXWgnwR_FtER1Z=vDw@mail.gmail.com&gt;</t>
  </si>
  <si>
    <t>Thu, 16 Jul 2015 22:45:00 +0000</t>
  </si>
  <si>
    <t>Office of Ambassador E/I Washington &lt;ambassadoroffice@indiagov.org&gt;</t>
  </si>
  <si>
    <t>Invitation from Amb. Arunk K. Singh and Dr. Maina Chawla Singh for
 Dinner on 28th July, 2015</t>
  </si>
  <si>
    <t>&lt;3D6BBDA981B2984C86FA2C1BA861A7B042DF4F93@MBX021-W3-CA-4.exch021.domain.local&gt;</t>
  </si>
  <si>
    <t>Tue, 10 Nov 2015 11:39:04 -0500</t>
  </si>
  <si>
    <t>TWEETS 11/10</t>
  </si>
  <si>
    <t>&lt;CAEMn5Qmf4FiqwFYCFfcoYeMebVMT_sTtSzpoNs4=K1JGhv7jcQ@mail.gmail.com&gt;</t>
  </si>
  <si>
    <t>Wed, 25 Feb 2015 18:48:36 -0500</t>
  </si>
  <si>
    <t>Re: Crossroads GPS radio in New Hampshire</t>
  </si>
  <si>
    <t>&lt;9664ACE2-5635-4547-B6D1-584DA56BCAFA@aol.com&gt;</t>
  </si>
  <si>
    <t>Fri, 4 Dec 2015 20:54:42 -0500</t>
  </si>
  <si>
    <t>Re: Admiral Sandy Winnefeld</t>
  </si>
  <si>
    <t>&lt;CAE6FiQ8x2wW7R32voZdgjdC0cWPfxu2D9VUgitNT4+eMsgWEJA@mail.gmail.com&gt;</t>
  </si>
  <si>
    <t>Tue, 22 Sep 2009 15:20:12 -0400 (EDT)</t>
  </si>
  <si>
    <t>Raj Goyle &lt;info@rajforkansas.com&gt;</t>
  </si>
  <si>
    <t>Our September 30th deadline is only 8 days away!</t>
  </si>
  <si>
    <t>&lt;1102721568176.1101316448517.1107.6.161520FF@scheduler&gt;</t>
  </si>
  <si>
    <t>Thu, 07 May 2015 22:42:55 -0500</t>
  </si>
  <si>
    <t>&lt;86A2AFC4-4DF5-45BE-A589-B33A5F6B7D89@me.com&gt;</t>
  </si>
  <si>
    <t>Thu, 29 Nov 2007 20:07:52 -0500</t>
  </si>
  <si>
    <t>"Ana Iparraguirre" &lt;anai@gqrr.com&gt;, "Andrew Baumann" &lt;ABaumann@gqrr.com&gt;, 
 "Stan Greenberg" &lt;sgreenberg@gqrr.com&gt;, "Bryan Fisher" &lt;BFisher@gqrr.com&gt;</t>
  </si>
  <si>
    <t>draft survey</t>
  </si>
  <si>
    <t>&lt;87906ab90711291707j3a748d58wa21d0e91d7d9b3b7@mail.gmail.com&gt;</t>
  </si>
  <si>
    <t>Sun, 21 Feb 2016 13:05:14 -0800</t>
  </si>
  <si>
    <t>&lt;-4641879968150252853@unknownmsgid&gt;</t>
  </si>
  <si>
    <t>Fri, 29 Jan 2016 02:31:53 +0000</t>
  </si>
  <si>
    <t>Re: You have a FedEx delivery at the front desk</t>
  </si>
  <si>
    <t>&lt;5C44B6F4-6454-4ADD-A1E9-C72F32A352D3@podesta.com&gt;</t>
  </si>
  <si>
    <t>Thu, 25 Jun 2015 19:24:35 -0400</t>
  </si>
  <si>
    <t>June 25 Evening Network News Roundup</t>
  </si>
  <si>
    <t>&lt;CAGTda=C+s6BUvs_FSbv2RqxQV6zO6WT+qNvw7a3Tk4hiYRgVfQ@mail.gmail.com&gt;</t>
  </si>
  <si>
    <t>Thu, 27 Mar 2008 17:00:58 +0000</t>
  </si>
  <si>
    <t>"John Podesta" &lt;john.podesta@gmail.com&gt;, "John Stocks" &lt;jstocks@nea.org&gt;, 
 "Anna Burger" &lt;Anna.Burger@seiu.org&gt;, "Rob McKay" &lt;rmckay@mckayfund.org&gt;, 
 "Frank Smith" &lt;fes33@aol.com&gt;</t>
  </si>
  <si>
    <t>March Ohio allocations</t>
  </si>
  <si>
    <t>&lt;1936446174-1206637277-cardhu_decombobulator_blackberry.rim.net-1487036638-@bxe016.bisx.prod.on.blackberry&gt;</t>
  </si>
  <si>
    <t>Fri, 25 Sep 2015 11:38:26 -0400</t>
  </si>
  <si>
    <t>&lt;CAMayD+4C0cDEyM6VoxMDPYkSyncnRoZTAVxX+wPWL27m_Sv5+Q@mail.gmail.com&gt;</t>
  </si>
  <si>
    <t>Fri, 27 Mar 2015 10:23:58 -0400</t>
  </si>
  <si>
    <t>Re: Fwd: FW:</t>
  </si>
  <si>
    <t>&lt;51D208C6-7AD7-4BBB-B544-1220E90DEF01@gmail.com&gt;</t>
  </si>
  <si>
    <t>Fri, 14 Nov 2014 21:35:24 +0000</t>
  </si>
  <si>
    <t>Question r.e. equitable growth next year</t>
  </si>
  <si>
    <t>&lt;D08BDFC5.6E097%hboushey@equitablegrowth.org&gt;</t>
  </si>
  <si>
    <t>Thu, 24 Dec 2015 14:56:48 -0500</t>
  </si>
  <si>
    <t>Re: Prep for Mon</t>
  </si>
  <si>
    <t>&lt;CAE6FiQ_0PySUjuzaayd==K4-fMucJf8TmmW7nL3RyA8Eh0aVGw@mail.gmail.com&gt;</t>
  </si>
  <si>
    <t>Wed, 25 Jun 2008 16:02:07 -0300</t>
  </si>
  <si>
    <t>ebenstein &lt;athanassios-nerouvpp@abbruch-report.de&gt;</t>
  </si>
  <si>
    <t>Your check is in the mail</t>
  </si>
  <si>
    <t>&lt;1AA030FC-EA28-0808-97AF-FBE5F1AA8209@abbruch-report.de&gt;</t>
  </si>
  <si>
    <t>Fri, 23 Oct 2015 18:30:34 -0400</t>
  </si>
  <si>
    <t>Re: John on George on Sunday !</t>
  </si>
  <si>
    <t>&lt;-6923277873122906294@unknownmsgid&gt;</t>
  </si>
  <si>
    <t>Wed, 10 Nov 2010 10:25:29 -0500</t>
  </si>
  <si>
    <t>Quick Question from Larry L. (in light of midterm elections)</t>
  </si>
  <si>
    <t>&lt;8CD4F02A471F5B9-1E0-E196@webmail-d029.sysops.aol.com&gt;</t>
  </si>
  <si>
    <t>Mon, 14 Sep 2015 14:21:01 -0400</t>
  </si>
  <si>
    <t>Re: On 4pm train so will be home by 730</t>
  </si>
  <si>
    <t>&lt;CAE6FiQ9uHhBspxanQrwno6-wf7Fi7AKVnKg2RRgPdggHeL0yjQ@mail.gmail.com&gt;</t>
  </si>
  <si>
    <t>Sun, 10 Jan 2016 20:15:13 -0500</t>
  </si>
  <si>
    <t>&lt;-3811835924200320968@unknownmsgid&gt;</t>
  </si>
  <si>
    <t>Wed, 21 May 2008 13:32:27 -0400</t>
  </si>
  <si>
    <t>"Begala, Paul" &lt;pbegala@hatcreekent.com&gt;, tom@zzranch.com, 
 davidbrockdc@gmail.com, susan@messageinc.com, jpodesta@americanprogress.org, 
 john.podesta@gmail.com</t>
  </si>
  <si>
    <t>RE: senior staff discussions</t>
  </si>
  <si>
    <t>&lt;51F45DD683E7EB4CACA893F6C86F3EC701B681E7@NAEXVS04.ad.skadden.net&gt;</t>
  </si>
  <si>
    <t>Fri, 22 Jan 2016 09:30:26 -0500</t>
  </si>
  <si>
    <t>On This Important Day in History</t>
  </si>
  <si>
    <t>&lt;838ce5dacb884428bb69b219e0d1a377@joselinepenamelnyk.com&gt;</t>
  </si>
  <si>
    <t>Sun, 20 Mar 2016 17:56:45 -0400</t>
  </si>
  <si>
    <t>Megan Rooney &lt;mrooney@hillaryclinton.com&gt;, 
 Speech Drafts &lt;speechdrafts@hillaryclinton.com&gt;</t>
  </si>
  <si>
    <t>RE: DRAFT: inserts for tomorrow's AZ rally (K-12, guns and immigration)</t>
  </si>
  <si>
    <t>&lt;6af6f3bd41e45dc3871a101597f0b09b@mail.gmail.com&gt;</t>
  </si>
  <si>
    <t>Mon, 20 Jan 2014 08:29:00 -0500</t>
  </si>
  <si>
    <t>Fwd: SAVE THE DATE - Bulgari Wine Tasting Reception Hosted by Tony
 Podesta - February 13</t>
  </si>
  <si>
    <t>&lt;CAE6FiQ9MpnDG1G53pqy_UxGi3DjD9B-tbXazGCsBiPZx49H5OQ@mail.gmail.com&gt;</t>
  </si>
  <si>
    <t>Mon, 21 Mar 2016 01:13:09 +0000</t>
  </si>
  <si>
    <t>Canceled Event: Daily Senior Coordinating Meeting @ Mon Mar 21, 2016
 8:30am - 9:15am (john.podesta@gmail.com)</t>
  </si>
  <si>
    <t>&lt;001a1136bc08c39440052e84cc6f@google.com&gt;</t>
  </si>
  <si>
    <t>Thu, 10 Dec 2015 17:34:35 +0000</t>
  </si>
  <si>
    <t>Heather Kliegman &lt;hkliegman@podestagroup.com&gt;</t>
  </si>
  <si>
    <t>RE: jan 24</t>
  </si>
  <si>
    <t>&lt;BY2PR0501MB1704ABB42C88BF1298668E40D4E90@BY2PR0501MB1704.namprd05.prod.outlook.com&gt;</t>
  </si>
  <si>
    <t>Thu, 11 Oct 2012 13:02:01 -0400</t>
  </si>
  <si>
    <t>no defense</t>
  </si>
  <si>
    <t>&lt;6c0f6e6ee30b497595b6655e2003af97@seanmaloney.com&gt;</t>
  </si>
  <si>
    <t>Mon, 15 Feb 2016 15:00:31 -0000</t>
  </si>
  <si>
    <t>Take 20% off Markdowns Online Only</t>
  </si>
  <si>
    <t>&lt;b8kfx59b57hq1qaujuz8bqd9bc3k2a.14748554742.8679@mta921.e.footlocker.com&gt;</t>
  </si>
  <si>
    <t>Fri, 15 Feb 2008 17:25:51 -0500</t>
  </si>
  <si>
    <t>susan &lt;Susan@messageinc.com&gt;, "Paul Begala" &lt;pbegala@hatcreekent.com&gt;, 
 "John Podesta" &lt;john.podesta@gmail.com&gt;, 
 "Stan Greenberg" &lt;sgreenberg@gqrr.com&gt;, 
 "Anna Greenberg" &lt;agreenberg@gqrr.com&gt;</t>
  </si>
  <si>
    <t>Fwd: Closing the loop on the new MoveOn initiatives</t>
  </si>
  <si>
    <t>&lt;87906ab90802151425p4cfdf419n730aaf531ea6a01c@mail.gmail.com&gt;</t>
  </si>
  <si>
    <t>Mon, 27 Apr 2015 14:00:20 -0400</t>
  </si>
  <si>
    <t>Fwd: From Nicol Paone (writer of CCDD video) / Re: Hillary campaign</t>
  </si>
  <si>
    <t>&lt;CAE6FiQ8ouBqw7L9Un+ShWmyYtyOSZaJ6hExoC2FR4Zn0dCBRsA@mail.gmail.com&gt;</t>
  </si>
  <si>
    <t>Sat, 8 Aug 2015 08:38:45 -0400</t>
  </si>
  <si>
    <t>&lt;CAE6FiQ_9kc_CWWdHbrG_NTry8ywVcRjZ7fAR572St53=s927Vw@mail.gmail.com&gt;</t>
  </si>
  <si>
    <t>Fri, 31 Jul 2015 13:42:02 +0000</t>
  </si>
  <si>
    <t>john.podesta@gmail.com, Maya Harris &lt;mharris@hillaryclinton.com&gt;, 
 Lona Valmoro &lt;lvalmoro@hillaryclinton.com&gt;, 
 Teddy Goff &lt;tgoff@hillaryclinton.com&gt;, Oren Shur &lt;oshur@hillaryclinton.com&gt;, 
 Robby Mook &lt;re47@hillaryclinton.com&gt;, Katie Dowd &lt;kdowd@hillaryclinton.com&gt;, 
 Tony Carrk &lt;tcarrk@hillaryclinton.com&gt;, 
 Karen Finney &lt;kfinney@hillaryclinton.com&gt;, 
 Huma Abedin &lt;ha16@hillaryclinton.com&gt;, 
 Brian Fallon &lt;bfallon@hillaryclinton.com&gt;, charlie.baker@deweysquare.com, 
 Beth Jones &lt;bjones@hillaryclinton.com&gt;, 
 Jennifer Palmieri &lt;jpalmieri@hillaryclinton.com&gt;, 
 Stephanie Hannon &lt;shannon@hillaryclinton.com&gt;, 
 Marc Elias &lt;melias@hillaryclinton.com&gt;, 
 Elan Kriegel &lt;ekriegel@hillaryclinton.com&gt;, 
 Jake Sullivan &lt;jsullivan@hillaryclinton.com&gt;, 
 Christina Reynolds &lt;creynolds@hillaryclinton.com&gt;, 
 Kristina Schake &lt;kschake@hillaryclinton.com&gt;, jake.sullivan@gmail.com, 
 Tracey Lewis &lt;tlewis@hillaryclinton.com&gt;, ahornbrook@hillaryclinton.com, 
 Amanda Renteria &lt;arenteria@hillaryclinton.com&gt;, 
 marlon marshall &lt;mmarshall@hillaryclinton.com&gt;, 
 Charles Baker &lt;cbaker@hillaryclinton.com&gt;, 
 Dennis Cheng &lt;dcheng@hillaryclinton.com&gt;</t>
  </si>
  <si>
    <t>Updated Invitation: Daily Senior Staff Meeting @ Weekly from 9am to
 9:30am on weekdays (john.podesta@gmail.com)</t>
  </si>
  <si>
    <t>&lt;047d7bfe95102267dc051c2bfc76@google.com&gt;</t>
  </si>
  <si>
    <t>Tue, 7 Oct 2014 19:10:04 -0500</t>
  </si>
  <si>
    <t>Fall in love: October eNewsletter</t>
  </si>
  <si>
    <t>&lt;1297129100.1412727010441.JavaMail.www@app346.cl3int.convio.net&gt;</t>
  </si>
  <si>
    <t>Fri, 20 Nov 2015 19:13:11 -0500</t>
  </si>
  <si>
    <t>&lt;8488410072054841441@unknownmsgid&gt;</t>
  </si>
  <si>
    <t>Sat, 03 Oct 2015 10:38:24 +0000</t>
  </si>
  <si>
    <t>iOS 9 is here. Upgrade for free.</t>
  </si>
  <si>
    <t>&lt;1815874985.217749692.1443868704379.JavaMail.cboxp@nwk-cboxp-lapp01.apple.com&gt;</t>
  </si>
  <si>
    <t>Thu, 8 Oct 2015 13:34:44 -0400</t>
  </si>
  <si>
    <t>Maura Keefe Mtg.</t>
  </si>
  <si>
    <t>&lt;CAEMn5QkODf0eqeXXQOV5fiO7a1q-TNUTAcL8fsMnQTyK=qLGKA@mail.gmail.com&gt;</t>
  </si>
  <si>
    <t>Mon, 18 May 2015 16:03:02 -0400</t>
  </si>
  <si>
    <t>Re: John, be careful</t>
  </si>
  <si>
    <t>&lt;CAE6FiQ_J3ecuoGFS4ps2aFrqO36GZfvxBdVGikkFzgJKScA9+A@mail.gmail.com&gt;</t>
  </si>
  <si>
    <t>Sat, 6 Feb 2016 18:46:42 -0500</t>
  </si>
  <si>
    <t>Re: One more entry in the slogan contest</t>
  </si>
  <si>
    <t>&lt;CAE6FiQ94dC1pSZ0DQPLHs3=+PBgZot=qX7Q+Dy2a9LLN_vgCCg@mail.gmail.com&gt;</t>
  </si>
  <si>
    <t>Mon, 6 Apr 2015 13:18:20 +0000</t>
  </si>
  <si>
    <t>Kristina Schake &lt;kristinakschake@gmail.com&gt;, 
 Mandy Grunwald &lt;gruncom@aol.com&gt;</t>
  </si>
  <si>
    <t>Re: Tomorrow's 8AM strategy check-in</t>
  </si>
  <si>
    <t>&lt;D147FFB0.1C259%jim.margolis@gmmb.com&gt;</t>
  </si>
  <si>
    <t>Wed, 12 Aug 2015 12:58:44 -0400</t>
  </si>
  <si>
    <t>"tim@oreilly.com" &lt;tim@oreilly.com&gt;</t>
  </si>
  <si>
    <t>Re: HRC at my Next:Economy event?</t>
  </si>
  <si>
    <t>&lt;CAE6FiQ84v3mv1rRvp7OH-M6Q_OwmA0B6AUowmPj6yTxd4p1dEg@mail.gmail.com&gt;</t>
  </si>
  <si>
    <t>Mon, 15 Oct 2012 10:38:31 -0400</t>
  </si>
  <si>
    <t>John:</t>
  </si>
  <si>
    <t>&lt;de7b61d783bd860e72b2f20801aa2e45@ofa0.bounce.bluestatedigital.com&gt;</t>
  </si>
  <si>
    <t>Tue, 27 Oct 2015 16:26:32 -0400</t>
  </si>
  <si>
    <t>Re: Ragnar $$ Breakdown and a few questions</t>
  </si>
  <si>
    <t>&lt;6A6CA2EB-6C47-4946-A38F-9F56D8BC297B@gmail.com&gt;</t>
  </si>
  <si>
    <t>Wed, 24 Sep 2008 14:58:58 -0400</t>
  </si>
  <si>
    <t>[big campaign] MCCAIN HEADING BACK TO DC, REQUESTING DEBATE DELAY..</t>
  </si>
  <si>
    <t>&lt;4948a2ba0809241158q692fa3a9p43d78cfbec8634a9@mail.gmail.com&gt;</t>
  </si>
  <si>
    <t>Sat, 20 Feb 2016 17:31:15 -0500</t>
  </si>
  <si>
    <t>Re: Need a zinger -- does this work?</t>
  </si>
  <si>
    <t>&lt;CAAEwKfxHOV4-bCMDDv1yUYGnB6q+uWr6Y7mj9xKVFkM1g1iyGA@mail.gmail.com&gt;</t>
  </si>
  <si>
    <t>Sat, 19 Sep 2015 13:48:16 -0400</t>
  </si>
  <si>
    <t>Huma Abedin &lt;ha16@hillaryclinton.com&gt;, 
 Kristina Schake &lt;kschake@hillaryclinton.com&gt;, 
 Jennifer Palmieri &lt;jpalmieri@hillaryclinton.com&gt;, 
 Brian Fallon &lt;bfallon@hillaryclinton.com&gt;, Mandy Grunwald &lt;gruncom@aol.com&gt;, 
 John Podesta &lt;jp66@hillaryclinton.com&gt;, 
 John Podesta &lt;john.podesta@gmail.com&gt;, 
 Jake Sullivan &lt;jsullivan@hillaryclinton.com&gt;, 
 "Ann O'Leary" &lt;aoleary@hillaryclinton.com&gt;, 
 Nick Merrill &lt;nmerrill@hillaryclinton.com&gt;</t>
  </si>
  <si>
    <t>FTN Prep Call with HRC on Sunday, September 20th</t>
  </si>
  <si>
    <t>&lt;CADp8JMwWwCxTowQgNb5QpG88mzN0WpHaJoA1FEO8WwR4i7chXg@mail.gmail.com&gt;</t>
  </si>
  <si>
    <t>Wed, 28 Aug 2013 15:42:00 +0000</t>
  </si>
  <si>
    <t>I hope we can work together</t>
  </si>
  <si>
    <t>&lt;d18bc788de146fea1add01d09a529073@bounce.bluestatedigital.com&gt;</t>
  </si>
  <si>
    <t>Fri, 20 Mar 2015 17:36:32 -0400</t>
  </si>
  <si>
    <t>&lt;CAE6FiQ_uLZ+o9pSGNOUeLZLRKhRvBeGP=Db=3uV0TV8FRVy=YA@mail.gmail.com&gt;</t>
  </si>
  <si>
    <t>Thu, 23 Apr 2015 17:12:56 +0000</t>
  </si>
  <si>
    <t>Samuel Berger &lt;sberger@albrightstonebridge.com&gt;</t>
  </si>
  <si>
    <t>Forward</t>
  </si>
  <si>
    <t>&lt;977D4105-53C9-4A5E-A67E-2454296F4E10@albrightstonebridge.com&gt;</t>
  </si>
  <si>
    <t>Sun, 16 Nov 2014 21:47:41 +0200</t>
  </si>
  <si>
    <t>&lt;D1967A7551894AD480CE5C169DB3166D@rodeh&gt;</t>
  </si>
  <si>
    <t>Tue, 21 Jul 2015 18:42:07 +0000</t>
  </si>
  <si>
    <t>john.podesta@gmail.com, ellen.esterhay@gmmb.com, 
 Jenna Lowenstein &lt;jlowenstein@hillaryclinton.com&gt;, jim.margolis@gmmb.com, 
 Oren Shur &lt;oshur@hillaryclinton.com&gt;, 
 Maya Harris &lt;mharris@hillaryclinton.com&gt;, 
 Brian Fallon &lt;bfallon@hillaryclinton.com&gt;, john@algpolling.com, 
 Amanda Renteria &lt;arenteria@hillaryclinton.com&gt;, 
 Teddy Goff &lt;tgoff@hillaryclinton.com&gt;, 
 Katie Dowd &lt;kdowd@hillaryclinton.com&gt;, Sawsan Bay &lt;sbay@hillaryclinton.com&gt;, 
 Alex Hornbrook &lt;ahornbrook@hillaryclinton.com&gt;, 
 Marlon Marshall &lt;mmarshall@hillaryclinton.com&gt;, 
 Christina Reynolds &lt;creynolds@hillaryclinton.com&gt;, 
 caitlin@grunwald-communications.com, Robby Mook &lt;re47@hillaryclinton.com&gt;, 
 Jennifer Palmieri &lt;jpalmieri@hillaryclinton.com&gt;, ha16@hillaryclinton.com, 
 jbenenson@bsgco.com, Kristina Schake &lt;kschake@hillaryclinton.com&gt;, 
 David Binder &lt;david@db-research.com&gt;, 
 Tony Carrk &lt;tcarrk@hillaryclinton.com&gt;, gruncom@aol.com, 
 Jake Sullivan &lt;jsullivan@hillaryclinton.com&gt;, scurrie@bsgco.com</t>
  </si>
  <si>
    <t>Updated Invitation: Weekly Long-Term Message Planning Meeting @ Wed
 Jul 22, 2015 6pm - 7pm (john.podesta@gmail.com)</t>
  </si>
  <si>
    <t>&lt;089e01183992e8898a051b67021c@google.com&gt;</t>
  </si>
  <si>
    <t>Sun, 20 Sep 2015 08:33:29 -0400</t>
  </si>
  <si>
    <t>Lona Valmoro &lt;lvalmoro@hillaryclinton.com&gt;, 
 Huma Abedin &lt;ha16@hillaryclinton.com&gt;, 
 Kristina Schake &lt;kschake@hillaryclinton.com&gt;, 
 Jennifer Palmieri &lt;jpalmieri@hillaryclinton.com&gt;, 
 Brian Fallon &lt;bfallon@hillaryclinton.com&gt;, Mandy Grunwald &lt;gruncom@aol.com&gt;, 
 John Podesta &lt;jp66@hillaryclinton.com&gt;, 
 John Podesta &lt;john.podesta@gmail.com&gt;, 
 Jake Sullivan &lt;jsullivan@hillaryclinton.com&gt;, 
 "Ann O'Leary" &lt;aoleary@hillaryclinton.com&gt;, 
 Nick Merrill &lt;nmerrill@hillaryclinton.com&gt;</t>
  </si>
  <si>
    <t>RE: FTN Prep Call with HRC on Sunday, September 20th</t>
  </si>
  <si>
    <t>&lt;f35bed20f61b0db22ea4caaf762e8baf@mail.gmail.com&gt;</t>
  </si>
  <si>
    <t>Tue, 13 Jan 2015 11:14:56 -0500</t>
  </si>
  <si>
    <t>Madison Lichliter &lt;mwl50@georgetown.edu&gt;</t>
  </si>
  <si>
    <t>john.podesta@gmail.com, Richard J Leon &lt;leonr@law.georgetown.edu&gt;</t>
  </si>
  <si>
    <t>Wait list for Congressional Investigations</t>
  </si>
  <si>
    <t>&lt;CABVdBHcAW+4TwmA4BXq1nkuLYCLS=-g8-6FrGRrZR+G3+UvQcg@mail.gmail.com&gt;</t>
  </si>
  <si>
    <t>Thu, 9 Jan 2014 22:29:19 -0500</t>
  </si>
  <si>
    <t>Re: Happy Birthday</t>
  </si>
  <si>
    <t>&lt;0DB67835-E66B-4590-B583-D61A0E0632AE@gmail.com&gt;</t>
  </si>
  <si>
    <t>Sun, 5 Apr 2015 23:22:34 -0400</t>
  </si>
  <si>
    <t>&lt;6579657C-6A98-45FD-AEB9-066247776D50@gmail.com&gt;</t>
  </si>
  <si>
    <t>Tue, 27 Jan 2015 20:11:09 -0500</t>
  </si>
  <si>
    <t>&lt;CAB5o6bYB4UtC8EM1Jk3OWTDPMYxyUV8Cz7KxV6SEryh1cw6TVw@mail.gmail.com&gt;</t>
  </si>
  <si>
    <t>Fri, 30 Apr 2010 13:50:32 -0400</t>
  </si>
  <si>
    <t>David Willett &lt;David.Willett@Sierraclub.org&gt;</t>
  </si>
  <si>
    <t>905energycall@googlegroups.com &lt;'905energycall@googlegroups.com'&gt;, 
 bigcampaign@googlegroups.com</t>
  </si>
  <si>
    <t>[big campaign] Oil Spill--new video and graphic</t>
  </si>
  <si>
    <t>&lt;OF92C61606.7FDC2D2D-ON85257715.0060B66F-85257715.006201F4@sierraclub.org&gt;</t>
  </si>
  <si>
    <t>Tue, 2 Dec 2014 17:04:35 -0500</t>
  </si>
  <si>
    <t>&lt;CAOK2ngNHvGhi=oU-jsJoHQs7c=r2RydT2nL+cZQLovRU3mByUw@mail.gmail.com&gt;</t>
  </si>
  <si>
    <t>Tue, 26 Oct 2010 16:39:29 -0500 (CDT)</t>
  </si>
  <si>
    <t>Countdown to Election Special Update</t>
  </si>
  <si>
    <t>&lt;6966031.1288129175439.JavaMail.www@app319&gt;</t>
  </si>
  <si>
    <t>Thu, 25 Feb 2016 20:55:56 +0000</t>
  </si>
  <si>
    <t>John Graham &lt;jgraham@fairviewinsurance.com&gt;, 
 John Podesta &lt;john.podesta@gmail.com&gt;, 
 Huma Abedin &lt;ha16@hillaryclinton.com&gt;, 
 =?utf-8?Q?Chairman=0D=0A_John_Currie?= &lt;pcdemsrita@gmail.com&gt;, 
 Kelly Maer &lt;kellysmaer@gmail.com&gt;, 
 Jennifer Holdsworth &lt;jennifer@njdems.org&gt;</t>
  </si>
  <si>
    <t>AP-GfK Poll: Doubts on Sanders 'Medicare for all' plan</t>
  </si>
  <si>
    <t>&lt;k86g8giylxv5108hjabmf9n4.1456433753428@email.android.com&gt;</t>
  </si>
  <si>
    <t>Wed, 22 Oct 2014 21:01:55 -0400</t>
  </si>
  <si>
    <t>Team Honda &lt;campaign@mikehonda.com&gt;</t>
  </si>
  <si>
    <t>Texas Energy Hedge Fund Billionaire</t>
  </si>
  <si>
    <t>&lt;8ae99ababdc84b28be843bfa160020da@mikehonda.com&gt;</t>
  </si>
  <si>
    <t>Thu, 20 Aug 2015 14:15:14 +0000</t>
  </si>
  <si>
    <t>Tom Harkin &lt;info@progressiowa.org&gt;</t>
  </si>
  <si>
    <t>next Sunday</t>
  </si>
  <si>
    <t>&lt;c6ed-e9-55d5e0f2@list.progressiowa.org&gt;</t>
  </si>
  <si>
    <t>Fri, 24 Apr 2015 22:21:16 +0000</t>
  </si>
  <si>
    <t>Re: How were your travels</t>
  </si>
  <si>
    <t>&lt;33B70CB5-CF36-4871-AD61-49AFDF4C1E5A@podesta.com&gt;</t>
  </si>
  <si>
    <t>Fri, 5 Dec 2014 11:41:30 -0500</t>
  </si>
  <si>
    <t>john.podesta@gmail.com, jpodesta@amprog.org</t>
  </si>
  <si>
    <t>Advice on Financial Inclusion</t>
  </si>
  <si>
    <t>&lt;CAOP5mBX0HT4M-AvfhRdRALBHLMDfML3TFAZo_tTH7PEMAGUf=Q@mail.gmail.com&gt;</t>
  </si>
  <si>
    <t>Fri, 31 Oct 2014 15:21:44 +0000</t>
  </si>
  <si>
    <t>Dick Durbin &lt;info@schneiderforcongress.com&gt;</t>
  </si>
  <si>
    <t>&lt;e219af029b28039785a64e864ce5c854@bounce.bluestatedigital.com&gt;</t>
  </si>
  <si>
    <t>Sun, 6 Mar 2016 22:19:44 -0500</t>
  </si>
  <si>
    <t>REVISED DRAFT + BOOK: Grand Rapids job creation talking points</t>
  </si>
  <si>
    <t>&lt;CAFcwtWCCktdrHjs1it46GiFS5w0eBEwRTfku-F_ef-M61LgD3g@mail.gmail.com&gt;</t>
  </si>
  <si>
    <t>Mon, 6 Jul 2015 10:31:04 -0400</t>
  </si>
  <si>
    <t>July 6 Morning Cable News Roundup</t>
  </si>
  <si>
    <t>&lt;CAGTda=C2MO+GOqY+aTevcgqhMSBLpM+PZPbOjVYh_MoUW1iwYw@mail.gmail.com&gt;</t>
  </si>
  <si>
    <t>Fri, 24 Jul 2015 16:09:54 -0400</t>
  </si>
  <si>
    <t>Re: NYU TWEETS</t>
  </si>
  <si>
    <t>&lt;CAE6FiQ_cDfWNxtbPVNECRpFguk1L9BPz-OdnnWcesETZWw9mcg@mail.gmail.com&gt;</t>
  </si>
  <si>
    <t>Tue, 1 Dec 2015 20:27:52 +0000</t>
  </si>
  <si>
    <t>"stewart@albrightstonebridge.com" &lt;stewart@albrightstonebridge.com&gt;, 
 "Carol Browner" &lt;cbrowner@americanprogress.org&gt;, 
 "tomd1175@gmail.com" &lt;tomd1175@gmail.com&gt;, 
 "glenn.hutchins@silverlake.com" &lt;glenn.hutchins@silverlake.com&gt;, 
 "john.podesta@gmail.com" &lt;john.podesta@gmail.com&gt;, 
 "ses@sandlerfoundation.org" &lt;ses@sandlerfoundation.org&gt;, 
 "hms@sandlerfoundation.org" &lt;hms@sandlerfoundation.org&gt;, 
 "tsteyer@fahrllc.com" &lt;tsteyer@fahrllc.com&gt;, 
 "donald@donaldsussman.com" &lt;donald@donaldsussman.com&gt;, 
 "jvillarreal@akingump.com" &lt;jvillarreal@akingump.com&gt;, 
 "wyssh@loreda.org" &lt;wyssh@loreda.org&gt;</t>
  </si>
  <si>
    <t>Update on unionization efforts at American Progress</t>
  </si>
  <si>
    <t>&lt;BN1PR05MB422E93B2B8A99A0CD95ED34D70F0@BN1PR05MB422.namprd05.prod.outlook.com&gt;</t>
  </si>
  <si>
    <t>Tue, 27 Oct 2015 17:47:28 -0700</t>
  </si>
  <si>
    <t>Re: VoteVets veterans poll results re: VA</t>
  </si>
  <si>
    <t>&lt;EF84C364-DCD0-4E33-801A-87ED0A975B88@gmail.com&gt;</t>
  </si>
  <si>
    <t>Fri, 14 Nov 2008 19:01:29 -0500</t>
  </si>
  <si>
    <t>"'adunn@squiermedia.com'" &lt;'adunn@squiermedia.com'&gt;, 
 Alyssa Mastromonaco &lt;Alyssa.Mastromonaco@ptt.gov&gt;, 
 "Anita B. Dunn" &lt;Anita.Dunn@ptt.gov&gt;, 
 "'axelrodfam@aol.com'" &lt;'axelrodfam@aol.com'&gt;, 
 Dan Pfeiffer &lt;Dan.Pfeiffer@ptt.gov&gt;, Jim Messina &lt;Jim.Messina@ptt.gov&gt;, 
 "'john.podesta@gmail.com'" &lt;'john.podesta@gmail.com'&gt;, 
 "'jpodesta@americanprogress.org'" &lt;'jpodesta@americanprogress.org'&gt;, 
 Kristin   Sheehy &lt;Kristin.Sheehy@ptt.gov&gt;, 
 "'ksheehy@barackobama.com'" &lt;'ksheehy@barackobama.com'&gt;, 
 "'kvincent@akpdmedia.com'" &lt;'kvincent@akpdmedia.com'&gt;, 
 Pete Rouse &lt;Pete.Rouse@ptt.gov&gt;, Phil Schiliro &lt;Phil.Schiliro@ptt.gov&gt;, 
 "'prouse@barackobama.com'" &lt;'prouse@barackobama.com'&gt;, 
 "'rahm@friendsofrahmemanuel.com'" &lt;'rahm@friendsofrahmemanuel.com'&gt;, 
 "'rgibbs@barackobama.com'" &lt;'rgibbs@barackobama.com'&gt;, 
 Sara Latham &lt;Sara.Latham@ptt.gov&gt;, 
 Stephanie   Cutter &lt;Stephanie.Cutter@ptt.gov&gt;, 
 "'swarfield@squiermedia.com'" &lt;'swarfield@squiermedia.com'&gt;, 
 Valerie Jarrett &lt;Valerie.Jarrett@ptt.gov&gt;, 
 "'vjarrett@habitat.com'" &lt;'vjarrett@habitat.com'&gt;, 
 Amanda Anderson &lt;Amanda.Anderson@ptt.gov&gt;</t>
  </si>
  <si>
    <t>915 pm call CANCELLED tonight (Friday)</t>
  </si>
  <si>
    <t>&lt;C3A7CC906A84E040A2FE3C55E46B273A53FEFC838A@MBX-01.ptt.gov&gt;</t>
  </si>
  <si>
    <t>Fri, 10 May 2013 20:22:09 +0000</t>
  </si>
  <si>
    <t>"Nick J. Bustos" &lt;admin@cheribustos.com&gt;</t>
  </si>
  <si>
    <t>My Mom</t>
  </si>
  <si>
    <t>&lt;51804a22c60bc2158545362a0d20ddcd@bounce.bluestatedigital.com&gt;</t>
  </si>
  <si>
    <t>Mon, 13 Apr 2015 11:20:51 +0530</t>
  </si>
  <si>
    <t>greetings</t>
  </si>
  <si>
    <t>&lt;CAPLGapfVVu_HHBLEyt6mFPjWLdoKBUGuOQgb4iYg-zEgyJxaUA@mail.gmail.com&gt;</t>
  </si>
  <si>
    <t>Mon, 20 Apr 2015 20:18:25 -0400</t>
  </si>
  <si>
    <t>&lt;5766706533817320242@unknownmsgid&gt;</t>
  </si>
  <si>
    <t>Wed, 07 Oct 2015 02:01:42 +0000</t>
  </si>
  <si>
    <t>Brenda and John Norris &lt;paperlesspost@paperlesspost.com&gt;</t>
  </si>
  <si>
    <t>&lt;production-dispatcher08.346914796.88ae0bed4f1077a59dbb82209d2e91c8259f800b.production@paperlesspost.com&gt;</t>
  </si>
  <si>
    <t>Fri, 7 Nov 2014 16:25:19 -0500</t>
  </si>
  <si>
    <t>Re: FW: Post-Election Deck 11/6</t>
  </si>
  <si>
    <t>&lt;CA+NiFyPtRdT-9RUATCjGtgwSUQGmB29ZqeLuvi2sRVBexQ-4Gw@mail.gmail.com&gt;</t>
  </si>
  <si>
    <t>Sun, 23 Nov 2008 17:55:13 -0600</t>
  </si>
  <si>
    <t>&lt;OFAF68C4D6.8BFB122E-ON00836620.8625750A@jpmchase.com&gt;</t>
  </si>
  <si>
    <t>Tue, 30 Sep 2014 12:17:08 +0000</t>
  </si>
  <si>
    <t>"AGEE, BRIAN F Col USAF USAFE 86 AMDS/CC" &lt;brian.agee@us.af.mil&gt;</t>
  </si>
  <si>
    <t>book recommendation (from Ramstein doctor)</t>
  </si>
  <si>
    <t>&lt;00FB0434A909D145A5916D284A55098761CD82F7@52TYFQ-D01-01A.area52.afnoapps.usaf.mil&gt;</t>
  </si>
  <si>
    <t>Thu, 31 Dec 2015 16:46:40 -0500</t>
  </si>
  <si>
    <t>Make America sane again</t>
  </si>
  <si>
    <t>&lt;ddab9598a8404eb69cd9b631162dddfa@mikehonda.com&gt;</t>
  </si>
  <si>
    <t>Thu, 9 Apr 2015 19:16:44 +0000</t>
  </si>
  <si>
    <t>"Phil Angelides (RCI)" &lt;phil@riverviewci.com&gt;</t>
  </si>
  <si>
    <t>Dinner with Yanis Varoufakis - 4/16</t>
  </si>
  <si>
    <t>&lt;1428607004613.47408@riverviewci.com&gt;</t>
  </si>
  <si>
    <t>Wed, 26 Aug 2015 06:14:12 -0600</t>
  </si>
  <si>
    <t>"Safeway" &lt;safeway@email.safeway.com&gt;</t>
  </si>
  <si>
    <t>Don't miss this Week's Specials!</t>
  </si>
  <si>
    <t>&lt;fe591b54-eafb-42c6-a60a-1af082b2617c@xtinp2mta4530.xt.local&gt;</t>
  </si>
  <si>
    <t>Wed, 3 Feb 2016 19:01:36 +0000</t>
  </si>
  <si>
    <t>BREAKING: Two things we learn from a tied poll</t>
  </si>
  <si>
    <t>&lt;26809cc1d3383fbe862c2a0b6f003ccc@bounce.bluestatedigital.com&gt;</t>
  </si>
  <si>
    <t>Sat, 2 May 2015 09:39:56 -0400</t>
  </si>
  <si>
    <t>Flight UA 208</t>
  </si>
  <si>
    <t>&lt;CAE6FiQ9UHXh=bt5ADoy5ejb-C3qKMf8tdct+W=PVYWtEajDckg@mail.gmail.com&gt;</t>
  </si>
  <si>
    <t>Thu, 3 Mar 2016 19:03:45 +0000</t>
  </si>
  <si>
    <t>&lt;7103af3351935621d42f3b80a952c590b54.20160303190133@mail44.wdc01.mcdlv.net&gt;</t>
  </si>
  <si>
    <t>Mon, 20 Jul 2015 17:45:55 +0000</t>
  </si>
  <si>
    <t>RE: Sneak Preview Invite - climate film please rsvp</t>
  </si>
  <si>
    <t>&lt;f0d61191c335419a82be4424681ca7a3@MBX11A-IAD3.mex06.mlsrvr.com&gt;</t>
  </si>
  <si>
    <t>Sun, 12 Apr 2015 21:53:55 -0400</t>
  </si>
  <si>
    <t>Re: PEOPLE Mag | Color</t>
  </si>
  <si>
    <t>&lt;CAOLO1-kkS-3_zUL4WEbzvBwoyf-q27uU0YdfhbTZkS+g9dd=hw@mail.gmail.com&gt;</t>
  </si>
  <si>
    <t>Tue, 4 Mar 2008 20:36:50 -0500</t>
  </si>
  <si>
    <t>Re: FW: Cristina Uribe</t>
  </si>
  <si>
    <t>&lt;0C02F4B1261CD944A437ED3117C864C93A46BB@NEA-HQ-EVS2.NEA.LOC&gt;</t>
  </si>
  <si>
    <t>Tue, 25 Aug 2015 16:42:42 -0400</t>
  </si>
  <si>
    <t>Speech Drafts &lt;speechdrafts@hillaryclinton.com&gt;, 
 Matt Paul &lt;mpaul@hillaryclinton.com&gt;, 
 Lily Adams &lt;ladams@hillaryclinton.com&gt;</t>
  </si>
  <si>
    <t>HRC rural speech -- Tues 430pm draft</t>
  </si>
  <si>
    <t>&lt;CAAEwKfyA-fa19yg_vqzFKJs-FLgSPvWYtDL6V6LnpG1VGkvgSg@mail.gmail.com&gt;</t>
  </si>
  <si>
    <t>Thu, 3 Sep 2015 16:03:14 +0000</t>
  </si>
  <si>
    <t>&lt;25b85319ed833b816410d639bd335b7960a.20150903160230@mail40.suw11.mcdlv.net&gt;</t>
  </si>
  <si>
    <t>Sat, 14 Jun 2014 08:26:52 -0400</t>
  </si>
  <si>
    <t>Robert Mook &lt;robbymook@gmail.com&gt;, Eryn Sepp &lt;eryn.sepp@gmail.com&gt;</t>
  </si>
  <si>
    <t>Re: Time to meet up again quickly?</t>
  </si>
  <si>
    <t>&lt;CAE6FiQ9wA5h7d-w9V0R77NUQo-A2izZ893Oc5Vnz-t2ZGymvEA@mail.gmail.com&gt;</t>
  </si>
  <si>
    <t>Wed, 30 Sep 2015 15:41:38 -0400</t>
  </si>
  <si>
    <t>Re: Jane's out / Vivek?</t>
  </si>
  <si>
    <t>&lt;CAKM1B-9oQ-SWQ-X2V5c6fVMJfa-RmSLyBgyJwC-87XEHrib8bA@mail.gmail.com&gt;</t>
  </si>
  <si>
    <t>Sat, 8 Nov 2014 18:02:59 +0000</t>
  </si>
  <si>
    <t>"Beinecke, Frances" &lt;fbeinecke@nrdc.org&gt;</t>
  </si>
  <si>
    <t>"'john.podesta@gmail.com'" &lt;john.podesta@gmail.com&gt;, 
 "'John_D_Podesta@who.eop.gov'" &lt;John_D_Podesta@who.eop.gov&gt;</t>
  </si>
  <si>
    <t>China ( currently at the opera)</t>
  </si>
  <si>
    <t>&lt;57DF17C3A345F94F836B391E32D437C201C86244C8@NYMAIL5D.nrdc.org&gt;</t>
  </si>
  <si>
    <t>Mon, 29 Jul 2013 18:02:19 -0400</t>
  </si>
  <si>
    <t>Fwd: An MOU from the wayback machine</t>
  </si>
  <si>
    <t>&lt;507BE0CB-651E-46DB-BA25-E46E17AA65FC@gmail.com&gt;</t>
  </si>
  <si>
    <t>Mon, 6 Jul 2015 19:17:04 -0400</t>
  </si>
  <si>
    <t>July 6 Evening Network News Roundup</t>
  </si>
  <si>
    <t>&lt;CAGTda=Cbx6S9WeE0cfnCT9jAS3f8Mkt+VMUd7=jHqyu0ca1oTA@mail.gmail.com&gt;</t>
  </si>
  <si>
    <t>Thu, 29 Oct 2015 22:16:44 +0000</t>
  </si>
  <si>
    <t>Law Faculty and Visitors &lt;LawFacultyandVisitors@law.georgetown.edu&gt;, 
 Govind Persad &lt;gcp11@georgetown.edu&gt;</t>
  </si>
  <si>
    <t>Spring Faculty Workshop--RFP</t>
  </si>
  <si>
    <t>&lt;937530BB-9648-43AA-94D9-86E718F2D357@law.georgetown.edu&gt;</t>
  </si>
  <si>
    <t>Mon, 7 Apr 2014 22:28:08 +0000</t>
  </si>
  <si>
    <t>FW: USCIRF</t>
  </si>
  <si>
    <t>&lt;C5303CF47707FC429A24D83940BDD739E9DB1B@SMEOPD04.DS.EOP.GOV&gt;</t>
  </si>
  <si>
    <t>Tue, 6 May 2014 20:02:38 +0000</t>
  </si>
  <si>
    <t>These Citizens United numbers are staggering</t>
  </si>
  <si>
    <t>&lt;6c28c3eb6a3df06008bbe1e5efc92bae@bounce.bluestatedigital.com&gt;</t>
  </si>
  <si>
    <t>Mon, 13 Oct 2014 15:55:09 -0400</t>
  </si>
  <si>
    <t>Re: Talking Africa.</t>
  </si>
  <si>
    <t>&lt;CAE6FiQ975mjBQZjw9x8=T_nKV_DSU8qDcizWDf7=0HanXOtY2g@mail.gmail.com&gt;</t>
  </si>
  <si>
    <t>Mon, 19 Oct 2015 19:01:41 +0000 (UTC)</t>
  </si>
  <si>
    <t>&lt;1133243458.1213289.1445281301338.JavaMail.app@ela4-app1257.prod.linkedin.com&gt;</t>
  </si>
  <si>
    <t>Mon, 22 Feb 2016 18:56:24 -0500</t>
  </si>
  <si>
    <t>Bobby Stein &lt;bstein@chartwellcap.com&gt;</t>
  </si>
  <si>
    <t>Re: Bobby and Mayor</t>
  </si>
  <si>
    <t>&lt;CAE6FiQ_0L9V7ysDLBdXXJioZi0ft-0E4pKf+k=-fqEBRpv5u+A@mail.gmail.com&gt;</t>
  </si>
  <si>
    <t>Fri, 3 Oct 2014 13:18:20 -0500</t>
  </si>
  <si>
    <t>October 2014 Board of Trustees Meeting</t>
  </si>
  <si>
    <t>&lt;CADLYY46zBXgLJbAGCG=9bCKf-WpX95Gy2gnyL05HtoMa5XLgsw@mail.gmail.com&gt;</t>
  </si>
  <si>
    <t>Thu, 2 Apr 2015 12:38:47 -0400</t>
  </si>
  <si>
    <t>Re: Proposed Foundation Changes</t>
  </si>
  <si>
    <t>&lt;CALk44aDc+CHUGL65b8FY3hY+cVEKQoLeguEbYFB4+x=9ZXECBQ@mail.gmail.com&gt;</t>
  </si>
  <si>
    <t>Mon, 23 Mar 2015 15:12:42 +0000</t>
  </si>
  <si>
    <t>&lt;D135A598.1016B6%melias@perkinscoie.com&gt;</t>
  </si>
  <si>
    <t>Wed, 3 Aug 2011 22:07:58 -0400</t>
  </si>
  <si>
    <t>[big campaign] GOP Fast Becoming the Poll Taxing Party of Jim Crow</t>
  </si>
  <si>
    <t>&lt;CABnfkHS9Hu5EA5DHH3p6VnOxv3+3S+p740J2s8bkozKp2-gJEg@mail.gmail.com&gt;</t>
  </si>
  <si>
    <t>Sat, 3 Jan 2015 14:03:51 -0500</t>
  </si>
  <si>
    <t>Re: SUNDAY, January 4, 8:00am EST - Standing Meeting</t>
  </si>
  <si>
    <t>&lt;CA+NiFyNaVPSBPi-e-SMEWqZ2wniR8QjytVSA4nAukaMsBw1xdQ@mail.gmail.com&gt;</t>
  </si>
  <si>
    <t>Mon, 15 Feb 2016 18:43:20 -0500</t>
  </si>
  <si>
    <t>&lt;F77D2A60-319C-471A-A480-C49CA7B078E1@yahoo.com&gt;</t>
  </si>
  <si>
    <t>Fri, 1 May 2015 07:19:55 -0400</t>
  </si>
  <si>
    <t>Analytics Communications Nightly Report 2015 04 30</t>
  </si>
  <si>
    <t>&lt;-9053760544928794212@unknownmsgid&gt;</t>
  </si>
  <si>
    <t>Tue, 16 Jun 2015 09:54:00 -0400</t>
  </si>
  <si>
    <t>Re: Fwd: FW: Engage Cuba Launches With Ad Calling for End to Cuba
 Travel &amp; Trade Ban</t>
  </si>
  <si>
    <t>&lt;CAE6FiQ_kaY7S7DCciTkR7C1gLnxpa+NbHEWCrbaWr81SzQD_yQ@mail.gmail.com&gt;</t>
  </si>
  <si>
    <t>Sun, 16 Aug 2015 01:25:07 -0400</t>
  </si>
  <si>
    <t>8 am call on but Huma can't join</t>
  </si>
  <si>
    <t>&lt;-2282924093213638716@unknownmsgid&gt;</t>
  </si>
  <si>
    <t>Wed, 29 Aug 2012 16:27:04 -0400</t>
  </si>
  <si>
    <t>You won't get many more of these emails...</t>
  </si>
  <si>
    <t>&lt;ba63c7363597782934cb7462478923bf@ofa0.bounce.bluestatedigital.com&gt;</t>
  </si>
  <si>
    <t>Thu, 7 Jan 2016 16:12:55 -0500 (EST)</t>
  </si>
  <si>
    <t>The Kennedy Center &lt;autoreply@kennedy-center.org&gt;</t>
  </si>
  <si>
    <t>Save the Date! Ireland 100 Opening Night Celebration</t>
  </si>
  <si>
    <t>&lt;1624519061.4355906.1452201175986.JavaMail.ETPROD$@smtprelay.kennedy-center.org&gt;</t>
  </si>
  <si>
    <t>Wed, 28 Jan 2015 10:41:03 -0500</t>
  </si>
  <si>
    <t>American Sniper--the movie, responded to by Chris Hedges</t>
  </si>
  <si>
    <t>&lt;3186185015.-932117122@org.orgDB.reply.salsalabs.com&gt;</t>
  </si>
  <si>
    <t>Thu, 25 Sep 2014 12:00:00 -0500</t>
  </si>
  <si>
    <t>Trademark Trial and Appeal Board Year in Review</t>
  </si>
  <si>
    <t>&lt;6520-18246576.1411664437343.JavaMail.SYSTEM@chg-mcm-prod&gt;</t>
  </si>
  <si>
    <t>Wed, 3 Sep 2008 23:07:51 -0400</t>
  </si>
  <si>
    <t>"'progressivefactcheck@googlegroups.com'" &lt;progressivefactcheck@googlegroups.com&gt;, 
 "'bigcampaign@googlegroups.com'" &lt;bigcampaign@googlegroups.com&gt;</t>
  </si>
  <si>
    <t>[big campaign] Palin's Green Screen Speech</t>
  </si>
  <si>
    <t>&lt;A9E1E468A2B3374F8BB081CF2B013AA24A5A5CBAC1@onion.mmfa.internal&gt;</t>
  </si>
  <si>
    <t>24 Oct 2014 13:00:12 -0400</t>
  </si>
  <si>
    <t>&lt;BOWWAVE-FE-02mKWaVt00000918@BOWWAVE-FE-02&gt;</t>
  </si>
  <si>
    <t>Sat, 14 Jun 2014 15:05:54 +0000</t>
  </si>
  <si>
    <t>RE: Carol-Cuba shindig</t>
  </si>
  <si>
    <t>&lt;C5303CF47707FC429A24D83940BDD739FA98B5@smeopm04&gt;</t>
  </si>
  <si>
    <t>Sun, 3 Feb 2013 16:09:02 -0500</t>
  </si>
  <si>
    <t>mark gitenstein &lt;mgitenstein@gmail.com&gt;</t>
  </si>
  <si>
    <t>Any chance we can get together by phone or in person</t>
  </si>
  <si>
    <t>&lt;-8213755384020621768@unknownmsgid&gt;</t>
  </si>
  <si>
    <t>Thu, 30 Oct 2014 16:50:31 -0400</t>
  </si>
  <si>
    <t>[epa-ej] Blog: More Bang for the Green Buck</t>
  </si>
  <si>
    <t>&lt;LYRIS-526356-1516090-2014.10.30-16.50.37--podesta#law.georgetown.edu@lists.epa.gov&gt;</t>
  </si>
  <si>
    <t>Sun, 6 Apr 2014 20:34:54 +0430</t>
  </si>
  <si>
    <t>Re: Back home</t>
  </si>
  <si>
    <t>&lt;CAP-MWF7YaEYJtS8zg92BENAmPoCXvbnR1aa4S6JT6ArPAUP8=A@mail.gmail.com&gt;</t>
  </si>
  <si>
    <t>Wed, 24 Jun 2015 01:23:04 -0700</t>
  </si>
  <si>
    <t>"LinkedIn Talent Solutions" &lt;linkedin@e.linkedin.com&gt;</t>
  </si>
  <si>
    <t>Reminder: 50% off a LinkedIn job post</t>
  </si>
  <si>
    <t>&lt;0.1.31.198.1D0AE56FE44FCCA.0@omp.e.linkedin.com&gt;</t>
  </si>
  <si>
    <t>Thu, 23 Aug 2012 15:09:53 -0500 (CDT)</t>
  </si>
  <si>
    <t>"Gene Karpinski, LCV Action Fund" &lt;Jennifer_Milley@lcv.org&gt;</t>
  </si>
  <si>
    <t>Are you going to Charlotte?</t>
  </si>
  <si>
    <t>&lt;30266796.1345752643774.JavaMail.www@app309&gt;</t>
  </si>
  <si>
    <t>Fri, 4 Dec 2015 11:22:15 -0500</t>
  </si>
  <si>
    <t>Scandal</t>
  </si>
  <si>
    <t>&lt;cbbec761d3dc4d4a9d3d5028d2833c2b@gmail.com&gt;</t>
  </si>
  <si>
    <t>Sat, 2 Jan 2016 14:45:05 -0500</t>
  </si>
  <si>
    <t>Jennifer Granholm &lt;jennifer@jennifergranholm.com&gt;</t>
  </si>
  <si>
    <t>&lt;CAE6FiQ_kNJdV+rYKctEZfyVP_LKa1MdDOZNYkPeOW9re_k5mFA@mail.gmail.com&gt;</t>
  </si>
  <si>
    <t>Wed, 29 Aug 2012 12:04:07 -0400 (EDT)</t>
  </si>
  <si>
    <t>Lillian Choi &lt;lillianchoi@kirstengillibrand.com&gt;</t>
  </si>
  <si>
    <t>not an option</t>
  </si>
  <si>
    <t>&lt;1829246945.-629139219@democracy.dsccdb.www.democratsenators.org&gt;</t>
  </si>
  <si>
    <t>Sat, 12 Mar 2016 22:01:14 +0000</t>
  </si>
  <si>
    <t>NO regrets</t>
  </si>
  <si>
    <t>&lt;2c59809dacf25b20b42f576e7d9cce38@bounce.bluestatedigital.com&gt;</t>
  </si>
  <si>
    <t>Mon, 22 Sep 2014 20:43:05 -0400</t>
  </si>
  <si>
    <t>eNews/Climate Change</t>
  </si>
  <si>
    <t>&lt;CAMBRToot5B7xd-AL772rezQsKwk=5HpxSMgJJ8CYT1dY-DqeAw@mail.gmail.com&gt;</t>
  </si>
  <si>
    <t>Thu, 25 Sep 2014 21:39:17 +0000</t>
  </si>
  <si>
    <t>"LAST-CHANCE@thehousemajoritypac.com"
	&lt;democrats@thehousemajoritypac.com&gt;</t>
  </si>
  <si>
    <t>ALERT: window closing</t>
  </si>
  <si>
    <t>&lt;e907efd59999faa95c610295973fcda4@bounce.bluestatedigital.com&gt;</t>
  </si>
  <si>
    <t>Sat, 19 Mar 2016 21:21:42 +0000</t>
  </si>
  <si>
    <t>Elisabeth Jacobs &lt;ejacobs@equitablegrowth.org&gt;</t>
  </si>
  <si>
    <t>"melody@melodybarnes.net" &lt;melody@melodybarnes.net&gt;, 
 "blinder@princeton.edu" &lt;blinder@princeton.edu&gt;, 
 "chetty@stanford.edu" &lt;chetty@stanford.edu&gt;, 
 "jcurrie@princeton.edu" &lt;jcurrie@princeton.edu&gt;, 
 "john.podesta@gmail.com" &lt;john.podesta@gmail.com&gt;, 
 "saez@econ.berkeley.edu" &lt;saez@econ.berkeley.edu&gt;, 
 Barbara Lewis &lt;barbmlewis@hotmail.com&gt;, 
 "tyson@haas.berkeley.edu" &lt;tyson@haas.berkeley.edu&gt;, 
 "hms@sandlerfoundation.org" &lt;hms@sandlerfoundation.org&gt;</t>
  </si>
  <si>
    <t>Equitable Growth Steering Committee call materials for 3/23</t>
  </si>
  <si>
    <t>&lt;33218DFE-ED40-4340-A048-C34BD114FB06@equitablegrowth.org&gt;</t>
  </si>
  <si>
    <t>Tue, 27 Oct 2015 11:52:58 -0400</t>
  </si>
  <si>
    <t>wanger/NH</t>
  </si>
  <si>
    <t>&lt;CABHnwrR1us+xhXeDZzyjGD5pwmccj1VCNRvgTzUvvefhaweccQ@mail.gmail.com&gt;</t>
  </si>
  <si>
    <t>Thu, 21 Aug 2014 17:06:50 +0000</t>
  </si>
  <si>
    <t>Mary needs our help</t>
  </si>
  <si>
    <t>&lt;f6fb13a3625d021187e9381f9754a6c4@bounce.bluestatedigital.com&gt;</t>
  </si>
  <si>
    <t>Sat, 5 Mar 2016 15:47:53 -0500</t>
  </si>
  <si>
    <t>Re: black vote</t>
  </si>
  <si>
    <t>&lt;1E80BA68-CE3B-4DE1-8F22-9575DB8ED86F@comcast.net&gt;</t>
  </si>
  <si>
    <t>Fri, 4 Dec 2015 11:58:42 -0500</t>
  </si>
  <si>
    <t>Senior Staff Action Items 12/4</t>
  </si>
  <si>
    <t>&lt;CAG7k_MpPVmGfg6krXNt6z9-OTAvGEYBHCRCqGwLB6QsmvYxazg@mail.gmail.com&gt;</t>
  </si>
  <si>
    <t>Sun, 22 Mar 2015 13:23:17 -0400</t>
  </si>
  <si>
    <t>Re: Heads up from Juliet</t>
  </si>
  <si>
    <t>&lt;3E9B690A-443A-4C1F-BD00-7E75F4273965@gmail.com&gt;</t>
  </si>
  <si>
    <t>Wed, 8 Jul 2015 06:41:31 -0400</t>
  </si>
  <si>
    <t>Georgetown University Alumni Relations &lt;gutoday@georgetown.edu&gt;</t>
  </si>
  <si>
    <t>Georgetown Today: New Board Chair, Service Projects and More</t>
  </si>
  <si>
    <t>&lt;HPC-SAM749.GTW.48126.548547@mailer1&gt;</t>
  </si>
  <si>
    <t>Mon, 9 Feb 2015 20:39:55 -0800</t>
  </si>
  <si>
    <t>RE: When you have a moment</t>
  </si>
  <si>
    <t>&lt;830C7B2D7476EB4FA2F1BB563172B3A701CE2691D9D1@ANGSRV.angelides.local&gt;</t>
  </si>
  <si>
    <t>Thu, 9 Jul 2015 22:27:10 -0400</t>
  </si>
  <si>
    <t>Re: 2 issues to resolve on Friday 8 am call</t>
  </si>
  <si>
    <t>&lt;-8946054131280367576@unknownmsgid&gt;</t>
  </si>
  <si>
    <t>Wed, 7 Oct 2015 16:03:14 -0500</t>
  </si>
  <si>
    <t>Fwd: Showing Tues, 2 or 2:15 p.m.</t>
  </si>
  <si>
    <t>&lt;76B6FB57-7F09-497B-9A27-62133B39CA90@gmail.com&gt;</t>
  </si>
  <si>
    <t>Thu, 10 Dec 2015 13:12:45 -0500</t>
  </si>
  <si>
    <t>&lt;CAEMn5Q=bdhoqDQ1WQgEWk75M+xsc2eKdWQrfFuWeppRy1jdXpQ@mail.gmail.com&gt;</t>
  </si>
  <si>
    <t>Sat, 13 Feb 2016 18:34:53 -0500</t>
  </si>
  <si>
    <t>Re: HRC financial proposal</t>
  </si>
  <si>
    <t>&lt;CAJiTYQZySHZMWZBb6ry+H1htKSfsbLDEuEHY4sA7Vhtuns_nTw@mail.gmail.com&gt;</t>
  </si>
  <si>
    <t>27 Jan 2016 13:06:25 -0500</t>
  </si>
  <si>
    <t>Prepared To Die</t>
  </si>
  <si>
    <t>&lt;6210d24a68134d0b8b89237c6c20e37d@785&gt;</t>
  </si>
  <si>
    <t>Tue, 27 Oct 2015 17:30:05 +0000</t>
  </si>
  <si>
    <t>3rd Annual Pumpkin decorating Contest</t>
  </si>
  <si>
    <t>&lt;543D844B42837C4C958DB610DFB00D076A026E4D@LAW-MBX01.law.georgetown.edu&gt;</t>
  </si>
  <si>
    <t>Fri, 13 Jun 2014 09:02:23 +0300</t>
  </si>
  <si>
    <t>&lt;CAP-MWF4O8XNaeb4yyjqCoz_cRvvgkXDD14BoDZC1MOMt-=0fxA@mail.gmail.com&gt;</t>
  </si>
  <si>
    <t>Wed, 16 Mar 2016 00:59:42 +0000</t>
  </si>
  <si>
    <t>Donald Trump just won Florida</t>
  </si>
  <si>
    <t>&lt;875d3271f0fe0ccdfc78a9532421a33a@bounce.bluestatedigital.com&gt;</t>
  </si>
  <si>
    <t>Thu, 6 Nov 2008 23:44:38 +0000</t>
  </si>
  <si>
    <t>Fw: code of conduct revisions</t>
  </si>
  <si>
    <t>&lt;1600108621-1226015065-cardhu_decombobulator_blackberry.rim.net-568521993-@bxe245.bisx.prod.on.blackberry&gt;</t>
  </si>
  <si>
    <t>Fri, 1 Feb 2008 18:33:04 -0500</t>
  </si>
  <si>
    <t>"Michelle Jeung" &lt;michelle@hildebrandtewes.com&gt;</t>
  </si>
  <si>
    <t>abaumann@gqrr.com, anai@gqrr.com, 
 "Benjamin Jones" &lt;benjamin@hildebrandtewes.com&gt;, 
 "Cammie Croft" &lt;cammie@campaigntodefendamerica.org&gt;, 
 cammie@iraqcampaign.org, chris@campaigntodefendamerica.org, 
 ddonnelly@campaignmoney.org, "Ian Mandel" &lt;ian@campaigntodefendamerica.org&gt;, 
 jcontario@gqrr.com, jeff@imsdc.com, john.podesta@gmail.com, kfuksa@gqrr.com, 
 lauren@hildebrandtewes.com, michelle@hildebrandtewes.com, 
 "'Moira Mack'" &lt;moira@hildebrandtewes.com&gt;, pbegala@hatcreekent.com, 
 "Rebecca Buckwalter-Poza " &lt;rebecca@campaigntodefendamerica.org&gt;, 
 sarah@hildebrandtewes.com, sgreenberg@gqrr.com, susan.mccue@one.org, 
 tara@campaigntodefendamerica.org, tom@zzranch.com, 
 tory@campaigntodefendamerica.org</t>
  </si>
  <si>
    <t>John McCain Research 2-01-08</t>
  </si>
  <si>
    <t>&lt;000601c8652b$11bb8440$1b10a8c0@hildebrandtewesconsulting.local&gt;</t>
  </si>
  <si>
    <t>Fri, 3 Oct 2008 07:26:07 -0400</t>
  </si>
  <si>
    <t>Danzig in the Post</t>
  </si>
  <si>
    <t>&lt;8dd172e0810030426y4616e388p77775202d45970e5@mail.gmail.com&gt;</t>
  </si>
  <si>
    <t>Sun, 7 Dec 2014 14:28:44 +0200</t>
  </si>
  <si>
    <t>ONDCP</t>
  </si>
  <si>
    <t>&lt;B573BEBEC5A9413FB3A889BE2883BE82@rodeh&gt;</t>
  </si>
  <si>
    <t>Fri, 26 Sep 2014 12:41:38 +0000</t>
  </si>
  <si>
    <t>Gabe Podesta &lt;gpodesta@gmail.com&gt;, 
 "john.podesta@gmail.com" &lt;john.podesta@gmail.com&gt;, 
 Mary Podesta &lt;podesta.mary@gmail.com&gt;</t>
  </si>
  <si>
    <t>RE: Change of Plans</t>
  </si>
  <si>
    <t>&lt;C5303CF47707FC429A24D83940BDD739010C8462@smeopm04&gt;</t>
  </si>
  <si>
    <t>18 Aug 2015 17:21:56 -0400</t>
  </si>
  <si>
    <t>Top 5: The RNC Endorses Anti-Gay Discrimination</t>
  </si>
  <si>
    <t>&lt;74997b1e3a094b32842e4f01309185ef@785&gt;</t>
  </si>
  <si>
    <t>Tue, 27 Oct 2015 16:01:01 -0400</t>
  </si>
  <si>
    <t>Jennifer Palmieri &lt;jpalmieri@hillaryclinton.com&gt;, 
 Kristina Schake &lt;kschake@hillaryclinton.com&gt;, 
 Nick Merrill &lt;nmerrill@hillaryclinton.com&gt;, 
 Huma Abedin &lt;ha16@hillaryclinton.com&gt;, 
 Christina Reynolds &lt;creynolds@hillaryclinton.com&gt;, 
 Brian Fallon &lt;bfallon@hillaryclinton.com&gt;, 
 Jesse Ferguson &lt;jferguson@hillaryclinton.com&gt;, 
 Jake Sullivan &lt;jsullivan@hillaryclinton.com&gt;, 
 Tony Carrk &lt;tcarrk@hillaryclinton.com&gt;, 
 Maya Harris &lt;mharris@hillaryclinton.com&gt;, 
 Karen Finney &lt;kfinney@hillaryclinton.com&gt;, 
 John Podesta &lt;john.podesta@gmail.com&gt;, Robby Mook &lt;re47@hillaryclinton.com&gt;, 
 Dan Schwerin &lt;dschwerin@hillaryclinton.com&gt;, 
 Marlon Marshall &lt;mmarshall@hillaryclinton.com&gt;, 
 Mandy Grunwald &lt;gruncom@aol.com&gt;</t>
  </si>
  <si>
    <t>Transcript | 20151027 HRC Interview with Michael Eric Dyson [The New Republic]</t>
  </si>
  <si>
    <t>&lt;CAMCPnYnVdH5XJtXNnAYvrxTeC=vT3ZzDSphELZnZwC2TH8PDEQ@mail.gmail.com&gt;</t>
  </si>
  <si>
    <t>Wed, 4 Mar 2015 23:44:51 -0500</t>
  </si>
  <si>
    <t>&lt;CAE6FiQ8PnWBF4QUTvuGHw2F4MuVRsemD=_=Udiau1oTXVxMktg@mail.gmail.com&gt;</t>
  </si>
  <si>
    <t>Sat, 28 Jun 2014 17:25:14 -0400</t>
  </si>
  <si>
    <t>Re: What's name of cemetery where mom and dad are buried</t>
  </si>
  <si>
    <t>&lt;5CF29A18-5682-46A8-B137-B37A10F9DAD2@gmail.com&gt;</t>
  </si>
  <si>
    <t>Sun, 7 Feb 2016 16:17:31 +0000</t>
  </si>
  <si>
    <t>&lt;a68e31a14857053ac513939f4b215a60@bounce.bluestatedigital.com&gt;</t>
  </si>
  <si>
    <t>Tue, 2 Jun 2015 04:02:16 -0400</t>
  </si>
  <si>
    <t>German event</t>
  </si>
  <si>
    <t>&lt;CAE6FiQ_n4KPBwLg6Swj9ccXGEmvEkAnr6ae1CMq90Evx2OC6=Q@mail.gmail.com&gt;</t>
  </si>
  <si>
    <t>Tue, 1 Mar 2016 16:37:01 -0500</t>
  </si>
  <si>
    <t>&lt;CAE6FiQ8iyQNadz-_K0uiZ3QF8tV1+sdO-DXH1d2z84OO6XWFMg@mail.gmail.com&gt;</t>
  </si>
  <si>
    <t>Fri, 31 Oct 2014 15:06:55 +0000</t>
  </si>
  <si>
    <t>E-mailing for $5</t>
  </si>
  <si>
    <t>&lt;2070d305c3c3bf0eb9390a3dc3998a27@bounce.bluestatedigital.com&gt;</t>
  </si>
  <si>
    <t>Wed, 16 Sep 2015 19:33:01 +0000</t>
  </si>
  <si>
    <t>&lt;5610e76723269afdbb48ea5a0aabb61bfc1.20150916193245@mail14.suw11.mcdlv.net&gt;</t>
  </si>
  <si>
    <t>Sat, 27 Oct 2012 17:18:39 -0400</t>
  </si>
  <si>
    <t>This is dangerous:</t>
  </si>
  <si>
    <t>&lt;0bdf2f1e64951210e7f7ae03acd8143b@ofa0.bounce.bluestatedigital.com&gt;</t>
  </si>
  <si>
    <t>Mon, 24 Aug 2015 19:00:43 +0000</t>
  </si>
  <si>
    <t>Coming to NY</t>
  </si>
  <si>
    <t>&lt;5F714CBA-CFC6-4A1D-B82A-D2EE340C48E0@wsj.com&gt;</t>
  </si>
  <si>
    <t>Tue, 18 Nov 2014 22:18:49 -0500</t>
  </si>
  <si>
    <t>&lt;5399DF2B-F936-45A8-8871-8CDEB925C877@gmail.com&gt;</t>
  </si>
  <si>
    <t>Mon, 14 Apr 2008 13:20:42 GMT</t>
  </si>
  <si>
    <t>"League of Conservation Voters" &lt;info@lcv.org&gt;</t>
  </si>
  <si>
    <t>A message they can't ignore</t>
  </si>
  <si>
    <t>&lt;20080414132042.6589.751.qmail@omail5.getactive.com&gt;</t>
  </si>
  <si>
    <t>Thu, 21 Jan 2016 02:29:25 -0000</t>
  </si>
  <si>
    <t>Releasing tomorrow: Rose and Lillard!</t>
  </si>
  <si>
    <t>&lt;b8tgpk6b57hq1qaujmgddqd9bc3ky4.14748554742.9389@mta821.e.footlocker.com&gt;</t>
  </si>
  <si>
    <t>Fri, 04 Mar 2016 01:14:21 +0000</t>
  </si>
  <si>
    <t>ekriegel@hillaryclinton.com, jandrews@jacompany.com, 
 esamsel@hillaryclinton.com, caitlin@grunwald-communications.com, 
 jim.margolis@gmmb.com, anson.kaye@gmmb.com, gruncom@aol.com, 
 rich@dixondavismedia.com, oraisner@hillaryclinton.com, jbenenson@bsgco.com, 
 john@algpolling.com, john.podesta@gmail.com, jpalmieri@hillaryclinton.com, 
 paidmediascheduler@hillaryclinton.com, nnayak@hillaryclinton.com, 
 oshur@hillaryclinton.com, "David@db-research.com" &lt;david@db-research.com&gt;, 
 david@dixondavismedia.com, john.rimel@gmmb.com, mona@algpolling.com, 
 scurrie@bsgco.com, mmarshall@hillaryclinton.com, re47@hillaryclinton.com, 
 ellen.esterhay@gmmb.com, kofferdahl@hillaryclinton.com</t>
  </si>
  <si>
    <t>[Update] Data Check-In</t>
  </si>
  <si>
    <t>&lt;047d7b15fecfbedca7052d2ed52b@google.com&gt;</t>
  </si>
  <si>
    <t>Sat, 3 Oct 2015 12:08:45 +0000</t>
  </si>
  <si>
    <t>"Smallhoover, Joseph" &lt;Joseph.Smallhoover@bryancave.com&gt;</t>
  </si>
  <si>
    <t>"John D. Podesta" &lt;john.podesta@gmail.com&gt;</t>
  </si>
  <si>
    <t>FATCA</t>
  </si>
  <si>
    <t>&lt;20151003120826.5398613.718.53308@bryancave.com&gt;</t>
  </si>
  <si>
    <t>Wed, 27 Jan 2016 11:16:08 -0500</t>
  </si>
  <si>
    <t>John Podesta &lt;john.podesta@gmail.com&gt;, 
 Milia Fisher &lt;mfisher@hillaryclinton.com&gt;, 
 Sara Latham &lt;slatham@hillaryclinton.com&gt;</t>
  </si>
  <si>
    <t>updated HRC line block through february 1st</t>
  </si>
  <si>
    <t>&lt;CADp8JMxrx8J122Q3cE2RDrCt0NvZTnxwUnoyQ7MrWDcmpfB=tA@mail.gmail.com&gt;</t>
  </si>
  <si>
    <t>Tue, 30 Sep 2008 22:11:11 -0400</t>
  </si>
  <si>
    <t>Re: Bill Benter</t>
  </si>
  <si>
    <t>&lt;8dd172e0809301911k7c4ed158m1041c86ab1190667@mail.gmail.com&gt;</t>
  </si>
  <si>
    <t>Tue, 09 Feb 2016 02:04:29 +0000</t>
  </si>
  <si>
    <t>john.podesta@gmail.com, jpalmieri@hillaryclinton.com, 
 mfisher@hillaryclinton.com</t>
  </si>
  <si>
    <t>Invitation: Jen/John Transcripts  @ Tue Feb 9, 2016 12:30pm - 1pm (john.podesta@gmail.com)</t>
  </si>
  <si>
    <t>&lt;089e0122ea60dbc688052b4cbcff@google.com&gt;</t>
  </si>
  <si>
    <t>Sun, 21 Feb 2016 17:38:09 -0500</t>
  </si>
  <si>
    <t>Stephanie Cutter &lt;democraticparty@democrats.org&gt;</t>
  </si>
  <si>
    <t>President Obama takes this seriously, John</t>
  </si>
  <si>
    <t>&lt;1507dd84be3ada45bc7280250c29ccf5@ofa0.bounce.bluestatedigital.com&gt;</t>
  </si>
  <si>
    <t>Sun, 24 Jan 2016 23:43:31 +0000</t>
  </si>
  <si>
    <t>john.podesta@gmail.com, caitlin@grunwald-communications.com, 
 john@algpolling.com, jpalmieri@hillaryclinton.com, rich@dixondavismedia.com, 
 gruncom@aol.com, jim.margolis@gmmb.com, scurrie@bsgco.com, 
 ellen.esterhay@gmmb.com, ekriegel@hillaryclinton.com, 
 David Binder &lt;david@db-research.com&gt;, david@dixondavismedia.com, 
 nnayak@hillaryclinton.com, oshur@hillaryclinton.com, jbenenson@bsgco.com, 
 mona@algpolling.com</t>
  </si>
  <si>
    <t>Invitation: Data Check-In @ Weekly from 6pm to 6:30pm on Monday,
 Wednesday, Friday from Mon Jan 25 to Wed Feb 10 (john.podesta@gmail.com)</t>
  </si>
  <si>
    <t>&lt;001a114f86e41b6865052a1d05a8@google.com&gt;</t>
  </si>
  <si>
    <t>Wed, 16 Mar 2011 11:59:39 -0000</t>
  </si>
  <si>
    <t>St. Patrick's Day Savings + 4 Day Sale and More!</t>
  </si>
  <si>
    <t>&lt;bx7hd3sbdw9vawau6k30hatugwckh7.2011616918.6080@mta410.subscribers.safeway.com&gt;</t>
  </si>
  <si>
    <t>Sun, 14 Jun 2015 16:21:39 +0000</t>
  </si>
  <si>
    <t>Re: My Italian phone much better reception</t>
  </si>
  <si>
    <t>&lt;23216033-5DD6-4204-ACF8-5AE77B19E64F@podesta.com&gt;</t>
  </si>
  <si>
    <t>Fri, 6 Nov 2015 18:32:49 +0000</t>
  </si>
  <si>
    <t>John, do you have plans Sunday night?</t>
  </si>
  <si>
    <t>&lt;bbbdb965e783d69868bc1d04616a5610@bounce.bluestatedigital.com&gt;</t>
  </si>
  <si>
    <t>Sat, 16 May 2015 12:41:55 -0400</t>
  </si>
  <si>
    <t>Re: Apple ID</t>
  </si>
  <si>
    <t>&lt;94214B06-5FEE-4D0A-898A-FD489CC09875@gmail.com&gt;</t>
  </si>
  <si>
    <t>Mon, 26 Jan 2015 23:18:46 +0000 (UTC)</t>
  </si>
  <si>
    <t>johanna wald &lt;wald94117@yahoo.com&gt;</t>
  </si>
  <si>
    <t>Arctic Refuge +</t>
  </si>
  <si>
    <t>&lt;412577319.856627.1422314326265.JavaMail.yahoo@mail.yahoo.com&gt;</t>
  </si>
  <si>
    <t>Wed, 11 Nov 2015 10:42:38 -0500</t>
  </si>
  <si>
    <t>Honoring our heroes</t>
  </si>
  <si>
    <t>&lt;5371a80535f84f75b6da0d215c925ab4@nancyroteringforcongress.com&gt;</t>
  </si>
  <si>
    <t>Fri, 29 May 2015 17:01:44 -0400</t>
  </si>
  <si>
    <t>Fwd: CNBC: How's Hillary doing? Wish we could tell you</t>
  </si>
  <si>
    <t>&lt;CAEMn5QnoyaWRz7MvRKU1_xOqtA7VtLgsaQ10uaioE+SwQY9qxA@mail.gmail.com&gt;</t>
  </si>
  <si>
    <t>Fri, 14 Nov 2008 13:09:02 +0000</t>
  </si>
  <si>
    <t>Delivered: Re: Richardson</t>
  </si>
  <si>
    <t>&lt;1294264951-1226668159-cardhu_decombobulator_blackberry.rim.net-2030787064-@bxe003.bisx.prod.on.blackberry&gt;</t>
  </si>
  <si>
    <t>Fri, 23 Jan 2015 18:12:22 -0800</t>
  </si>
  <si>
    <t>February 26</t>
  </si>
  <si>
    <t>&lt;CAJCHoQKyUQd7RLz2rT5pvuX73=vnU800agKOu8WGfMw3BFEfoQ@mail.gmail.com&gt;</t>
  </si>
  <si>
    <t>Thu, 23 Oct 2008 15:11:27 -0400</t>
  </si>
  <si>
    <t>"john.podesta@gmail.com" &lt;john.podesta@gmail.com&gt;, 
 "Froman, Michael B" &lt;fromanm@citi.com&gt;, 
 "Varney, Christine A." &lt;cvarney@hhlaw.com&gt;</t>
  </si>
  <si>
    <t>personnel vetting discussion</t>
  </si>
  <si>
    <t>&lt;5e5cb08a0810231211n24eb417dwf565de4408211525@mail.gmail.com&gt;</t>
  </si>
  <si>
    <t>Sat, 19 Mar 2016 17:01:38 -0400</t>
  </si>
  <si>
    <t>Re: Julian Castro</t>
  </si>
  <si>
    <t>&lt;CANu9wN4if7yCaYyj=wWoyJHaosn-9zT6ZDq8yyKEfBfmFABmoA@mail.gmail.com&gt;</t>
  </si>
  <si>
    <t>Tue, 13 May 2014 10:41:19 -0400</t>
  </si>
  <si>
    <t>Thoughts for the meeting</t>
  </si>
  <si>
    <t>&lt;CA+NiFyOtC3hgrDvDiysDMiT_hJNGxDdh=E_5qkiR61Ms-Sz-5g@mail.gmail.com&gt;</t>
  </si>
  <si>
    <t>Mon, 7 Mar 2016 23:10:50 -0500</t>
  </si>
  <si>
    <t>Re: Data update</t>
  </si>
  <si>
    <t>&lt;E54D6D10-D9CE-4CBF-BBC3-50EAD61BE1DF@aol.com&gt;</t>
  </si>
  <si>
    <t>Thu, 21 Jan 2016 14:42:34 -0500</t>
  </si>
  <si>
    <t>David Reid &lt;dreid@hillaryclinton.com&gt;</t>
  </si>
  <si>
    <t>Re: Do we want to postpone now? Or set a deadline for decision</t>
  </si>
  <si>
    <t>&lt;CAJwqxERKACV9L+-YyH5GoObvdxV0z6YK+YnXWq_FP=LReYkMBg@mail.gmail.com&gt;</t>
  </si>
  <si>
    <t>Fri, 11 Dec 2015 11:33:40 -0500</t>
  </si>
  <si>
    <t>&lt;CACzVcjFnMJ-QG7K+6NKAHv6SSq_M4ujBJrctzb5mq1bngf3=LA@mail.gmail.com&gt;</t>
  </si>
  <si>
    <t>Mon, 25 May 2015 10:28:21 -0400</t>
  </si>
  <si>
    <t>Call Reminder(s): 11:30 &amp; 12:30</t>
  </si>
  <si>
    <t>&lt;2138951509727292934@unknownmsgid&gt;</t>
  </si>
  <si>
    <t>Wed, 02 Dec 2015 12:51:27 -0500</t>
  </si>
  <si>
    <t>Toni Verstandig &lt;tonigverstandig@aol.com&gt;</t>
  </si>
  <si>
    <t>William Danvers &lt;bill.danvers@gmail.com&gt;, 
 Fariba Yassaee &lt;fyassaee@albrightstonebridge.com&gt;</t>
  </si>
  <si>
    <t>Re: Farewell, Sandy Berger, the Clinton Man Who Stopped Armageddon -
 The Daily Beast</t>
  </si>
  <si>
    <t>&lt;7A398070-2A60-45CA-82E5-5C5FD05D929A@aol.com&gt;</t>
  </si>
  <si>
    <t>Mon, 14 Apr 2008 21:54:07 -0400</t>
  </si>
  <si>
    <t>RE: call with Kelly Craighead</t>
  </si>
  <si>
    <t>&lt;AC51BBE16DE3B6428A87D96D790704350108FF93@CBSTRAT-01.cbstrat.lan&gt;</t>
  </si>
  <si>
    <t>Sat, 23 Jan 2016 02:33:35 +0000</t>
  </si>
  <si>
    <t>"Kaye, Anson" &lt;Anson.Kaye@gmmb.com&gt;</t>
  </si>
  <si>
    <t>Oren Shur &lt;oshur@hillaryclinton.com&gt;, John Podesta &lt;john.podesta@gmail.com&gt;, 
 Robby Mook &lt;re47@hillaryclinton.com&gt;, Joel Benenson &lt;jbenenson@bsgco.com&gt;, 
 "Margolis, Jim" &lt;Jim.Margolis@gmmb.com&gt;, 
 =?windows-1252?Q?Mandy=0D=0A_Grunwald?= &lt;gruncom@aol.com&gt;, 
 John Anzalone &lt;john@algpolling.com&gt;, 
 =?windows-1252?Q?David=0D=0A_Binder?= &lt;David@db-research.com&gt;, 
 David Dixon &lt;david@dixondavismedia.com&gt;, 
 "Rich Davis" &lt;rich@dixondavismedia.com&gt;, 
 "jpalmieri@hillaryclinton.com" &lt;jpalmieri@hillaryclinton.com&gt;, 
 Navin Nayak &lt;nnayak@hillaryclinton.com&gt;, 
 "hstone@hillaryclinton.com" &lt;hstone@hillaryclinton.com&gt;, 
 Elan Kriegel &lt;ekriegel@hillaryclinton.com&gt;, 
 "Rimel, John" &lt;John.Rimel@gmmb.com&gt;</t>
  </si>
  <si>
    <t>Re: 30 second version of "Actually"...</t>
  </si>
  <si>
    <t>&lt;D2C8507F.263EE%anson.kaye@gmmb.com&gt;</t>
  </si>
  <si>
    <t>Wed, 16 Sep 2015 21:31:25 -0400</t>
  </si>
  <si>
    <t>More on Planned Parenthood</t>
  </si>
  <si>
    <t>&lt;CAEMn5Qn5+WPd+vaGj1sO47fWFYsMpZ_TuY1SSe+FY26L_sqiWg@mail.gmail.com&gt;</t>
  </si>
  <si>
    <t>Sat, 24 Oct 2015 13:25:28 -0400</t>
  </si>
  <si>
    <t>Re: DRAFT: latest JJ</t>
  </si>
  <si>
    <t>&lt;-7434352453080076118@unknownmsgid&gt;</t>
  </si>
  <si>
    <t>Wed, 17 Feb 2016 14:13:04 -0800</t>
  </si>
  <si>
    <t>Lisa Jackson &lt;lpj08@icloud.com&gt;</t>
  </si>
  <si>
    <t>Status</t>
  </si>
  <si>
    <t>&lt;C658DADD-644B-45DC-BB37-75DACFB4AA5B@icloud.com&gt;</t>
  </si>
  <si>
    <t>Fri, 5 Dec 2014 16:36:51 +0000</t>
  </si>
  <si>
    <t>John Podesta &lt;john.podesta@gmail.com&gt;, 
 "robbymook@gmail.com" &lt;robbymook@gmail.com&gt;</t>
  </si>
  <si>
    <t>&lt;D0A746CF.A1437%nmerrill@hrcoffice.com&gt;</t>
  </si>
  <si>
    <t>Wed, 3 Dec 2014 12:00:00 -0600</t>
  </si>
  <si>
    <t>NEW: Islamic Jurisprudence - An American Muslim Perspective (The Islamic Worldview, Vol 1)</t>
  </si>
  <si>
    <t>&lt;36098-3920986.1417629640453.JavaMail.SYSTEM@chg-mcm-prod&gt;</t>
  </si>
  <si>
    <t>Thu, 25 Feb 2016 22:08:49 +0000</t>
  </si>
  <si>
    <t>Fwd: EMBARGOED TRANSCRIPT: Hillary Clinton on Morning Joe -
 [Hillary Clinton 2016 Presidential Campaign]</t>
  </si>
  <si>
    <t>&lt;968ECA74-1BF3-40FB-9879-4C37A9EC3576@nbcuni.com&gt;</t>
  </si>
  <si>
    <t>Fri, 18 Sep 2015 16:59:59 +0000</t>
  </si>
  <si>
    <t>"Hodges, James H." &lt;jhodges@mcguirewoods.com&gt;</t>
  </si>
  <si>
    <t>&lt;A575F0F1-DF3B-4D70-95F5-C6BDA5AE83A3@mcguirewoods.com&gt;</t>
  </si>
  <si>
    <t>Mon, 3 Nov 2008 20:41:19 +0000</t>
  </si>
  <si>
    <t>Delivered: Fw: Samuels invite clarification</t>
  </si>
  <si>
    <t>&lt;966251173-1225744868-cardhu_decombobulator_blackberry.rim.net-1429741603-@bxe245.bisx.prod.on.blackberry&gt;</t>
  </si>
  <si>
    <t>Mon, 30 Mar 2015 15:42:20 -0400</t>
  </si>
  <si>
    <t>Measure of Strength</t>
  </si>
  <si>
    <t>&lt;a7cd2a25a12749749e9af3a0f7b60a5d@garamendi.org&gt;</t>
  </si>
  <si>
    <t>Tue, 12 Jan 2016 14:57:53 -0500</t>
  </si>
  <si>
    <t>Fwd: Flagging - For Bloomberg 3PM</t>
  </si>
  <si>
    <t>&lt;CANvypvDMq-qQQd-m_v4D3cKL0H4V00=t6OnCOorm1iGnCfUVow@mail.gmail.com&gt;</t>
  </si>
  <si>
    <t>Sat, 8 Aug 2015 08:42:52 -0400</t>
  </si>
  <si>
    <t>07.08.15 Friends &amp; Allies TP's Post Debate</t>
  </si>
  <si>
    <t>&lt;CANu9wN68eDhneeo+=qLXpSHbo4Kki8+njAX3govm4Jg0CehcbQ@mail.gmail.com&gt;</t>
  </si>
  <si>
    <t>Wed, 25 Mar 2015 20:58:40 +0000</t>
  </si>
  <si>
    <t>Jake Sullivan &lt;jake.sullivan@gmail.com&gt;, 
 Robby Mook &lt;robbymook2015@gmail.com&gt;, John Anzalone &lt;john@algpolling.com&gt;, 
 Joel Benenson &lt;jbenenson@bsgco.com&gt;, John Podesta &lt;john.podesta@gmail.com&gt;, 
 =?iso-8859-1?Q?Jennifer=0D=0A_Palmieri?= &lt;jennifer.m.palmieri@gmail.com&gt;, 
 Kristina Schake &lt;kristinakschake@gmail.com&gt;, 
 Jim Margolis &lt;Jim.Margolis@gmmb.com&gt;, 
 =?iso-8859-1?Q?Mandy=0D=0A_Grunwald?= &lt;gruncom@aol.com&gt;, 
 Marlon D &lt;marlondmarshall@gmail.com&gt;, 
 =?iso-8859-1?Q?Amanda=0D=0A_Renteria?= &lt;amandarenteria@gmail.com&gt;</t>
  </si>
  <si>
    <t>TPA/TPP</t>
  </si>
  <si>
    <t>&lt;D1389750.7545F%dschwerin@hrcoffice.com&gt;</t>
  </si>
  <si>
    <t>Sat, 24 Nov 2007 06:53:09 -0500</t>
  </si>
  <si>
    <t>"Audrey Gelman" &lt;agelman@hillaryclinton.com&gt;</t>
  </si>
  <si>
    <t>Campaign Clips 11.24.07</t>
  </si>
  <si>
    <t>&lt;D040C964D2B6864FB1B77FCDAF185226257987@EVS1.hillaryclinton.local&gt;</t>
  </si>
  <si>
    <t>Fri, 21 Dec 2012 07:36:37 -0500</t>
  </si>
  <si>
    <t>&lt;14255-126-46RVR4-IZHHL-UCBHV-LHPEZ7-BKLJVJ-H-M2-20121221-e345c8db8ee8efb55@e-dialog.com&gt;</t>
  </si>
  <si>
    <t>Tue, 12 May 2015 10:33:25 -0400</t>
  </si>
  <si>
    <t>Fwd: From Philip and Tammy Murphy</t>
  </si>
  <si>
    <t>&lt;CAE6FiQ8GGPH7c6FXiEaWpWthZ39+ztoYL703175DUOrmnfF7Zw@mail.gmail.com&gt;</t>
  </si>
  <si>
    <t>Mon, 15 Jun 2015 17:43:37 -0400</t>
  </si>
  <si>
    <t>John Podesta &lt;john.podesta@gmail.com&gt;, 
 Eden Tesfaye &lt;etesfaye@hillaryclinton.com&gt;</t>
  </si>
  <si>
    <t>Loop you for running tomorrow</t>
  </si>
  <si>
    <t>&lt;CAEMn5QmMWbWNoq_APx61QvNu85i5Vka+Vuji3o6+zsqq=_vRGg@mail.gmail.com&gt;</t>
  </si>
  <si>
    <t>Wed, 18 Nov 2015 15:04:48 -0500</t>
  </si>
  <si>
    <t>Re: Showing Tues 1:30 p.m.</t>
  </si>
  <si>
    <t>&lt;FEF2EFFD-C18E-48EA-9C94-D7412D2FFEB4@mercedesberk.com&gt;</t>
  </si>
  <si>
    <t>Tue, 18 Aug 2015 13:58:43 -0400</t>
  </si>
  <si>
    <t>"Multicultural Media, Telecom &amp; Internet Council"
	&lt;editor@broadbandandsocialjustice.org&gt;</t>
  </si>
  <si>
    <t>Broadband and Social Justice: Net Neutrality, Civil Discourse,
 Supplier Diversity Conference, and More!</t>
  </si>
  <si>
    <t>&lt;1121946362526.1103872774846.9366.0.221357JL.1002@scheduler.constantcontact.com&gt;</t>
  </si>
  <si>
    <t>Mon, 4 May 2015 22:31:03 -0400</t>
  </si>
  <si>
    <t>Re: Hello!</t>
  </si>
  <si>
    <t>&lt;CAE6FiQ9igeGNcLUzsCWRpT=jA2Jm=UWAdYNUYBE0R8QPyLip9g@mail.gmail.com&gt;</t>
  </si>
  <si>
    <t>Tue, 19 Jan 2016 19:29:12 -0500</t>
  </si>
  <si>
    <t>Re: TV ad - updated w/new shot</t>
  </si>
  <si>
    <t>&lt;7425481282551761051@unknownmsgid&gt;</t>
  </si>
  <si>
    <t>Thu, 28 May 2015 12:21:15 -0400</t>
  </si>
  <si>
    <t>May 28 Morning Cable News Roundup</t>
  </si>
  <si>
    <t>&lt;CAGTda=Be7Lmgo8dqhw9R91QRVpQmWQSYdBBA_+=CGdxEjda95A@mail.gmail.com&gt;</t>
  </si>
  <si>
    <t>Sun, 5 Apr 2015 22:03:30 -0400</t>
  </si>
  <si>
    <t>Re: Sampler of populist language from 2008 -- if we need pushback to attacks of HRC as faux populist in video</t>
  </si>
  <si>
    <t>&lt;69334D1F-604D-4900-BEAE-8E3045A3BD1F@gmail.com&gt;</t>
  </si>
  <si>
    <t>Thu, 18 Feb 2016 22:45:20 +0000</t>
  </si>
  <si>
    <t>Canceled Event: Post-NV Political @ Thu Feb 18, 2016 8:30pm - 9:30pm (john.podesta@gmail.com)</t>
  </si>
  <si>
    <t>&lt;047d7b5d59ee0bf636052c131f7d@google.com&gt;</t>
  </si>
  <si>
    <t>Fri, 24 Apr 2015 12:24:55 -0400</t>
  </si>
  <si>
    <t>Kathy Roche &lt;kathy.roche@gmail.com&gt;</t>
  </si>
  <si>
    <t>Re: Little Rock?</t>
  </si>
  <si>
    <t>&lt;CAE6FiQ9pvOXboV2kO7JmXEuCSyEYt8opU0u6wkEnFS-kwRP7bQ@mail.gmail.com&gt;</t>
  </si>
  <si>
    <t>Mon, 20 Jul 2015 17:39:04 -0400</t>
  </si>
  <si>
    <t>Re: Labor Leaders</t>
  </si>
  <si>
    <t>&lt;D0E7506F-C638-48EA-9968-0A25D6F6198E@gmail.com&gt;</t>
  </si>
  <si>
    <t>Fri, 6 Feb 2015 13:17:09 +0000</t>
  </si>
  <si>
    <t>'Megan Rouse' &lt;meganrouse@gmail.com&gt;, 
 "john podesta@gmail. com" &lt;john.podesta@gmail.com&gt;</t>
  </si>
  <si>
    <t>RE: #camillestrong World Cancer Awareness Day</t>
  </si>
  <si>
    <t>&lt;9DE6906CF4DFC744966C499DEB14982195CD0B@smeopm01&gt;</t>
  </si>
  <si>
    <t>Wed, 8 Apr 2015 15:36:18 +0000</t>
  </si>
  <si>
    <t>Alix Burns &lt;Alix@baybridgestrategies.com&gt;</t>
  </si>
  <si>
    <t>FW: Join us in a Group Gift for Deb Fine!</t>
  </si>
  <si>
    <t>&lt;D14AC293.EBD89%alix@baybridgestrategies.com&gt;</t>
  </si>
  <si>
    <t>Mon, 12 Oct 2015 15:24:36 -0400</t>
  </si>
  <si>
    <t>Fwd: CLIP | WaPo: While at State, Clinton chief of staff held job
 negotiating with Abu Dhabi</t>
  </si>
  <si>
    <t>&lt;CAE6FiQ9HJ8RUuaQ2PGDWKgt85nxCqAEceAWkqw8XG+bb+ByCCw@mail.gmail.com&gt;</t>
  </si>
  <si>
    <t>Mon, 30 Jul 2012 18:35:13 +0000</t>
  </si>
  <si>
    <t>Paul Begala &lt;dccc@dccc.org&gt;</t>
  </si>
  <si>
    <t>hammered</t>
  </si>
  <si>
    <t>&lt;dd008f355623106027b156159f23d53d@bounce.bluestatedigital.com&gt;</t>
  </si>
  <si>
    <t>Thu, 11 Feb 2016 16:12:02 -0500</t>
  </si>
  <si>
    <t>Sal DiDomenico &lt;saldidomenico@hotmail.com&gt;</t>
  </si>
  <si>
    <t>&lt;BLU176-W455C8C1CA6F189DDFBA590B4A80@phx.gbl&gt;</t>
  </si>
  <si>
    <t>Sat, 5 Sep 2015 19:37:51 -0400</t>
  </si>
  <si>
    <t>&lt;-8788871717559250718@unknownmsgid&gt;</t>
  </si>
  <si>
    <t>Wed, 3 Jun 2015 04:06:21 +0000</t>
  </si>
  <si>
    <t>Updates from Beijing re June Trip</t>
  </si>
  <si>
    <t>&lt;BY2PR05MB1926D853A6B975E44F871300CFB40@BY2PR05MB1926.namprd05.prod.outlook.com&gt;</t>
  </si>
  <si>
    <t>Tue, 19 Feb 2013 11:00:23 -0500</t>
  </si>
  <si>
    <t>around Thursday?</t>
  </si>
  <si>
    <t>&lt;fbf6f534e8224feab228362884c3bdbd@seanmaloney.com&gt;</t>
  </si>
  <si>
    <t>Mon, 7 Mar 2016 23:48:18 -0500</t>
  </si>
  <si>
    <t>Jake.Sullivan@gmail.com, jsullivan@hillaryclinton.com, 
 "Karen Dunn" &lt;KDunn@BSFLLP.com&gt;, "Karen Dunn" &lt;karen.l.dunn@gmail.com&gt;, 
 "'Barnett, Robert'" &lt;RBarnett@wc.com&gt;</t>
  </si>
  <si>
    <t>Practice Questions for Tuesday - Wednesday</t>
  </si>
  <si>
    <t>&lt;093501d178f5$bc79baf0$356d30d0$@aol.com&gt;</t>
  </si>
  <si>
    <t>Fri, 5 Sep 2014 00:24:09 +0000</t>
  </si>
  <si>
    <t>&lt;D5F66EDD-9E91-4071-A4D6-D29F9A62372D@mpaa.org&gt;</t>
  </si>
  <si>
    <t>Fri, 21 Mar 2014 02:48:35 +0000</t>
  </si>
  <si>
    <t>Re: Shorter budget</t>
  </si>
  <si>
    <t>&lt;3907456E-F9DF-45BC-AF82-DD81232B93A8@sandlerfoundation.org&gt;</t>
  </si>
  <si>
    <t>Thu, 28 May 2015 10:18:41 -0400</t>
  </si>
  <si>
    <t>&lt;CAJiTYQb=vAfePBYrtKKXrkdHaASizFN9_-+1Pa+nCLP19ELXkw@mail.gmail.com&gt;</t>
  </si>
  <si>
    <t>Mon, 24 Feb 2014 10:04:05 -0500</t>
  </si>
  <si>
    <t>Kieran McCarthy &lt;km1125@georgetown.edu&gt;</t>
  </si>
  <si>
    <t>richard_leon@uscourts.gov, johnpodesta@gmail.com</t>
  </si>
  <si>
    <t>RE: Paper Topic - Kieran McCarthy</t>
  </si>
  <si>
    <t>&lt;CAGDZdLyVAxNrFvNjmU6z=TndUuXjyavmJj7UZ8Q2JJR_DukTbQ@mail.gmail.com&gt;</t>
  </si>
  <si>
    <t>Tue, 25 Nov 2014 19:35:16 -0000</t>
  </si>
  <si>
    <t>"MarathonGuide.com Registrations" &lt;ccprocessing@marathonguide.com&gt;</t>
  </si>
  <si>
    <t>MarathonGuide.com Customer Receipt/Purchase Confirmation</t>
  </si>
  <si>
    <t>&lt;DF1B9996170943DDBC9411B25CC86C0E@anet.ad&gt;</t>
  </si>
  <si>
    <t>Mon, 11 Jan 2016 14:05:24 -0500</t>
  </si>
  <si>
    <t>Re: For today's 2:00pm -- close hold line block attached</t>
  </si>
  <si>
    <t>&lt;7860184893396755456@unknownmsgid&gt;</t>
  </si>
  <si>
    <t>Tue, 24 Jan 2012 21:02:56 -0500</t>
  </si>
  <si>
    <t>Re: Please see the proposed budget attached.</t>
  </si>
  <si>
    <t>&lt;CALk44aDnKbZiihATzS-mX9b+GMCxYodx_xgatvoFQD+qErL3Yg@mail.gmail.com&gt;</t>
  </si>
  <si>
    <t>Tue, 7 Apr 2015 20:55:36 -0400</t>
  </si>
  <si>
    <t>Alex Wirth &lt;alex@quorum.us&gt;</t>
  </si>
  <si>
    <t>A Quick Thank You</t>
  </si>
  <si>
    <t>&lt;CBB93BC6-E134-453D-9469-2F1F8C17456E@quorum.us&gt;</t>
  </si>
  <si>
    <t>Mon, 24 Aug 2015 12:34:29 -0400</t>
  </si>
  <si>
    <t>Re: POTUS mtg. after his remarks</t>
  </si>
  <si>
    <t>&lt;CAE6FiQ-bxYznU77MgSFc9ryOK9r+hQni58dkqsn7dRqsNnwvzA@mail.gmail.com&gt;</t>
  </si>
  <si>
    <t>Fri, 4 Sep 2015 19:12:03 -0400</t>
  </si>
  <si>
    <t>Re: Readout</t>
  </si>
  <si>
    <t>&lt;6939298501327785737@unknownmsgid&gt;</t>
  </si>
  <si>
    <t>Thu, 30 Oct 2008 20:36:54 -0400</t>
  </si>
  <si>
    <t>"paulecarres" &lt;paulecarres@comcast.net&gt;</t>
  </si>
  <si>
    <t>"'Tony Podesta'" &lt;tpodesta@podesta.com&gt;</t>
  </si>
  <si>
    <t>Documents</t>
  </si>
  <si>
    <t>&lt;000301c93af0$c6962320$0300a8c0@mqqchhzfky2q4a&gt;</t>
  </si>
  <si>
    <t>Sun, 6 Mar 2016 15:59:44 -0500</t>
  </si>
  <si>
    <t>&lt;CALk44aDF2Xsp1Lro18hFaO=dX-Eq5rT=BpgsVH_Um523=5rsqg@mail.gmail.com&gt;</t>
  </si>
  <si>
    <t>Fri, 20 Feb 2015 09:36:01 -0500</t>
  </si>
  <si>
    <t>Fwd: Magley Congressional Investigation Topic</t>
  </si>
  <si>
    <t>&lt;CAE6FiQ8OzgtmKsRvO84x1bk1GPvwa07s1_OiKs4C9M4GQgoZ+g@mail.gmail.com&gt;</t>
  </si>
  <si>
    <t>Mon, 8 Dec 2014 09:14:46 +0200</t>
  </si>
  <si>
    <t>&lt;0E5974FFCF3E432DA585CE3EDC09A36B@rodeh&gt;</t>
  </si>
  <si>
    <t>Wed, 24 Feb 2016 10:48:53 -0500</t>
  </si>
  <si>
    <t>Maya Harris &lt;mharris@hillaryclinton.com&gt;, 
 John Podesta &lt;john.podesta@gmail.com&gt;, 
 Zachary Petkanas &lt;zpetkanas@hillaryclinton.com&gt;, 
 Zerlina Maxwell &lt;zmaxwell@hillaryclinton.com&gt;</t>
  </si>
  <si>
    <t>&lt;bfa3cc1d75b88eab39bdca5029c88661@mail.gmail.com&gt;</t>
  </si>
  <si>
    <t>Fri, 13 Nov 2009 16:02:05 -0500</t>
  </si>
  <si>
    <t>[big campaign] The Affordable Health Care for America Act Helps 
	Unmarried Women</t>
  </si>
  <si>
    <t>&lt;6e04b37d0911131302w30fdcc95w26eed621a2fcb172@mail.gmail.com&gt;</t>
  </si>
  <si>
    <t>Wed, 11 Mar 2015 18:08:19 -0400</t>
  </si>
  <si>
    <t>Re: Boots</t>
  </si>
  <si>
    <t>&lt;CAE6FiQ_SRzhLLaKVjjSrkFBind166KtzkoWxLG1Tr8V7mx3wMQ@mail.gmail.com&gt;</t>
  </si>
  <si>
    <t>Sun, 08 Jun 2008 18:50:54 -0400</t>
  </si>
  <si>
    <t>Tara McGuinness &lt;tmcguinness@progressivemediausa.org&gt;, 
 bigcampaign@googlegroups.com</t>
  </si>
  <si>
    <t>[big campaign] Re: McCain Lobbyist Ties Questioned in an Ad,
 Complaint</t>
  </si>
  <si>
    <t>&lt;C471DA8E.26A29%ddonnelly@campaignmoney.org&gt;</t>
  </si>
  <si>
    <t>Amtrak: Refund Receipt</t>
  </si>
  <si>
    <t>&lt;284238795.1138831428686695178.JavaMail.TDDServerProd@amtrak.com&gt;</t>
  </si>
  <si>
    <t>Tue, 21 Apr 2015 15:14:27 -0700</t>
  </si>
  <si>
    <t>Re: Names for tomorrow?</t>
  </si>
  <si>
    <t>&lt;8E5BA2F4-6AE8-4894-AEB7-F1E250A803BE@gmail.com&gt;</t>
  </si>
  <si>
    <t>Wed, 27 Jan 2016 14:49:32 +0000</t>
  </si>
  <si>
    <t>Mark Wiest &lt;mtw56@law.georgetown.edu&gt;</t>
  </si>
  <si>
    <t>Canvas 101 Training</t>
  </si>
  <si>
    <t>&lt;336E54A6EE7FA1449B47592F03CFE75D758350@LAW-MBX02.law.georgetown.edu&gt;</t>
  </si>
  <si>
    <t>Fri, 7 Aug 2015 15:18:19 -0400</t>
  </si>
  <si>
    <t>&lt;CALk44aA6nKY1_R1G0zZMO9EwJOomavqiTi0SBbR_JCEG=xtUJw@mail.gmail.com&gt;</t>
  </si>
  <si>
    <t>Sat, 29 Nov 2014 18:20:17 -0600</t>
  </si>
  <si>
    <t>Re: Rome</t>
  </si>
  <si>
    <t>&lt;7EDDDFD1-C17F-4FD3-9471-F4E57F5CF023@gmail.com&gt;</t>
  </si>
  <si>
    <t>Sat, 13 Jun 2015 13:50:07 -0400</t>
  </si>
  <si>
    <t>Fwd: This appears good -- Twitter trends</t>
  </si>
  <si>
    <t>&lt;CAOLO1-kfZ9AnGWQ3LyLJBT6h_b9_xrKYDKy_eqc73x9c02Hwtg@mail.gmail.com&gt;</t>
  </si>
  <si>
    <t>Tue, 16 Feb 2016 12:15:18 -0800</t>
  </si>
  <si>
    <t>Re: Boarded in Reno</t>
  </si>
  <si>
    <t>&lt;CAP-MWF4xwZbSjMeYmi5cV0EBz2H73T4-xGp3w88zLNw5dzwX7Q@mail.gmail.com&gt;</t>
  </si>
  <si>
    <t>Mon, 15 Feb 2016 14:53:46 +0000</t>
  </si>
  <si>
    <t>ekriegel@hillaryclinton.com, caitlin@grunwald-communications.com, 
 jim.margolis@gmmb.com, gruncom@aol.com, rich@dixondavismedia.com, 
 "David@db-research.com" &lt;david@db-research.com&gt;, david@dixondavismedia.com, 
 mona@algpolling.com, jbenenson@bsgco.com, scurrie@bsgco.com, 
 john@algpolling.com, john.podesta@gmail.com, re47@hillaryclinton.com, 
 jpalmieri@hillaryclinton.com, ellen.esterhay@gmmb.com, 
 nnayak@hillaryclinton.com, oshur@hillaryclinton.com, 
 kofferdahl@hillaryclinton.com</t>
  </si>
  <si>
    <t>&lt;089e013a213e0d8300052bd02fd2@google.com&gt;</t>
  </si>
  <si>
    <t>Mon, 23 Nov 2015 07:26:28 -0500</t>
  </si>
  <si>
    <t>First Draft on Politics: Obama Returns, With Hopes for a Careful Look at the Refugee Debate</t>
  </si>
  <si>
    <t>&lt;565305F4.00000871@pmta03.sea1.nytimes.com&gt;</t>
  </si>
  <si>
    <t>Sun, 12 Apr 2015 00:20:20 -0400</t>
  </si>
  <si>
    <t>Marlon D &lt;marlondmarshall@gmail.com&gt;</t>
  </si>
  <si>
    <t>Re: Calls and Heads Up Email</t>
  </si>
  <si>
    <t>&lt;CAGzBrvHZHj24mHquATOddK7mEsi1ri5g9+uaW-XW8CoyaLoGNg@mail.gmail.com&gt;</t>
  </si>
  <si>
    <t>Mon, 18 Jan 2016 10:12:54 -0500</t>
  </si>
  <si>
    <t>Re: FINAL: MLK Day remarks</t>
  </si>
  <si>
    <t>&lt;7913259390060038337@unknownmsgid&gt;</t>
  </si>
  <si>
    <t>Wed, 21 Oct 2015 19:53:03 -0400</t>
  </si>
  <si>
    <t>Re: AFL-CIO Math</t>
  </si>
  <si>
    <t>&lt;CA+Z3wa2fKgzL5y3jzr38aQTQSMTd7J7KghT25kwMZsent7eziQ@mail.gmail.com&gt;</t>
  </si>
  <si>
    <t>Thu, 19 Nov 2015 23:34:57 -0000</t>
  </si>
  <si>
    <t>Releasing tomorrow: Curry, women's Nike, and more!</t>
  </si>
  <si>
    <t>&lt;b8b4u1bb57hq1qaujf4ppqd9bc3kvd.14748554742.7736@mta920.e.footlocker.com&gt;</t>
  </si>
  <si>
    <t>Fri, 22 May 2009 16:39:12 -0400</t>
  </si>
  <si>
    <t>June 6th: It all begins</t>
  </si>
  <si>
    <t>&lt;d5a689ae1236901fafdbd7406c3ddedf@localhost.localdomain&gt;</t>
  </si>
  <si>
    <t>Wed, 29 Jul 2015 08:41:23 -0700</t>
  </si>
  <si>
    <t>Hi</t>
  </si>
  <si>
    <t>&lt;CADh_Vv2LrKq+33qPfkkUWUtvX2gF3FX=m1rQ64b3SqX3-FBNbA@mail.gmail.com&gt;</t>
  </si>
  <si>
    <t>Sat, 12 Mar 2016 14:18:11 -0600</t>
  </si>
  <si>
    <t>&lt;4494003663363727609@unknownmsgid&gt;</t>
  </si>
  <si>
    <t>Mon, 16 Nov 2009 18:23:54 -0500</t>
  </si>
  <si>
    <t>[big campaign] Despite Kirk's Begging For An Endorsement, Sarah Palin 
	Rejects Him</t>
  </si>
  <si>
    <t>&lt;A28459BA2B4D5D49BED0238513058A7F01280835BBD6@CAPMAILBOX.americanprogresscenter.org&gt;</t>
  </si>
  <si>
    <t>Thu, 24 Sep 2015 01:44:27 +0000</t>
  </si>
  <si>
    <t>Katherine McCarthy</t>
  </si>
  <si>
    <t>&lt;3ACFA5AE-0F10-4365-B4A7-5A597B197F26@law.georgetown.edu&gt;</t>
  </si>
  <si>
    <t>Wed, 29 Apr 2015 23:45:38 -0400</t>
  </si>
  <si>
    <t>Re: Follow up the HRC idea re; foundation</t>
  </si>
  <si>
    <t>&lt;CAC405ED-4098-407C-8782-CB4E89329FA7@aol.com&gt;</t>
  </si>
  <si>
    <t>Thu, 23 Oct 2014 20:00:36 -0400</t>
  </si>
  <si>
    <t>Can we talk for 10 minutes re EPA rules?</t>
  </si>
  <si>
    <t>&lt;53D38191-0CDB-4C46-8C23-2B9A9C62F730@gmail.com&gt;</t>
  </si>
  <si>
    <t>Sat, 25 Oct 2014 23:19:32 +0000</t>
  </si>
  <si>
    <t>A-S-T-O-U-N-D-I-N-G!</t>
  </si>
  <si>
    <t>&lt;09a04565de9cc63f31e66de16d78d362@bounce.bluestatedigital.com&gt;</t>
  </si>
  <si>
    <t>Mon, 6 Jul 2015 18:31:30 +0000</t>
  </si>
  <si>
    <t>RE: Tony</t>
  </si>
  <si>
    <t>&lt;BY2PR0501MB17048C2A68371E405FC394C4D4930@BY2PR0501MB1704.namprd05.prod.outlook.com&gt;</t>
  </si>
  <si>
    <t>Sun, 15 Feb 2015 16:51:42 +0000</t>
  </si>
  <si>
    <t>Kelly Friendly &lt;paperlesspost@paperlesspost.com&gt;</t>
  </si>
  <si>
    <t>&lt;production-dispatcher12.259492029.450646f50f2b3416b316c9aa35b1364bad7404d1.production@paperlesspost.com&gt;</t>
  </si>
  <si>
    <t>Thu, 13 Aug 2015 16:12:09 +0000</t>
  </si>
  <si>
    <t>ekriegel@hillaryclinton.com, caitlin@grunwald-communications.com, 
 creynolds@hillaryclinton.com, jim.margolis@gmmb.com, 
 dschwerin@hillaryclinton.com, gruncom@aol.com, sbay@hillaryclinton.com, 
 kfinney@hillaryclinton.com, tgoff@hillaryclinton.com, 
 kdowd@hillaryclinton.com, jbenenson@bsgco.com, jsullivan@hillaryclinton.com, 
 tcarrk@hillaryclinton.com, bfallon@hillaryclinton.com, john@algpolling.com, 
 john.podesta@gmail.com, hannon@hillaryclinton.com, 
 jpalmieri@hillaryclinton.com, mhalle@hillaryclinton.com, 
 mpaul@hillaryclinton.com, kschake@hillaryclinton.com, 
 ha16@hillaryclinton.com, oshur@hillaryclinton.com, 
 ahornbrook@hillaryclinton.com, hstone@hillaryclinton.com, 
 arenteria@hillaryclinton.com, 
 "David@db-research.com" &lt;david@db-research.com&gt;, 
 mvlacich@hillaryclinton.com, mona@algpolling.com, scurrie@bsgco.com, 
 mmarshall@hillaryclinton.com, re47@hillaryclinton.com, 
 ellen.esterhay@gmmb.com, kofferdahl@hillaryclinton.com</t>
  </si>
  <si>
    <t>[Update] August Big-Think Meeting</t>
  </si>
  <si>
    <t>&lt;001a114dad0ce90165051d3398f0@google.com&gt;</t>
  </si>
  <si>
    <t>Thu, 3 Apr 2014 05:30:20 -0400</t>
  </si>
  <si>
    <t>Re: New glasses and new shirt.</t>
  </si>
  <si>
    <t>&lt;DE9B6289-5CB4-41D4-B2EA-81150081CA16@gmail.com&gt;</t>
  </si>
  <si>
    <t>Thu, 29 Mar 2012 07:36:49 -0400</t>
  </si>
  <si>
    <t>Re: Board Meeting</t>
  </si>
  <si>
    <t>&lt;CAE6FiQ9Rszte_Q=tYrqAtJSDQKjb1gQ8oT=1k1qd72TL4SnA2A@mail.gmail.com&gt;</t>
  </si>
  <si>
    <t>Sun, 24 Jan 2016 23:44:40 +0100 (CET)</t>
  </si>
  <si>
    <t>Withings &lt;community@withings.com&gt;</t>
  </si>
  <si>
    <t>&lt;20160124224440.3CF77893@fr-eqx-bat-04.withings.local&gt;</t>
  </si>
  <si>
    <t>Thu, 2 Oct 2008 20:15:54 -0400</t>
  </si>
  <si>
    <t>&lt;0DA00BFE3116BB4DB975587B3511F4E00557C65D@EXNJMB57.nam.nsroot.net&gt;</t>
  </si>
  <si>
    <t>Fri, 11 Mar 2016 11:30:24 -0500</t>
  </si>
  <si>
    <t>Re: Sean McGarvey</t>
  </si>
  <si>
    <t>&lt;CAE6FiQ-O79MZXqfoDmNvkXys5Ps+JNRMc=fMevn=_57FiSbWnw@mail.gmail.com&gt;</t>
  </si>
  <si>
    <t>Fri, 21 Sep 2007 16:22:35 -0400</t>
  </si>
  <si>
    <t>Memo</t>
  </si>
  <si>
    <t>&lt;2f5e59030709211322m8f88b7pfad7dbc62e2d9b4e@mail.gmail.com&gt;</t>
  </si>
  <si>
    <t>Wed, 9 Sep 2015 21:11:51 -0400</t>
  </si>
  <si>
    <t>Re: DRAFT: OH Organizing Event</t>
  </si>
  <si>
    <t>&lt;7282490491888993067@unknownmsgid&gt;</t>
  </si>
  <si>
    <t>Wed, 4 Feb 2015 06:07:24 -0500</t>
  </si>
  <si>
    <t>"&lt;Laura_Nichols@mpaa.org&gt;" &lt;Laura_Nichols@mpaa.org&gt;</t>
  </si>
  <si>
    <t>&lt;784DE745-75A5-4A9D-8A94-B1A7EB1548BA@gmail.com&gt;</t>
  </si>
  <si>
    <t>Fri, 12 Feb 2016 00:38:28 -0500</t>
  </si>
  <si>
    <t>&lt;CA+C_h822f9XgHx=qFaTWiGaHApsnyxmO6ooNUeywUT=4aEHT7Q@mail.gmail.com&gt;</t>
  </si>
  <si>
    <t>Sat, 7 Nov 2015 12:09:21 +0000</t>
  </si>
  <si>
    <t>"=?utf-8?Q?Respond Immediately: =E2=98=91YES =E2=98=92NO (via
 EndCitizensUnited.org)?=" &lt;admin@endcitizensunited.org&gt;</t>
  </si>
  <si>
    <t>&lt;9545d2293eb487f533f122b8baf74c4b@bounce.bluestatedigital.com&gt;</t>
  </si>
  <si>
    <t>Fri, 16 May 2008 19:40:18 -0400</t>
  </si>
  <si>
    <t>[big campaign] PMUSA Poll Briefing Call Tuesday 12 pm</t>
  </si>
  <si>
    <t>&lt;ee67d7720805161640v11531a72p17750b6de07a2dad@mail.gmail.com&gt;</t>
  </si>
  <si>
    <t>Tue, 25 Jun 2013 14:15:26 -0500 (CDT)</t>
  </si>
  <si>
    <t>BREAKING: Fantastic climate news!</t>
  </si>
  <si>
    <t>&lt;12547093.1372188516988.JavaMail.www@app309&gt;</t>
  </si>
  <si>
    <t>Wed, 6 May 2015 09:40:28 -0400</t>
  </si>
  <si>
    <t>Re: Reviving Shogren Question</t>
  </si>
  <si>
    <t>&lt;4E0A54BF-CE6B-438D-8F5E-747B31B43B97@gmail.com&gt;</t>
  </si>
  <si>
    <t>Mon, 3 Sep 2012 02:32:26 -0400 (EDT)</t>
  </si>
  <si>
    <t>John Podesta please reAnother Crucial IssueFwd: [IHSS Consumers Union] Bob Kafka</t>
  </si>
  <si>
    <t>&lt;ba6.7ee998ba.3d75a8fa@aol.com&gt;</t>
  </si>
  <si>
    <t>Mon, 8 Sep 2008 13:30:47 -0400</t>
  </si>
  <si>
    <t>pbegala@hatcreekent.com, sgreenberg@gqrr.com, zschwartz@shangrila.us, 
 susan@messageinc.com</t>
  </si>
  <si>
    <t>Fwd: [big campaign] New 527 Group Plans Attack on Obama Themes</t>
  </si>
  <si>
    <t>&lt;8dd172e0809081030n59fded7enaa9344e73978210@mail.gmail.com&gt;</t>
  </si>
  <si>
    <t>Tue, 7 Oct 2014 19:51:02 +0000</t>
  </si>
  <si>
    <t>HOGAR Immigrant Services seeking additional volunteers for Saturday
 naturalization workshop</t>
  </si>
  <si>
    <t>&lt;85C81F1DAD7472499D6E4FBD0038822317875CA2@LAW-MBX02.law.georgetown.edu&gt;</t>
  </si>
  <si>
    <t>Wed, 18 Jun 2014 10:22:10 +0000</t>
  </si>
  <si>
    <t>Anne Hall &lt;Anne.Hall@APORTER.COM&gt;, Bill Antholis &lt;wantholis@brookings.edu&gt;, 
 "Bill Woodward (blackwoodward@gmail.com)" &lt;blackwoodward@gmail.com&gt;,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Dan Benjamin &lt;dbenjam61@hotmail.com&gt;, 
 Daniel Silverberg &lt;danielsilverberg@yahoo.com&gt;, 
 Denis McDonough &lt;denis.mcdonough@gmail.com&gt;, 
 Derek Chollet &lt;dhchollet@gmail.com&gt;, 
 =?us-ascii?Q?Don_Gips=0D=0A_=28don.gips@gmail.com=29?= &lt;don.gips@gmail.com&gt;, 
 donkerrick &lt;donkerrick@comcast.net&gt;, 
 "Eryn M. Sepp (eryn.sepp@gmail.com)" &lt;eryn.sepp@gmail.com&gt;, 
 Frank Lowenstein &lt;frankl03@yahoo.com&gt;, Greg Craig &lt;gcraig@skadden.com&gt;, 
 Jake Sullivan &lt;jake.sullivan@gmail.com&gt;, 
 Jamie Rubin &lt;JamesPRubin1960@gmail.com&gt;, 
 Jan Stewart &lt;jstewart@albrightstonebridge.com&gt;, 
 Jeff Smith &lt;jeffrey_smith@aporter.com&gt;, Jeremy Bash &lt;jeremybash@gmail.com&gt;, 
 Jessica Lewis &lt;lewisje03@yahoo.com&gt;, 
 =?us-ascii?Q?Jim_Miller_-_Department_of_Defense=0D=0A_=28james.n.miller.jr@gmail.com?=
 =?us-ascii?Q?=29?= &lt;james.n.miller.jr@gmail.com&gt;, 
 Jim O'Brien &lt;jobrien@albrightstonebridge.com&gt;, 
 =?us-ascii?Q?Joanna_Nicoletti=0D=0A_=28info@forwardengagement.org=29?= &lt;info@forwardengagement.org&gt;, 
 Joe Cirincione &lt;jcirincione@ploughshares.org&gt;, 
 John Podesta &lt;john.podesta@gmail.com&gt;, Julianne Smith &lt;julsmi@gmail.com&gt;, 
 Ken Lieberthal &lt;klieberthal@brookings.edu&gt;, 
 Kurt Campbell &lt;kurtmcampbell@yahoo.com&gt;, 
 =?us-ascii?Q?Laura=0D=0A_Huber?= &lt;lhuber@albrightstonebridge.com&gt;, 
 Leon Fuerth &lt;hdpf@msn.com&gt;, 
 =?us-ascii?Q?Maida=0D=0A_Stadtler?= &lt;mstadtler@apcoworldwide.com&gt;, 
 Marcel Lettre &lt;mlettre@verizon.net&gt;, 
 "Mariah Sixkiller (mariah6@gmail.com)" &lt;mariah6@gmail.com&gt;, 
 Marisa DeAngelis &lt;MDeAngelis@albrightstonebridge.com&gt;, 
 Martin Indyk &lt;mindyk@brookings.edu&gt;, 
 Michele Flournoy &lt;micheleflournoy3@gmail.com&gt;, 
 Pat Griffin &lt;pgriffin@pmj-dc.com&gt;, Rich Verma &lt;rverma@steptoe.com&gt;, 
 Rob Malley &lt;rmalley555@gmail.com&gt;, 
 Samuel Berger &lt;sberger@albrightstonebridge.com&gt;, 
 Steve Ricchetti &lt;sricchetti@cox.net&gt;, 
 Strobe Talbott &lt;stalbott@brookings.edu&gt;, Susan Rice &lt;ricesusane@aol.com&gt;, 
 Tara Sonenshine &lt;tsonenshine@earthlink.net&gt;, 
 Theodore Waddelow &lt;twaddelow@albrightstonebridge.com&gt;, 
 Tim Roemer &lt;tjroemer@gmail.com&gt;, 
 =?us-ascii?Q?Tom=0D=0A_Daschle?= &lt;tom.daschle@dlapiper.com&gt;, 
 Tom Donilon &lt;tdonilon@gmail.com&gt;, 
 =?us-ascii?Q?Tom=0D=0A_Downey?= &lt;tdowney@dmggroup.com&gt;, 
 Tommy Ross &lt;tommy_ross@reid.senate.gov&gt;, 
 "Toni Verstandig" &lt;tonigverstandig@gmail.com&gt;, 
 Tony Blinken &lt;ablinken@aol.com&gt;, 
 Veronica Pollack &lt;Veronica.Pollock@dlapiper.com&gt;, 
 Vikram   Singh &lt;vsingh@americanprogress.org&gt;, 
 Wendy Sherman &lt;wendyrsherman@gmail.com&gt;</t>
  </si>
  <si>
    <t>Dinner Wednesday June 25</t>
  </si>
  <si>
    <t>&lt;4f793215bd3b4bb8ae93f537153d6c33@CO1PR07MB313.namprd07.prod.outlook.com&gt;</t>
  </si>
  <si>
    <t>Fri, 4 Mar 2016 19:10:04 +0000</t>
  </si>
  <si>
    <t>How are you? MIss you.</t>
  </si>
  <si>
    <t>&lt;3B00EFA99369C540BE90A0C751EF8F8A13F757BD@sf-exch01.sandlerfamily.org&gt;</t>
  </si>
  <si>
    <t>Thu, 3 Mar 2016 12:14:38 -0500</t>
  </si>
  <si>
    <t>&lt;CAAL60NWq_qJeKrQHJdV-BiPvX98MdRthKw_8CwzSnvzBPhRCGg@mail.gmail.com&gt;</t>
  </si>
  <si>
    <t>Wed, 23 Dec 2015 23:27:53 +0000</t>
  </si>
  <si>
    <t>Jim Simons</t>
  </si>
  <si>
    <t>&lt;20151223232803.6041679.2794.48975@bonnergrp.com&gt;</t>
  </si>
  <si>
    <t>Mon, 14 Sep 2015 20:55:15 -0400</t>
  </si>
  <si>
    <t>Re: AFSCME</t>
  </si>
  <si>
    <t>&lt;3907759848921840033@unknownmsgid&gt;</t>
  </si>
  <si>
    <t>Wed, 3 Jun 2015 18:39:53 -0400</t>
  </si>
  <si>
    <t>&lt;CAEMn5Qm9L3zaTu+mmhdkRd0tZdDX74WzE_jz6Pmv_C68xvYJBA@mail.gmail.com&gt;</t>
  </si>
  <si>
    <t>16 Feb 2016 15:01:01 -0500</t>
  </si>
  <si>
    <t>The Supreme Court: What happens now?</t>
  </si>
  <si>
    <t>&lt;514b2368c1c4465188190c1ab2c553bc@785&gt;</t>
  </si>
  <si>
    <t>Sat, 4 Jan 2014 18:47:17 +0000</t>
  </si>
  <si>
    <t>FW: Sarah Miller Updated resume</t>
  </si>
  <si>
    <t>&lt;16d7d8736dc443b9825b123b4f883985@DM2PR05MB686.namprd05.prod.outlook.com&gt;</t>
  </si>
  <si>
    <t>Mon, 22 Dec 2014 13:57:26 -0500</t>
  </si>
  <si>
    <t>Re: Like</t>
  </si>
  <si>
    <t>&lt;CAE6FiQ96BC4rF3YO9e5ZyHYFCx1q1307kKHZC3RsQqsm0HV9=w@mail.gmail.com&gt;</t>
  </si>
  <si>
    <t>Wed, 19 Aug 2015 13:26:07 -0400</t>
  </si>
  <si>
    <t>Gary Gensler &lt;ggensler@hillaryclinton.com&gt;</t>
  </si>
  <si>
    <t>Jim Doyle &lt;jdoyle@doylellc.com&gt;</t>
  </si>
  <si>
    <t>Re: Briefing Business Forward's members</t>
  </si>
  <si>
    <t>&lt;-736334670028005838@unknownmsgid&gt;</t>
  </si>
  <si>
    <t>Mon, 16 Nov 2015 21:08:12 +0000</t>
  </si>
  <si>
    <t>Ann Kirkpatrick &lt;info@kirkpatrickforsenate.com&gt;</t>
  </si>
  <si>
    <t>Tell Congress: Stop cuts to education</t>
  </si>
  <si>
    <t>&lt;d9472e9325a64d703398b5e7fc9ecfc9@bounce.bluestatedigital.com&gt;</t>
  </si>
  <si>
    <t>Sat, 2 Feb 2008 08:09:03 -0800</t>
  </si>
  <si>
    <t>John -- request for 3 minute phone call for advice</t>
  </si>
  <si>
    <t>&lt;C876B424A0E0E74592543816ABFD99721B243C06F6@EXVMBX003-6.exch003intermedia.net&gt;</t>
  </si>
  <si>
    <t>Fri, 18 Dec 2015 17:25:55 -0000</t>
  </si>
  <si>
    <t>Last opportunity to save 50% on Times Gift subscriptions</t>
  </si>
  <si>
    <t>&lt;b8cszvpbfev00jaujrqprby8272e6u.17426907.8251@mta882.e.newyorktimesinfo.com&gt;</t>
  </si>
  <si>
    <t>Mon, 2 Nov 2015 15:32:57 -0500</t>
  </si>
  <si>
    <t>Andrea Mitchell tomorrow on 1-yr out / between 12-1pm in DC studio ?</t>
  </si>
  <si>
    <t>&lt;CANvypvDt8pNvFgyN+UM+2xkarb2GTStkVeahuFtdU-monZWB-w@mail.gmail.com&gt;</t>
  </si>
  <si>
    <t>Fri, 29 Jan 2016 17:51:09 -0600</t>
  </si>
  <si>
    <t>Re: 1.29.16 HFA IA Day 3</t>
  </si>
  <si>
    <t>&lt;CAE6FiQ8h7JkyYRRm9vxixPjZ4KF8k=oaLWBHptLJnExXS5xsOQ@mail.gmail.com&gt;</t>
  </si>
  <si>
    <t>Tue, 22 Sep 2015 14:59:09 -0400</t>
  </si>
  <si>
    <t>&lt;CAFjSERAHDmqhkoP6T2r88i9JaKjxm4hfEzSump+-5Yenm2crYQ@mail.gmail.com&gt;</t>
  </si>
  <si>
    <t>Fri, 31 Oct 2008 12:01:00 -0400</t>
  </si>
  <si>
    <t>[big campaign] New McCain Ad on Global Warming a Shameless Halloween
 Trick</t>
  </si>
  <si>
    <t>&lt;OF79B710C9.25D95737-ON852574F3.0057F5D6-852574F3.0057F406@sierraclub.org&gt;</t>
  </si>
  <si>
    <t>Thu, 31 Dec 2015 14:03:28 -0500</t>
  </si>
  <si>
    <t>Re: Email Reid Hoffman?</t>
  </si>
  <si>
    <t>&lt;CAE6FiQ86N9+mrmbbdV9SugKKWUCOeg4Lh0gVDf7nvnUkvzV07g@mail.gmail.com&gt;</t>
  </si>
  <si>
    <t>Sat, 13 Jun 2015 07:38:56 -0400</t>
  </si>
  <si>
    <t>&lt;CAE6FiQ_Pn-PAc1zhFhtdORsyznmR_WhhkdeMMPAqC9NgQCE42Q@mail.gmail.com&gt;</t>
  </si>
  <si>
    <t>Thu, 15 Oct 2015 19:09:58 -0400</t>
  </si>
  <si>
    <t>Re: Recall our conversation that I surprised you with this as it was
 a key step to VP running (you were going to check into)</t>
  </si>
  <si>
    <t>&lt;-4082959535499400409@unknownmsgid&gt;</t>
  </si>
  <si>
    <t>Wed, 28 Oct 2015 12:31:02 -0400</t>
  </si>
  <si>
    <t>Re: FINAL: Politics and Eggs</t>
  </si>
  <si>
    <t>&lt;CAOpGB0J70tfhyNUjUdDKkD01Bcwn+iUrp_GoOBs_m8G9oz1kOg@mail.gmail.com&gt;</t>
  </si>
  <si>
    <t>Sat, 23 Aug 2014 07:25:09 -0400</t>
  </si>
  <si>
    <t>Save on Tabs &amp; Shock With Your Weekend Price-Buster Coupons</t>
  </si>
  <si>
    <t>&lt;k7p8al8mvecoqcu55ndnw1rrutigioki.oki.1408793109@bronto.com&gt;</t>
  </si>
  <si>
    <t>Fri, 7 Nov 2008 22:51:10 +0000</t>
  </si>
  <si>
    <t>&lt;448791835-1226098526-cardhu_decombobulator_blackberry.rim.net-1313621550-@bxe245.bisx.prod.on.blackberry&gt;</t>
  </si>
  <si>
    <t>Thu, 23 Jul 2015 00:02:04 -0400</t>
  </si>
  <si>
    <t>&lt;-461406584980777871@unknownmsgid&gt;</t>
  </si>
  <si>
    <t>Thu, 27 Feb 2014 16:30:29 -0600</t>
  </si>
  <si>
    <t>&lt;BB4E4114-9529-468C-9FCB-71259B50C805@gmail.com&gt;</t>
  </si>
  <si>
    <t>Tue, 17 Jun 2008 17:47:09 -0400</t>
  </si>
  <si>
    <t>"Tory Brown" &lt;tbrown@progressivemediausa.org&gt;</t>
  </si>
  <si>
    <t>[big campaign] MN events Wednesday: 10 and 2:30 CT, ahead of McCain
 visit on Thursday</t>
  </si>
  <si>
    <t>&lt;00fd01c8d0c3$b23691e0$16a3b5a0$@org&gt;</t>
  </si>
  <si>
    <t>Wed, 16 Dec 2015 17:03:51 +0000</t>
  </si>
  <si>
    <t>GOP debate: Cruz, Rubio foreign policy rift - POLITICO/THE REAL
 WINNER ,HILLARY CLINTON/THE 2016 PRESIDENTIAL ELECTION</t>
  </si>
  <si>
    <t>&lt;92D3939502DAB54CAD97AD54C43BCD980E38E915@VX01MBX0001.va-exch.asp&gt;</t>
  </si>
  <si>
    <t>Tue, 24 Feb 2015 22:44:41 +0000</t>
  </si>
  <si>
    <t>ICYMI: Donner summit snow lowest on record</t>
  </si>
  <si>
    <t>&lt;52FECB18CFDFF944A45FCD6260FDA1835AF4B67C@MAILVM.lcv.local&gt;</t>
  </si>
  <si>
    <t>Sat, 12 Dec 2015 15:27:55 -0500</t>
  </si>
  <si>
    <t>"Ali A. Zaidi" &lt;alizaidi@post.harvard.edu&gt;</t>
  </si>
  <si>
    <t>The Podesta-playbook delivered today in Paris!</t>
  </si>
  <si>
    <t>&lt;CAPpn-5UGVPZpc=W6-_T+sPMSfrWpsB1k5kFXCPYfk5M8R_OKLg@mail.gmail.com&gt;</t>
  </si>
  <si>
    <t>Tue, 7 Apr 2015 14:22:02 +0000</t>
  </si>
  <si>
    <t>David Binder &lt;David@db-research.com&gt;, Robby Mook &lt;robbymook2015@gmail.com&gt;, 
 "Demastrie, Jesse" &lt;Jesse.Demastrie@gmmb.com&gt;</t>
  </si>
  <si>
    <t>&lt;3683D7742FA4DA4283401AC2404DFB37999538CC@mbx031-w1-co-4.exch031.domain.local&gt;</t>
  </si>
  <si>
    <t>Sat, 02 Jan 2016 19:33:10 +0000</t>
  </si>
  <si>
    <t>john.podesta@gmail.com, oshur@hillaryclinton.com, slatham@hillaryclinton.com, 
 jpalmieri@hillaryclinton.com</t>
  </si>
  <si>
    <t>Invitation: Ads/Closing Arguments Review @ Mon Jan 4, 2016 4:15pm -
 5pm (john.podesta@gmail.com)</t>
  </si>
  <si>
    <t>&lt;001a11337c0c4b382f05285ef502@google.com&gt;</t>
  </si>
  <si>
    <t>Thu, 26 Nov 2015 16:41:27 -0500</t>
  </si>
  <si>
    <t>Happy Thanksgiving, Podestas!</t>
  </si>
  <si>
    <t>&lt;-1895177856178384733@unknownmsgid&gt;</t>
  </si>
  <si>
    <t>Wed, 17 Dec 2014 07:25:56 -0500</t>
  </si>
  <si>
    <t>Re: Jen conversation</t>
  </si>
  <si>
    <t>&lt;61529B02-AB86-41E5-A9CC-E0F865F8E971@gmail.com&gt;</t>
  </si>
  <si>
    <t>Sun, 15 Nov 2015 17:48:13 -0500</t>
  </si>
  <si>
    <t>Fwd: Podesta CBC memo</t>
  </si>
  <si>
    <t>&lt;6450519095985276474@unknownmsgid&gt;</t>
  </si>
  <si>
    <t>Fri, 22 Jan 2016 22:09:22 -0500</t>
  </si>
  <si>
    <t>Do you think I'm nuts?</t>
  </si>
  <si>
    <t>&lt;CAE6FiQ9zcVx7rjWo=dVyTcnGEOXMxs2zxe9UCjDeAHSpr6Q_1Q@mail.gmail.com&gt;</t>
  </si>
  <si>
    <t>Sat, 13 Feb 2016 17:22:58 -0500</t>
  </si>
  <si>
    <t>Scalia</t>
  </si>
  <si>
    <t>&lt;CAEMn5Q=4-9bz0PsferSKmfL7rvK3fNM6t9Odsk=hNFTF+QV04g@mail.gmail.com&gt;</t>
  </si>
  <si>
    <t>Tue, 2 Jun 2015 08:28:51 -0700</t>
  </si>
  <si>
    <t>&lt;1E50D3CA43F08A41BF210FDEF0A180EB0204CCB61C8F@EXVMBX016-5.exch016.msoutlookonline.net&gt;</t>
  </si>
  <si>
    <t>Tue, 26 Aug 2008 13:31:17 -0400</t>
  </si>
  <si>
    <t>Did you see Michelle?</t>
  </si>
  <si>
    <t>&lt;3eec8b87d2affd893a5dbe80443d2621@localhost.localdomain&gt;</t>
  </si>
  <si>
    <t>Sun, 3 Jan 2016 20:19:26 -0500</t>
  </si>
  <si>
    <t>Debbie Stabenow &lt;dstabenow@gmail.com&gt;</t>
  </si>
  <si>
    <t>&lt;CAE6FiQ-3z9bysVA-S91ic=O7G7518krSyGy=5Am7h_Z_kMCyFg@mail.gmail.com&gt;</t>
  </si>
  <si>
    <t>Tue, 10 Mar 2015 12:21:37 -0400</t>
  </si>
  <si>
    <t>RE: Today</t>
  </si>
  <si>
    <t>&lt;CAE6FiQ-pzp3oV5nD8pABjKjOf4FMJLtjxSuwdVreDa-6J4WUrQ@mail.gmail.com&gt;</t>
  </si>
  <si>
    <t>Tue, 15 Sep 2015 12:03:32 -0400</t>
  </si>
  <si>
    <t>Maia Johnson &lt;mjohnson@hillaryclinton.com&gt;</t>
  </si>
  <si>
    <t>Re: Proposed LCV Format</t>
  </si>
  <si>
    <t>&lt;CAAyAHimo1Qjte-cGBJAfQnNNCiApwJEZqVx9amn17O0E=DrLbg@mail.gmail.com&gt;</t>
  </si>
  <si>
    <t>Fri, 30 Oct 2015 09:51:13 -0400</t>
  </si>
  <si>
    <t>Re: Apt</t>
  </si>
  <si>
    <t>&lt;CAE6FiQ_7c6wOr3s8gQxT-tvFOOMa0qFA97Fsg1=FnWnbCSWVwQ@mail.gmail.com&gt;</t>
  </si>
  <si>
    <t>Wed, 3 Dec 2008 08:15:06 -0500</t>
  </si>
  <si>
    <t>"'john.podesta@gmail.com'" &lt;john.podesta@gmail.com&gt;, 
 Valerie Jarrett &lt;Valerie.Jarrett@ptt.gov&gt;</t>
  </si>
  <si>
    <t>Fw: tomorrow morning, 7:30am</t>
  </si>
  <si>
    <t>&lt;2D9BF548D5515F438B3AA0B0BE7BF5F63032F72C83@MBX-01.ptt.gov&gt;</t>
  </si>
  <si>
    <t>Thu, 29 Jan 2015 22:17:22 +0000</t>
  </si>
  <si>
    <t>This message is being sent on behalf of Father Orsy</t>
  </si>
  <si>
    <t>&lt;543D844B42837C4C958DB610DFB00D073025DEA8@LAW-MBX01.law.georgetown.edu&gt;</t>
  </si>
  <si>
    <t>Wed, 10 Dec 2014 12:00:00 -0600</t>
  </si>
  <si>
    <t>Understanding the Legal Foundations of Islam</t>
  </si>
  <si>
    <t>&lt;2980-16307645.1418234458453.JavaMail.SYSTEM@chg-mcm-prod&gt;</t>
  </si>
  <si>
    <t>Mon, 11 May 2015 11:07:29 -0400</t>
  </si>
  <si>
    <t>kumiki gibson &lt;kumiki.gibson@gmail.com&gt;, 
 Eryn Sepp &lt;esepp@hillaryclinton.com&gt;</t>
  </si>
  <si>
    <t>&lt;CAE6FiQ9HPPhR7M3OELfzY5QpD=V5vsuNhjG+cOj3PGZ8o3mu-g@mail.gmail.com&gt;</t>
  </si>
  <si>
    <t>Mon, 22 Jun 2015 21:01:21 +0000</t>
  </si>
  <si>
    <t>Minimum Wage. Now What?</t>
  </si>
  <si>
    <t>&lt;558877a1116ba_32bfa36b26c358b5@worker4.mail&gt;</t>
  </si>
  <si>
    <t>Sat, 30 May 2015 14:10:58 -0400</t>
  </si>
  <si>
    <t>Follow up</t>
  </si>
  <si>
    <t>&lt;-5447942279330919999@unknownmsgid&gt;</t>
  </si>
  <si>
    <t>Tue, 14 Oct 2008 14:02:25 +0000</t>
  </si>
  <si>
    <t>"Don Gips" &lt;Don.Gips@Level3.com&gt;</t>
  </si>
  <si>
    <t>Did you</t>
  </si>
  <si>
    <t>&lt;223811096-1223992944-cardhu_decombobulator_blackberry.rim.net-135207451-@bxe032.bisx.prod.on.blackberry&gt;</t>
  </si>
  <si>
    <t>Wed, 2 Mar 2016 17:24:14 -0800</t>
  </si>
  <si>
    <t>Kate Gordon &lt;khgordon@gmail.com&gt;</t>
  </si>
  <si>
    <t>Encouraging you to come to David Hayes's conference in May</t>
  </si>
  <si>
    <t>&lt;CAA07rV7sYQ9eVb2WA7VcvoBe-+iXE8knDhLEqewznT13yUOfpA@mail.gmail.com&gt;</t>
  </si>
  <si>
    <t>Fri, 8 Jan 2016 19:00:31 -0500</t>
  </si>
  <si>
    <t>Re: Happy Birthday!</t>
  </si>
  <si>
    <t>&lt;CAE6FiQ_htJ7C840ry2zkea_+TD3NG7dCB_izMNebGhVqMxnOUw@mail.gmail.com&gt;</t>
  </si>
  <si>
    <t>Tue, 2 Feb 2016 23:20:09 +0000</t>
  </si>
  <si>
    <t>FW: Environmental/Climate Change Policy Rollout - Energy
 Efficiency/Building Emissions Reductions</t>
  </si>
  <si>
    <t>&lt;A5CFB6E41CFB7346867FA2820D150C5D3EEFFCAA@Exch-MBX3.bergersingerman.com&gt;</t>
  </si>
  <si>
    <t>Fri, 31 Oct 2008 11:07:28 -0400</t>
  </si>
  <si>
    <t>'Daniel Berger' &lt;danberger@bm.net&gt;, "'Dwoskin, Albert J.'" &lt;AJD@dwoskin.com&gt;, 
 'Rob Dugger' &lt;Robert.Dugger@tudor.com&gt;, 
 "'ashiatt@aol.com'" &lt;ashiatt@aol.com&gt;, 
 "'efbagley@aol.com'" &lt;efbagley@aol.com&gt;, 
 "'ads@sb-ventures.com'" &lt;ads@sb-ventures.com&gt;, 
 'David   Friedman' &lt;DFriedman@sandyriver2.com&gt;, 
 "'john.podesta@gmail.com'" &lt;john.podesta@gmail.com&gt;, 
 "'davidbrockdc@gmail.com'" &lt;davidbrockdc@gmail.com&gt;, 
 'Peter Knight' &lt;peter.knight@generationim.com&gt;, 
 "'Trimpa, Ted J.'" &lt;tjtrimpa@hhlaw.com&gt;, 
 Rob Stein &lt;rstein@democracyalliance.org&gt;, 
 "'rodgerm@gillfoundation.org'" &lt;rodgerm@gillfoundation.org&gt;</t>
  </si>
  <si>
    <t>Fred Baron</t>
  </si>
  <si>
    <t>&lt;D8A72943A4200045A620F28CED197D3703E037E4BF@MBX01.netplexity.local&gt;</t>
  </si>
  <si>
    <t>Wed, 14 May 2008 10:30:02 -0400</t>
  </si>
  <si>
    <t>[big campaign] Re: Washington Post, Washington Times, NY Observer
 Columnist call on Cindy McCain to release tax returns</t>
  </si>
  <si>
    <t>&lt;87906ab90805140730o56cb4af2y4408843c716c7f4e@mail.gmail.com&gt;</t>
  </si>
  <si>
    <t>Wed, 1 Jul 2009 10:49:46 -0400</t>
  </si>
  <si>
    <t>[big campaign] New TV ad: "Congress Has Met President Obama's
 Challenge to Create Millions of Clean Energy Jobs"</t>
  </si>
  <si>
    <t>&lt;29FF7EFA288ACD488DD412939D4D1BABD63E83@aufc-server.AUFC.local&gt;</t>
  </si>
  <si>
    <t>Wed, 2 Sep 2015 22:20:19 -0400</t>
  </si>
  <si>
    <t>Fwd: Statement + Background - LATEST version</t>
  </si>
  <si>
    <t>&lt;-295527430428042083@unknownmsgid&gt;</t>
  </si>
  <si>
    <t>Wed, 10 Dec 2014 10:11:41 -0600</t>
  </si>
  <si>
    <t>Re: President</t>
  </si>
  <si>
    <t>&lt;5A362BD3-C810-403D-BB96-DF43BB875198@gmail.com&gt;</t>
  </si>
  <si>
    <t>Tue, 07 Jul 2015 12:46:31 -0600</t>
  </si>
  <si>
    <t>Mary, get up to $75 in Safeway gift cards!</t>
  </si>
  <si>
    <t>&lt;89b08b76-d6d7-479d-9daa-244629fabd59@xtinp2mta1527.xt.local&gt;</t>
  </si>
  <si>
    <t>Sat, 13 Jun 2015 04:54:36 +0000</t>
  </si>
  <si>
    <t>Call</t>
  </si>
  <si>
    <t>&lt;566E4650-AD22-4328-8AA3-0080DC245232@sandlerfoundation.org&gt;</t>
  </si>
  <si>
    <t>Wed, 1 Jun 2011 14:51:24 -0500 (CDT)</t>
  </si>
  <si>
    <t>"Jen Caltrider, ProgressNow Colorado Education" &lt;info@education.progressnowcolorado.org&gt;</t>
  </si>
  <si>
    <t>Boom or Bust, Colorado?</t>
  </si>
  <si>
    <t>&lt;19060545.1306958166655.JavaMail.www@app309&gt;</t>
  </si>
  <si>
    <t>Fri, 19 Feb 2016 19:53:06 -0500</t>
  </si>
  <si>
    <t>Re: Tallahassee</t>
  </si>
  <si>
    <t>&lt;-2888924361431232580@unknownmsgid&gt;</t>
  </si>
  <si>
    <t>Sat, 30 Jan 2016 12:08:45 +0000</t>
  </si>
  <si>
    <t>"=?utf-8?Q?=F0=9F=93=8E Record Attached (via EndCitizensUnited.org)?="
	&lt;admin@endcitizensunited.org&gt;</t>
  </si>
  <si>
    <t>** (01/30/16) J Podesta [podesta@law.georgetown.edu] **</t>
  </si>
  <si>
    <t>&lt;2c6567f9214407ffd55a143421b6d7bb@bounce.bluestatedigital.com&gt;</t>
  </si>
  <si>
    <t>Sat, 13 Feb 2016 20:09:43 +0000</t>
  </si>
  <si>
    <t>&lt;13d0c4ee04919a2127f6c596030c8959f18.20160213200931@mail42.atl71.mcdlv.net&gt;</t>
  </si>
  <si>
    <t>Wed, 24 Jun 2009 21:07:51 -0400</t>
  </si>
  <si>
    <t>[big campaign] PEW: GOP "leadership" favorability #s - Past, present
 &amp; breakdowns</t>
  </si>
  <si>
    <t>&lt;7f65e90c0906241807y1979345cp648134fc274b2cd@mail.gmail.com&gt;</t>
  </si>
  <si>
    <t>Fri, 11 Sep 2015 08:03:12 -0400</t>
  </si>
  <si>
    <t>Jake Sullivan &lt;jsullivan@hillaryclinton.com&gt;, 
 Gary Gensler &lt;ggensler@hillaryclinton.com&gt;, 
 "Ann O'Leary" &lt;aoleary@hillaryclinton.com&gt;, 
 Mike Schmidt &lt;mschmidt@hillaryclinton.com&gt;, 
 Michael Shapiro &lt;mshapiro@hillaryclinton.com&gt;, 
 Neera Tanden &lt;ntanden@americanprogress.org&gt;, 
 Gene Sperling &lt;gbsperling@gmail.com&gt;, 
 John Podesta &lt;jp66@hillaryclinton.com&gt;, 
 John Podesta &lt;john.podesta@gmail.com&gt;, Mike Pyle &lt;pyle_michael@yahoo.com&gt;, 
 David Kamin &lt;davidckamin@gmail.com&gt;</t>
  </si>
  <si>
    <t>REMINDER Conference Call with HRC on Friday, September 11th</t>
  </si>
  <si>
    <t>&lt;CADp8JMwbendQyz4jyAXq-SUR8fo_u_qSnzhajo8Ju63LYwwtHQ@mail.gmail.com&gt;</t>
  </si>
  <si>
    <t>Fri, 11 Mar 2016 22:05:39 +0000</t>
  </si>
  <si>
    <t>"[ALERT] - EndCitizensUnited.org" &lt;admin@endcitizensunited.org&gt;</t>
  </si>
  <si>
    <t>GOP Senator: Of Course We'd Consider Nominee If Obama Were Republican</t>
  </si>
  <si>
    <t>&lt;46ef77a2be99b14a45e172e58499ddf6@bounce.bluestatedigital.com&gt;</t>
  </si>
  <si>
    <t>Thu, 4 Jun 2015 13:54:47 +0000</t>
  </si>
  <si>
    <t>Melody Barnes &lt;Melody@melodybarnes.net&gt;, 
 Melody Barnes &lt;sehsani-nia@melodybarnes.net&gt;, 
 Alan Blinder &lt;blinder@princeton.edu&gt;, 
 =?iso-8859-1?Q?Raj=0D=0A_Chetty?= &lt;chetty@fas.harvard.edu&gt;, 
 Raj Chetty &lt;dingwell@fas.harvard.edu&gt;, 
 Emmanuel Saez &lt;saez@econ.berkeley.edu&gt;, 
 Laura Tyson &lt;tyson@haas.berkeley.edu&gt;, 
 Laura Tyson &lt;cynthia.okita@gmail.com&gt;, 
 =?iso-8859-1?Q?Janet=0D=0A_Currie?= &lt;jcurrie@princeton.edu&gt;, 
 Janet Currie &lt;conoline@princeton.edu&gt;, 
 "Robert Solow" &lt;barbmlewis@hotmail.com&gt;</t>
  </si>
  <si>
    <t>Materials for June 10th Equitable Growth Steering Committee call</t>
  </si>
  <si>
    <t>&lt;D195B4A8.8AD14%hboushey@equitablegrowth.org&gt;</t>
  </si>
  <si>
    <t>Sat, 1 Feb 2014 07:30:13 -0500</t>
  </si>
  <si>
    <t>Re: Sunday noon meeting</t>
  </si>
  <si>
    <t>&lt;7A40F87A-68A5-4E1B-88A1-78096CB65AE6@gmail.com&gt;</t>
  </si>
  <si>
    <t>Wed, 20 May 2015 20:02:04 +0000</t>
  </si>
  <si>
    <t>REMINDER: Staff Awards Reception TOMORROW in Gewirz 12 at 1:00pm</t>
  </si>
  <si>
    <t>&lt;C6CBC6CBDCF269408374800E44213E703A34E129@LAW-MBX01.law.georgetown.edu&gt;</t>
  </si>
  <si>
    <t>Fri, 28 Dec 2007 14:05:01 -0500</t>
  </si>
  <si>
    <t>Touching base</t>
  </si>
  <si>
    <t>&lt;d8506cac0712281105y619d2895w7887cb76c6b15b4@mail.gmail.com&gt;</t>
  </si>
  <si>
    <t>Wed, 28 Oct 2015 12:31:51 -0400</t>
  </si>
  <si>
    <t>Grady Keefe &lt;grady.keefe01@gmail.com&gt;</t>
  </si>
  <si>
    <t>&lt;CA+6UiRiJBxKBV2xYydj9ziSiahMksDs6mvD_Rs89o5fTDRAOhQ@mail.gmail.com&gt;</t>
  </si>
  <si>
    <t>Sat, 18 Oct 2014 14:51:46 -0400</t>
  </si>
  <si>
    <t>&lt;CAE6FiQ8w7QY_5Bb+KdTDxTvQLqtL1a4T8K0R22BNLg8iQnPAcA@mail.gmail.com&gt;</t>
  </si>
  <si>
    <t>Wed, 13 Jan 2016 05:30:10 +0000</t>
  </si>
  <si>
    <t>&lt;c81203f475123a9e28e9c42cd4c5c72a395.20160113052930@mail71.wdc01.mcdlv.net&gt;</t>
  </si>
  <si>
    <t>10 Nov 2015 13:52:01 -0500</t>
  </si>
  <si>
    <t>Comcast's betrayal</t>
  </si>
  <si>
    <t>&lt;db9e36ada5a740fbae5b821ea3d4491c@785&gt;</t>
  </si>
  <si>
    <t>Thu, 4 Feb 2016 20:52:07 -0500</t>
  </si>
  <si>
    <t>Re: DRAFT: TPs for Farnum Center event</t>
  </si>
  <si>
    <t>&lt;CABvAcWeh5fx7+ZQuqUGFtFjuMW4zeRgFcBBpwehiM7kdkGvr3w@mail.gmail.com&gt;</t>
  </si>
  <si>
    <t>Wed, 15 Jul 2015 19:20:19 -0400</t>
  </si>
  <si>
    <t>Re: Ellison</t>
  </si>
  <si>
    <t>&lt;-5582323252573598255@unknownmsgid&gt;</t>
  </si>
  <si>
    <t>Wed, 26 Aug 2015 22:47:51 -0400</t>
  </si>
  <si>
    <t>Re: HRC remarks in Cleveland</t>
  </si>
  <si>
    <t>&lt;5985951546884788650@unknownmsgid&gt;</t>
  </si>
  <si>
    <t>Wed, 1 Jul 2015 11:52:36 -0400</t>
  </si>
  <si>
    <t>Dan Schwerin &lt;dschwerin@hillaryclinton.com&gt;, 
 Daniel Kurtz-Phelan &lt;dkurtzphelan@gmail.com&gt;, 
 John Podesta &lt;john.podesta@gmail.com&gt;</t>
  </si>
  <si>
    <t>RE: TWEET: Kerry going to Cuba</t>
  </si>
  <si>
    <t>&lt;c2d237ecdc76ff970c8fe72114f9f581@mail.gmail.com&gt;</t>
  </si>
  <si>
    <t>Tue, 22 Nov 2011 19:07:06 -0500</t>
  </si>
  <si>
    <t>Re: Talking points for President Clinton and the Sheik</t>
  </si>
  <si>
    <t>&lt;CAE6FiQ-Ef111kif4Wc=uS2DVmoKriL8kwYPDrtW7GNupanh8ig@mail.gmail.com&gt;</t>
  </si>
  <si>
    <t>Wed, 9 Mar 2016 22:17:34 -0500</t>
  </si>
  <si>
    <t>Two-thirds of Americans</t>
  </si>
  <si>
    <t>&lt;5ce3a68cc6873217d652223d5faeea32@ofa0.bounce.bluestatedigital.com&gt;</t>
  </si>
  <si>
    <t>Fri, 21 Aug 2015 12:01:18 -0400</t>
  </si>
  <si>
    <t>Hillary Clinton &lt;hdr29@hrcoffice.com&gt;, Huma Abedin &lt;ha16@hillaryclinton.com&gt;</t>
  </si>
  <si>
    <t>Needy Latinos and 1 easy call.</t>
  </si>
  <si>
    <t>&lt;CAE6FiQ_5-EOZEAe7o9aEW=xx8NAFxBB1=C9eiNDFGR0NX-r6xg@mail.gmail.com&gt;</t>
  </si>
  <si>
    <t>Wed, 22 Jan 2014 12:29:20 +0000</t>
  </si>
  <si>
    <t>"Frieden, Thomas (Tom) (CDC/OD)" &lt;txf2@cdc.gov&gt;</t>
  </si>
  <si>
    <t>"John Podesta (John_D_Podesta@who.eop.gov)" &lt;John_D_Podesta@who.eop.gov&gt;, 
 "John Podesta (john.podesta@gmail.com)" &lt;john.podesta@gmail.com&gt;</t>
  </si>
  <si>
    <t>SOTU/Global Health Security</t>
  </si>
  <si>
    <t>&lt;7BA6EED142F7EB4D99DA2290776C298E578FEFFE@EMBX-CLFT3.cdc.gov&gt;</t>
  </si>
  <si>
    <t>Fri, 10 Jan 2014 09:30:57 +0000</t>
  </si>
  <si>
    <t>Automatic reply: You</t>
  </si>
  <si>
    <t>&lt;247072d482da462db1993c205073a763@BN1PR05MB422.namprd05.prod.outlook.com&gt;</t>
  </si>
  <si>
    <t>Wed, 22 Oct 2008 00:36:25 +0000</t>
  </si>
  <si>
    <t>Delivered: Pres transition history</t>
  </si>
  <si>
    <t>&lt;1191230156-1224635780-cardhu_decombobulator_blackberry.rim.net-1035197002-@bxe032.bisx.prod.on.blackberry&gt;</t>
  </si>
  <si>
    <t>Mon, 9 Mar 2015 17:32:21 +0000</t>
  </si>
  <si>
    <t>Marissa Astor &lt;marissa.astor@icloud.com&gt;, 
 John Podesta &lt;john.podesta@gmail.com&gt;, Robby Mook &lt;robbymook2015@gmail.com&gt;, 
 =?utf-8?Q?Jennifer=0D=0A_Palmieri?= &lt;jennifer.m.palmieri@gmail.com&gt;, 
 Kristina Schake &lt;kristinakschake@gmail.com&gt;, 
 Huma Abedin &lt;huma@hrcoffice.com&gt;, Nick Merrill &lt;nmerrill@hrcoffice.com&gt;, 
 Joel Benenson &lt;jbenenson@bsgco.com&gt;, Jim Margolis &lt;Jim.Margolis@gmmb.com&gt;, 
 Mandy Grunwald &lt;gruncom@aol.com&gt;, Josh Schwerin &lt;joshschwerin@gmail.com&gt;</t>
  </si>
  <si>
    <t>&lt;5690515E-2D3B-4588-B4E8-8D144126B2F7@hrcoffice.com&gt;</t>
  </si>
  <si>
    <t>Fri, 19 Jun 2015 18:59:40 -0400</t>
  </si>
  <si>
    <t>Re: Fwd: Thank you.</t>
  </si>
  <si>
    <t>&lt;OF27BDC289.F152A312-ON88257E69.007E3E2A-85257E69.007E5037@uscmail.uscourts.gov&gt;</t>
  </si>
  <si>
    <t>Wed, 16 Dec 2015 19:06:47 -0500</t>
  </si>
  <si>
    <t>Update -- 1st Fed Rate Hike since 2006</t>
  </si>
  <si>
    <t>&lt;D943C8DD-59D4-409E-9F90-0BA9BBD93F27@gmail.com&gt;</t>
  </si>
  <si>
    <t>Wed, 13 Jan 2016 12:21:46 -0500</t>
  </si>
  <si>
    <t>Re: TWEET on Sanders Budget</t>
  </si>
  <si>
    <t>&lt;CAE6FiQ9aQWEeszaTxm+=Ek+FUokj0E0LBX8Wg0JT3JCd1KG+jA@mail.gmail.com&gt;</t>
  </si>
  <si>
    <t>Fri, 26 Feb 2016 13:42:50 -0600</t>
  </si>
  <si>
    <t>&lt;CAO8o4dJpyhZTYbuzXhUE8vsFD4b6LF+Jves+ScUU6DkU1C-A9Q@mail.gmail.com&gt;</t>
  </si>
  <si>
    <t>Thu, 12 Jun 2008 15:18:45 -0400</t>
  </si>
  <si>
    <t>[big campaign] WSJ/NBC Poll: Obama Leads,</t>
  </si>
  <si>
    <t>&lt;ee67d7720806121218q63b3d61ye22afa034c40770e@mail.gmail.com&gt;</t>
  </si>
  <si>
    <t>Sun, 15 Feb 2015 14:19:31 -0500</t>
  </si>
  <si>
    <t>Re: Lindsey Siler</t>
  </si>
  <si>
    <t>&lt;4060E1CB-047B-48A7-89C0-2F2D52361BEE@gmail.com&gt;</t>
  </si>
  <si>
    <t>Tue, 15 Dec 2015 19:02:26 -0500</t>
  </si>
  <si>
    <t>Re: DRAFT: Tax fairness remarks with Warren Buffett in Nebraska</t>
  </si>
  <si>
    <t>&lt;-2139068403972382429@unknownmsgid&gt;</t>
  </si>
  <si>
    <t>Thu, 11 Nov 2010 09:46:08 -0500</t>
  </si>
  <si>
    <t>[big campaign] VoteVets Chair Deploying To Iraq, Taking Leave From Group</t>
  </si>
  <si>
    <t>&lt;13af01cb81af$2db92780$892b7680$@com&gt;</t>
  </si>
  <si>
    <t>Mon, 14 Jul 2014 10:26:07 -0600</t>
  </si>
  <si>
    <t>Mary Podesta &lt;podesta.mary@gmail.com&gt;, 
 "John.podesta@gmail.com" &lt;John.podesta@gmail.com&gt;</t>
  </si>
  <si>
    <t>Central American children</t>
  </si>
  <si>
    <t>&lt;558AE03D-09EE-4295-9C13-6BDC4CF27D5F@berkeley.edu&gt;</t>
  </si>
  <si>
    <t>Thu, 20 Nov 2008 11:02:12 -0500</t>
  </si>
  <si>
    <t>Lee Satterfield ?</t>
  </si>
  <si>
    <t>&lt;2D9BF548D5515F438B3AA0B0BE7BF5F62FE97FFF80@MBX-01.ptt.gov&gt;</t>
  </si>
  <si>
    <t>Mon, 21 Jul 2008 09:28:32 -0400</t>
  </si>
  <si>
    <t>[big campaign] Iraqi officials hopes for US troop pullout by 2010</t>
  </si>
  <si>
    <t>&lt;D95FD7E3C26145418259F2F5E3E88E5B0616D0F8B7@bryan.ad.nsnetwork.org&gt;</t>
  </si>
  <si>
    <t>Wed, 2 Mar 2016 01:38:00 +0000</t>
  </si>
  <si>
    <t>&lt;212323642680410407@-212323642680410408&gt;</t>
  </si>
  <si>
    <t>Thu, 3 Sep 2015 02:42:33 +0000</t>
  </si>
  <si>
    <t>Linda Darling-Hammond &lt;ldh@learningpolicyinstitute.org&gt;</t>
  </si>
  <si>
    <t>RE: FW: New think tank launching</t>
  </si>
  <si>
    <t>&lt;BN3PR1001MB112308DF4D322B0EB939C22FA3680@BN3PR1001MB1123.namprd10.prod.outlook.com&gt;</t>
  </si>
  <si>
    <t>Fri, 16 Jan 2015 15:50:21 +0000</t>
  </si>
  <si>
    <t>Law Faculty and Visitors &lt;LawFacultyandVisitors@law.georgetown.edu&gt;, 
 =?utf-8?Q?Law=0D=0A_Center_Deans?= &lt;LawCenterDeans@law.georgetown.edu&gt;</t>
  </si>
  <si>
    <t>Lily Faulhaber</t>
  </si>
  <si>
    <t>&lt;6EAC56DE9C501D49A7FC49228E068B7D0C21552A@LAW-MBX02.law.georgetown.edu&gt;</t>
  </si>
  <si>
    <t>Wed, 12 Dec 2012 14:04:51 -0600 (CST)</t>
  </si>
  <si>
    <t>Breaking News: EMC Call with Senators-elect Elizabeth Warren and Tim Kaine</t>
  </si>
  <si>
    <t>&lt;26793710.1355342737067.JavaMail.www@app339&gt;</t>
  </si>
  <si>
    <t>Thu, 3 Mar 2016 18:52:34 +0000</t>
  </si>
  <si>
    <t>"Rebecca@tedstrickland.com" &lt;info@tedstrickland.com&gt;</t>
  </si>
  <si>
    <t>FWD: Breaking news</t>
  </si>
  <si>
    <t>&lt;2024076302.753922151457031154639.JavaMail.app@rbg22.atlis1&gt;</t>
  </si>
  <si>
    <t>Tue, 23 Jun 2015 20:44:55 +0000</t>
  </si>
  <si>
    <t>RE: Call</t>
  </si>
  <si>
    <t>&lt;9ABFFFA47B84FA478A1BA79FA876B3C410BBD912@CESC-EXCH01.clinton.local&gt;</t>
  </si>
  <si>
    <t>Sat, 18 Jul 2015 18:41:38 -0500</t>
  </si>
  <si>
    <t>Made it</t>
  </si>
  <si>
    <t>&lt;BEFD13EB-6447-4C5F-AC46-91863B5C85E6@gmail.com&gt;</t>
  </si>
  <si>
    <t>Mon, 7 Mar 2016 18:21:25 -0500</t>
  </si>
  <si>
    <t>Re: Reminder for today/Monday -- FOX Town Hall Prep</t>
  </si>
  <si>
    <t>&lt;3DF0374D-8008-453F-9371-8ED8E44F51D1@hfaadvance.com&gt;</t>
  </si>
  <si>
    <t>Sun, 08 Nov 2015 19:00:58 +0000</t>
  </si>
  <si>
    <t>L.A. 360</t>
  </si>
  <si>
    <t>&lt;563f9bea1b088_2cc89863be41244d0@worker2.mail&gt;</t>
  </si>
  <si>
    <t>Sat, 30 May 2009 01:22:12 EDT</t>
  </si>
  <si>
    <t>Olmstead Letter to President Obama &amp; FYI other writings re Instittional Bias</t>
  </si>
  <si>
    <t>&lt;cad.4f771d81.37521c84@aol.com&gt;</t>
  </si>
  <si>
    <t>Thu, 14 Jan 2016 13:59:51 -0500</t>
  </si>
  <si>
    <t>John: An official State of the Union Donor</t>
  </si>
  <si>
    <t>&lt;94a444660c050a0ef445d069ff0a7bb1@ofa0.bounce.bluestatedigital.com&gt;</t>
  </si>
  <si>
    <t>Fri, 10 Apr 2015 13:54:20 -0400</t>
  </si>
  <si>
    <t>Funny or Die</t>
  </si>
  <si>
    <t>&lt;76254C9E-3118-41CA-AA9A-4D020361BECC@gmail.com&gt;</t>
  </si>
  <si>
    <t>Thu, 30 Apr 2015 11:03:25 -0700</t>
  </si>
  <si>
    <t>May 14: Manatos DC Event for "Madam Ambassador"</t>
  </si>
  <si>
    <t>&lt;99937E08-019B-4CFA-94EB-65C2B1408678@gmail.com&gt;</t>
  </si>
  <si>
    <t>Sat, 12 Dec 2015 16:30:23 +0000</t>
  </si>
  <si>
    <t>Fwd: dinner in NY Monday or Tuesday?</t>
  </si>
  <si>
    <t>&lt;6F5967CC-F499-4430-A641-9CCA0ADC5C9B@nbcuni.com&gt;</t>
  </si>
  <si>
    <t>Wed, 15 Apr 2015 18:14:22 -0400</t>
  </si>
  <si>
    <t>Press Req - Politico/Wall Street</t>
  </si>
  <si>
    <t>&lt;747c8148cdb58ed0cc80872655c6c7a9@mail.gmail.com&gt;</t>
  </si>
  <si>
    <t>Sat, 6 Feb 2016 12:03:52 -0500</t>
  </si>
  <si>
    <t>Re: Let me know when u have 5 mins</t>
  </si>
  <si>
    <t>&lt;E555AEB6-EAC0-4444-BFC6-7E31F86A217A@32advisors.com&gt;</t>
  </si>
  <si>
    <t>Fri, 17 Apr 2015 13:25:16 -0400</t>
  </si>
  <si>
    <t>"Isaac Lee (Public)" &lt;lee@page1media.com&gt;</t>
  </si>
  <si>
    <t>Re: intro</t>
  </si>
  <si>
    <t>&lt;B471518E-391B-43B9-ADE1-5F5F4F9C901D@gmail.com&gt;</t>
  </si>
  <si>
    <t>Sun, 4 Oct 2015 20:46:24 -0500</t>
  </si>
  <si>
    <t>Info for Julie Kitka Mtg.</t>
  </si>
  <si>
    <t>&lt;CAEMn5Q=ZjwoyXYt2g72PZkLDjzgZSNq4YRSxkFp9LVsaq+tp6w@mail.gmail.com&gt;</t>
  </si>
  <si>
    <t>Tue, 15 Sep 2015 15:12:20 -0400</t>
  </si>
  <si>
    <t>kcosta@hillaryclinton.com, tcarrk@hillaryclinton.com</t>
  </si>
  <si>
    <t>Re: For edits/approval: Letter to DNC members</t>
  </si>
  <si>
    <t>&lt;14fd26c0da0-4bc7-203b@webprd-m20.mail.aol.com&gt;</t>
  </si>
  <si>
    <t>Fri, 21 Mar 2014 12:42:05 -0400</t>
  </si>
  <si>
    <t>Casey Gerald &lt;caseydgerald@gmail.com&gt;</t>
  </si>
  <si>
    <t>egreen@americanprogress.org</t>
  </si>
  <si>
    <t>Re: [Amprog Alumni] More alumni news!</t>
  </si>
  <si>
    <t>&lt;CADoog9KepAZRVxNKunabK64kVEXu7OpeiuP=f5ePuOd2eL75ZQ@mail.gmail.com&gt;</t>
  </si>
  <si>
    <t>Sun, 1 Nov 2015 08:27:23 -0800</t>
  </si>
  <si>
    <t>Auto-reply: Maternity Leave Re: Wrapping Up Ragnar</t>
  </si>
  <si>
    <t>&lt;CAKM1B--DHT=SueYNC7t4qjW+w4Rjsv2A49_wywuRhNfiJPhMLA@mail.gmail.com&gt;</t>
  </si>
  <si>
    <t>Thu, 9 Apr 2015 16:28:31 -0400</t>
  </si>
  <si>
    <t>Jennifer Palmieri &lt;jennifer.m.palmieri@gmail.com&gt;, 
 Jesse Ferguson &lt;jesse@jesseferguson.com&gt;</t>
  </si>
  <si>
    <t>Re: Hello from Business Insider</t>
  </si>
  <si>
    <t>&lt;CAE6FiQ-SZD1aN16bUimuZkBi9VtLBCMXtMxrNdVWHo-KRmiZVQ@mail.gmail.com&gt;</t>
  </si>
  <si>
    <t>Mon, 9 Mar 2015 20:12:43 +0000</t>
  </si>
  <si>
    <t>H &lt;hdr29@hrcoffice.com&gt;, John Podesta &lt;john.podesta@gmail.com&gt;, 
 CDM &lt;cheryl.mills@gmail.com&gt;</t>
  </si>
  <si>
    <t>Leaks</t>
  </si>
  <si>
    <t>&lt;20150309201254.5902416.91046.2470@hrcoffice.com&gt;</t>
  </si>
  <si>
    <t>Mon, 13 Jul 2015 22:38:56 -0400</t>
  </si>
  <si>
    <t>Re: La Raza remarks</t>
  </si>
  <si>
    <t>&lt;-5253153903422609692@unknownmsgid&gt;</t>
  </si>
  <si>
    <t>Tue, 8 Jan 2013 05:15:36 +0000 (UTC)</t>
  </si>
  <si>
    <t>Michael Berman &lt;mberman@dubersteingroup.com&gt;</t>
  </si>
  <si>
    <t>Michael Berman has sent you a greeting card</t>
  </si>
  <si>
    <t>&lt;661006439.24477971357622136356.JavaMail.batch@lpc04&gt;</t>
  </si>
  <si>
    <t>Sun, 12 Oct 2014 14:29:30 -0400</t>
  </si>
  <si>
    <t>Re: Consensus and early returns pre-Nov. 3 election in: December 13 evening //WH Counsel reunion circa Quinn-Mills era plus/minus</t>
  </si>
  <si>
    <t>&lt;2A240010-973D-4AB3-B4E5-3545D0E15EC7@aol.com&gt;</t>
  </si>
  <si>
    <t>Thu, 8 Oct 2015 21:03:24 +0000</t>
  </si>
  <si>
    <t>Joe Whitworth &lt;Joe@thefreshwatertrust.org&gt;</t>
  </si>
  <si>
    <t>Book</t>
  </si>
  <si>
    <t>&lt;B8888DED-CCBE-4E80-8FF1-F606B775942F@thefreshwatertrust.org&gt;</t>
  </si>
  <si>
    <t>Sat, 2 May 2015 10:19:44 -0400</t>
  </si>
  <si>
    <t>&lt;1008474897258295140@unknownmsgid&gt;</t>
  </si>
  <si>
    <t>Fri, 25 Apr 2014 07:12:57 +0430</t>
  </si>
  <si>
    <t>&lt;CAP-MWF5jfhD4EDSvxZt0-nVSpGb9PmXyKDEvPYm8KpKPJKvomQ@mail.gmail.com&gt;</t>
  </si>
  <si>
    <t>Wed, 9 Sep 2015 19:30:16 -0400</t>
  </si>
  <si>
    <t>Fwd: Turkish Prime Minister Mr. Ahmet Davutoglu's meeting request
 with H.E. Ms. Hillary Clinton</t>
  </si>
  <si>
    <t>&lt;CAE6FiQ9-SH3tUH4X+oTnGhshsKdUFDKvgxw43Ucd4gh4MBUOtQ@mail.gmail.com&gt;</t>
  </si>
  <si>
    <t>Wed, 29 Apr 2015 15:15:55 +0000</t>
  </si>
  <si>
    <t>Sherman Cohn &lt;cohn@law.georgetown.edu&gt;</t>
  </si>
  <si>
    <t>Robin West &lt;west@law.georgetown.edu&gt;, 
 Law Faculty and Visitors &lt;LawFacultyandVisitors@law.georgetown.edu&gt;</t>
  </si>
  <si>
    <t>RE: a personal baltimore post</t>
  </si>
  <si>
    <t>&lt;3364EF2DC257DE4BB70A92D60B237BD76404C32D@LAW-MBX01.law.georgetown.edu&gt;</t>
  </si>
  <si>
    <t>Fri, 23 May 2008 16:18:57 -0400</t>
  </si>
  <si>
    <t>[big campaign] Cindy McCain had $6 million income in 2006</t>
  </si>
  <si>
    <t>&lt;020a01c8bd12$3b590590$b20b10b0$@org&gt;</t>
  </si>
  <si>
    <t>Tue, 30 Dec 2014 14:16:06 -0600</t>
  </si>
  <si>
    <t>Fwd: Thoughts on the closing of the year</t>
  </si>
  <si>
    <t>&lt;CAD7Tbaq+k-HEUy_DmRi3sLYy5g85Zv3spz3VsqP5cfHnk4TFrQ@mail.gmail.com&gt;</t>
  </si>
  <si>
    <t>Thu, 30 Jul 2015 13:57:59 -0400</t>
  </si>
  <si>
    <t>"Brian Fallon (bfallon@hillaryclinton.com)" &lt;bfallon@hillaryclinton.com&gt;, 
 Caitlin Merchant &lt;caitlin@grunwald-communications.com&gt;, 
 Christina Reynolds &lt;creynolds@hillaryclinton.com&gt;, 
 Dan Schwerin &lt;dschwerin@hillaryclinton.com&gt;, 
 David Binder &lt;david@db-research.com&gt;, 
 Elan Kriegel &lt;ekriegel@hillaryclinton.com&gt;, 
 Ellen Esterhay &lt;ellen.esterhay@gmmb.com&gt;, 
 Huma Abedin &lt;ha16@hillaryclinton.com&gt;, 
 Jake Sullivan &lt;jsullivan@hillaryclinton.com&gt;, 
 Jennifer Palmieri &lt;jpalmieri@hillaryclinton.com&gt;, 
 Jim Margolis &lt;jim.margolis@gmmb.com&gt;, Joel Benenson &lt;jbenenson@bsgco.com&gt;, 
 John Anzalone &lt;john@algpolling.com&gt;, John Podesta &lt;john.podesta@gmail.com&gt;, 
 Katie Connolly &lt;kconnolly@bsgco.com&gt;, Katie Dowd &lt;kdowd@hillaryclinton.com&gt;, 
 Kristina Schake &lt;kschake@hillaryclinton.com&gt;, 
 Mandy Grunwald &lt;gruncom@aol.com&gt;, 
 Marlon Marshall &lt;mmarshall@hillaryclinton.com&gt;, 
 Matt Paul &lt;mpaul@hillaryclinton.com&gt;, 
 Maya Harris &lt;mharris@hillaryclinton.com&gt;, 
 Michael Halle &lt;mhalle@hillaryclinton.com&gt;, 
 Mike Vlacich &lt;mvlacich@hillaryclinton.com&gt;, 
 Mona Thinavongsa &lt;mona@algpolling.com&gt;, 
 Oren Shur &lt;oshur@hillaryclinton.com&gt;, Robby Mook &lt;re47@hillaryclinton.com&gt;, 
 Sawsan Bay &lt;sbay@hillaryclinton.com&gt;, Shannon Currie &lt;scurrie@bsgco.com&gt;, 
 Teddy Goff &lt;tgoff@hillaryclinton.com&gt;, 
 Tony Carrk &lt;tcarrk@hillaryclinton.com&gt;</t>
  </si>
  <si>
    <t>Agenda for the 2pm Meeting</t>
  </si>
  <si>
    <t>&lt;CAG7k_Mpz26GbSDVNN=assAvvwOt+MM=0ZpRDig=KC81bUcvH2g@mail.gmail.com&gt;</t>
  </si>
  <si>
    <t>Fri, 20 Dec 2013 15:23:34 -0500</t>
  </si>
  <si>
    <t>"Mike Berman" &lt;MBerman@dubersteingroup.com&gt;</t>
  </si>
  <si>
    <t>I applaud your willingness to go back in good luck</t>
  </si>
  <si>
    <t>&lt;20131220202334.5066891.59366.31359@dubersteingroup.com&gt;</t>
  </si>
  <si>
    <t>Thu, 20 Feb 2014 14:08:03 -0500</t>
  </si>
  <si>
    <t>Re: Congressional Investigations Paper Topic</t>
  </si>
  <si>
    <t>&lt;CAE6FiQ9MbvBAqRKks2a3SGGJxQAQpxzT8Od+a_A1rFTiPHj=Eg@mail.gmail.com&gt;</t>
  </si>
  <si>
    <t>Thu, 18 Dec 2014 03:34:39 +0000</t>
  </si>
  <si>
    <t>CDM &lt;Cheryl.mills@gmail.com&gt;, John Podesta &lt;john.podesta@gmail.com&gt;, 
 "Robby Mook" &lt;robbymook@gmail.com&gt;, Nick Merrill &lt;nmerrill@hrcoffice.com&gt;, 
 "Huma Abedin" &lt;huma@clintonemail.com&gt;, 
 Dan Schwerin &lt;dschwerin@hrcoffice.com&gt;, 
 "Jake Sullivan" &lt;jake.sullivan@gmail.com&gt;</t>
  </si>
  <si>
    <t>Axelrod</t>
  </si>
  <si>
    <t>&lt;D0B7B4CE.8FA7D%pir@hrcoffice.com&gt;</t>
  </si>
  <si>
    <t>Sun, 12 Jan 2014 09:50:54 -0500</t>
  </si>
  <si>
    <t>Just landed</t>
  </si>
  <si>
    <t>&lt;C6C90688A6F02D4D96CBB9A668FBF01659F0AAC6CA@XMAIL.podesta.com&gt;</t>
  </si>
  <si>
    <t>Wed, 29 Oct 2014 00:55:25 +0000</t>
  </si>
  <si>
    <t>"finance-dept@foustforvirginia.com" &lt;info@foustforvirginia.com&gt;</t>
  </si>
  <si>
    <t>there's nothing left to say</t>
  </si>
  <si>
    <t>&lt;4665441e043e284461a1fbf6fb744d6d@bounce.bluestatedigital.com&gt;</t>
  </si>
  <si>
    <t>Thu, 24 Sep 2015 18:07:26 -0400</t>
  </si>
  <si>
    <t>&lt;-7977922617508699426@unknownmsgid&gt;</t>
  </si>
  <si>
    <t>Mon, 10 Aug 2015 20:51:11 -0400</t>
  </si>
  <si>
    <t>&lt;CALr7Cn05e080FDRStSfAb+6KggjQvb5Oo2YqAZFuSznFtmBkhA@mail.gmail.com&gt;</t>
  </si>
  <si>
    <t>Mon, 22 Jun 2015 20:16:48 -0400</t>
  </si>
  <si>
    <t>Joel Benenson &lt;jbenenson@bsgco.com&gt;, Mandy Grunwald &lt;gruncom@aol.com&gt;, 
 Jim &lt;Jim.Margolis@gmmb.com&gt;, 
 Jennifer Palmieri &lt;jpalmieri@hillaryclinton.com&gt;, 
 David Binder &lt;David@db-research.com&gt;, John Anzalone &lt;john@algpolling.com&gt;, 
 Kristina Schake &lt;kschake@hillaryclinton.com&gt;, 
 Robby Mook &lt;re47@hillaryclinton.com&gt;, 
 Jake Sullivan &lt;jake.sullivan@gmail.com&gt;, 
 John Podesta &lt;john.podesta@gmail.com&gt;, 
 Huma Abedin &lt;ha16@hillaryclinton.com&gt;, 
 Tony Carrk &lt;tcarrk@hillaryclinton.com&gt;, 
 Brian Fallon &lt;bfallon@hillaryclinton.com&gt;, 
 Maya Harris &lt;mharris@hillaryclinton.com&gt;, 
 Marlon Marshall &lt;mmarshall@hillaryclinton.com&gt;, 
 Christina Reynolds &lt;creynolds@hillaryclinton.com&gt;, 
 Oren Shur &lt;oshur@hillaryclinton.com&gt;, 
 Amanda Renteria &lt;arenteria@hillaryclinton.com&gt;</t>
  </si>
  <si>
    <t>HRC @ Christ the King Church</t>
  </si>
  <si>
    <t>&lt;CAAEwKfx90XFn2moy3B3fJRQZCpA6eWrUCKTmmWrzc-QD_zZ7_g@mail.gmail.com&gt;</t>
  </si>
  <si>
    <t>Sun, 3 Feb 2008 22:49:07 -0500</t>
  </si>
  <si>
    <t>"Begala, Paul" &lt;pbegala@hatcreekent.com&gt;, tom@zzranch.com, 
 "Stan Greenberg" &lt;sgreenberg@gqrr.com&gt;, 
 "Anna Greenberg" &lt;agreenberg@gqrr.com&gt;, zschwartz@shangrila.us, 
 "John Podesta" &lt;john.podesta@gmail.com&gt;, tara@campaigntodefendamerica.org, 
 "susan" &lt;Susan@messageinc.com&gt;</t>
  </si>
  <si>
    <t>RE: We've got some ads...</t>
  </si>
  <si>
    <t>&lt;DC51CA130B02C546A982679CDF0CCBEF027D5415@EVS1.GQRR.local&gt;</t>
  </si>
  <si>
    <t>Wed, 14 May 2008 23:16:08 -0000</t>
  </si>
  <si>
    <t>&lt;bvhx7h8a1qhy9saxsrscxatugwckqw.2011616918.2627@mta123.favorites.safeway.com&gt;</t>
  </si>
  <si>
    <t>Wed, 27 May 2015 17:25:04 +0000</t>
  </si>
  <si>
    <t>"Emily D. Clawson" &lt;edc31@law.georgetown.edu&gt;</t>
  </si>
  <si>
    <t>Happening now: Thank you for staff and faculty: Free Ice Cream &amp;
 Rootbeer Floats!</t>
  </si>
  <si>
    <t>&lt;D18B74FE.BA65%edc31@law.georgetown.edu&gt;</t>
  </si>
  <si>
    <t>Sun, 22 Feb 2015 19:09:00 -0500</t>
  </si>
  <si>
    <t>Robby Mook &lt;robbymook2015@gmail.com&gt;, John Podesta &lt;john.podesta@gmail.com&gt;, 
 Huma Abedin &lt;huma@hrcoffice.com&gt;, Cheryl Mills &lt;cheryl.mills@gmail.com&gt;</t>
  </si>
  <si>
    <t>Robby/John/Huma/Cheryl Call</t>
  </si>
  <si>
    <t>&lt;D10FDA08.35F51%marissa.astor@icloud.com&gt;</t>
  </si>
  <si>
    <t>Sun, 25 Oct 2015 19:06:15 -0400</t>
  </si>
  <si>
    <t>&lt;-2918699520514769689@unknownmsgid&gt;</t>
  </si>
  <si>
    <t>Tue, 15 Jul 2014 17:03:00 -0400</t>
  </si>
  <si>
    <t>Jeanne Ruesch &lt;jruesch@rueschfamilyfoundation.com&gt;</t>
  </si>
  <si>
    <t>Re: Our Daughter's Fundraiser</t>
  </si>
  <si>
    <t>&lt;6D4E4592-5E17-4FD9-B95C-A84BCF293EF4@rueschfamilyfoundation.com&gt;</t>
  </si>
  <si>
    <t>Mon, 13 Oct 2014 03:25:00 +0000</t>
  </si>
  <si>
    <t>Ann's iPad &lt;info@kirkpatrickforarizona.com&gt;</t>
  </si>
  <si>
    <t>re: out of options</t>
  </si>
  <si>
    <t>&lt;bb8f6f715640404a45fb4c8881d3134c@bounce.bluestatedigital.com&gt;</t>
  </si>
  <si>
    <t>Mon, 9 Nov 2015 16:57:51 +0100</t>
  </si>
  <si>
    <t>Admin &lt;mrm68@georgetown.edu&gt;</t>
  </si>
  <si>
    <t>&lt;CAGV+wMqLdrA1hauZ1bu4MRb0ewJd+AOtATaMTYx1mzytnUPdpQ@mail.gmail.com&gt;</t>
  </si>
  <si>
    <t>Mon, 12 Jan 2009 20:18:15 +0000</t>
  </si>
  <si>
    <t>r_m_gates@att.net</t>
  </si>
  <si>
    <t>FW: Arnold Punaro as Secretary of the Army</t>
  </si>
  <si>
    <t>&lt;011220092018.17962.496BA587000495EB0000462A22230704929B0A02D29B9B0EBF9C0A9B0E09A103A19D@att.net&gt;</t>
  </si>
  <si>
    <t>Wed, 24 Dec 2008 18:01:24 +0800 (CST)</t>
  </si>
  <si>
    <t>Merry Christmas</t>
  </si>
  <si>
    <t>&lt;1230112884.60000.johnson_lo@mail2000.com.tw&gt;</t>
  </si>
  <si>
    <t>Sat, 09 Jan 2016 21:52:41 +0000</t>
  </si>
  <si>
    <t>Canceled Event: Expectations Meeting @ Sat Jan 9, 2016 5pm - 6pm (john.podesta@gmail.com)</t>
  </si>
  <si>
    <t>&lt;089e0158b3941aff140528edb9dc@google.com&gt;</t>
  </si>
  <si>
    <t>Tue, 10 Nov 2015 01:45:42 -0500</t>
  </si>
  <si>
    <t>Dipayan Ghosh &lt;ghosh.d7@gmail.com&gt;</t>
  </si>
  <si>
    <t>Farewell Drinks (11/12)</t>
  </si>
  <si>
    <t>&lt;CAHWYgCOppZnRFRuGRpCp=eu5shWRX=7iPOVGJuq0OqrchTPv4Q@mail.gmail.com&gt;</t>
  </si>
  <si>
    <t>Wed, 5 Mar 2014 13:17:37 -0500</t>
  </si>
  <si>
    <t>Fwd: Paper Topic Submission</t>
  </si>
  <si>
    <t>&lt;82F00C86-A708-4348-8719-FAF092BF8E84@gmail.com&gt;</t>
  </si>
  <si>
    <t>Thu, 7 Jan 2016 16:35:14 -0500</t>
  </si>
  <si>
    <t>&lt;9965D837-02C8-4782-8752-A78AB6D10012@yahoo.com&gt;</t>
  </si>
  <si>
    <t>Mon, 27 Apr 2015 15:52:36 +0000</t>
  </si>
  <si>
    <t>"john.podesta@gmail.com" &lt;john.podesta@gmail.com&gt;, 
 "charlie.baker@deweysquare.com" &lt;charlie.baker@deweysquare.com&gt;, 
 Charles Baker &lt;cbaker@hillaryclinton.com&gt;, 
 Marc Elias &lt;melias@perkinscoie.com&gt;</t>
  </si>
  <si>
    <t>Invitation: Allied Groups Check In Call @ Tue Apr 28, 2015 8:30am -
 9am (john.podesta@gmail.com)</t>
  </si>
  <si>
    <t>&lt;047d7bd907e61bfbea0514b6bc72@google.com&gt;</t>
  </si>
  <si>
    <t>Sun, 13 Dec 2015 13:57:35 -0500</t>
  </si>
  <si>
    <t>Re: Special moment</t>
  </si>
  <si>
    <t>&lt;CAE6FiQ-G=0yq1fChtLAZ-+ouGfAvSk2JP39LH_51tHK_pS9Zkw@mail.gmail.com&gt;</t>
  </si>
  <si>
    <t>Mon, 7 Mar 2016 00:03:02 +0000</t>
  </si>
  <si>
    <t>Josh Shapiro for Attorney General &lt;info@joshshapiro.org&gt;</t>
  </si>
  <si>
    <t>&lt;26431d397b9ad3e7b27995e70c3b30c5@bounce.bluestatedigital.com&gt;</t>
  </si>
  <si>
    <t>Wed, 5 Nov 2008 13:45:10 -0600</t>
  </si>
  <si>
    <t>"Chris Lu" &lt;clu@barackobama.com&gt;, john.podesta@gmail.com, 
 william.m.daley@jpmchase.com, cedley@gmail.com, 
 "Valerie Jarrett" &lt;vjarrett@barackobama.com&gt;, fpena@vestarden.com, 
 fromanm@citi.com, don.gips@level3.com, 
 "Pete Rouse" &lt;prouse@barackobama.com&gt;, 
 "Melody Barnes" &lt;mbarnes@barackobama.com&gt;, 
 "Bob Bauer (Perkins Coie)" &lt;rbauer@perkinscoie.com&gt;, 
 jg@rock-creek-ventures.com, cbutts.obama08@gmail.com, burke1262@cox.net, 
 cbrowner@thealbrightgroupllc.com, sonalshah@google.com, ricesusane@aol.com, 
 mgitenstein@mayerbrown.com, laurasnichols@yahoo.com, 
 "Sarah Feinberg" &lt;sarahelizabethfeinberg@gmail.com&gt;, 
 "Ted Kaufman" &lt;tkaufman@barackobama.com&gt;</t>
  </si>
  <si>
    <t>press release and TPs</t>
  </si>
  <si>
    <t>&lt;1B00035490093D4A9609987376E3B8331CA4629D@manny.obama.local&gt;</t>
  </si>
  <si>
    <t>Tue, 24 Feb 2015 17:34:06 +0000</t>
  </si>
  <si>
    <t>Daniella Leger &lt;dleger@americanprogress.org&gt;, 
 Debbie Fine &lt;DFine@americanprogress.org&gt;</t>
  </si>
  <si>
    <t>RE: Top Corporate/InHouse Counsel</t>
  </si>
  <si>
    <t>&lt;BN1PR05MB422CAFF9BF17DFFC3AF3D41D7160@BN1PR05MB422.namprd05.prod.outlook.com&gt;</t>
  </si>
  <si>
    <t>Wed, 27 Jan 2016 20:41:46 -0500</t>
  </si>
  <si>
    <t>"wmd0848@gmail.com" &lt;wmd0848@gmail.com&gt;</t>
  </si>
  <si>
    <t>&lt;CAE6FiQ-8+kBjSRvJ1OjV3YQUCBJMZs=1UKKEbaveVtohQaJoTA@mail.gmail.com&gt;</t>
  </si>
  <si>
    <t>Sat, 23 Aug 2008 20:55:49 -0500</t>
  </si>
  <si>
    <t>&lt;1B00035490093D4A9609987376E3B8331EF7702E@manny.obama.local&gt;</t>
  </si>
  <si>
    <t>Fri, 25 Jul 2014 18:34:16 +0000</t>
  </si>
  <si>
    <t>June Invoice</t>
  </si>
  <si>
    <t>&lt;268333079E2EA4438AB7B79D6C2706673EF8EC81@SJUSMAIL02.steptoe.com&gt;</t>
  </si>
  <si>
    <t>Wed, 30 Dec 2015 01:27:22 +0000</t>
  </si>
  <si>
    <t>Jordan &lt;admin@endcitizensunited.org&gt;</t>
  </si>
  <si>
    <t>john please</t>
  </si>
  <si>
    <t>&lt;f9ca52b6e8f11fbd22b8bc604d5a2a8f@bounce.bluestatedigital.com&gt;</t>
  </si>
  <si>
    <t>Sun, 7 Feb 2016 21:23:30 +0000</t>
  </si>
  <si>
    <t xml:space="preserve">Water &amp; infrastructure </t>
  </si>
  <si>
    <t>&lt;F136660D-A93C-4FA4-AE4A-7F227FB22380@thefreshwatertrust.org&gt;</t>
  </si>
  <si>
    <t>Thu, 28 Aug 2014 22:04:15 +0000</t>
  </si>
  <si>
    <t>"Roach, Ann" &lt;aroach@nrdc.org&gt;</t>
  </si>
  <si>
    <t>Home address?</t>
  </si>
  <si>
    <t>&lt;99C8EBF79C5DCC4DBBCB24A6651F52C60152E01F24@NYMAIL5D.nrdc.org&gt;</t>
  </si>
  <si>
    <t>Mon, 10 Aug 2015 14:45:28 +0000</t>
  </si>
  <si>
    <t>Mandy Grunwald &lt;gruncom@aol.com&gt;, Robby Mook &lt;re47@hillaryclinton.com&gt;</t>
  </si>
  <si>
    <t>&lt;D1EE2309.3A5B8%john@algpolling.com&gt;</t>
  </si>
  <si>
    <t>Mon, 13 Oct 2014 22:58:35 -0400</t>
  </si>
  <si>
    <t>"john.podesta@gmail.com" &lt;john.podesta@gmail.com&gt;, 
 Gabe Podesta &lt;gpodesta@gmail.com&gt;, Mary Podesta &lt;podesta.mary@gmail.com&gt;, 
 Megan Rouse &lt;meganrouse@gmail.com&gt;, 
 "Peter Huffman (LA JOLLA, CA)" &lt;peter_huffman@ml.com&gt;, 
 Joseph Spieczny &lt;spieczny@gmail.com&gt;</t>
  </si>
  <si>
    <t>Fwd: Roots of Health is Turning Five! Join Us at our Birthday Celebration!</t>
  </si>
  <si>
    <t>&lt;CAA4XnVCMNW9gq=xgbd7dcVArvvnU_ymg+1QC3VBkE-EZ4pZ27A@mail.gmail.com&gt;</t>
  </si>
  <si>
    <t>Tue, 28 Feb 2012 12:58:51 -0500</t>
  </si>
  <si>
    <t>for WJC: update on China rivers project</t>
  </si>
  <si>
    <t>&lt;D00800C9D48A754DA64285EA07737575012A4C271A@CLINTON07.utopiasystems.net&gt;</t>
  </si>
  <si>
    <t>Wed, 17 Feb 2016 20:59:39 +0000</t>
  </si>
  <si>
    <t>Justice Scalia</t>
  </si>
  <si>
    <t>&lt;D2EA42C1.85296%treanorwm@law.georgetown.edu&gt;</t>
  </si>
  <si>
    <t>Sun, 29 Mar 2015 19:21:38 -0400</t>
  </si>
  <si>
    <t>Fwd: Democracy Alliance</t>
  </si>
  <si>
    <t>&lt;CAE6FiQ_de_AHqzDSkX6KpcDnTvG76aUbA2KUidjnG96qnfdhzw@mail.gmail.com&gt;</t>
  </si>
  <si>
    <t>Sun, 20 Mar 2016 22:51:39 -0700</t>
  </si>
  <si>
    <t>Mallik Banda &lt;mallikbanda@hotmail.com&gt;</t>
  </si>
  <si>
    <t>Contribution to Hillory for America</t>
  </si>
  <si>
    <t>&lt;BAY172-W10FFD221810123CFA5BF51A98F0@phx.gbl&gt;</t>
  </si>
  <si>
    <t>Thu, 11 Feb 2016 17:23:57 -0500</t>
  </si>
  <si>
    <t>Fwd: 02.11.16 - Chelsea (MI day)</t>
  </si>
  <si>
    <t>&lt;CANvypvDN_P5gUT7AJ9VDjc=gCb6+hGnVPGw-yaqwkeQnjGwsxw@mail.gmail.com&gt;</t>
  </si>
  <si>
    <t>Fri, 4 Mar 2016 15:54:07 -0500</t>
  </si>
  <si>
    <t>Re: Debate Book - for tomorrow's prep</t>
  </si>
  <si>
    <t>&lt;CAEC0+fgmvGRvy1Rg-fRn=+C_9ZJE65Z2on06DErvR2JzBTkfhQ@mail.gmail.com&gt;</t>
  </si>
  <si>
    <t>Mon, 6 Apr 2015 22:04:57 +0000</t>
  </si>
  <si>
    <t>Frances DeLaurentis &lt;fcd@law.georgetown.edu&gt;</t>
  </si>
  <si>
    <t>Mitchell Bailin &lt;mcb48@law.georgetown.edu&gt;, 
 Law Faculty and Visitors &lt;LawFacultyandVisitors@law.georgetown.edu&gt;, 
 Law Center Deans &lt;LawCenterDeans@law.georgetown.edu&gt;</t>
  </si>
  <si>
    <t>RE: Denim Day -  Wed. April 8</t>
  </si>
  <si>
    <t>&lt;7DC76009E7105B4F8647701A0D22D800179245EA@LAW-MBX02.law.georgetown.edu&gt;</t>
  </si>
  <si>
    <t>Sat, 10 Dec 2011 16:10:11 -0500</t>
  </si>
  <si>
    <t>Inder Singh &lt;isingh@clintonhealthaccess.org&gt;</t>
  </si>
  <si>
    <t>Re: brief meeting for departing Clinton Foundation executive</t>
  </si>
  <si>
    <t>&lt;C8A8C6CEA29253419D4B04DE2C1251967D0529F48F@CLINTON07.utopiasystems.net&gt;</t>
  </si>
  <si>
    <t>Mon, 6 Apr 2015 16:15:26 +0000</t>
  </si>
  <si>
    <t>Robby Mook &lt;robbymook2015@gmail.com&gt;, 
 Marlon Marshall &lt;marlondmarshall@gmail.com&gt;, 
 Amanda Renteria &lt;amandarenteria@gmail.com&gt;, 
 Brynne Craig &lt;bcraig@hrcoffice.com&gt;</t>
  </si>
  <si>
    <t>Re: Fwd: Chance to talk today or tomorrow?</t>
  </si>
  <si>
    <t>&lt;BY2PR03MB491F127D74D6ED4E96337D9C4FE0@BY2PR03MB491.namprd03.prod.outlook.com&gt;</t>
  </si>
  <si>
    <t>Thu, 9 Oct 2014 17:03:48 -0400</t>
  </si>
  <si>
    <t>&lt;CAE6FiQ-h8CPfDpK323OZR5JTPbKZCZCRD+AqPC1xjxrT04m0dg@mail.gmail.com&gt;</t>
  </si>
  <si>
    <t>Fri, 6 Nov 2015 13:35:04 +0000</t>
  </si>
  <si>
    <t>"Fishman, Ira" &lt;Ira.Fishman@nflpa.com&gt;, 
 =?iso-8859-1?Q?John_Podesta=0D=0A_=28john.podesta@gmail.com=29?= &lt;john.podesta@gmail.com&gt;</t>
  </si>
  <si>
    <t xml:space="preserve">Re: I assume you saw, but powerful re our previous discussion about
 antitrust. </t>
  </si>
  <si>
    <t>&lt;D26216A4.9BEE4%hboushey@equitablegrowth.org&gt;</t>
  </si>
  <si>
    <t>Thu, 10 Mar 2011 11:46:52 -0500</t>
  </si>
  <si>
    <t>[big campaign] Recall polling in WI</t>
  </si>
  <si>
    <t>&lt;AANLkTi=AUQA9+8iFsv1d=D6k6pK+3PDTk6z2VsSf6F7V@mail.gmail.com&gt;</t>
  </si>
  <si>
    <t>Wed, 12 Aug 2015 11:34:38 -0400 (EDT)</t>
  </si>
  <si>
    <t>Hertz Gold Plus Rewards &lt;HertzGoldOffers@e.hertzusa.brierleycrm.com&gt;</t>
  </si>
  <si>
    <t>Welcome to Gold</t>
  </si>
  <si>
    <t>&lt;id52rt.id8xty9wrfb6mij0hp@e.hertzusa.brierleycrm.com&gt;</t>
  </si>
  <si>
    <t>Fri, 22 Jan 2016 02:02:56 +0000</t>
  </si>
  <si>
    <t>Re: STATUS OF GEORGETOWN LAW CAMPUS FOR FRIDAY, JAN 22 - SUNDAY,
 JAN 24 - information on teaching remotely</t>
  </si>
  <si>
    <t>&lt;BE64416F-1201-4F28-8102-C5B831653D61@law.georgetown.edu&gt;</t>
  </si>
  <si>
    <t>Wed, 12 Aug 2015 10:08:48 +0000 (UTC)</t>
  </si>
  <si>
    <t>LinkedIn Pulse &lt;news@linkedin.com&gt;</t>
  </si>
  <si>
    <t>&lt;2010181595.32509.1439374128154.JavaMail.app@ela4-app8476.prod&gt;</t>
  </si>
  <si>
    <t>Fri, 19 Dec 2014 14:23:32 -0500</t>
  </si>
  <si>
    <t>Re: He just went into the operating room</t>
  </si>
  <si>
    <t>&lt;CAE6FiQ9PW-9votyQ-moHCwL-GV+n-_5+z_s8ox6rd0r9q-8EiA@mail.gmail.com&gt;</t>
  </si>
  <si>
    <t>Sun, 2 Aug 2015 09:47:09 -0400</t>
  </si>
  <si>
    <t>Re: statement draft</t>
  </si>
  <si>
    <t>&lt;6594476869620267587@unknownmsgid&gt;</t>
  </si>
  <si>
    <t>Fri, 3 Apr 2015 08:53:44 -0400</t>
  </si>
  <si>
    <t>Re: Delayed getting in. Just leaving LaGuardia</t>
  </si>
  <si>
    <t>&lt;CAE6FiQ-UaaSpuOsH-i1Rw=aP9wDKzOu3E8AVXAxOosK3mb=f0A@mail.gmail.com&gt;</t>
  </si>
  <si>
    <t>Wed, 6 May 2015 21:37:20 -0400</t>
  </si>
  <si>
    <t>Thanks!</t>
  </si>
  <si>
    <t>&lt;CAE6FiQ_cKnGN5bmrdOJ8hfsgECUACEAARu9V6y_WLRFr5wVkaQ@mail.gmail.com&gt;</t>
  </si>
  <si>
    <t>Tue, 08 Mar 2016 23:31:07 +0000</t>
  </si>
  <si>
    <t>jsullivan@hillaryclinton.com</t>
  </si>
  <si>
    <t>john.podesta@gmail.com, ssolow@hillaryclinton.com, 
 mfisher@hillaryclinton.com</t>
  </si>
  <si>
    <t>Invitation: Meeting w/Brad Smith, President &amp; General Counsel of
 Micr... @ Thu Mar 31, 2016 2pm - 3pm (john.podesta@gmail.com)</t>
  </si>
  <si>
    <t>&lt;001a1141000ac1014c052d91f9a3@google.com&gt;</t>
  </si>
  <si>
    <t>Fri, 4 Jul 2008 17:48:34 -0400</t>
  </si>
  <si>
    <t>&lt;8dd172e0807041448gfadcd7fmf9899468ad90cac3@mail.gmail.com&gt;</t>
  </si>
  <si>
    <t>Mon, 26 Oct 2015 14:15:55 -0400</t>
  </si>
  <si>
    <t>&lt;CANqZgL_oMwBg-x8kxYSZXZ7QgCqDmzC=8nm3iWtd7V4jpFKS9A@mail.gmail.com&gt;</t>
  </si>
  <si>
    <t>Fri, 12 Sep 2014 09:37:49 -0500</t>
  </si>
  <si>
    <t>Eden McKissick-Hawley &lt;emckissickhawle@knox.edu&gt;</t>
  </si>
  <si>
    <t>position with Clinton campaign</t>
  </si>
  <si>
    <t>&lt;CAMQRLmKm9KAmgydwzCogZ4vCXYFXS+9OsbHE3XNgtBqs7gyazg@mail.gmail.com&gt;</t>
  </si>
  <si>
    <t>Wed, 23 Sep 2009 22:46:00 -0000</t>
  </si>
  <si>
    <t>Your Weekly Specials + Get a Flu Shot &amp; Get a 10% Coupon!</t>
  </si>
  <si>
    <t>&lt;busw99zbdw9vawaxbw5guatugwckzt.2011616918.8736@mta411.a.chtah.com&gt;</t>
  </si>
  <si>
    <t>Wed, 2 Dec 2009 03:26:17 +0000</t>
  </si>
  <si>
    <t>"Tara McGuinness" &lt;tmcguinness@americanprogress.org&gt;</t>
  </si>
  <si>
    <t>Fw: The Hill: Carper Public Option Plan</t>
  </si>
  <si>
    <t>&lt;1545838988-1259724326-cardhu_decombobulator_blackberry.rim.net-1124661851-@bda071.bisx.prod.on.blackberry&gt;</t>
  </si>
  <si>
    <t>Fri, 1 Aug 2014 20:42:05 +0000</t>
  </si>
  <si>
    <t>&lt;f30115087929f2fd3de387831472ac12@bounce.bluestatedigital.com&gt;</t>
  </si>
  <si>
    <t>Fri, 4 Nov 2011 11:05:42 -0400</t>
  </si>
  <si>
    <t>Re: Bruce Lindsey</t>
  </si>
  <si>
    <t>&lt;CAE6FiQ-bJ+YLOS8nXBi1hJk7rzMmXKD1JK4NHKMAbRc20k=VGQ@mail.gmail.com&gt;</t>
  </si>
  <si>
    <t>Thu, 21 May 2015 16:36:20 -0400</t>
  </si>
  <si>
    <t>Re: Linked in</t>
  </si>
  <si>
    <t>&lt;CAEMn5Qk4Xrp9G2x70Z7vVbLqL8FAyA1U+-aLyfFoZcb7H5LtdA@mail.gmail.com&gt;</t>
  </si>
  <si>
    <t>Wed, 6 Feb 2008 12:22:14 -0500</t>
  </si>
  <si>
    <t>"Rebecca Buckwalter-Poza" &lt;rebecca@campaigntodefendamerica.org&gt;, 
 "Kristi Fuksa" &lt;kfuksa@gqrr.com&gt;, "Ana Iparraguirre" &lt;anai@gqrr.com&gt;, 
 "Stan Greenberg" &lt;sgreenberg@gqrr.com&gt;, 
 "Anna Greenberg" &lt;agreenberg@gqrr.com&gt;, "Bryan Fisher" &lt;BFisher@gqrr.com&gt;, 
 "Huda Hussain" &lt;HHussain@gqrr.com&gt;</t>
  </si>
  <si>
    <t>RE: Focus Group Guide Edits</t>
  </si>
  <si>
    <t>&lt;DC51CA130B02C546A982679CDF0CCBEF027D5CB2@EVS1.GQRR.local&gt;</t>
  </si>
  <si>
    <t>Thu, 7 Feb 2008 03:02:58 -0500</t>
  </si>
  <si>
    <t>tom@zzranch.com, "Susan McCue" &lt;Susan.McCue@one.org&gt;, 
 "Paul Begala" &lt;pbegala@hatcreekent.com&gt;, 
 rebecca@campaigntodefendamerica.org, 
 "Tara McGuinness" &lt;tara.mcguinness@gmail.com&gt;, john.podesta@gmail.com</t>
  </si>
  <si>
    <t>Cincinnati Note</t>
  </si>
  <si>
    <t>&lt;A596446760EC454295A8ADEC2961A62A015F9C9B@EVS1.GQRR.local&gt;</t>
  </si>
  <si>
    <t>Sun, 30 Aug 2015 21:25:33 -0400</t>
  </si>
  <si>
    <t>Caroline confirmed for tomorrow 7:30 am</t>
  </si>
  <si>
    <t>&lt;CAEMn5Qm4a-PSdc2-Aisgb2DkOYz8YuC_eKQNsK1p27vG8Xbr2Q@mail.gmail.com&gt;</t>
  </si>
  <si>
    <t>Mon, 07 Sep 2015 02:20:16 +0000</t>
  </si>
  <si>
    <t>john.podesta@gmail.com, nbudzinski@hillaryclinton.com, 
 mmarshall@hillaryclinton.com, hstone@hillaryclinton.com, 
 slatham@hillaryclinton.com</t>
  </si>
  <si>
    <t>Invitation: Labor Huddle @ Mon Sep 7, 2015 10:30am - 11am (john.podesta@gmail.com)</t>
  </si>
  <si>
    <t>&lt;047d7bacc40ce1a894051f1ee35b@google.com&gt;</t>
  </si>
  <si>
    <t>Thu, 25 Jun 2015 14:38:50 -0400</t>
  </si>
  <si>
    <t>John Podesta &lt;john.podesta@gmail.com&gt;, 
 Podesta John &lt;jpodesta@americanprogress.org&gt;</t>
  </si>
  <si>
    <t>If you're awake, missed calls</t>
  </si>
  <si>
    <t>&lt;CAKM1B-8XvbsegdQm_REaT=gTBTGnRUPjAcZbp2e7T1rkgqUP4A@mail.gmail.com&gt;</t>
  </si>
  <si>
    <t>Sat, 14 Nov 2015 06:18:56 +0000</t>
  </si>
  <si>
    <t>Jake Sullivan &lt;jsullivan@hillaryclinton.com&gt;, 
 Jake Sullivan &lt;jsullivan@hillaryclinton.com&gt;, Karen Dunn &lt;KDunn@BSFLLP.com&gt;, 
 Karen Dunn &lt;karen.l.dunn@gmail.com&gt;, John Podesta &lt;john.podesta@gmail.com&gt;</t>
  </si>
  <si>
    <t>Last thought</t>
  </si>
  <si>
    <t>&lt;F652FD7157F3814886D064763C7EADD816123F7E@REV02EXCH01.revolution.ad&gt;</t>
  </si>
  <si>
    <t>Thu, 25 Jul 2013 21:02:13 -0400</t>
  </si>
  <si>
    <t>Matt McKenna &lt;matt.mckenna@gmail.com&gt;, 
 Tina Flournoy &lt;Tina@presidentclinton.com&gt;, 
 "'blindsey@clintonfoundation.org'" &lt;blindsey@clintonfoundation.org&gt;, 
 "'valexander@clintonfoundation.org'" &lt;valexander@clintonfoundation.org&gt;, 
 "'craig.minassian@clintonglobalinitiative.org'" &lt;craig.minassian@clintonglobalinitiative.org&gt;, 
 "'john.podesta@gmail.com'" &lt;john.podesta@gmail.com&gt;</t>
  </si>
  <si>
    <t>&lt;CE174230.1A928A%preines.hrco@gmail.com&gt;</t>
  </si>
  <si>
    <t>Tue, 7 May 2013 22:42:58 -0400</t>
  </si>
  <si>
    <t>Unicorns exist**</t>
  </si>
  <si>
    <t>&lt;79ce84d11df630724125be74075e3c44@ofa0.bounce.bluestatedigital.com&gt;</t>
  </si>
  <si>
    <t>Tue, 16 Jul 2013 10:09:19 -0400</t>
  </si>
  <si>
    <t>[big campaign] You're Invited [Thurs.] - spread the word</t>
  </si>
  <si>
    <t>&lt;CA+1ChEVUa5941U4hNSFFBFV68tA6r0=4Eis45bWg2ahdaSngMA@mail.gmail.com&gt;</t>
  </si>
  <si>
    <t>Sat, 21 Mar 2015 08:48:03 -0400</t>
  </si>
  <si>
    <t>Warning to Hillary Clinton</t>
  </si>
  <si>
    <t>&lt;SNT404-EAS1945A3116A804C6169EA431DF0F0@phx.gbl&gt;</t>
  </si>
  <si>
    <t>Mon, 18 May 2015 19:27:44 +0000</t>
  </si>
  <si>
    <t>Office of the CIO &lt;officeofthecio@georgetown.edu&gt;</t>
  </si>
  <si>
    <t>&lt;1582546325.26877541431977264108.JavaMail.app@rbg31.atlis1&gt;</t>
  </si>
  <si>
    <t>Sun, 9 Nov 2008 00:03:51 -0600</t>
  </si>
  <si>
    <t>MOU</t>
  </si>
  <si>
    <t>&lt;1B00035490093D4A9609987376E3B83326F783AF@manny.obama.local&gt;</t>
  </si>
  <si>
    <t>Tue, 18 Feb 2014 09:12:46 -0500</t>
  </si>
  <si>
    <t>"Mantz, Jonathan" &lt;JMantz@BGRdc.com&gt;</t>
  </si>
  <si>
    <t>Official Question/ request for you</t>
  </si>
  <si>
    <t>&lt;5D97D009-F3D3-4E22-9B9E-0C1F1C164B55@BGRdc.com&gt;</t>
  </si>
  <si>
    <t>Tue, 9 Jul 2013 17:42:14 -0400</t>
  </si>
  <si>
    <t>An Evening with Bill, Hillary &amp; Chelsea Clinton on September 9 in
 Washington D.C.</t>
  </si>
  <si>
    <t>&lt;4303C10AE8D22245B3B873ECDF3AEAD6050E45FEA2@CLINTON07.utopiasystems.net&gt;</t>
  </si>
  <si>
    <t>Mon, 17 May 2010 09:47:37 -0500 (CDT)</t>
  </si>
  <si>
    <t>Dirty politics spilling into the Gulf</t>
  </si>
  <si>
    <t>&lt;11908365.1274110203297.JavaMail.www@app319&gt;</t>
  </si>
  <si>
    <t>Mon, 15 Jun 2015 19:21:08 -0400</t>
  </si>
  <si>
    <t>Melissa Cantrell &lt;mcantrell@hillaryclinton.com&gt;, 
 HRC Rapid &lt;HRCRapid@hillaryclinton.com&gt;</t>
  </si>
  <si>
    <t>RE: June 15 Evening Network News Roundup</t>
  </si>
  <si>
    <t>&lt;4132794c884e8fb2bafeb2ec5c0b1b99@mail.gmail.com&gt;</t>
  </si>
  <si>
    <t>Fri, 11 Dec 2009 10:27:19 -0500 (EST)</t>
  </si>
  <si>
    <t>Sestak v Specter - Renewing our Economy</t>
  </si>
  <si>
    <t>&lt;368379522.1788938113@wfc.wfcDB.mail.democracyinaction.com&gt;</t>
  </si>
  <si>
    <t>Mon, 24 Aug 2015 07:18:27 -0400 (EDT)</t>
  </si>
  <si>
    <t>The Daily 202: Biden Boomlet Turns Serious as Veep Weighs Options
 Against Hillary</t>
  </si>
  <si>
    <t>&lt;20150824071827.5007372.271041@sailthru.com&gt;</t>
  </si>
  <si>
    <t>Sat, 12 Dec 2015 21:01:53 +0000</t>
  </si>
  <si>
    <t>Penny Pritzker &lt;PSP38@doc.gov&gt;</t>
  </si>
  <si>
    <t>"Brian_C_Deese@who.eop.gov" &lt;Brian_C_Deese@who.eop.gov&gt;, 
 John Podesta &lt;John.podesta@gmail.com&gt;</t>
  </si>
  <si>
    <t>Fwd: FACT SHEET: U.S. Leadership and the Historic Paris Agreement to
 Combat Climate Change</t>
  </si>
  <si>
    <t>&lt;F759659E-4A3F-44F3-819C-77BF8E1E0D47@doc.gov&gt;</t>
  </si>
  <si>
    <t>Wed, 22 Oct 2008 11:16:04 -0500</t>
  </si>
  <si>
    <t>&lt;OFB5482656.2B2DB2F1-ON852574EA.005951FB-862574EA.00595CA0@jpmchase.com&gt;</t>
  </si>
  <si>
    <t>Thu, 09 Oct 2008 13:04:16 -0400</t>
  </si>
  <si>
    <t>"Alice Germond" &lt;germonda@dnc.org&gt;</t>
  </si>
  <si>
    <t>offer</t>
  </si>
  <si>
    <t>&lt;48EE015002000077000701C2@dncn12.dnc.org&gt;</t>
  </si>
  <si>
    <t>Thu, 29 Sep 2011 09:05:46 -0400</t>
  </si>
  <si>
    <t>Need Disaster Assistance? Move to Iraq</t>
  </si>
  <si>
    <t>&lt;DADBD71F3ECD1E42AD140ED28DA4FD2647201B901B@CAPMAILBOX.americanprogresscenter.org&gt;</t>
  </si>
  <si>
    <t>Sun, 13 Sep 2015 14:36:49 +0300</t>
  </si>
  <si>
    <t>123456xyz &lt;123456xyz@gmail.com&gt;</t>
  </si>
  <si>
    <t>&lt;ce54d1715fb5844d85425b657abad991@hra-ngo.org&gt;</t>
  </si>
  <si>
    <t>Wed, 30 Dec 2015 13:23:21 -0500</t>
  </si>
  <si>
    <t>&lt;B71B2AD0-8CDC-4A2A-BF0C-A09B1D1E6737@gmail.com&gt;</t>
  </si>
  <si>
    <t>Sun, 4 Nov 2012 18:50:55 +0000</t>
  </si>
  <si>
    <t>"Jon Schnur" &lt;schnurjhs@aol.com&gt;</t>
  </si>
  <si>
    <t>Quick concern/suggestion re Tues</t>
  </si>
  <si>
    <t>&lt;1774427350-1352055055-cardhu_decombobulator_blackberry.rim.net-1733553046-@b4.c15.bise6.blackberry&gt;</t>
  </si>
  <si>
    <t>Wed, 31 Mar 2010 12:59:49 -0400</t>
  </si>
  <si>
    <t>"Raj Goyle " &lt;info@rajforkansas.com&gt;</t>
  </si>
  <si>
    <t>We're close but not there yet!</t>
  </si>
  <si>
    <t>&lt;ce458ebce71146fd9febe5c63e51f4a5@rajforkansas.com&gt;</t>
  </si>
  <si>
    <t>Fri, 5 Feb 2016 18:32:30 -0500</t>
  </si>
  <si>
    <t>Robby Mook &lt;rmook@hillaryclinton.com&gt;</t>
  </si>
  <si>
    <t>Re: Environmental Earned Media Opportunities in Florida</t>
  </si>
  <si>
    <t>&lt;CALbF9hXLh3dcQ+_jZBiF5ky8S2P7wZKqGBPxU-gMt4G1cROFOw@mail.gmail.com&gt;</t>
  </si>
  <si>
    <t>Thu, 8 Oct 2015 17:15:01 -0400 (EDT)</t>
  </si>
  <si>
    <t>You can still share your opinion and be rewarded  50 Award Miles</t>
  </si>
  <si>
    <t>&lt;2100377998.20568419.1444338901790@ctjbossms02.surveysampling.com&gt;</t>
  </si>
  <si>
    <t>Wed, 12 Nov 2008 22:37:01 -0500</t>
  </si>
  <si>
    <t>Re: lesgelb</t>
  </si>
  <si>
    <t>&lt;698876986403DD49978316C1AC50A61270571E@exenjmb03.nam.nsroot.net&gt;</t>
  </si>
  <si>
    <t>Wed, 15 Jul 2015 17:04:30 -0400</t>
  </si>
  <si>
    <t>Re: IDP Dinner</t>
  </si>
  <si>
    <t>&lt;F60DBFF7-D980-48DE-A5A6-ED70DE444FD3@aol.com&gt;</t>
  </si>
  <si>
    <t>Thu, 2 Apr 2015 19:38:43 +0000</t>
  </si>
  <si>
    <t>RE: Hi</t>
  </si>
  <si>
    <t>&lt;C094865C4B0EBC4CB20DDAF694E759387E7333DB@SCG-LAMBX2.scg.corp&gt;</t>
  </si>
  <si>
    <t>Sat, 10 Oct 2015 16:32:01 +0000</t>
  </si>
  <si>
    <t>CONFIDENTIAL:  Summary of  the meeting of the Executive Committee of
 the Knox College Board of Trustees, October 9, 2015</t>
  </si>
  <si>
    <t>&lt;BY2PR05MB194169E8C16F4BA9DCF51E1788330@BY2PR05MB1941.namprd05.prod.outlook.com&gt;</t>
  </si>
  <si>
    <t>Mon, 23 Jan 2012 09:47:07 -0500</t>
  </si>
  <si>
    <t>Re: CGSGI</t>
  </si>
  <si>
    <t>&lt;CAE6FiQ8iQxOQUs6pkt3qf1kRLhM+TRmy_KL53mx1HSjJFJepJg@mail.gmail.com&gt;</t>
  </si>
  <si>
    <t>Tue, 30 Jul 2013 09:40:06 -0400</t>
  </si>
  <si>
    <t>"Randy Florke " &lt;info@seanmaloney.com&gt;</t>
  </si>
  <si>
    <t>Fwd: for Sean</t>
  </si>
  <si>
    <t>&lt;2b457ccb26d443bf873bd44df99230e9@seanmaloney.com&gt;</t>
  </si>
  <si>
    <t>Mon, 20 May 2013 15:40:13 +0000 (UTC)</t>
  </si>
  <si>
    <t>Chris  Hughes &lt;info@tnr.com&gt;</t>
  </si>
  <si>
    <t>One year later</t>
  </si>
  <si>
    <t>&lt;1147002532.5004921369064413684.JavaMail.root@becket.iad01.hubspot-networks.net&gt;</t>
  </si>
  <si>
    <t>Mon, 20 Oct 2008 13:03:02 -0400</t>
  </si>
  <si>
    <t>"John Podesta" &lt;jpodesta@americanprogress.org&gt;</t>
  </si>
  <si>
    <t>FW: Energy Policy - Would You Like Some Help?</t>
  </si>
  <si>
    <t>&lt;80A0C6FBCD6E494E8933D1D1A52D267A0C514733@epistula.americanprogresscenter.org&gt;</t>
  </si>
  <si>
    <t>Wed, 4 Nov 2015 16:28:30 +0000</t>
  </si>
  <si>
    <t>Dean's Lunch in the Faculty Lounge at 12 noon today</t>
  </si>
  <si>
    <t>&lt;C6CBC6CBDCF269408374800E44213E703A3DF076@LAW-MBX01.law.georgetown.edu&gt;</t>
  </si>
  <si>
    <t>Sat, 6 Feb 2016 17:45:58 -0500</t>
  </si>
  <si>
    <t>DRAFT: Remarks for Flint events</t>
  </si>
  <si>
    <t>&lt;7c1d522e913c9efb702fc7173150e910@mail.gmail.com&gt;</t>
  </si>
  <si>
    <t>Thu, 14 Jan 2016 22:42:01 +0000</t>
  </si>
  <si>
    <t>Events to Celebrate the Life and Legacy of Dr. Martin Luther King,
 Jr. at Georgetown</t>
  </si>
  <si>
    <t>&lt;1734759108.488892591452811321093.JavaMail.app@rbg33.atlis1&gt;</t>
  </si>
  <si>
    <t>Fri, 11 Dec 2015 15:07:19 +0000</t>
  </si>
  <si>
    <t>&lt;232a4a45176fccacab865e520a7f9100a75.20151211150706@mail39.suw13.rsgsv.net&gt;</t>
  </si>
  <si>
    <t>Sat, 7 Mar 2015 20:35:55 +0000</t>
  </si>
  <si>
    <t>Cheryl Mills &lt;cheryl.mills@gmail.com&gt;, Robby Mook &lt;robbymook2015@gmail.com&gt;, 
 "john.podesta@gmail.com" &lt;john.podesta@gmail.com&gt;</t>
  </si>
  <si>
    <t>Revised Draft Statement</t>
  </si>
  <si>
    <t>&lt;BLUPR0701MB803CB6173B9BDFFDE94B49FA31D0@BLUPR0701MB803.namprd07.prod.outlook.com&gt;</t>
  </si>
  <si>
    <t>Thu, 27 Mar 2014 16:49:39 +0000</t>
  </si>
  <si>
    <t>Fw: TP: Former White House Speechwriter Has A Problem With Michelle
 Obama Being A Demanding Boss</t>
  </si>
  <si>
    <t>&lt;cbf8e8b3519f4184b75f1b78ba1c6e5b@BN1PR05MB422.namprd05.prod.outlook.com&gt;</t>
  </si>
  <si>
    <t>Tue, 13 May 2008 23:28:23 -0600</t>
  </si>
  <si>
    <t>'Michael Huttner' &lt;michael@progressnowaction.org&gt;</t>
  </si>
  <si>
    <t>For final edits: [test] Release: Launch of National McCain Billboard Contest</t>
  </si>
  <si>
    <t>&lt;03cf01c8b583$58228660$08679320$@org&gt;</t>
  </si>
  <si>
    <t>Tue, 28 Oct 2008 22:43:24 +0000</t>
  </si>
  <si>
    <t>Delivered: Re: Trip to Ft. Lauderdale</t>
  </si>
  <si>
    <t>&lt;1880249915-1225233794-cardhu_decombobulator_blackberry.rim.net-154732237-@bxe245.bisx.prod.on.blackberry&gt;</t>
  </si>
  <si>
    <t>Tue, 15 Mar 2016 22:40:26 -0400</t>
  </si>
  <si>
    <t>&lt;CAE6FiQ8WHWnYdJ2qjdf7m_0R73uEcR3ZpiwVzX_0JUOXXWOiVw@mail.gmail.com&gt;</t>
  </si>
  <si>
    <t>Mon, 9 Mar 2015 10:33:21 -0400</t>
  </si>
  <si>
    <t>Re: Draft Statement for HRC for Tues (comment)</t>
  </si>
  <si>
    <t>&lt;CALk44aCV5qX82Nw05Va8pPrbWkK4xO=EvtqcHW7rAXYUUM+6rw@mail.gmail.com&gt;</t>
  </si>
  <si>
    <t>Tue, 6 Jan 2009 07:56:03 -0500</t>
  </si>
  <si>
    <t>Elizabeth Brown</t>
  </si>
  <si>
    <t>&lt;2D9BF548D5515F438B3AA0B0BE7BF5F6303B036C5A@MBX-01.ptt.gov&gt;</t>
  </si>
  <si>
    <t>Wed, 2 Sep 2015 17:02:21 -0400</t>
  </si>
  <si>
    <t>Fwd: Rumors swirling that you're about to flinch</t>
  </si>
  <si>
    <t>&lt;CAE6FiQ80wBLKwmiKfgtQe0b2cD68jsBF8W95QkbE_BZe_mdVow@mail.gmail.com&gt;</t>
  </si>
  <si>
    <t>Tue, 16 Dec 2008 19:09:37 -0500</t>
  </si>
  <si>
    <t xml:space="preserve">WEDNESDAY Schedule for President Elect Barack Obama </t>
  </si>
  <si>
    <t>&lt;910765B614388641B55B89646DC9E157058143B0@SENATE-MS06.senate.ussenate.us&gt;</t>
  </si>
  <si>
    <t>Tue, 29 Sep 2009 22:27:41 -0400</t>
  </si>
  <si>
    <t>jpodesta@americanprogress.org, John.podesta@gmail.com</t>
  </si>
  <si>
    <t>RE: John Podesta is going to Madrid for the weekend</t>
  </si>
  <si>
    <t>&lt;9F6A2FB3C1C5D14BA95377AD282E74378BCFB5@FULCRUMHQ.FulcrumInvestments.local&gt;</t>
  </si>
  <si>
    <t>Fri, 8 Jan 2016 13:57:19 -0500</t>
  </si>
  <si>
    <t>&lt;2F0C1BB9-042E-4A65-ACBE-25E575C0C271@gmail.com&gt;</t>
  </si>
  <si>
    <t>Fri, 31 Jan 2014 22:51:19 -0500</t>
  </si>
  <si>
    <t>Can u call me</t>
  </si>
  <si>
    <t>&lt;C6C90688A6F02D4D96CBB9A668FBF01659F0AACB77@XMAIL.podesta.com&gt;</t>
  </si>
  <si>
    <t>Thu, 17 Mar 2016 17:24:32 -0400</t>
  </si>
  <si>
    <t>Fwd: remind me / PA /</t>
  </si>
  <si>
    <t>&lt;CANvypvARkwU_N3weuXB1vucxY45=cxdAqhzNudywxOi9WeWxLw@mail.gmail.com&gt;</t>
  </si>
  <si>
    <t>Wed, 22 Jul 2015 14:12:22 +0000</t>
  </si>
  <si>
    <t>"Brandon J. Rudolph" &lt;bjr44@law.georgetown.edu&gt;</t>
  </si>
  <si>
    <t>&lt;1A3CFE1456E2CD4FA977864815C92DA25E7FE84D@LAW-MBX01.law.georgetown.edu&gt;</t>
  </si>
  <si>
    <t>Tue, 3 Jun 2014 21:38:37 +0000</t>
  </si>
  <si>
    <t>FW: President Obama Announces More Key Administration Posts</t>
  </si>
  <si>
    <t>&lt;0A3C5A9384EF9048B07B16850F39D8851F9F08F7@smeopm04&gt;</t>
  </si>
  <si>
    <t>Tue, 2 Feb 2016 22:17:39 -0500</t>
  </si>
  <si>
    <t>Prep Call with HRC, Wednesday February 3rd</t>
  </si>
  <si>
    <t>&lt;CADp8JMwBqF=cgUdk0HSEa=keed48zF_J_wUNLmjM5V9jvNKM9w@mail.gmail.com&gt;</t>
  </si>
  <si>
    <t>Thu, 3 Nov 2011 12:57:30 -0400</t>
  </si>
  <si>
    <t>"Bruce Lindsey (brucerlindsey@aol.com)" &lt;brucerlindsey@aol.com&gt;, 
 =?us-ascii?Q?Anna=0D=0A_James_=28aj66@nyu.edu=29?= &lt;aj66@nyu.edu&gt;, 
 "john.podesta@gmail.com" &lt;john.podesta@gmail.com&gt;, 
 "'terry@tdmca.com'" &lt;terry@tdmca.com&gt;</t>
  </si>
  <si>
    <t>Clinton Foundation Governance Review</t>
  </si>
  <si>
    <t>&lt;7658E7986936534880AC9D6579D0B3A922C82FC39E@NYGEX7MB1.stbglobal.com&gt;</t>
  </si>
  <si>
    <t>Mon, 21 Sep 2015 21:04:29 -0400</t>
  </si>
  <si>
    <t>Keystone</t>
  </si>
  <si>
    <t>&lt;CAE6FiQ84-2859RvPZQsVFDEGsdzehMPm0Fg5UxbHi=9gUoUnQg@mail.gmail.com&gt;</t>
  </si>
  <si>
    <t>Tue, 17 Mar 2015 15:22:00 -0500</t>
  </si>
  <si>
    <t>Al Gore &lt;ag@carthagegroup.com&gt;</t>
  </si>
  <si>
    <t>Re: Nice piece in NYT</t>
  </si>
  <si>
    <t>&lt;CED6F71A-7C2F-4080-B577-6CDC7FECD498@carthagegroup.com&gt;</t>
  </si>
  <si>
    <t>Fri, 3 Oct 2014 10:37:24 -0400</t>
  </si>
  <si>
    <t>[epa-ej] EPA Seeks Feedback on Label Options for Safer Products</t>
  </si>
  <si>
    <t>&lt;LYRIS-526356-1509734-2014.10.03-10.37.32--podesta#law.georgetown.edu@lists.epa.gov&gt;</t>
  </si>
  <si>
    <t>Tue, 17 Nov 2015 19:05:49 -0500</t>
  </si>
  <si>
    <t>What's new for the AAdvantage program</t>
  </si>
  <si>
    <t>&lt;19630-779-RMPR76-RNABUN-HDD5VF-AV5IWD-W2RVTZ-M-M2-20151117-4220ec709426b57@e-dialog.com&gt;</t>
  </si>
  <si>
    <t>Tue, 03 Jun 2014 10:58:48 -0400</t>
  </si>
  <si>
    <t>"Jennifer Frost, Friends of Renteria " &lt;jennifer@frostgroup.net&gt;</t>
  </si>
  <si>
    <t>Reception with DCCC Red to Blue candidate Amanda Renteria (CA-21) on Monday, June 16th</t>
  </si>
  <si>
    <t>&lt;4e74f94cea4a4dda8bf31b939716baac@frostgroup.net&gt;</t>
  </si>
  <si>
    <t>Fri, 17 Oct 2014 12:00:05 +0000</t>
  </si>
  <si>
    <t>EPA Administrator Gina McCarthy to speak in Lohrfink Auditorium</t>
  </si>
  <si>
    <t>&lt;1212868091.21298801413547205184.JavaMail.app@rbg33.atlis1&gt;</t>
  </si>
  <si>
    <t>Mon, 22 Dec 2008 10:35:13 -0500</t>
  </si>
  <si>
    <t>Rahm just called</t>
  </si>
  <si>
    <t>&lt;2D9BF548D5515F438B3AA0B0BE7BF5F63034A9C9EA@MBX-01.ptt.gov&gt;</t>
  </si>
  <si>
    <t>Wed, 22 Oct 2008 09:41:56 -0400</t>
  </si>
  <si>
    <t>"Gayle Smith" &lt;gaylesmithgayle@gmail.com&gt;</t>
  </si>
  <si>
    <t>RE: NSC paper</t>
  </si>
  <si>
    <t>&lt;3D4E0DAB0236644193F6AA291205B23B04541D64@SDCPEXCCL2MX.wilmerhale.com&gt;</t>
  </si>
  <si>
    <t>Thu, 24 Sep 2015 02:13:25 +0000</t>
  </si>
  <si>
    <t>Christopher Ballantyne &lt;ballantc@law.georgetown.edu&gt;</t>
  </si>
  <si>
    <t>Susan Low Bloch &lt;bloch@law.georgetown.edu&gt;, 
 "William M. Treanor" &lt;wtreanor@law.georgetown.edu&gt;, 
 All Faculty and Staff &lt;AllFacultyandStaff@law.georgetown.edu&gt;</t>
  </si>
  <si>
    <t>&lt;254648A6DDBEC94E8AB25C8CA9837C5418734929@LAW-MBX02.law.georgetown.edu&gt;</t>
  </si>
  <si>
    <t>Mon, 28 Sep 2015 13:06:59 -0400</t>
  </si>
  <si>
    <t>Re: ROUNDUP: Meeting Requests, VMs 9/28</t>
  </si>
  <si>
    <t>&lt;CAE6FiQ-WkJ0Mp1pPFAO922Ah5OJf3dNsS6CEHqRrvHEmU1Tctg@mail.gmail.com&gt;</t>
  </si>
  <si>
    <t>Fri, 30 Jan 2015 14:49:00 +0000</t>
  </si>
  <si>
    <t>HRC Clips | 1.30.15</t>
  </si>
  <si>
    <t>&lt;BY2PR0301MB0725A78EA602C2B14CD453B5C3310@BY2PR0301MB0725.namprd03.prod.outlook.com&gt;</t>
  </si>
  <si>
    <t>Wed, 25 Nov 2015 12:49:27 -0600</t>
  </si>
  <si>
    <t>"Financial Times" &lt;email@email.ft.com&gt;</t>
  </si>
  <si>
    <t>The Autumn Statement and Spending Review 2015</t>
  </si>
  <si>
    <t>&lt;056e8845-2fee-425f-ab11-71aabaae1c85@xtnvmta101.xt.local&gt;</t>
  </si>
  <si>
    <t>Wed, 24 Feb 2010 17:07:05 +0000</t>
  </si>
  <si>
    <t>"Michael Huttner, Founder and CEO" &lt;info@progressnow.org&gt;</t>
  </si>
  <si>
    <t>Confidential memo and update</t>
  </si>
  <si>
    <t>&lt;30da353c87d499d89d93261e98df6f15@localhost.localdomain&gt;</t>
  </si>
  <si>
    <t>Tue, 26 Feb 2013 00:04:37 +0000</t>
  </si>
  <si>
    <t>BigCampaign &lt;bigcampaign@googlegroups.com&gt;</t>
  </si>
  <si>
    <t>[big campaign] VoicesfromtheClassroom (kidsnotcuts).docx</t>
  </si>
  <si>
    <t>&lt;DA758D58-B4E5-4E4D-9C73-66BC9C703F53@nea.org&gt;</t>
  </si>
  <si>
    <t>Sat, 22 Nov 2008 16:04:15 -0500</t>
  </si>
  <si>
    <t>"'adunn@squiermedia.com'" &lt;'adunn@squiermedia.com'&gt;, 
 Alyssa Mastromonaco &lt;Alyssa.Mastromonaco@ptt.gov&gt;, 
 Amanda Anderson &lt;Amanda.Anderson@ptt.gov&gt;, 
 "Anita B. Dunn" &lt;Anita.Dunn@ptt.gov&gt;, 
 "'axelrodfam@aol.com'" &lt;'axelrodfam@aol.com'&gt;, 
 Dan Pfeiffer &lt;Dan.Pfeiffer@ptt.gov&gt;, 
 Jayne Thomisee &lt;Jayne.Thomisee@ptt.gov&gt;, Jim Messina &lt;Jim.Messina@ptt.gov&gt;, 
 "'john.podesta@gmail.com'" &lt;'john.podesta@gmail.com'&gt;, 
 "'jpodesta@americanprogress.org'" &lt;'jpodesta@americanprogress.org'&gt;, 
 Kristin   Sheehy &lt;Kristin.Sheehy@ptt.gov&gt;, 
 "'ksheehy@barackobama.com'" &lt;'ksheehy@barackobama.com'&gt;, 
 "'kvincent@akpdmedia.com'" &lt;'kvincent@akpdmedia.com'&gt;, 
 Pete Rouse &lt;Pete.Rouse@ptt.gov&gt;, Phil Schiliro &lt;Phil.Schiliro@ptt.gov&gt;, 
 "'prouse@barackobama.com'" &lt;'prouse@barackobama.com'&gt;, 
 "'rahm@friendsofrahmemanuel.com'" &lt;'rahm@friendsofrahmemanuel.com'&gt;, 
 "'rgibbs@barackobama.com'" &lt;'rgibbs@barackobama.com'&gt;, 
 Sara Latham &lt;Sara.Latham@ptt.gov&gt;, Sarah Feinberg &lt;Sarah.Feinberg@ptt.gov&gt;, 
 Stephanie Cutter &lt;Stephanie.Cutter@ptt.gov&gt;, 
 "'swarfield@squiermedia.com'" &lt;'swarfield@squiermedia.com'&gt;, 
 Valerie Jarrett &lt;Valerie.Jarrett@ptt.gov&gt;, 
 "'vjarrett@habitat.com'" &lt;'vjarrett@habitat.com'&gt;</t>
  </si>
  <si>
    <t>Call tonight cancelled</t>
  </si>
  <si>
    <t>&lt;C3A7CC906A84E040A2FE3C55E46B273A53FEFC8565@MBX-01.ptt.gov&gt;</t>
  </si>
  <si>
    <t>Fri, 18 Mar 2016 16:07:56 -0400</t>
  </si>
  <si>
    <t>CT | 3.18.2016</t>
  </si>
  <si>
    <t>&lt;2623039817938609109@unknownmsgid&gt;</t>
  </si>
  <si>
    <t>Fri, 5 Dec 2014 02:50:02 -0500</t>
  </si>
  <si>
    <t>John_D_Podesta@who.eop.gov, Eryn Sepp &lt;Eryn_M_Sepp@who.eop.gov&gt;</t>
  </si>
  <si>
    <t>Fwd: Teaching Schedule 2015-16</t>
  </si>
  <si>
    <t>&lt;F5A4D8DA-213E-49CB-841E-95813B2FF99E@gmail.com&gt;</t>
  </si>
  <si>
    <t>Sun, 14 Jun 2015 18:37:16 -0400</t>
  </si>
  <si>
    <t>&lt;A7E631A2-52E2-4B66-B337-BC32FE76EC90@aol.com&gt;</t>
  </si>
  <si>
    <t>Sun, 6 Sep 2015 22:27:47 +0000</t>
  </si>
  <si>
    <t>Re: You around tomorrow for a call?</t>
  </si>
  <si>
    <t>&lt;20150906222746.6168656.72496.6400@state.gov&gt;</t>
  </si>
  <si>
    <t>Thu, 29 Jul 2010 14:55:41 -0500</t>
  </si>
  <si>
    <t>Robert Becker &lt;becker@goyleforcongress.com&gt;</t>
  </si>
  <si>
    <t>Lisa DeCow &lt;lisa@goyleforcongress.com&gt;</t>
  </si>
  <si>
    <t>EXCLUSIVE: Raj Goyle Strategy Briefing</t>
  </si>
  <si>
    <t>&lt;2D9964C8-649D-45A6-8153-1769499669F2@goyleforcongress.com&gt;</t>
  </si>
  <si>
    <t>Thu, 30 Jul 2015 15:58:35 -0400</t>
  </si>
  <si>
    <t>Earth Day Network &lt;earthinfo@earthday.org&gt;</t>
  </si>
  <si>
    <t>This is outrageous (Cecil the lion)</t>
  </si>
  <si>
    <t>&lt;3329315802.708372898@org.orgDB.reply.salsalabs.com&gt;</t>
  </si>
  <si>
    <t>Sun, 10 Jan 2016 13:32:10 -0500</t>
  </si>
  <si>
    <t>John Gomperts &lt;john@gomperts.net&gt;</t>
  </si>
  <si>
    <t>Thanks for your nice card about my Dad . . .</t>
  </si>
  <si>
    <t>&lt;CAHASZv+gA-hHuzjgYPGsC10VXmuYCf9xvYmcxOYPBLEskWFv6Q@mail.gmail.com&gt;</t>
  </si>
  <si>
    <t>Mon, 30 Nov 2009 10:17:13 -0500</t>
  </si>
  <si>
    <t>Doug Bailey &lt;dougbailey4828@gmail.com&gt;</t>
  </si>
  <si>
    <t>Friends &lt;DougBailey4828@gmail.com&gt;</t>
  </si>
  <si>
    <t>The Book with the Look</t>
  </si>
  <si>
    <t>&lt;bab10c6e0911300717k1e9257dfr57e08528e1494ce6@mail.gmail.com&gt;</t>
  </si>
  <si>
    <t>Sat, 22 Aug 2015 09:12:52 -0400</t>
  </si>
  <si>
    <t>Emails - my thoughts</t>
  </si>
  <si>
    <t>&lt;CAJiTYQYot_bUN3PzZXA9hjC_sqJDAhmMDYWwMSP0YZnZLNce7A@mail.gmail.com&gt;</t>
  </si>
  <si>
    <t>Sat, 15 Nov 2014 12:02:51 -0500</t>
  </si>
  <si>
    <t>Re: Action items from yesterday</t>
  </si>
  <si>
    <t>&lt;CA+NiFyPpnu4EfrOM7rFAe7jdtfcR72Hq1LMcus0TiVH2W=3zVA@mail.gmail.com&gt;</t>
  </si>
  <si>
    <t>Wed, 2 Sep 2015 09:30:06 -0400</t>
  </si>
  <si>
    <t>&lt;CAJiTYQb_aJ1dm2FmARHG_BwUG-gbCydiqQQtaXrpoL_YAqAu8A@mail.gmail.com&gt;</t>
  </si>
  <si>
    <t>Mon, 24 Mar 2014 15:22:13 +0000</t>
  </si>
  <si>
    <t>John Podesta J &lt;john.podesta@gmail.com&gt;, 
 John Podesta &lt;John_D_Podesta@who.eop.gov&gt;</t>
  </si>
  <si>
    <t>Wednesday morning</t>
  </si>
  <si>
    <t>&lt;7DAECE60-4A02-4826-91BB-5B02C91EC0BE@mit.edu&gt;</t>
  </si>
  <si>
    <t>Sun, 27 Sep 2015 12:47:37 -0400</t>
  </si>
  <si>
    <t>Fwd: Positive tweets on MTP interview</t>
  </si>
  <si>
    <t>&lt;-3184676568495499971@unknownmsgid&gt;</t>
  </si>
  <si>
    <t>Wed, 3 Sep 2014 18:07:46 +0000</t>
  </si>
  <si>
    <t>Leahy Photography Exhibit on Display at G'town Law</t>
  </si>
  <si>
    <t>&lt;5CFB44D64A78CA459D19BE4B86C9F9E82557495C@LAW-MBX01.law.georgetown.edu&gt;</t>
  </si>
  <si>
    <t>Tue, 25 Nov 2008 15:33:28 -0500</t>
  </si>
  <si>
    <t>Melody Barnes &lt;Melody.Barnes@ptt.gov&gt;</t>
  </si>
  <si>
    <t>'Daniella Leger' &lt;dleger@americanprogress.org&gt;, 
 "'john.podesta@gmail.com'" &lt;john.podesta@gmail.com&gt;, 
 Jennifer Palmieri &lt;JPalmieri@americanprogress.org&gt;, 
 Sara Latham &lt;Sara.Latham@ptt.gov&gt;, 
 Daniel Restrepo &lt;drestrepo@americanprogress.org&gt;</t>
  </si>
  <si>
    <t>RE: NUMBER TWO</t>
  </si>
  <si>
    <t>&lt;2D9BF548D5515F438B3AA0B0BE7BF5F62FE9883042@MBX-01.ptt.gov&gt;</t>
  </si>
  <si>
    <t>Mon, 24 Aug 2015 18:48:44 +0000</t>
  </si>
  <si>
    <t>Join us September 21st</t>
  </si>
  <si>
    <t>&lt;718D8198FEF8B147846AF30E88CB2B7B667676DF@MBX023-W1-CA-4.exch023.domain.local&gt;</t>
  </si>
  <si>
    <t>Mon, 25 Jan 2016 22:43:07 +0000</t>
  </si>
  <si>
    <t>Re: Stuck on the train tracks in NJ</t>
  </si>
  <si>
    <t>&lt;D2CC0F20.1AE916%sgreenberg@gqrr.com&gt;</t>
  </si>
  <si>
    <t>Sat, 6 Dec 2014 17:05:59 +0000</t>
  </si>
  <si>
    <t>Re: Death of Warren Schwartz</t>
  </si>
  <si>
    <t>&lt;99450C82-CCE3-4C09-9C03-C473DE2048DA@law.georgetown.edu&gt;</t>
  </si>
  <si>
    <t>Thu, 28 Aug 2014 13:44:08 -0500</t>
  </si>
  <si>
    <t>ABA CLE - Intellectual Property &lt;cle@americanbar.org&gt;</t>
  </si>
  <si>
    <t>Disparaging Trademark Rejections at the USPTO</t>
  </si>
  <si>
    <t>&lt;22860-17288088.1409251492140.JavaMail.SYSTEM@chg-mcm-prod&gt;</t>
  </si>
  <si>
    <t>Tue, 7 Jul 2015 20:21:04 -0400</t>
  </si>
  <si>
    <t>Re: VP Biden at NYC Freedom to Marry event Thursday. They have been
 billing this as their big celebration. His attendance is new.</t>
  </si>
  <si>
    <t>&lt;CAMmOTTAuSHZBR7_x6VpEFVjiu3edp8WB4S3Zs6qhJGHTTyqxgw@mail.gmail.com&gt;</t>
  </si>
  <si>
    <t>Fri, 10 Jul 2015 18:21:56 -0700</t>
  </si>
  <si>
    <t>esepp@equitablegrowth.org</t>
  </si>
  <si>
    <t>FW: email for John Podesta (Eryn) from Edgar Mitchell re Skype</t>
  </si>
  <si>
    <t>&lt;057101d0bb77$fadaccd0$f0906670$@aol.com&gt;</t>
  </si>
  <si>
    <t>Wed, 26 Aug 2015 09:04:51 -0400</t>
  </si>
  <si>
    <t>Re: John, here's my advice</t>
  </si>
  <si>
    <t>&lt;CAE6FiQ-TtNJHf3tP+2pu57ToGz92b2rqzc-v8PxRpaFChnFzFQ@mail.gmail.com&gt;</t>
  </si>
  <si>
    <t>Sun, 7 Dec 2014 15:41:39 -0500</t>
  </si>
  <si>
    <t>Nancy Shapiro &lt;nshapiro@usmd.edu&gt;</t>
  </si>
  <si>
    <t>Message from Ira</t>
  </si>
  <si>
    <t>&lt;D0AA25B3.B01D0%nshapiro@usmd.edu&gt;</t>
  </si>
  <si>
    <t>Fri, 3 Oct 2008 20:56:30 -0400</t>
  </si>
  <si>
    <t>"'john.podesta@gmail.com'" &lt;john.podesta@gmail.com&gt;, 
 "'davidbrockdc@gmail.com'" &lt;davidbrockdc@gmail.com&gt;</t>
  </si>
  <si>
    <t>fUNDS</t>
  </si>
  <si>
    <t>&lt;D8A72943A4200045A620F28CED197D3703DF417CAF@MBX01.netplexity.local&gt;</t>
  </si>
  <si>
    <t>Tue, 25 Nov 2014 18:34:54 -0500</t>
  </si>
  <si>
    <t>Do you have a sec to talk about this calendar issue?</t>
  </si>
  <si>
    <t>&lt;90021C53-7DD0-4E44-BFD1-21FC7329CEA8@gmail.com&gt;</t>
  </si>
  <si>
    <t>Sun, 19 Oct 2014 15:32:32 +0000</t>
  </si>
  <si>
    <t>John Catsimatidis Rountable Radio
	&lt;John_Catsimatidis_Rountable_Radi@mail.vresp.com&gt;</t>
  </si>
  <si>
    <t>What's going on with the stock market?  I have Maria Bartiromo on the radio now.. tune in</t>
  </si>
  <si>
    <t>&lt;eb23d79764-podesta=law.georgetown.edu@mail.vresp.com&gt;</t>
  </si>
  <si>
    <t>Tue, 21 Oct 2008 21:08:24 -0400</t>
  </si>
  <si>
    <t>Fw: Additional Details for Tomorrow</t>
  </si>
  <si>
    <t>&lt;E66066FAFFFA6C4487FA9C3D3010AEFC023340C7@tagmail.mkalbright.com&gt;</t>
  </si>
  <si>
    <t>Wed, 12 Aug 2015 09:30:32 -0400 (EDT)</t>
  </si>
  <si>
    <t>John, what's on your mind?</t>
  </si>
  <si>
    <t>&lt;338866028.2087198520@salsa4.salsa4DB.mail.salsalabs.com&gt;</t>
  </si>
  <si>
    <t>Sat, 5 Mar 2016 15:13:01 -0500</t>
  </si>
  <si>
    <t>"james.hamilton@morganlewis.com" &lt;james.hamilton@morganlewis.com&gt;</t>
  </si>
  <si>
    <t>&lt;CAE6FiQ-YOw-UWQCFVh0rWb5z7FpCbvZ6qygKwPRtsTF+O8spSA@mail.gmail.com&gt;</t>
  </si>
  <si>
    <t>Sun, 8 Feb 2015 17:27:08 -0500</t>
  </si>
  <si>
    <t>John Podesta &lt;john.podesta@gmail.com&gt;, Cheryl Mills &lt;Cheryl.mills@gmail.com&gt;</t>
  </si>
  <si>
    <t>Wally adeyemo</t>
  </si>
  <si>
    <t>&lt;32921BDD-A4DD-4A2F-A68E-58AABA65521D@gmail.com&gt;</t>
  </si>
  <si>
    <t>Thu, 14 Jan 2016 19:25:25 +0000</t>
  </si>
  <si>
    <t>RE: this is open-mic...since we switched lined.</t>
  </si>
  <si>
    <t>&lt;FC231EAEBE834B4D81E4AB65FC4C6B27AFD5E9@CESC-EXCH1.cesc.local&gt;</t>
  </si>
  <si>
    <t>Tue, 14 Apr 2015 20:46:44 -0400</t>
  </si>
  <si>
    <t>Hillary Clinton's no-frills campaign</t>
  </si>
  <si>
    <t>&lt;991dfc65d1be1ab1d4c32cfaf35728a2@mail.gmail.com&gt;</t>
  </si>
  <si>
    <t>Tue, 17 Feb 2015 15:01:57 -0500</t>
  </si>
  <si>
    <t>Re: Times story</t>
  </si>
  <si>
    <t>&lt;AD68D816-CBF9-4402-A005-DBB742C1DE5D@gmail.com&gt;</t>
  </si>
  <si>
    <t>Sat, 13 Jun 2015 13:33:37 +0000 (GMT)</t>
  </si>
  <si>
    <t>"John Podesta, Hillary for America" &lt;info@hillaryclinton.com&gt;</t>
  </si>
  <si>
    <t>&lt;1487376282.383949161434202417824.JavaMail.app@rbg33.atlis1&gt;</t>
  </si>
  <si>
    <t>Thu, 23 Oct 2008 20:56:25 -0500</t>
  </si>
  <si>
    <t>fromanm@citi.com, john.podesta@gmail.com, "Chris Lu" &lt;clu@barackobama.com&gt;</t>
  </si>
  <si>
    <t>Re: Patterson</t>
  </si>
  <si>
    <t>&lt;1B00035490093D4A9609987376E3B8331EF77566@manny.obama.local&gt;</t>
  </si>
  <si>
    <t>Mon, 23 Feb 2015 07:06:13 -0500</t>
  </si>
  <si>
    <t>"Paul Glastris, Washington Monthly" &lt;editors@washingtonmonthly.com&gt;</t>
  </si>
  <si>
    <t>Can Gay Wedlock Break Political Gridlock?-the March/April/May 2015
 Issue of the Washington Monthly</t>
  </si>
  <si>
    <t>&lt;1120175919032.1102433536755.3497.0.380704JL.1002@scheduler.constantcontact.com&gt;</t>
  </si>
  <si>
    <t>Thu, 23 Oct 2014 06:49:12 -0400</t>
  </si>
  <si>
    <t>Vicki Arroyo &lt;arroyo@law.georgetown.edu&gt;</t>
  </si>
  <si>
    <t>Re: Thank you so much!</t>
  </si>
  <si>
    <t>&lt;641EDC29-8CDC-4148-B03A-5F8258956ECB@gmail.com&gt;</t>
  </si>
  <si>
    <t>Thu, 20 Feb 2014 17:36:19 -0800</t>
  </si>
  <si>
    <t>John, get tips and apps for making mini movies on your device, plus learn more about data in this month's newsletter.</t>
  </si>
  <si>
    <t>&lt;0.0.14.B79.1CF2EA55232EF50.0@omp.moxiemail.moxieinteractive.com&gt;</t>
  </si>
  <si>
    <t>Mon, 14 Jan 2008 10:58:12 -0500</t>
  </si>
  <si>
    <t>"John Podesta" &lt;john.podesta@gmail.com&gt;, 
 "Stan Greenberg" &lt;sgreenberg@gqrr.com&gt;, 
 "Zach Schwartz" &lt;zschwartz@shangrila.us&gt;, "Susan McCue" &lt;susan@one.org&gt;, 
 "Begala, Paul" &lt;pbegala@hatcreekent.com&gt;</t>
  </si>
  <si>
    <t>Agenda--11 AM ET Today</t>
  </si>
  <si>
    <t>&lt;87906ab90801140758p73dd1326k6a26bb043d4ddb19@mail.gmail.com&gt;</t>
  </si>
  <si>
    <t>Tue, 16 Jun 2015 00:29:11 +0000</t>
  </si>
  <si>
    <t>"Bodnar, Paul" &lt;PBodnar@nsc.eop.gov&gt;</t>
  </si>
  <si>
    <t>"'john.podesta@gmail.com'" &lt;john.podesta@gmail.com&gt;, 
 =?us-ascii?Q?Jules_Kortenhorst=0D=0A_=28jules@rmi.org=29?= &lt;jules@rmi.org&gt;</t>
  </si>
  <si>
    <t>Intro to Jules Kortenhorst, CEO of RMI</t>
  </si>
  <si>
    <t>&lt;05F245766DED3F478AB13E7377A2EB73ACE977@smeopm06&gt;</t>
  </si>
  <si>
    <t>Mon, 27 Apr 2015 09:03:06 -0400</t>
  </si>
  <si>
    <t>Re: Foundation</t>
  </si>
  <si>
    <t>&lt;1741092464945748544@unknownmsgid&gt;</t>
  </si>
  <si>
    <t>Wed, 11 Mar 2015 15:03:25 -0700</t>
  </si>
  <si>
    <t>Gmail &lt;mechaveste@gmail.com&gt;</t>
  </si>
  <si>
    <t>Following up</t>
  </si>
  <si>
    <t>&lt;23EE1C14-6681-4572-906B-9CE1E81AF332@gmail.com&gt;</t>
  </si>
  <si>
    <t>Mon, 9 Feb 2015 20:07:06 +0000</t>
  </si>
  <si>
    <t>Cheryl Mills &lt;cheryl.mills@gmail.com&gt;, 
 Kristina Schake &lt;kristinakschake@gmail.com&gt;, 
 Jennifer Palmieri &lt;jennifer.m.palmieri@gmail.com&gt;, 
 Jake Sullivan &lt;Jake.Sullivan@gmail.com&gt;, 
 John Podesta &lt;john.podesta@gmail.com&gt;, Huma Abedin &lt;huma@clintonemail.com&gt;, 
 Ethan Gelber &lt;egelber@hrcoffice.com&gt;, 
 Dan Schwerin &lt;dschwerin@hrcoffice.com&gt;, 
 Robby Mook 2015 &lt;robbymook2015@gmail.com&gt;, 
 "Margolis, Jim" &lt;Jim.Margolis@gmmb.com&gt;, 
 Joel Benenson &lt;jbenenson@bsgco.com&gt;, Mandy Grunwald &lt;gruncom@aol.com&gt;, 
 Philippe Reines &lt;pir@hrcoffice.com&gt;</t>
  </si>
  <si>
    <t>David Brock</t>
  </si>
  <si>
    <t>&lt;1423512432112.79376@hrcoffice.com&gt;</t>
  </si>
  <si>
    <t>Mon, 18 Aug 2008 12:58:36 -0400</t>
  </si>
  <si>
    <t>"John Podesta" &lt;john.podesta@gmail.com&gt;, 
 "Melody Barnes" &lt;mbarnes@barackobama.com&gt;</t>
  </si>
  <si>
    <t>Follow-Up</t>
  </si>
  <si>
    <t>&lt;989FF2BA3A66FF4197F7EC8C48DDD0C6E54DBA@SMEOP15EVS.eopds.eop.gov&gt;</t>
  </si>
  <si>
    <t>Wed, 25 Sep 2013 18:45:51 +0000</t>
  </si>
  <si>
    <t>Steve Israel &lt;admin@cheribustos.com&gt;</t>
  </si>
  <si>
    <t>Cheri is in a top race</t>
  </si>
  <si>
    <t>&lt;0460febe6931ebec13bfbaa213ce6d4e@bounce.bluestatedigital.com&gt;</t>
  </si>
  <si>
    <t>Wed, 13 Jan 2016 21:16:20 -0500</t>
  </si>
  <si>
    <t>Tikkun Magazine &lt;magazine@tikkun.org&gt;</t>
  </si>
  <si>
    <t>Tikkun Magazine Applauds the United Methodist Church Boycott of
 Israeli Banks which are Funding West Bank  Settlements</t>
  </si>
  <si>
    <t>&lt;3472414342.1316219742@org.orgDB.reply.salsalabs.com&gt;</t>
  </si>
  <si>
    <t>Wed, 7 Oct 2009 15:28:52 -0400</t>
  </si>
  <si>
    <t>Kendrick Meek &lt;kendrick@kendrickmeek.com&gt;</t>
  </si>
  <si>
    <t>Clinton Event invitation</t>
  </si>
  <si>
    <t>&lt;44247cf10910071228r41c732f0m95dff74c9d7b7a39@mail.gmail.com&gt;</t>
  </si>
  <si>
    <t>Mon, 13 Oct 2008 15:31:23 +0000</t>
  </si>
  <si>
    <t>Gerald Corrigan</t>
  </si>
  <si>
    <t>&lt;1989428620-1223911882-cardhu_decombobulator_blackberry.rim.net-1204185791-@bxe032.bisx.prod.on.blackberry&gt;</t>
  </si>
  <si>
    <t>Mon, 22 Jun 2015 16:19:43 -0400</t>
  </si>
  <si>
    <t>&lt;CAFzGkWEAMpXRA2ouOP_wgqK7Yp49w=RU7tbrsBpC6rabb+6suQ@mail.gmail.com&gt;</t>
  </si>
  <si>
    <t>Sun, 1 Mar 2015 13:51:16 -0500</t>
  </si>
  <si>
    <t>Re: WSJ inquiry Fwd: Hi, Eryn:</t>
  </si>
  <si>
    <t>&lt;5C4C2854-AF99-4153-808F-ABDB0109733C@gmail.com&gt;</t>
  </si>
  <si>
    <t>Mon, 25 Jan 2016 14:57:13 -0500</t>
  </si>
  <si>
    <t>&lt;CAE6FiQ8-EdkvALTyDA0n9NoWF-adyE-rs10DpJAj9fKmqm+sgw@mail.gmail.com&gt;</t>
  </si>
  <si>
    <t>Sun, 9 Nov 2008 15:36:19 +0000</t>
  </si>
  <si>
    <t>"John Podesta" &lt;jpodesta@centerforamericanprogress.net&gt;</t>
  </si>
  <si>
    <t>Fw: India Stories</t>
  </si>
  <si>
    <t>&lt;972168535-1226244965-cardhu_decombobulator_blackberry.rim.net-1121537685-@bxe245.bisx.prod.on.blackberry&gt;</t>
  </si>
  <si>
    <t>Fri, 24 Oct 2014 10:57:03 -0500</t>
  </si>
  <si>
    <t>Duke Petrovich &lt;dukepetrovich@gmail.com&gt;</t>
  </si>
  <si>
    <t>Re: Chair Elect</t>
  </si>
  <si>
    <t>&lt;CAPpqyAqsaHWatpy8AdkD_-u3-p3MykB+g57pe-Em+X9f1+S0bQ@mail.gmail.com&gt;</t>
  </si>
  <si>
    <t>Sun, 16 Aug 2015 19:45:57 -0400</t>
  </si>
  <si>
    <t>Amb. Shen tomorrow</t>
  </si>
  <si>
    <t>&lt;CAEMn5Q=k0=43te7h-hwHYf3iWFszo9pRBX6T7hdBX7KSWwSUfQ@mail.gmail.com&gt;</t>
  </si>
  <si>
    <t>Sun, 6 Dec 2015 23:49:58 +0000</t>
  </si>
  <si>
    <t>"Kantor, Mickey" &lt;MKantor@mayerbrown.com&gt;</t>
  </si>
  <si>
    <t>Fw: Idea for iowa stop/event</t>
  </si>
  <si>
    <t>&lt;B288D35A5E85294BAED6B74069687E0638E7059C@AME-EXMBX4.americas.global-legal.com&gt;</t>
  </si>
  <si>
    <t>Mon, 5 Oct 2015 15:54:22 -0500</t>
  </si>
  <si>
    <t>Fwd: Letter from Bernard Schwartz</t>
  </si>
  <si>
    <t>&lt;CAEMn5QnE7mCtu65uEU74umsmdQtJFRuRH2M5n6t=d1+L8nrHMQ@mail.gmail.com&gt;</t>
  </si>
  <si>
    <t>Thu, 19 Nov 2015 09:05:25 -0800</t>
  </si>
  <si>
    <t>John, earn 50,000 bonus award miles when you purchase a new Mercedes-Benz</t>
  </si>
  <si>
    <t>&lt;0.1.40.493.1D122EBACA2FB88.0@omp.news.united.com&gt;</t>
  </si>
  <si>
    <t>Sat, 25 Jan 2014 00:01:21 +0000</t>
  </si>
  <si>
    <t>John Podesta &lt;john.podesta@gmail.com&gt;, 
 "Sandler, Susan" &lt;ses@sandlerfoundation.org&gt;, 
 "Sandler, Jim" &lt;james@sandlerfoundation.org&gt;, 
 "Daetz, Steve" &lt;sdaetz@sandlerfoundation.org&gt;</t>
  </si>
  <si>
    <t>FW: doonesbury</t>
  </si>
  <si>
    <t>&lt;3B00EFA99369C540BE90A0C751EF8F8A473E12@sf-exch01.sandlerfamily.org&gt;</t>
  </si>
  <si>
    <t>Tue, 21 Apr 2015 16:20:43 -0400</t>
  </si>
  <si>
    <t>Re: Event</t>
  </si>
  <si>
    <t>&lt;6456966552385689969@unknownmsgid&gt;</t>
  </si>
  <si>
    <t>Thu, 6 Nov 2008 03:00:08 +0000</t>
  </si>
  <si>
    <t>&lt;933449520-1225940396-cardhu_decombobulator_blackberry.rim.net-917448711-@bxe245.bisx.prod.on.blackberry&gt;</t>
  </si>
  <si>
    <t>Tue, 22 Jan 2013 22:22:08 +0000</t>
  </si>
  <si>
    <t>40 Years of Roe</t>
  </si>
  <si>
    <t>&lt;50ff1110dc47e_536d921e2c4275c@worker2.nbuild.3dna.managedmachine.com.mail&gt;</t>
  </si>
  <si>
    <t>Thu, 23 Jul 2015 17:37:05 -0400</t>
  </si>
  <si>
    <t>Re: Local 1199</t>
  </si>
  <si>
    <t>&lt;6943688338146216955@unknownmsgid&gt;</t>
  </si>
  <si>
    <t>Wed, 31 Oct 2012 12:12:44 -0400</t>
  </si>
  <si>
    <t>Question, John:</t>
  </si>
  <si>
    <t>&lt;a96d636b6649ff4b075138e78315604e@ofa0.bounce.bluestatedigital.com&gt;</t>
  </si>
  <si>
    <t>Thu, 19 Mar 2015 21:21:06 +0000</t>
  </si>
  <si>
    <t xml:space="preserve">FW: quick question from politico </t>
  </si>
  <si>
    <t>&lt;BY1PR0801MB0981C498F4BF407FA927EE9ABA010@BY1PR0801MB0981.namprd08.prod.outlook.com&gt;</t>
  </si>
  <si>
    <t>Thu, 10 Sep 2015 16:03:57 +0000</t>
  </si>
  <si>
    <t>&lt;25b85319ed833b816410d639bd335b7960a.20150910160326@mail50.atl161.mcsv.net&gt;</t>
  </si>
  <si>
    <t>Thu, 17 Sep 2015 17:55:23 -0400</t>
  </si>
  <si>
    <t>Re: TWEET Roofers Endorsement</t>
  </si>
  <si>
    <t>&lt;CAE6FiQ_4QavCSbitgZTfCyA9fVfhvUG6i8j++S5VwQF23RjA6g@mail.gmail.com&gt;</t>
  </si>
  <si>
    <t>Thu, 30 Apr 2015 17:53:41 -0400</t>
  </si>
  <si>
    <t>Patsy Thomasson &lt;patsythom@msn.com&gt;</t>
  </si>
  <si>
    <t>"jpodesta@americanprogress.org" &lt;jpodesta@americanprogress.org&gt;, 
 "john.podesta@gmail.com" &lt;john.podesta@gmail.com&gt;</t>
  </si>
  <si>
    <t>&lt;SNT150-W27FA15C83418213A808451B4D60@phx.gbl&gt;</t>
  </si>
  <si>
    <t>"bdeese@gmail.com" &lt;bdeese@gmail.com&gt;</t>
  </si>
  <si>
    <t>&lt;CAE6FiQ-Qnf0ySUzQpWYkWdB_VBdAsauOPckYOLT86+npP6iHGQ@mail.gmail.com&gt;</t>
  </si>
  <si>
    <t>Thu, 12 Nov 2015 21:10:25 +0000</t>
  </si>
  <si>
    <t>The Roundup: Ann makes rounds on Navajo Nation</t>
  </si>
  <si>
    <t>&lt;9c6ea87df1039040c97c24efdac7dc3c@bounce.bluestatedigital.com&gt;</t>
  </si>
  <si>
    <t>Wed, 17 Feb 2016 14:00:19 -0500</t>
  </si>
  <si>
    <t>Political corruption</t>
  </si>
  <si>
    <t>&lt;CAJiTYQZSpPWGZ-Ryi=HawG0nasDSthmBeBBbWXgXz1u+uMwZGA@mail.gmail.com&gt;</t>
  </si>
  <si>
    <t>Fri, 28 Aug 2015 19:32:52 +0000</t>
  </si>
  <si>
    <t>Daniel Mattoon &lt;dmattoon@mattoonassoc.com&gt;</t>
  </si>
  <si>
    <t>Re: NACSA meeting</t>
  </si>
  <si>
    <t>&lt;20150828193251.5861525.10773.66416@mattoonassoc.com&gt;</t>
  </si>
  <si>
    <t>Sat, 18 Jul 2015 08:00:19 -0500</t>
  </si>
  <si>
    <t>Weekly Reader: 10 books you should be reading this summer</t>
  </si>
  <si>
    <t>&lt;1014108867.1437224445642.JavaMail.www@app343&gt;</t>
  </si>
  <si>
    <t>Thu, 4 Sep 2014 10:24:24 -0400</t>
  </si>
  <si>
    <t>Dane Hudson &lt;info@jackhatch.com&gt;</t>
  </si>
  <si>
    <t>The One Thing You Can't Buy Back</t>
  </si>
  <si>
    <t>&lt;5d0ef50e81dd4721b5cd3032d33875f8@jackhatch.com&gt;</t>
  </si>
  <si>
    <t>Tue, 26 Feb 2008 11:36:16 -0500</t>
  </si>
  <si>
    <t>RE: McCain Research</t>
  </si>
  <si>
    <t>&lt;80A0C6FBCD6E494E8933D1D1A52D267A0BD8EC03@epistula.americanprogresscenter.org&gt;</t>
  </si>
  <si>
    <t>Sun, 14 Dec 2014 14:47:36 +0000</t>
  </si>
  <si>
    <t>"John Catsimatidis Radio Roundtable" &lt;John_Catsimatidis_Radio_Roundtab@mail.vresp.com&gt;</t>
  </si>
  <si>
    <t>Castilla Gingrich has a new book.  Tune in and hear about it.  She is on now.  on the radio, tune in now on 970 AM Radio</t>
  </si>
  <si>
    <t>&lt;174d55f397-john.podesta=gmail.com@mail.vresp.com&gt;</t>
  </si>
  <si>
    <t>Wed, 22 Apr 2015 20:01:40 -0400</t>
  </si>
  <si>
    <t>&lt;CAE6FiQ9DOGxHsh-mT1Brj+c8B8EpbFA9F1kup=Mp5c3sE2eMXA@mail.gmail.com&gt;</t>
  </si>
  <si>
    <t>Tue, 7 Jul 2015 10:44:39 -0400</t>
  </si>
  <si>
    <t>john.podesta@gmail.com, tpodesta@podesta.com</t>
  </si>
  <si>
    <t>Fwd: Please join Tony and me in supporting Sen. Leahy on July 21</t>
  </si>
  <si>
    <t>&lt;14e68f9d35d-5477-3e06d@webprd-a47.mail.aol.com&gt;</t>
  </si>
  <si>
    <t>Sat, 3 Oct 2015 10:11:02 -0400</t>
  </si>
  <si>
    <t>Joe Biden: 'I'm not Bernie Sanders' | MSNBC</t>
  </si>
  <si>
    <t>&lt;SNT404-EAS235A1073AD25D2D6577C2D9DF4A0@phx.gbl&gt;</t>
  </si>
  <si>
    <t>Wed, 26 Jun 2013 10:18:52 -0400 (EDT)</t>
  </si>
  <si>
    <t>Proud</t>
  </si>
  <si>
    <t>&lt;2063402310.-124460032@salsa3.salsa3DB.mail.salsalabs.com&gt;</t>
  </si>
  <si>
    <t>Wed, 22 Oct 2008 10:03:49 -0500</t>
  </si>
  <si>
    <t>john.podesta@gmail.com, "Jennifer Palmieri" &lt;jennifer.m.palmieri@gmail.com&gt;</t>
  </si>
  <si>
    <t>RE: Good morning, Robert</t>
  </si>
  <si>
    <t>&lt;1B00035490093D4A9609987376E3B8332BFD9C95@manny.obama.local&gt;</t>
  </si>
  <si>
    <t>Wed, 15 Apr 2015 19:50:52 -0500</t>
  </si>
  <si>
    <t>Re: pictures of HRC today/State Leg</t>
  </si>
  <si>
    <t>&lt;-3895640431083287910@unknownmsgid&gt;</t>
  </si>
  <si>
    <t>Thu, 9 Apr 2015 15:20:16 -0400</t>
  </si>
  <si>
    <t>Michael Smith &lt;michael.k.smit@gmail.com&gt;</t>
  </si>
  <si>
    <t>Re: For Review: Finance Roadshow Travel Schedule</t>
  </si>
  <si>
    <t>&lt;CAKM1B-9wiTRErfDOVpSmo8W4GOb84wGAfX_Dk5N+tABqOA4e6g@mail.gmail.com&gt;</t>
  </si>
  <si>
    <t>Wed, 9 Dec 2015 11:19:15 -0500</t>
  </si>
  <si>
    <t>TWEET: Trump &amp; GOP field Video</t>
  </si>
  <si>
    <t>&lt;CAEMn5Q=9t-tocgrmajcdVVcPQ7d1PNm01fCBmibMG7oCAWa=rg@mail.gmail.com&gt;</t>
  </si>
  <si>
    <t>Thu, 15 May 2008 14:26:27 -0400</t>
  </si>
  <si>
    <t>"John Podesta" &lt;john.podesta@gmail.com&gt;, 
 "Amy Dacey" &lt;amy@fundforamerica.net&gt;, "John Stocks" &lt;jstocks@nea.org&gt;, 
 "Robert McKay" &lt;rmckay@mckayfund.org&gt;, "Frank Smith" &lt;fes33@aol.com&gt;, 
 "Mary Pat Bonner" &lt;mpbonner@bonnergrp.com&gt;</t>
  </si>
  <si>
    <t>Re: Progressive Media USA Ditches Ad Effort</t>
  </si>
  <si>
    <t>&lt;559B1E0E325F6C4981A5D17758E67417F0834D@EMAIL.SEIU.ORG&gt;</t>
  </si>
  <si>
    <t>Thu, 13 Aug 2015 16:05:07 +0000</t>
  </si>
  <si>
    <t>&lt;25b85319ed833b816410d639bd335b7960a.20150813160236@mail64.atl71.mcdlv.net&gt;</t>
  </si>
  <si>
    <t>Sun, 3 May 2015 08:49:35 -0400</t>
  </si>
  <si>
    <t>Welcome learning more about your frustration</t>
  </si>
  <si>
    <t>&lt;CALk44aByMKnbLPKrB2mhXgnxnAZUdqC-NVjmJiYQZ1O_pssYLw@mail.gmail.com&gt;</t>
  </si>
  <si>
    <t>Thu, 27 Aug 2015 12:03:12 -0400</t>
  </si>
  <si>
    <t>Re: TWEETS</t>
  </si>
  <si>
    <t>&lt;CAE6FiQ9kp3Q5vsO2C17kLo0WKgGfh8XQJ6VOaA4kKu2iTJQsfQ@mail.gmail.com&gt;</t>
  </si>
  <si>
    <t>Thu, 20 Nov 2014 09:21:31 -0500</t>
  </si>
  <si>
    <t>&lt;335D42A1-F087-4434-AA34-C3CA546C1938@gmail.com&gt;</t>
  </si>
  <si>
    <t>Tue, 15 Sep 2015 13:59:57 -0400</t>
  </si>
  <si>
    <t>David Huynh &lt;dhuynh@hillaryclinton.com&gt;</t>
  </si>
  <si>
    <t>&lt;CANbkcexPqwsPnpp5+WoRXJRKGfDLq346T=du0+UtZ+VdkQ1b0w@mail.gmail.com&gt;</t>
  </si>
  <si>
    <t>Wed, 26 Aug 2015 20:12:18 -0700</t>
  </si>
  <si>
    <t>Re: TWEET | Carly Fiorina hits HRC on Equal Pay</t>
  </si>
  <si>
    <t>&lt;CACWw=rRL_n_a4i4Ld+zyaAcbBD++H+qNHxgqvtypPzJOhKAKJQ@mail.gmail.com&gt;</t>
  </si>
  <si>
    <t>Thu, 12 Jan 2012 18:34:55 -0500</t>
  </si>
  <si>
    <t>Doug Band - PC &lt;doug@presidentclinton.com&gt;, 
 Bruce Lindsey &lt;blindsey@clintonfoundation.org&gt;, 
 Laura Graham &lt;Laura@presidentclinton.com&gt;</t>
  </si>
  <si>
    <t>RE: Fwd: Letter to President Clinton</t>
  </si>
  <si>
    <t>&lt;D00800C9D48A754DA64285EA07737575012A186E57@CLINTON07.utopiasystems.net&gt;</t>
  </si>
  <si>
    <t>Sat, 11 Jul 2015 17:04:05 -0400</t>
  </si>
  <si>
    <t>Maya Harris &lt;mharris@hillaryclinton.com&gt;, 
 Jake Sullivan &lt;jsullivan@hillaryclinton.com&gt;</t>
  </si>
  <si>
    <t>Fwd: LCV Questionnaire Feedback</t>
  </si>
  <si>
    <t>&lt;CAE6FiQ-+g967RquWb8UJVgfE_oG4bxKjX1+msVN5oMQrbg8tUQ@mail.gmail.com&gt;</t>
  </si>
  <si>
    <t>Thu, 29 Oct 2009 09:05:51 -0400</t>
  </si>
  <si>
    <t>[big campaign] Pence At Seniors Event: "Stay Tuned" For Actual
 Policies On Seniors</t>
  </si>
  <si>
    <t>&lt;A28459BA2B4D5D49BED0238513058A7F01280609539E@CAPMAILBOX.americanprogresscenter.org&gt;</t>
  </si>
  <si>
    <t>Fri, 22 May 2015 16:42:08 -0400</t>
  </si>
  <si>
    <t>Re: LCV questionnaire</t>
  </si>
  <si>
    <t>&lt;CAE6FiQ9q9=-V4nU9o_75BWbEmEmVrMBC1iFSQuxXAQjN2pMAMw@mail.gmail.com&gt;</t>
  </si>
  <si>
    <t>Tue, 7 Apr 2015 19:18:33 +0000</t>
  </si>
  <si>
    <t>&lt;F34D8E93-8B66-4A92-8EBC-FE67E5CAA41E@hrcoffice.com&gt;</t>
  </si>
  <si>
    <t>Mon, 8 Dec 2014 14:18:51 -0800</t>
  </si>
  <si>
    <t>"Doug Bayer" &lt;dougbayer@comcast.net&gt;</t>
  </si>
  <si>
    <t>"'Gary Jacobson'" &lt;glj032355@aol.com&gt;, "'Teresa Amott'" &lt;tamott@knox.edu&gt;</t>
  </si>
  <si>
    <t>RE: Good news</t>
  </si>
  <si>
    <t>&lt;045401d01334$f2ea1a80$d8be4f80$@comcast.net&gt;</t>
  </si>
  <si>
    <t>Sat, 6 Sep 2014 15:51:16 -0400</t>
  </si>
  <si>
    <t>Fwd: Appreciating Susan Sandler!</t>
  </si>
  <si>
    <t>&lt;9429E062-3E21-4812-B693-A6A882312D8D@gmail.com&gt;</t>
  </si>
  <si>
    <t>Wed, 23 Jul 2008 11:29:33 -0400</t>
  </si>
  <si>
    <t>"Emma Mackinnon" &lt;emackinnon@fenton.com&gt;</t>
  </si>
  <si>
    <t>[big campaign] New Poll: Obama up 32 pts with unmarried women</t>
  </si>
  <si>
    <t>&lt;C6F3715EFF0B384FA5644C5D0455178804704CF5@swrx-iad-ftn-01.sentryworx.net&gt;</t>
  </si>
  <si>
    <t>Wed, 28 Oct 2015 12:11:27 -0600 (MDT)</t>
  </si>
  <si>
    <t>20151027LGANGRRJW0628 5012689 &lt;john.podesta@gmail.com&gt;</t>
  </si>
  <si>
    <t>Tell us about your trip on 10/27/2015 from New York to Cedar Rapids</t>
  </si>
  <si>
    <t>&lt;1164755026.41400216.1446055887941.JavaMail.dev@jwm4.co1.qprod.net&gt;</t>
  </si>
  <si>
    <t>Tue, 24 Sep 2013 16:00:44 +0000</t>
  </si>
  <si>
    <t>Tea Party cuts veteran food assistance</t>
  </si>
  <si>
    <t>&lt;504812fe4515dc6062fb01e5c1dd5ca1@bounce.bluestatedigital.com&gt;</t>
  </si>
  <si>
    <t>Thu, 2 Jul 2015 14:53:06 -0400</t>
  </si>
  <si>
    <t>Robby Mook &lt;re47@hillaryclinton.com&gt;, 
 Kristina Schake &lt;kschake@hillaryclinton.com&gt;, 
 Marlon Marshall &lt;mmarshall@hillaryclinton.com&gt;, 
 Elan Kriegel &lt;ekriegel@hillaryclinton.com&gt;, 
 John Podesta &lt;john.podesta@gmail.com&gt;</t>
  </si>
  <si>
    <t>draft agenda - july 11/12 and 18/19</t>
  </si>
  <si>
    <t>&lt;d441f96a754a2ee76e285aabca046e11@mail.gmail.com&gt;</t>
  </si>
  <si>
    <t>Fri, 12 Sep 2008 08:12:49 -0500</t>
  </si>
  <si>
    <t>"Chris Lu" &lt;clu@barackobama.com&gt;, 
 "Adam Hitchcock" &lt;ahitchcock@barackobama.com&gt;, john.podesta@gmail.com, 
 william.m.daley@jpmchase.com, cedley@gmail.com, 
 "Valerie Jarrett" &lt;vjarrett@barackobama.com&gt;, fpena@vestarden.com, 
 fromanm@citi.com, don.gips@level3.com, 
 "Pete Rouse" &lt;prouse@barackobama.com&gt;, 
 "Melody Barnes" &lt;mbarnes@barackobama.com&gt;, jg@rock-creek-ventures.com, 
 cbutts.obama08@gmail.com, burke1262@cox.net, 
 cbrowner@thealbrightgroupllc.com, sonalshah@google.com, ricesusane@aol.com, 
 todd.stern@wilmerhale.com, "Jim Steinberg" &lt;djsberg@gmail.com&gt;, 
 joshua.steiner@quadranglegroup.com, elgieh@yahoo.com, alexkoff@aol.com, 
 ldh@stanford.edu, james.rubin@bcpartners.com, cvarney@hhlaw.com, 
 "Lisa Brown" &lt;lisabrown3660@gmail.com&gt;, 
 "John Leibovitz" &lt;leibovitz@gmail.com&gt;, noveck@gmail.com, 
 gaylesmithgayle@gmail.com, tcuellar@stanford.edu, sewallconroy@comcast.net, 
 "Gitenstein, Mark H." &lt;MGitenstein@mayerbrown.com&gt;, tedkaufman@comcast.net</t>
  </si>
  <si>
    <t>McCain Taps Lobbyist for Transition</t>
  </si>
  <si>
    <t>&lt;1B00035490093D4A9609987376E3B8331CA45E02@manny.obama.local&gt;</t>
  </si>
  <si>
    <t>Mon, 3 Mar 2008 23:58:58 -0500</t>
  </si>
  <si>
    <t>FW: Cristina Uribe</t>
  </si>
  <si>
    <t>&lt;0C02F4B1261CD944A437ED3117C864C93A467D@NEA-HQ-EVS2.NEA.LOC&gt;</t>
  </si>
  <si>
    <t>Tue, 12 Jan 2010 18:22:55 -0500</t>
  </si>
  <si>
    <t>[big campaign] What A (Cheney)!</t>
  </si>
  <si>
    <t>&lt;29FF7EFA288ACD488DD412939D4D1BABF69FFB@aufc-server.AUFC.local&gt;</t>
  </si>
  <si>
    <t>Mon, 1 Jun 2015 10:35:29 -0400</t>
  </si>
  <si>
    <t>Lee Saunders</t>
  </si>
  <si>
    <t>&lt;69a0ed720bafbcfafb389c0f99432ae7@mail.gmail.com&gt;</t>
  </si>
  <si>
    <t>Mon, 14 Jan 2008 13:56:37 -0500</t>
  </si>
  <si>
    <t>Dan Freifeld</t>
  </si>
  <si>
    <t>&lt;57353A1B31D45F44AA2E25DDEAFA9AB3097BABB1@EVS1.hillaryclinton.local&gt;</t>
  </si>
  <si>
    <t>Wed, 6 Feb 2008 15:25:40 -0500</t>
  </si>
  <si>
    <t>"Stan Greenberg" &lt;sgreenberg@gqrr.com&gt;</t>
  </si>
  <si>
    <t>Re: making the bush economy permanent</t>
  </si>
  <si>
    <t>&lt;A596446760EC454295A8ADEC2961A62A021F10A4@EVS1.GQRR.local&gt;</t>
  </si>
  <si>
    <t>Mon, 20 Apr 2015 19:06:38 -0400</t>
  </si>
  <si>
    <t>RE: Tom Steyer</t>
  </si>
  <si>
    <t>&lt;06363a73e30adb160958f9d1d4e7526b@mail.gmail.com&gt;</t>
  </si>
  <si>
    <t>Fri, 10 Jul 2015 19:12:23 +0000</t>
  </si>
  <si>
    <t>&lt;22E7D81B-3837-4450-BC27-E22E9B7772DD@hrcoffice.com&gt;</t>
  </si>
  <si>
    <t>Sat, 26 Jul 2014 07:28:46 +0000</t>
  </si>
  <si>
    <t>"Julia L. Tomassetti" &lt;jlt106@law.georgetown.edu&gt;</t>
  </si>
  <si>
    <t>Law Faculty and Visitors &lt;LawFacultyandVisitors@law.georgetown.edu&gt;, 
 Library CS Staff &lt;csstaff@law.georgetown.edu&gt;, 
 Law Center Staff &lt;LawCenterStaff@law.georgetown.edu&gt;, 
 Clinical Fellows &lt;ClinicalFellows@law.georgetown.edu&gt;</t>
  </si>
  <si>
    <t>Re: Summer Workshop for July 31</t>
  </si>
  <si>
    <t>&lt;801B642624051F4C85DAA387E21E3A76BCE198@LAW-MBX02.law.georgetown.edu&gt;</t>
  </si>
  <si>
    <t>Fri, 24 Jul 2015 10:49:04 -0400</t>
  </si>
  <si>
    <t>Re: Registered: NEW JERSEY ....POLITICAL/ 17 N.J.COUNTY CHAIRS ARE ON
 BOARD FOR HILLARY ./ STATE CHAIRMAN JOHN CURRIE</t>
  </si>
  <si>
    <t>&lt;CA+=gYAmFh3RiKtTPpLGnpMuviO_nXD6aG4FVW58hFfPaDwA6_w@mail.gmail.com&gt;</t>
  </si>
  <si>
    <t>Thu, 26 Feb 2015 23:49:45 +0000</t>
  </si>
  <si>
    <t>John Podesta &lt;john.podesta@gmail.com&gt;, 
 =?us-ascii?Q?Mary_Podesta=0D=0A_=28podesta.mary@gmail.com=29?= &lt;podesta.mary@gmail.com&gt;</t>
  </si>
  <si>
    <t>Martha's Vineyard</t>
  </si>
  <si>
    <t>&lt;3B00EFA99369C540BE90A0C751EF8F8A13A762FD@sf-exch01.sandlerfamily.org&gt;</t>
  </si>
  <si>
    <t>Tue, 15 Sep 2015 22:15:54 -0400</t>
  </si>
  <si>
    <t>Kathy Garmezy &lt;KGarmezy@dga.org&gt;</t>
  </si>
  <si>
    <t>Re: Friday Night</t>
  </si>
  <si>
    <t>&lt;CAE6FiQ_ZmUHijvd7xAU_jXo4oT5MRm11qAe3=w-j+rJVJDBfZQ@mail.gmail.com&gt;</t>
  </si>
  <si>
    <t>Sun, 27 Jul 2014 16:06:35 +0000</t>
  </si>
  <si>
    <t>I need your urgent support:</t>
  </si>
  <si>
    <t>&lt;aa931ed98248ebf7244299ab15d60e24@bounce.bluestatedigital.com&gt;</t>
  </si>
  <si>
    <t>Wed, 13 Jan 2016 18:44:48 +0000</t>
  </si>
  <si>
    <t>January 2016 Wellness Newsletter</t>
  </si>
  <si>
    <t>&lt;8EC4C2E26B85914A8D36A27F6D3A9C705E6B3F75@LAW-MBX01.law.georgetown.edu&gt;</t>
  </si>
  <si>
    <t>Thu, 22 May 2008 12:28:03 -0400</t>
  </si>
  <si>
    <t>"Eli Pariser" &lt;eli@moveon.org&gt;</t>
  </si>
  <si>
    <t>Re: War room function, moving forward</t>
  </si>
  <si>
    <t>&lt;8dd172e0805220928j50fff0e7va690a8841d852f84@mail.gmail.com&gt;</t>
  </si>
  <si>
    <t>Thu, 9 Apr 2015 13:06:31 -0500</t>
  </si>
  <si>
    <t>eTicket Itinerary and Receipt for Confirmation G1ZCWK</t>
  </si>
  <si>
    <t>&lt;6bbca74e-623f-4c7d-ade0-a11250e531f6@ncsmcexchub02.nam.coair.com&gt;</t>
  </si>
  <si>
    <t>Mon, 8 Jun 2015 14:37:51 +0000</t>
  </si>
  <si>
    <t>University Response to Tax Fraud</t>
  </si>
  <si>
    <t>&lt;58DF4906DABEB5469A717ABA5811EA9228D8C3CD@LAW-MBX02.law.georgetown.edu&gt;</t>
  </si>
  <si>
    <t>Sat, 13 Dec 2014 11:14:47 -0500</t>
  </si>
  <si>
    <t>Michele Flournoy &lt;micheleflournoy3@gmail.com&gt;</t>
  </si>
  <si>
    <t>Circling back</t>
  </si>
  <si>
    <t>&lt;CBEAFF89-A603-41A0-B274-3B72AAAE38DB@gmail.com&gt;</t>
  </si>
  <si>
    <t>Sat, 12 Dec 2015 12:26:54 -0500</t>
  </si>
  <si>
    <t>Austin Minogue &lt;a.w.minogue@gmail.com&gt;</t>
  </si>
  <si>
    <t>Re: LGA Pickup Tomorrow</t>
  </si>
  <si>
    <t>&lt;2738AD19-62AF-4C5B-939E-318F2C595912@gmail.com&gt;</t>
  </si>
  <si>
    <t>Wed, 3 Sep 2014 15:20:50 +0000</t>
  </si>
  <si>
    <t>&lt;7103af3351935621d42f3b80a952c590b54.20140903152011@mail29.us4.mcsv.net&gt;</t>
  </si>
  <si>
    <t>Fri, 5 Feb 2016 20:38:55 -0500</t>
  </si>
  <si>
    <t>Jake Sullivan &lt;jsullivan@hillaryclinton.com&gt;, 
 John Podesta &lt;john.podesta@gmail.com&gt;, 
 John Podesta &lt;jp66@hillaryclinton.com&gt;</t>
  </si>
  <si>
    <t>Fwd: Tweet by The Hill on Twitter</t>
  </si>
  <si>
    <t>&lt;CAJiTYQauNdZRpfYDvgZ=O2-zPfr3ximuvHGW8_XscKENhcxHxg@mail.gmail.com&gt;</t>
  </si>
  <si>
    <t>Mon, 31 Aug 2015 08:22:50 -0400</t>
  </si>
  <si>
    <t>Re: 8:30 am call</t>
  </si>
  <si>
    <t>&lt;-1728094248902375038@unknownmsgid&gt;</t>
  </si>
  <si>
    <t>Tue, 8 Mar 2016 23:22:50 +0000</t>
  </si>
  <si>
    <t>John Podesta &lt;john.podesta@gmail.com&gt;, Huma Abedin &lt;ha16@hillaryclinton.com&gt;, 
 Chairman John Currie &lt;pcdemsrita@gmail.com&gt;, 
 Jennifer Holdsworth &lt;jennifer@njdems.org&gt;, 
 Kelly Maer &lt;kellysmaer@gmail.com&gt;, Vincent Prieto &lt;Vinnyprieto@comcast.net&gt;, 
 Lou Stellato &lt;bcdcchairman@gmail.com&gt;, 
 Leroy Jones &lt;leroy@1868publicaffairs.com&gt;</t>
  </si>
  <si>
    <t>Fwd: miss..msnbc.kornacki</t>
  </si>
  <si>
    <t>&lt;alqxp04154c6q4yj3b6gp97r.1457479368335@email.android.com&gt;</t>
  </si>
  <si>
    <t>Mon, 16 Mar 2015 16:09:43 -0400</t>
  </si>
  <si>
    <t>Re: FW: China</t>
  </si>
  <si>
    <t>&lt;CAE6FiQ_YMUtmorvwWc1QfUdiJwc6=yuPERY=7Rwnk7was-hUkQ@mail.gmail.com&gt;</t>
  </si>
  <si>
    <t>Wed, 30 Dec 2015 15:55:54 -0500</t>
  </si>
  <si>
    <t>Fwd: PHOTO | Brian Fallon's adorable babies with POTUS in the WH year
 in photos</t>
  </si>
  <si>
    <t>&lt;CAEMn5QnVS52y2=4WgYaJh8tyqn09C3YQxR91q=tNd416ZbM-Mg@mail.gmail.com&gt;</t>
  </si>
  <si>
    <t>Mon, 21 Sep 2015 21:02:09 -0400</t>
  </si>
  <si>
    <t>Re: Seeing you Thursday</t>
  </si>
  <si>
    <t>&lt;CAE6FiQ8E0JRPEA1VGpMV8sNCmsEQqzM=rY_9DmULk0c-O3O5Fg@mail.gmail.com&gt;</t>
  </si>
  <si>
    <t>Tue, 11 Nov 2014 19:16:22 -0500</t>
  </si>
  <si>
    <t>Agenda for Thursday</t>
  </si>
  <si>
    <t>&lt;CA+NiFyNKOnT-z2rrxHg7yyrjBKb_9g6A91US8YZKkBdK-tk=cg@mail.gmail.com&gt;</t>
  </si>
  <si>
    <t>Wed, 12 Nov 2014 21:49:28 -0500</t>
  </si>
  <si>
    <t>Debby Goldberg &lt;debby.goldberg@gmail.com&gt;</t>
  </si>
  <si>
    <t>Re: Your work</t>
  </si>
  <si>
    <t>&lt;314F9271-C067-4F34-9AE5-F25BE08A31C3@gmail.com&gt;</t>
  </si>
  <si>
    <t>Fri, 14 Feb 2014 13:41:09 -0600</t>
  </si>
  <si>
    <t>"William M Daley" &lt;wmd2501@gmail.com&gt;</t>
  </si>
  <si>
    <t>&lt;009a01cf29bc$badb5300$3091f900$@com&gt;</t>
  </si>
  <si>
    <t>Thu, 9 Jul 2015 08:46:47 +0000</t>
  </si>
  <si>
    <t>national security fight club</t>
  </si>
  <si>
    <t>&lt;DM2PR05MB52509C95B809835A19F6E1CB2900@DM2PR05MB525.namprd05.prod.outlook.com&gt;</t>
  </si>
  <si>
    <t>Sat, 11 Oct 2008 17:35:10 +0000</t>
  </si>
  <si>
    <t>Delivered: Re: One more thought</t>
  </si>
  <si>
    <t>&lt;1215981823-1223746509-cardhu_decombobulator_blackberry.rim.net-1381753540-@bxe032.bisx.prod.on.blackberry&gt;</t>
  </si>
  <si>
    <t>Fri, 10 Jan 2014 11:39:53 -0500 (EST)</t>
  </si>
  <si>
    <t>Susan Kleinberg &lt;s2slk@aol.com&gt;</t>
  </si>
  <si>
    <t>Re: Finding John...</t>
  </si>
  <si>
    <t>&lt;884403283.62565.1389371993062.JavaMail.apache@webstg-m02.mail.aol.com&gt;</t>
  </si>
  <si>
    <t>Fri, 8 May 2015 16:17:57 -0400</t>
  </si>
  <si>
    <t>Re: I'm on your train</t>
  </si>
  <si>
    <t>&lt;OF89550496.4B64652C-ON85257E3F.006F8216@MCKINSEY.COM&gt;</t>
  </si>
  <si>
    <t>Wed, 25 Nov 2015 04:50:07 -0700</t>
  </si>
  <si>
    <t>Black Friday Starts Now! Save up to 50%</t>
  </si>
  <si>
    <t>&lt;d7ujgpekpjzyfe3l70cw5n210w12qoki.oki.1448452207@bronto.com&gt;</t>
  </si>
  <si>
    <t>Wed, 23 Jan 2013 13:38:57 -0500</t>
  </si>
  <si>
    <t>Jon Davidson &lt;Jon@presidentclinton.com&gt;</t>
  </si>
  <si>
    <t>&lt;786762D781A7FF4FAC9060892B4044883E49E120F9@CLNTINET08.clinton.local&gt;</t>
  </si>
  <si>
    <t>Tue, 20 Oct 2015 00:03:25 +0000</t>
  </si>
  <si>
    <t>Maddow said it best</t>
  </si>
  <si>
    <t>&lt;7de0cafdebaaa9bf9dd9263ef79c2ec1@bounce.bluestatedigital.com&gt;</t>
  </si>
  <si>
    <t>Tue, 13 Jan 2015 15:13:09 -0500</t>
  </si>
  <si>
    <t>Luke called</t>
  </si>
  <si>
    <t>&lt;CAB5o6baS10sao-zhcO3GC6GcSy7zjMw62h4kX2g5kN8jxMWi0g@mail.gmail.com&gt;</t>
  </si>
  <si>
    <t>Thu, 26 Nov 2015 14:17:51 -0500 (EST)</t>
  </si>
  <si>
    <t>&lt;1642827108.29358133.1448565471013@ctjbossms02.surveysampling.com&gt;</t>
  </si>
  <si>
    <t>29 Nov 2007 06:35:03 -0500</t>
  </si>
  <si>
    <t>Hillary For President News Briefing for Thursday, November 29, 2007</t>
  </si>
  <si>
    <t>&lt;200711290635266.SM02720@bnnapp&gt;</t>
  </si>
  <si>
    <t>Sun, 31 Oct 2010 09:42:07 -0400</t>
  </si>
  <si>
    <t>Use your voice, John</t>
  </si>
  <si>
    <t>&lt;e3e42b59da4d1cd7af520f86320ca42e@bounce.bluestatedigital.com&gt;</t>
  </si>
  <si>
    <t>Sat, 14 Feb 2015 12:10:56 +0000 (GMT)</t>
  </si>
  <si>
    <t>Apple iCloud &lt;noreply@insideicloud.icloud.com&gt;</t>
  </si>
  <si>
    <t>Privacy Policy</t>
  </si>
  <si>
    <t>&lt;38605591.353132411423915856150.JavaMail.email@email.apple.com&gt;</t>
  </si>
  <si>
    <t>Wed, 15 Apr 2015 22:21:34 -0400</t>
  </si>
  <si>
    <t>Re: Wyden notes</t>
  </si>
  <si>
    <t>&lt;15B415E6-00FF-4E70-9470-4565D05CFF95@gmail.com&gt;</t>
  </si>
  <si>
    <t>Fri, 4 Jan 2008 19:13:37 -0500</t>
  </si>
  <si>
    <t>"Susan McCue" &lt;susan@one.org&gt;, "John Podesta" &lt;john.podesta@gmail.com&gt;, 
 "Stan Greenberg" &lt;sgreenberg@gqrr.com&gt;, 
 "Zach Schwartz" &lt;zschwartz@shangrila.us&gt;</t>
  </si>
  <si>
    <t>Fwd: Research Update 1/4/08</t>
  </si>
  <si>
    <t>&lt;87906ab90801041613o55b88af1l6c306ce3b6d81911@mail.gmail.com&gt;</t>
  </si>
  <si>
    <t>Sat, 1 Nov 2014 13:00:29 -0400</t>
  </si>
  <si>
    <t>"ctrfriendsfamily@americanbridge.org" &lt;ctrfriendsfamily@americanbridge.org&gt;</t>
  </si>
  <si>
    <t>Correct The Record Saturday November 1, 2014 Roundup</t>
  </si>
  <si>
    <t>&lt;6E21117B-2666-440E-9253-842C56D72E0A@americanbridge.org&gt;</t>
  </si>
  <si>
    <t>Wed, 15 Jul 2015 05:14:28 +0000</t>
  </si>
  <si>
    <t>&lt;92959316-756A-4F31-89DD-7D308A7D4DC1@bsgco.com&gt;</t>
  </si>
  <si>
    <t>Thu, 15 Oct 2015 20:12:22 -0400</t>
  </si>
  <si>
    <t>Fwd: fyi-VP thing must be really heating up w media-i just got out of
 all day meetings &amp; i have had 8 calls/emails asking if i am still w HRC in
 last 30 mins</t>
  </si>
  <si>
    <t>&lt;2306751725815285123@unknownmsgid&gt;</t>
  </si>
  <si>
    <t>Sun, 31 Jan 2016 00:56:54 +0000</t>
  </si>
  <si>
    <t>nothing left to say</t>
  </si>
  <si>
    <t>&lt;c5eb53efa0a5ac5a9a6a7bfe9c902a58@bounce.bluestatedigital.com&gt;</t>
  </si>
  <si>
    <t>Fri, 8 May 2015 13:05:48 -0400</t>
  </si>
  <si>
    <t>Giancarlo waiting on 29th St. side</t>
  </si>
  <si>
    <t>&lt;CAEMn5Q=8yhL_dWzsP9+kU0TKXkM4Yo3kqE2Ur331ZViSJ8h9KQ@mail.gmail.com&gt;</t>
  </si>
  <si>
    <t>Tue, 17 Jun 2008 10:46:33 -0400</t>
  </si>
  <si>
    <t>[big campaign] McCain energy speech today - research attached</t>
  </si>
  <si>
    <t>&lt;007401c8d088$f0f8dc70$d2ea9550$@org&gt;</t>
  </si>
  <si>
    <t>Wed, 24 Feb 2016 11:30:07 -0500</t>
  </si>
  <si>
    <t>South Carolina New Democrats &lt;info2@scnewdemocrats.org&gt;</t>
  </si>
  <si>
    <t>The New South Carolina?</t>
  </si>
  <si>
    <t>&lt;2705893812.-919368623@wfc.wfcDB.reply.salsalabs.com&gt;</t>
  </si>
  <si>
    <t>Fri, 14 Aug 2015 14:33:11 -0400</t>
  </si>
  <si>
    <t>Pete Ogden &lt;progden@gmail.com&gt;, Trevor Houser &lt;tghouser.hrc@gmail.com&gt;, 
 Ben Kobren &lt;benkobren@gmail.com&gt;, John Podesta &lt;john.podesta@gmail.com&gt;, 
 Jake Sullivan &lt;jsullivan@hillaryclinton.com&gt;</t>
  </si>
  <si>
    <t>Fwd: TWEET: Rumor POTUS says no to KXL in Vegas</t>
  </si>
  <si>
    <t>&lt;CAAEwKfy0EOuo--uh8i1APV+5+3uyne_yxkj_ZGyi6HEU5unnkw@mail.gmail.com&gt;</t>
  </si>
  <si>
    <t>Mon, 15 Feb 2016 18:19:10 -0500</t>
  </si>
  <si>
    <t>Speech Drafts &lt;speechdrafts@hillaryclinton.com&gt;, 
 LaDavia Drane &lt;ldrane@hillaryclinton.com&gt;, 
 Brynne Craig &lt;bcraig@hillaryclinton.com&gt;</t>
  </si>
  <si>
    <t>Re: DRAFT: Breaking barriers speech for tomorrow</t>
  </si>
  <si>
    <t>&lt;CAFcwtWB9qMgF=4Td67NQzm7Wsx1j-zbmq8um42idPqZ32uoxag@mail.gmail.com&gt;</t>
  </si>
  <si>
    <t>17 Dec 2015 13:33:17 -0500</t>
  </si>
  <si>
    <t>Unions under Donald Trump</t>
  </si>
  <si>
    <t>&lt;209b9835c21a44c2840c2110bb40c2f7@785&gt;</t>
  </si>
  <si>
    <t>Fri, 9 May 2008 17:26:28 -0400</t>
  </si>
  <si>
    <t>"Josh Glasstetter" &lt;glasstetter@gmail.com&gt;</t>
  </si>
  <si>
    <t>"Tony Massaro" &lt;tony_massaro@lcv.org&gt;</t>
  </si>
  <si>
    <t>[big campaign] Re: McCain to 14-yr old girl: You shouldn't get paid
 equally</t>
  </si>
  <si>
    <t>&lt;66e3d90b0805091426r2ed91202g29cb2c4f17317e28@mail.gmail.com&gt;</t>
  </si>
  <si>
    <t>Fri, 25 Mar 2011 09:42:02 -0400</t>
  </si>
  <si>
    <t>Sarah Wartell &lt;swartell@americanprogress.org&gt;, 
 "Ruy Teixeira @ TCF" &lt;teixeira@tcf.org&gt;, 
 Michael Ettlinger &lt;mettlinger@americanprogress.org&gt;, 
 John   Podesta &lt;john.podesta@gmail.com&gt;, 
 Heather Boushey &lt;hboushey@americanprogress.org&gt;, 
 Neera Tanden &lt;ntanden@americanprogress.org&gt;, 
 Tara McGuinness &lt;tmcguinness@americanprogress.org&gt;, 
 Jennifer Palmieri &lt;JPalmieri@americanprogress.org&gt;</t>
  </si>
  <si>
    <t>Fwd: LATEST FOCUS GROUP RESULTS FROM NEXT ECONOMY PARTNERSHIP
 PROJECT</t>
  </si>
  <si>
    <t>&lt;9idqvc7voilpqvk1gvgyp5ga.1301060448391@email.android.com&gt;</t>
  </si>
  <si>
    <t>Tue, 8 Sep 2015 20:00:29 +0000</t>
  </si>
  <si>
    <t>&lt;18dcdf62f10116f8d486c41ed97cf65df6e.20150908195948@mail63.wdc01.mcdlv.net&gt;</t>
  </si>
  <si>
    <t>Fri, 28 Aug 2015 16:55:56 -0400</t>
  </si>
  <si>
    <t>Christy Goldfuss &lt;cgoldfuss@gmail.com&gt;</t>
  </si>
  <si>
    <t>Re: Just for you</t>
  </si>
  <si>
    <t>&lt;7C1A28D8-7B3C-4F36-80B7-8AD9DF411FCE@gmail.com&gt;</t>
  </si>
  <si>
    <t>Thu, 7 May 2015 14:15:34 -0400</t>
  </si>
  <si>
    <t>Re: FOR APPROVAL: Fundraising Emails in Your Name</t>
  </si>
  <si>
    <t>&lt;CAE6FiQ8ndwC3Q2K3dH_CRzgh9PG8LW1U3gJhW=tTrN1Tt5tJig@mail.gmail.com&gt;</t>
  </si>
  <si>
    <t>Sat, 20 Jun 2015 14:27:50 +0000</t>
  </si>
  <si>
    <t>Berman</t>
  </si>
  <si>
    <t>&lt;F45482E6-6532-466F-A869-3A7DC0EF3C16@presidentclinton.com&gt;</t>
  </si>
  <si>
    <t>Tue, 19 May 2015 17:18:35 +0800</t>
  </si>
  <si>
    <t>Seher Syed &lt;seher.syed10@gmail.com&gt;</t>
  </si>
  <si>
    <t>DC and NY visit</t>
  </si>
  <si>
    <t>&lt;9F46D415-5164-424F-BCF9-D2E12C99D4AA@gmail.com&gt;</t>
  </si>
  <si>
    <t>Sun, 13 Sep 2015 22:07:21 -0400</t>
  </si>
  <si>
    <t>Re: Clintons go to church</t>
  </si>
  <si>
    <t>&lt;CAE6FiQ-E65oZk=DAvHBXEQeUd9huSPA0BNn4HvNTt=89mLhfSw@mail.gmail.com&gt;</t>
  </si>
  <si>
    <t>Sun, 20 Mar 2016 17:55:25 -0400</t>
  </si>
  <si>
    <t>Marc Elias &lt;melias@perkinscoie.com&gt;</t>
  </si>
  <si>
    <t>Fwd: Class Monday</t>
  </si>
  <si>
    <t>&lt;CAE6FiQ8j34QATj-yK_CCve1Ch=VstHG806ZYBor9dA7=EwHktg@mail.gmail.com&gt;</t>
  </si>
  <si>
    <t>Sun, 11 Oct 2015 08:37:41 -0400</t>
  </si>
  <si>
    <t>Arkadi Gerney &lt;agerney@mac.com&gt;</t>
  </si>
  <si>
    <t>INVITE: cocktail party for Ted Strickland @ Arkadi &amp; Nancy's house</t>
  </si>
  <si>
    <t>&lt;2CC425E2-0CDB-429C-BBF1-ACE5DA605ACA@mac.com&gt;</t>
  </si>
  <si>
    <t>Thu, 9 Jul 2015 09:28:45 -0400</t>
  </si>
  <si>
    <t>Re: Greece, Hungary etc.</t>
  </si>
  <si>
    <t>&lt;197F84B6-1EA9-4A31-80FB-F7FB75B9D62C@gmail.com&gt;</t>
  </si>
  <si>
    <t>Tue, 6 Oct 2015 15:08:20 -0400</t>
  </si>
  <si>
    <t>Charles DeSantis &lt;benefitsoffice@georgetown.edu&gt;</t>
  </si>
  <si>
    <t>Early Payroll Deadlines for Columbus Day Holiday</t>
  </si>
  <si>
    <t>&lt;CACp86qK8b_1_bxbKX3021dhF-E2430s2iQjt0zLYqCgTDYu9WA@mail.gmail.com&gt;</t>
  </si>
  <si>
    <t>Wed, 18 Nov 2015 17:45:26 -0500</t>
  </si>
  <si>
    <t>Transcript | 20151117 WJC Remarks at HFA Fundraiser at Snyder Residence</t>
  </si>
  <si>
    <t>&lt;CAC-2OK==GS1kV3aM0=vSEuDAD9HaVqYFEpq1za+yMprKfrOv9A@mail.gmail.com&gt;</t>
  </si>
  <si>
    <t>Thu, 19 Feb 2015 00:05:12 -0500</t>
  </si>
  <si>
    <t>Fwd: National Journal | Sourcing Story</t>
  </si>
  <si>
    <t>&lt;CAB5o6bZStsGESapzin9f+eD8e7=+d9OqBjFznQLSp_7qy39AHg@mail.gmail.com&gt;</t>
  </si>
  <si>
    <t>Sun, 31 May 2015 09:39:30 -0400</t>
  </si>
  <si>
    <t>Christina Reynolds &lt;creynolds@hillaryclinton.com&gt;, 
 Jennifer Palmieri &lt;jpalmieri@hillaryclinton.com&gt;, 
 Kristina Schake &lt;kschake@hillaryclinton.com&gt;, 
 John Podesta &lt;john.podesta@gmail.com&gt;, Robby Mook &lt;re47@hillaryclinton.com&gt;, 
 Oren Shur &lt;oshur@hillaryclinton.com&gt;</t>
  </si>
  <si>
    <t>RE: O'Malley transcript</t>
  </si>
  <si>
    <t>&lt;f66fb6e2eb7a37dddf6b3a7ae7f5f5de@mail.gmail.com&gt;</t>
  </si>
  <si>
    <t>Sat, 2 Jan 2016 14:43:23 -0500</t>
  </si>
  <si>
    <t>Bob Rubin &lt;rrubin@cfr.org&gt;</t>
  </si>
  <si>
    <t>&lt;CAE6FiQ-Dpg0xAmVXtxFx6kJKsoCaYdWETkrcsx58129djj8t5Q@mail.gmail.com&gt;</t>
  </si>
  <si>
    <t>Mon, 11 May 2015 13:23:22 +0000</t>
  </si>
  <si>
    <t>John Podesta &lt;john.podesta@gmail.com&gt;, 
 Elisabeth Jacobs &lt;ejacobs@equitablegrowth.org&gt;</t>
  </si>
  <si>
    <t>Ira said he'd chair the board</t>
  </si>
  <si>
    <t>&lt;1431350600659.72660@equitablegrowth.org&gt;</t>
  </si>
  <si>
    <t>Thu, 31 Dec 2015 14:25:21 -0500</t>
  </si>
  <si>
    <t>Cat Zavis &lt;cat@spiritualprogressives.org&gt;</t>
  </si>
  <si>
    <t>Happy new year, John!</t>
  </si>
  <si>
    <t>&lt;3463297334.1892624574@org.orgDB.reply.salsalabs.com&gt;</t>
  </si>
  <si>
    <t>Tue, 16 Feb 2016 00:36:01 -0500</t>
  </si>
  <si>
    <t>Policy Q&amp;A for civil rights leaders</t>
  </si>
  <si>
    <t>&lt;-4759265642997143303@unknownmsgid&gt;</t>
  </si>
  <si>
    <t>Wed, 7 Dec 2011 19:48:09 -0500</t>
  </si>
  <si>
    <t>&lt;4A690BA92801374689B1D958B8163E77027375BB87@CLINTON07.utopiasystems.net&gt;</t>
  </si>
  <si>
    <t>Mon, 15 Jun 2015 21:20:42 +0000</t>
  </si>
  <si>
    <t>Janice Enright &lt;jenright@ickesenright.com&gt;</t>
  </si>
  <si>
    <t>"John Podesta (CAP)" &lt;john.podesta@gmail.com&gt;</t>
  </si>
  <si>
    <t>Thankyou!</t>
  </si>
  <si>
    <t>&lt;B8FFB1DF-4F8D-4A5C-9145-1937DF484F14@ickesenright.com&gt;</t>
  </si>
  <si>
    <t>Sun, 12 Apr 2015 20:59:15 -0400</t>
  </si>
  <si>
    <t>&lt;CAOLO1-mvq68ORkk2u8y6GSfHs90Y_XF=vkhAA=NoH043yLH8Dg@mail.gmail.com&gt;</t>
  </si>
  <si>
    <t>Thu, 25 Feb 2016 19:54:44 +0000 (UTC)</t>
  </si>
  <si>
    <t>Esther oneil &lt;hit-reply@linkedin.com&gt;</t>
  </si>
  <si>
    <t>&lt;469074294.533534.1456430084485.JavaMail.app@ltx1-app6023.prod.linkedin.com&gt;</t>
  </si>
  <si>
    <t>Fri, 24 Aug 2012 12:57:37 -0400</t>
  </si>
  <si>
    <t>High five!</t>
  </si>
  <si>
    <t>&lt;885b6a80da4ee6a3a06771dc5ded7bb5@bounce.bluestatedigital.com&gt;</t>
  </si>
  <si>
    <t>Fri, 20 Mar 2015 17:35:33 +0000</t>
  </si>
  <si>
    <t>RE: Draft Podesta Press Release</t>
  </si>
  <si>
    <t>&lt;d2a34655fb024f18a2e8f1c58f93b5a4@twsexch12k13.tws.org&gt;</t>
  </si>
  <si>
    <t>Mon, 14 Jan 2013 11:23:41 -0700</t>
  </si>
  <si>
    <t>Carrie Herren &lt;carrie@huttnergroup.org&gt;</t>
  </si>
  <si>
    <t>Reminder: HMC Inauguration Party RSVP Needed</t>
  </si>
  <si>
    <t>&lt;CAFNniXQUDT8ZVbTnDaRY9XEFatAkOihujoMvVanQp_C+PSDV3Q@mail.gmail.com&gt;</t>
  </si>
  <si>
    <t>Thu, 2 Jul 2015 11:30:00 -0400</t>
  </si>
  <si>
    <t>&lt;CAE6FiQ-=Eb7kFpSF1J_0mdwsrd22qyAYBB6jesQMckoVujqGnQ@mail.gmail.com&gt;</t>
  </si>
  <si>
    <t>Sun, 11 Jan 2009 19:08:25 -0500</t>
  </si>
  <si>
    <t>Fw: Tmrw's Foundation Mtg: Briefing Packet</t>
  </si>
  <si>
    <t>&lt;2D9BF548D5515F438B3AA0B0BE7BF5F6303B036CCE@MBX-01.ptt.gov&gt;</t>
  </si>
  <si>
    <t>Fri, 19 Jun 2015 01:46:33 +0000</t>
  </si>
  <si>
    <t>Two wise men</t>
  </si>
  <si>
    <t>&lt;1763A79C-CCD7-40C2-9F8F-E9497AC9A85D@presidentclinton.com&gt;</t>
  </si>
  <si>
    <t>Fri, 15 May 2009 16:50:35 GMT</t>
  </si>
  <si>
    <t>One Vote. One Chance.</t>
  </si>
  <si>
    <t>&lt;20090515165035.13797.10913.qmail@omail3.sac.getactive.com&gt;</t>
  </si>
  <si>
    <t>Mon, 23 Feb 2015 21:26:24 +0000</t>
  </si>
  <si>
    <t>RE: Invitation</t>
  </si>
  <si>
    <t>&lt;9ABFFFA47B84FA478A1BA79FA876B3C4F0B9B9@CESC-EXCH01.clinton.local&gt;</t>
  </si>
  <si>
    <t>Wed, 04 Mar 2015 14:48:43 -0500</t>
  </si>
  <si>
    <t>Nick Merrill &lt;nmerrill@hrcoffice.com&gt;, Philippe Reines &lt;pir@hrcoffice.com&gt;, 
 Robby Mook &lt;robbymook2015@gmail.com&gt;, Cheryl Mills &lt;cheryl.mills@gmail.com&gt;, 
 John Podesta &lt;john.podesta@gmail.com&gt;, 
 Jennifer Palmieri &lt;jennifer.m.palmieri@gmail.com&gt;, 
 Kristina Schake &lt;kristinakschake@gmail.com&gt;</t>
  </si>
  <si>
    <t>5 PM CALL TODAY (to replace Earned Media Call)</t>
  </si>
  <si>
    <t>&lt;D11CCA6C.3911A%marissa.astor@icloud.com&gt;</t>
  </si>
  <si>
    <t>Sat, 21 Mar 2015 18:50:25 +0000</t>
  </si>
  <si>
    <t>&lt;BN1PR05MB358B2628C73CD10E5FC762BC40F0@BN1PR05MB358.namprd05.prod.outlook.com&gt;</t>
  </si>
  <si>
    <t>Tue, 16 Sep 2008 10:19:17 -0400</t>
  </si>
  <si>
    <t>[big campaign] New video from Paid for by Big Oil</t>
  </si>
  <si>
    <t>&lt;C4F538A5.10AED%joshua_mcneil@lcv.org&gt;</t>
  </si>
  <si>
    <t>Sun, 22 Feb 2015 13:14:23 -0500</t>
  </si>
  <si>
    <t>Politico/State Dept/Foundation</t>
  </si>
  <si>
    <t>&lt;EF717906-1218-41C1-9869-EB17A5D87D5E@gmail.com&gt;</t>
  </si>
  <si>
    <t>Wed, 6 Aug 2008 18:25:00 -0400</t>
  </si>
  <si>
    <t>[big campaign] New rapid response video</t>
  </si>
  <si>
    <t>&lt;6777f41e0808061525i77c8873bl372860cda7192b1e@mail.gmail.com&gt;</t>
  </si>
  <si>
    <t>Tue, 3 Nov 2015 23:10:48 -0000</t>
  </si>
  <si>
    <t>Get the latest Shoemojis!</t>
  </si>
  <si>
    <t>&lt;b8gyj92b57hq1qaup8reqqd9bc3ku9.14748554742.5803@mta921.e.footlocker.com&gt;</t>
  </si>
  <si>
    <t>Wed, 30 Apr 2008 14:45:28 -0400</t>
  </si>
  <si>
    <t>Re: Is there someone in your shop</t>
  </si>
  <si>
    <t>&lt;8dd172e0804301145w45aa4666g1ca97506793529d8@mail.gmail.com&gt;</t>
  </si>
  <si>
    <t>Sun, 19 Jul 2015 07:59:51 -0400</t>
  </si>
  <si>
    <t>Re: 8:00 call</t>
  </si>
  <si>
    <t>&lt;-8385216474687476782@unknownmsgid&gt;</t>
  </si>
  <si>
    <t>Thu, 30 Oct 2014 22:46:35 +0200</t>
  </si>
  <si>
    <t>joseph.zernik@hra-ngo.org</t>
  </si>
  <si>
    <t>Israel Ombudsman refuses to accept whistle-blower Rotem's complaint
 against PM Netanyahu - corruption of the Tax Authority, murder of a source</t>
  </si>
  <si>
    <t>&lt;48d824dc6301fc5dea1937c20635c4a5@hra-ngo.org&gt;</t>
  </si>
  <si>
    <t>Thu, 5 Jun 2008 14:13:41 -0400</t>
  </si>
  <si>
    <t>[big campaign] Media Monitoring Report - Morning 06/05/08</t>
  </si>
  <si>
    <t>&lt;efec78e70806051113x230b40b6s989a7b8c0f0fa09@mail.gmail.com&gt;</t>
  </si>
  <si>
    <t>Mon, 2 Nov 2015 09:01:00 -0600</t>
  </si>
  <si>
    <t>Reminder: Europe's Refugee Challenge</t>
  </si>
  <si>
    <t>&lt;866806546.197878604.1446476460382.JavaMail.root@sjmas01.marketo.org&gt;</t>
  </si>
  <si>
    <t>Wed, 4 Mar 2015 18:51:47 -0500</t>
  </si>
  <si>
    <t>Re: Amtrak Options Tomorrow</t>
  </si>
  <si>
    <t>&lt;CAE6FiQ-+B9NHDZVBXT-tUthEsxLhgDG967kVctXiLMRdR25vkg@mail.gmail.com&gt;</t>
  </si>
  <si>
    <t>Thu, 28 Aug 2014 13:58:34 +0000</t>
  </si>
  <si>
    <t>New Addition to the Financial Aid Office Family!</t>
  </si>
  <si>
    <t>&lt;C2D96F8FA856DB4FAA0D4C794A47615724A28BB4@LAW-MBX01.law.georgetown.edu&gt;</t>
  </si>
  <si>
    <t>Wed, 13 May 2015 20:48:05 +0000</t>
  </si>
  <si>
    <t>Robby Mook &lt;re47@hillaryclinton.com&gt;, Huma Abedin &lt;ha16@hillaryclinton.com&gt;</t>
  </si>
  <si>
    <t>RE: Jeffrey Katzenberg</t>
  </si>
  <si>
    <t>&lt;9ABFFFA47B84FA478A1BA79FA876B3C410AF8D95@CESC-EXCH01.clinton.local&gt;</t>
  </si>
  <si>
    <t>Mon, 13 Jul 2015 16:39:47 -0400</t>
  </si>
  <si>
    <t>"Peter Colavito" &lt;peter.colavito@seiu.org&gt;</t>
  </si>
  <si>
    <t>Out of the office this week Re: One more thing - about tomorrow at your house</t>
  </si>
  <si>
    <t>&lt;CALd0n2ksCv9AogsZuhdadP4d46E-t+iwSC0oQ9RPCOuz+-KsBg@mail.gmail.com&gt;</t>
  </si>
  <si>
    <t>Mon, 23 Feb 2015 22:49:37 +0000</t>
  </si>
  <si>
    <t>Check in call</t>
  </si>
  <si>
    <t>&lt;D11118B0.FC95C%melias@perkinscoie.com&gt;</t>
  </si>
  <si>
    <t>Tue, 4 Nov 2008 18:09:39 -0500</t>
  </si>
  <si>
    <t>Laura Nichols &lt;lnichols@americanprogress.org&gt;, 
 Daniella Leger &lt;dleger@americanprogress.org&gt;, 
 930 Group &lt;930Group@americanprogress.org&gt;, 
 "'john.podesta@gmail.com'" &lt;john.podesta@gmail.com&gt;, 
 Scott Lilly &lt;slilly@americanprogress.org&gt;, 
 Sarah Wartell &lt;swartell@americanprogress.org&gt;</t>
  </si>
  <si>
    <t>state exits early</t>
  </si>
  <si>
    <t>&lt;A28459BA2B4D5D49BED0238513058A7F012415CD7CFA@CAPMAILBOX.americanprogresscenter.org&gt;</t>
  </si>
  <si>
    <t>Fri, 29 May 2015 12:01:38 -0400</t>
  </si>
  <si>
    <t>"fwj77@comcast.net" &lt;fwj77@comcast.net&gt;</t>
  </si>
  <si>
    <t>Re: Dinner on Monday</t>
  </si>
  <si>
    <t>&lt;CAE6FiQ-39-LOrmVhD+a_5a+FRT0i8f2sV4doKNehqJX1vadq2Q@mail.gmail.com&gt;</t>
  </si>
  <si>
    <t>Mon, 18 Aug 2008 10:44:05 -0400</t>
  </si>
  <si>
    <t>[big campaign] JOHN MCCAIN, LIKE BUSH, LEAVES AMERICAN VETERAN'S
 BEHIND</t>
  </si>
  <si>
    <t>&lt;e3b2d4590808180744k42c0da28v5cc72be4c6e2f24d@mail.gmail.com&gt;</t>
  </si>
  <si>
    <t>Wed, 13 Aug 2008 15:13:16 -0400</t>
  </si>
  <si>
    <t>[big campaign] Tracking Update: McCain Company Tour in Livonia, MI
 08/13/08</t>
  </si>
  <si>
    <t>&lt;c28de9b0808131213i5a10f3bbgf8c2ede3cb3e0f3a@mail.gmail.com&gt;</t>
  </si>
  <si>
    <t>Tue, 28 Oct 2008 11:54:25 +0000</t>
  </si>
  <si>
    <t>Delivered: I don't have my cap bberry</t>
  </si>
  <si>
    <t>&lt;590644623-1225194860-cardhu_decombobulator_blackberry.rim.net-1348995716-@bxe245.bisx.prod.on.blackberry&gt;</t>
  </si>
  <si>
    <t>Wed, 15 Jan 2014 18:38:08 +0000</t>
  </si>
  <si>
    <t>Denelle Hammond &lt;dhammond@americanprogress.org&gt;</t>
  </si>
  <si>
    <t xml:space="preserve">W-2 </t>
  </si>
  <si>
    <t>&lt;130df71e3ad14f7f8ca20dd2f86cd6a3@DM2PR05MB431.namprd05.prod.outlook.com&gt;</t>
  </si>
  <si>
    <t>Mon, 05 Oct 2015 23:14:33 +0000</t>
  </si>
  <si>
    <t>john.podesta@gmail.com, jsullivan@hillaryclinton.com, 
 ha16@hillaryclinton.com, dcheng@hillaryclinton.com, 
 bfallon@hillaryclinton.com, hstone@hillaryclinton.com, 
 slatham@hillaryclinton.com, oshur@hillaryclinton.com, 
 kschake@hillaryclinton.com, tgoff@hillaryclinton.com, 
 ahornbrook@hillaryclinton.com, jpalmieri@hillaryclinton.com, 
 mmarshall@hillaryclinton.com, creynolds@hillaryclinton.com</t>
  </si>
  <si>
    <t>Invitation: Message Planning Meeting @ Tue Oct 6, 2015 5:30pm - 7pm (john.podesta@gmail.com)</t>
  </si>
  <si>
    <t>&lt;001a11c0f64c25f9ba052163ad40@google.com&gt;</t>
  </si>
  <si>
    <t>Thu, 28 Jan 2010 16:18:55 -0500</t>
  </si>
  <si>
    <t>[big campaign] Senate Republicans Who Used To Support PAYGO Now Vote 
	Against It</t>
  </si>
  <si>
    <t>&lt;A28459BA2B4D5D49BED0238513058A7F012AC943A257@CAPMAILBOX.americanprogresscenter.org&gt;</t>
  </si>
  <si>
    <t>Sat, 30 Aug 2014 22:57:42 +0000</t>
  </si>
  <si>
    <t>Schneider for Congress &lt;info@schneiderforcongress.com&gt;</t>
  </si>
  <si>
    <t>we need your help</t>
  </si>
  <si>
    <t>&lt;2aa462f92c0fc1652d53e92e421a8423@bounce.bluestatedigital.com&gt;</t>
  </si>
  <si>
    <t>Wed, 9 Sep 2015 19:42:57 -0400</t>
  </si>
  <si>
    <t>Re: Fwd:</t>
  </si>
  <si>
    <t>&lt;6962495751670465751@unknownmsgid&gt;</t>
  </si>
  <si>
    <t>Thu, 21 May 2015 14:26:29 +0000</t>
  </si>
  <si>
    <t>Marlene Vasilic &lt;mvasilic@americanprogress.org&gt;, 
 John Podesta &lt;jpodesta@equitablegrowth.org&gt;, 
 "'John.podesta@gmail.com'" &lt;John.podesta@gmail.com&gt;</t>
  </si>
  <si>
    <t>RE: a farewell to Christine McDonough</t>
  </si>
  <si>
    <t>&lt;BLUPR08MB174821F6D8D4987C313C7BCDBAC10@BLUPR08MB1748.namprd08.prod.outlook.com&gt;</t>
  </si>
  <si>
    <t>Mon, 8 Dec 2014 15:56:54 +0000</t>
  </si>
  <si>
    <t>"'mberman@dubersteingroup.com'" &lt;mberman@dubersteingroup.com&gt;, 
 "'john.podesta@gmail.com'" &lt;john.podesta@gmail.com&gt;</t>
  </si>
  <si>
    <t>Re: GMO's and Global Warming</t>
  </si>
  <si>
    <t>&lt;A37BFC47F9901143B6323434A80CB62EECB3C3@smeopm04&gt;</t>
  </si>
  <si>
    <t>Sun, 28 Dec 2014 13:14:09 -0500</t>
  </si>
  <si>
    <t>Re: Julie</t>
  </si>
  <si>
    <t>&lt;CALk44aD3U+A0hck5qLF=nhk1MqyrK784UDwV=Mr14BQD13t4LA@mail.gmail.com&gt;</t>
  </si>
  <si>
    <t>Tue, 01 Jul 2008 09:12:04 -0400</t>
  </si>
  <si>
    <t>"Rachele Huennekens" &lt;Rhuennek@aflcio.org&gt;</t>
  </si>
  <si>
    <t>&lt;4869F4E3.B23D.00C1.0@aflcio.org&gt;</t>
  </si>
  <si>
    <t>Wed, 16 Sep 2015 19:05:55 -0400</t>
  </si>
  <si>
    <t>Re: NRE NM-draft 8 from Pres.Clinton 9.14.15.docx</t>
  </si>
  <si>
    <t>&lt;CAE6FiQ9GajerNt_7Di8m=8FZaqu_J-9s1AOrCj7fvo-No_7WpQ@mail.gmail.com&gt;</t>
  </si>
  <si>
    <t>Thu, 3 Mar 2016 03:48:19 +0000</t>
  </si>
  <si>
    <t>Re: At concert</t>
  </si>
  <si>
    <t>&lt;13904FA0-3C37-400D-B519-806B7C655E65@podesta.com&gt;</t>
  </si>
  <si>
    <t>Fri, 31 Jul 2015 21:08:13 -0400</t>
  </si>
  <si>
    <t>Re: TWEETS: Morning speeches</t>
  </si>
  <si>
    <t>&lt;CAE6FiQ_W8pgTCLUgbbZEHyz6ER+oBuXYsxDyiP1CvzTmnZnXig@mail.gmail.com&gt;</t>
  </si>
  <si>
    <t>Fri, 20 Dec 2013 08:20:06 -0700</t>
  </si>
  <si>
    <t>Re: WSJ / Podesta</t>
  </si>
  <si>
    <t>&lt;404494E2-3329-433C-934A-88C2CE5C9BDD@gmail.com&gt;</t>
  </si>
  <si>
    <t>Thu, 14 May 2015 19:30:35 -0400</t>
  </si>
  <si>
    <t>&lt;CALV_K1QS=yzbdnU99A55TkdpEFO12DuFAtKg0G_=K88-BaSw0w@mail.gmail.com&gt;</t>
  </si>
  <si>
    <t>Wed, 26 Aug 2015 22:56:16 -0400</t>
  </si>
  <si>
    <t>&lt;-8998340773483153619@unknownmsgid&gt;</t>
  </si>
  <si>
    <t>Thu, 28 Jan 2016 02:32:33 -0000</t>
  </si>
  <si>
    <t>Kids' LeBron and Rose releasing tomorrow!</t>
  </si>
  <si>
    <t>&lt;b8ty2f7b57hq1qaujy576qd9bc3k86.14748554742.6243@mta921.e.footlocker.com&gt;</t>
  </si>
  <si>
    <t>Sun, 26 Jul 2015 09:59:54 -0400</t>
  </si>
  <si>
    <t>Fwd: FOR REVIEW: Draft LinkedIn Post</t>
  </si>
  <si>
    <t>&lt;CAEMn5Qndomhs46rXdCD4TLw5GkAxCY9FXiKmHfYkw3xi+k4xaQ@mail.gmail.com&gt;</t>
  </si>
  <si>
    <t>Sun, 2 Nov 2008 11:04:42 -0600</t>
  </si>
  <si>
    <t>Re: Decision Memo on G20 Meeting Attendance</t>
  </si>
  <si>
    <t>&lt;OF84F39DFE.6B555A81-ON005DD0B2.862574F5@jpmchase.com&gt;</t>
  </si>
  <si>
    <t>Thu, 7 May 2015 16:10:43 -0400</t>
  </si>
  <si>
    <t>Eric Winkofsky &lt;ew548@georgetown.edu&gt;</t>
  </si>
  <si>
    <t>Congressional Investigations Paper Submission</t>
  </si>
  <si>
    <t>&lt;CAOQvKrnfU-80xkjY_sBP-Eb5bcAhyXe8iqFK=U=0q14eUTHDZQ@mail.gmail.com&gt;</t>
  </si>
  <si>
    <t>Mon, 6 Jul 2015 19:36:35 -0400</t>
  </si>
  <si>
    <t>Re: Daily Media Report 7.6.15</t>
  </si>
  <si>
    <t>&lt;814131655188860293@unknownmsgid&gt;</t>
  </si>
  <si>
    <t>Tue, 21 Apr 2015 14:12:01 -0400</t>
  </si>
  <si>
    <t>Fwd: FW: Please join us for the Sons of Italy Foundation's 27th
 Annual NELA Gala</t>
  </si>
  <si>
    <t>&lt;CAHdAEbAGHY34jgunhyZMUAQ1DT-YAS48EbU7KNgALN_Otu64vA@mail.gmail.com&gt;</t>
  </si>
  <si>
    <t>Mon, 28 Dec 2015 18:30:55 +0000</t>
  </si>
  <si>
    <t>john.podesta@gmail.com, Sally Marx &lt;sallymarx14@gmail.com&gt;, 
 ldrane@hillaryclinton.com, slatham@hillaryclinton.com, 
 erenda@hillaryclinton.com, mharris@hillaryclinton.com, 
 arenteria@hillaryclinton.com, awoolheater@hillaryclinton.com, 
 mmarshall@hillaryclinton.com</t>
  </si>
  <si>
    <t>Invitation: Prep for 1/5 JDP Civil Rights Mtg @ Wed Dec 30, 2015 11am
 - 11:30am (john.podesta@gmail.com)</t>
  </si>
  <si>
    <t>&lt;089e0153710c6fb6ec0527f98154@google.com&gt;</t>
  </si>
  <si>
    <t>Wed, 12 Nov 2008 19:07:02 -0500</t>
  </si>
  <si>
    <t>"'adunn@squiermedia.com'" &lt;'adunn@squiermedia.com'&gt;, 
 Alyssa Mastromonaco &lt;Alyssa.Mastromonaco@ptt.gov&gt;, 
 "'amanda.d.anderson@gmail.com'" &lt;'amanda.d.anderson@gmail.com'&gt;, 
 "Anita B. Dunn" &lt;Anita.Dunn@ptt.gov&gt;, 
 "'axelrodfam@aol.com'" &lt;'axelrodfam@aol.com'&gt;, 
 Dan Pfeiffer &lt;Dan.Pfeiffer@ptt.gov&gt;, Jim Messina &lt;Jim.Messina@ptt.gov&gt;, 
 "'john.podesta@gmail.com'" &lt;'john.podesta@gmail.com'&gt;, 
 "'jpodesta@americanprogress.org'" &lt;'jpodesta@americanprogress.org'&gt;, 
 Katie   Johnson &lt;Katie.Johnson@ptt.gov&gt;, 
 Kristin Sheehy &lt;Kristin.Sheehy@ptt.gov&gt;, 
 "'kvincent@akpdmedia.com'" &lt;'kvincent@akpdmedia.com'&gt;, 
 Pete Rouse &lt;Pete.Rouse@ptt.gov&gt;, Phil Schiliro &lt;Phil.Schiliro@ptt.gov&gt;, 
 "'prouse@barackobama.com'" &lt;'prouse@barackobama.com'&gt;, 
 "'rahm@friendsofrahmemanuel.com'" &lt;'rahm@friendsofrahmemanuel.com'&gt;, 
 "'rgibbs@barackobama.com'" &lt;'rgibbs@barackobama.com'&gt;, 
 Sara Latham &lt;Sara.Latham@ptt.gov&gt;, 
 Stephanie Cutter &lt;Stephanie.Cutter@ptt.gov&gt;, 
 "'swarfield@squiermedia.com'" &lt;'swarfield@squiermedia.com'&gt;, 
 Valerie Jarrett &lt;Valerie.Jarrett@ptt.gov&gt;, 
 "'vjarrett@habitat.com'" &lt;'vjarrett@habitat.com'&gt;</t>
  </si>
  <si>
    <t>Reminder - Nightly Call at 9 pm Central</t>
  </si>
  <si>
    <t>&lt;C3A7CC906A84E040A2FE3C55E46B273A538894C108@MBX-01.ptt.gov&gt;</t>
  </si>
  <si>
    <t>Fri, 7 Aug 2015 17:10:59 -0400</t>
  </si>
  <si>
    <t>&lt;2842857933188932947@unknownmsgid&gt;</t>
  </si>
  <si>
    <t>Tue, 28 Apr 2015 03:06:32 +0000</t>
  </si>
  <si>
    <t>Re: Analytics Communications Nightly Report 2015 04 27.pdf</t>
  </si>
  <si>
    <t>&lt;DABA7F92-C0CE-469B-84FB-339C33413C76@hrcoffice.com&gt;</t>
  </si>
  <si>
    <t>Mon, 14 Sep 2009 17:03:04 -0400</t>
  </si>
  <si>
    <t>"Leighton Woodhouse" &lt;lwoodhouse@bravenewfoundation.org&gt;</t>
  </si>
  <si>
    <t>[big campaign] New 'Sick For Profit' video on CIGNA CEO Edward
 Hanway, from Brave New Films</t>
  </si>
  <si>
    <t>&lt;9FEDD478D9BC674FA09ACBB222FD450604C7734A@ms08.mse3.exchange.ms&gt;</t>
  </si>
  <si>
    <t>Wed, 30 Dec 2015 16:51:46 -0500</t>
  </si>
  <si>
    <t>call</t>
  </si>
  <si>
    <t>&lt;CAJiTYQZtTU4--J5LA17HwnWsfRrpSeSV1=QgFis8nEgCJKG=gA@mail.gmail.com&gt;</t>
  </si>
  <si>
    <t>Fri, 06 Mar 2015 16:44:00 -0500</t>
  </si>
  <si>
    <t>Robby Mook &lt;robbymook2015@gmail.com&gt;, John Podesta &lt;john.podesta@gmail.com&gt;, 
 Cheryl Mills &lt;cheryl.mills@gmail.com&gt;, 
 Jennifer Palmier &lt;jennifer.m.palmieri@gmail.com&gt;, 
 Kristina Schake &lt;kristinakschake@gmail.com&gt;, 
 Huma Abedin &lt;huma@hrcoffice.com&gt;, Philippe Reines &lt;pir@hrcoffice.com&gt;, 
 Nick Merrill &lt;nmerrill@hrcoffice.com&gt;, Eryn Sepp &lt;eryn.sepp@gmail.com&gt;, 
 Joanne Laszczych &lt;jlaszczych@cdmillsGroup.com&gt;, 
 Sawsan Bay &lt;sbay@hrcoffice.com&gt;</t>
  </si>
  <si>
    <t>Press Call</t>
  </si>
  <si>
    <t>&lt;D11F89E1.39B1A%marissa.astor@icloud.com&gt;</t>
  </si>
  <si>
    <t>Fri, 28 Nov 2008 08:44:37 -0500</t>
  </si>
  <si>
    <t>Todd.Stern@wilmerhale.com</t>
  </si>
  <si>
    <t>Draft of Agreement for Foundation</t>
  </si>
  <si>
    <t>&lt;80ECA91AC554463BA53EC5CB8C6B3D6F@D7CP75G1&gt;</t>
  </si>
  <si>
    <t>Sun, 22 Feb 2015 12:32:44 -0500</t>
  </si>
  <si>
    <t>John Podesta &lt;john.podesta@gmail.com&gt;, 
 "huma@hrcoffice.com" &lt;huma@hrcoffice.com&gt;, 
 Cheryl Mills &lt;cmills@cdmillsgroup.com&gt;</t>
  </si>
  <si>
    <t>Re: Staff</t>
  </si>
  <si>
    <t>&lt;CAB5o6baXsikOqRO45MGesnh6Gs4zVZ652+EnqHjbtQc0dJYK=Q@mail.gmail.com&gt;</t>
  </si>
  <si>
    <t>Wed, 22 Oct 2014 20:16:40 +0000</t>
  </si>
  <si>
    <t>Donna Dickerson &lt;dickerd@law.georgetown.edu&gt;</t>
  </si>
  <si>
    <t>Early Learning Center Trick or Treating</t>
  </si>
  <si>
    <t>&lt;3E0060DB9F033C498F9B42183F13C63024B342F7@LAW-MBX01.law.georgetown.edu&gt;</t>
  </si>
  <si>
    <t>Mon, 6 Apr 2015 16:56:42 -0400</t>
  </si>
  <si>
    <t>Re: Reconvening for 30 minutes</t>
  </si>
  <si>
    <t>&lt;00E69D9F-172F-4D9B-8D86-B4A7A68B695D@gmail.com&gt;</t>
  </si>
  <si>
    <t>Sat, 13 Jun 2015 10:43:10 -0400</t>
  </si>
  <si>
    <t>&lt;2008144745894351025@unknownmsgid&gt;</t>
  </si>
  <si>
    <t>Wed, 17 Jun 2015 15:57:31 -0400</t>
  </si>
  <si>
    <t>Re: IAFF -- quick question</t>
  </si>
  <si>
    <t>&lt;CA+Z3wa2XzjtPUVDgD_-tOjUZu95Su6RteKL2WnKkGwy11XT3tQ@mail.gmail.com&gt;</t>
  </si>
  <si>
    <t>Thu, 4 Jun 2015 10:34:08 -0400</t>
  </si>
  <si>
    <t>Re: 6/5 Schedule</t>
  </si>
  <si>
    <t>&lt;CAKM1B-9Vh=EF6nR8FPo64_au+FekNpAFfzvEmG3i+Q31gAA8uQ@mail.gmail.com&gt;</t>
  </si>
  <si>
    <t>Thu, 9 Apr 2015 18:19:01 -0400</t>
  </si>
  <si>
    <t>&lt;87326B31-4B15-4DBB-8A0F-2D35796A7884@aol.com&gt;</t>
  </si>
  <si>
    <t>Fri, 23 Oct 2015 20:42:34 +0000</t>
  </si>
  <si>
    <t>"Robert P. Bland" &lt;BobBland@aol.com&gt;, Hansjoerg Wyss &lt;wyssh@loreda.org&gt;, 
 "John Podesta (john.podesta@gmail.com)" &lt;john.podesta@gmail.com&gt;, 
 =?us-ascii?Q?bruce=0D=0A_babbitt?= &lt;bruce.babbitt@raintreeventures.com&gt;, 
 Howard Stevenson &lt;hhs@sfilp.com&gt;</t>
  </si>
  <si>
    <t>Bixby Center budget</t>
  </si>
  <si>
    <t>&lt;4A64AB58F5C89648B3FBDA2A961BD8B315901846@S11MAILD034N2.sh11.lan&gt;</t>
  </si>
  <si>
    <t>Mon, 22 Apr 2013 20:32:43 +0000</t>
  </si>
  <si>
    <t>Numbers that matter</t>
  </si>
  <si>
    <t>&lt;51759e6bd7f52_68e04e1e34828ea@worker3.nbuild.3dna.managedmachine.com.mail&gt;</t>
  </si>
  <si>
    <t>Mon, 8 Dec 2008 20:00:04 -0500</t>
  </si>
  <si>
    <t>&lt;910765B614388641B55B89646DC9E15705814322@SENATE-MS06.senate.ussenate.us&gt;</t>
  </si>
  <si>
    <t>Wed, 8 Jul 2015 19:31:53 +0000 (UTC)</t>
  </si>
  <si>
    <t>DANI LEVINAS &lt;member@linkedin.com&gt;</t>
  </si>
  <si>
    <t>&lt;1249541648.2526339.1436383913274.JavaMail.app@lva1-app4589.prod&gt;</t>
  </si>
  <si>
    <t>Mon, 15 Feb 2016 18:30:15 -0500</t>
  </si>
  <si>
    <t>&lt;4018369091154206175@unknownmsgid&gt;</t>
  </si>
  <si>
    <t>Thu, 20 Sep 2012 00:06:08 -0400</t>
  </si>
  <si>
    <t>Look</t>
  </si>
  <si>
    <t>&lt;4991b1095959565c233dd58e66dfacbb@ofa0.bounce.bluestatedigital.com&gt;</t>
  </si>
  <si>
    <t>Wed, 5 Mar 2008 22:21:03 -0500</t>
  </si>
  <si>
    <t>tara@campaigntodefendamerica.org</t>
  </si>
  <si>
    <t>Re: McSame Ran on NBC and CBS Nightly News!</t>
  </si>
  <si>
    <t>&lt;87906ab90803051921s2ba15a13m5ee4eb9fdc4b1167@mail.gmail.com&gt;</t>
  </si>
  <si>
    <t>Tue, 12 Aug 2014 15:02:32 +0000</t>
  </si>
  <si>
    <t>2014 Memo "Outside Employment Activities"</t>
  </si>
  <si>
    <t>&lt;D00FA4C4.6E1FB%wtreanor@law.georgetown.edu&gt;</t>
  </si>
  <si>
    <t>Tue, 8 Jul 2014 09:03:47 -0400</t>
  </si>
  <si>
    <t>Correct The Record Tuesday July 8, 2014 Morning Roundup</t>
  </si>
  <si>
    <t>&lt;CAGLPf4euuWP7sNjT14UAiKu0W=j5eFtUfdxLE-ixJ1pDfmzu-Q@mail.gmail.com&gt;</t>
  </si>
  <si>
    <t>Fri, 19 Sep 2014 22:26:42 -0400</t>
  </si>
  <si>
    <t>Robby Mook &lt;robby@terrymcauliffe.com&gt;</t>
  </si>
  <si>
    <t>Re: Idea for strategist</t>
  </si>
  <si>
    <t>&lt;D34494CF-D9D9-4C08-83AF-D6018A4CBB49@gmail.com&gt;</t>
  </si>
  <si>
    <t>Wed, 25 Feb 2015 21:52:45 +0000</t>
  </si>
  <si>
    <t>&lt;9EDA9A90-D721-49DA-B6A5-EBE230A01819@presidentclinton.com&gt;</t>
  </si>
  <si>
    <t>Fri, 5 Jun 2015 14:46:57 +0000</t>
  </si>
  <si>
    <t>Herb Sandler &lt;hms@sandlerfoundation.org&gt;, 
 Steve Daetz &lt;sdaetz@sandlerfoundation.org&gt;, 
 John Podesta &lt;john.podesta@gmail.com&gt;, 
 "Fishman, Ira" &lt;Ira.Fishman@nflplayers.com&gt;</t>
  </si>
  <si>
    <t>Heather offline: June 13 to 27</t>
  </si>
  <si>
    <t>&lt;D1972E98.8B254%hboushey@equitablegrowth.org&gt;</t>
  </si>
  <si>
    <t>Fri, 13 Feb 2015 17:37:42 -0500</t>
  </si>
  <si>
    <t>Fw: Clinton Foundation Internship</t>
  </si>
  <si>
    <t>&lt;OF03C0CA0C.270F3140-ON85257DEB.007C2349-85257DEB.007C4D3C@MCKINSEY.COM&gt;</t>
  </si>
  <si>
    <t>Sat, 17 Dec 2011 10:11:35 -0500</t>
  </si>
  <si>
    <t>&lt;D64C02CE3EE32C4EA058371A2427C26C0129BB122E@CLINTON07.utopiasystems.net&gt;</t>
  </si>
  <si>
    <t>Thu, 8 Nov 2012 12:16:39 -0600 (CST)</t>
  </si>
  <si>
    <t>Gene Karpinski &lt;josh_hicks@lcv.org&gt;</t>
  </si>
  <si>
    <t>Last Chance to RSVP for Exclusive Post-Election Call</t>
  </si>
  <si>
    <t>&lt;15284381.1352398647576.JavaMail.www@app339&gt;</t>
  </si>
  <si>
    <t>Wed, 22 Oct 2008 09:01:40 -0400</t>
  </si>
  <si>
    <t>&lt;3D4E0DAB0236644193F6AA291205B23B04541D63@SDCPEXCCL2MX.wilmerhale.com&gt;</t>
  </si>
  <si>
    <t>Fri, 24 Jan 2014 22:43:44 +0000</t>
  </si>
  <si>
    <t>FW: Right vs. Left</t>
  </si>
  <si>
    <t>&lt;3B00EFA99369C540BE90A0C751EF8F8A473BC0@sf-exch01.sandlerfamily.org&gt;</t>
  </si>
  <si>
    <t>Wed, 16 Mar 2016 18:04:40 -0400</t>
  </si>
  <si>
    <t>jsullivan@hillaryclinton.com, ha16@hillaryclinton.com, 
 john.podesta@gmail.com, sbay@hillaryclinton.com</t>
  </si>
  <si>
    <t>&lt;-4398500757230159053@unknownmsgid&gt;</t>
  </si>
  <si>
    <t>Mon, 16 Aug 2010 12:13:33 -0400</t>
  </si>
  <si>
    <t>"Bigcampaign@googlegroups.com" &lt;Bigcampaign@googlegroups.com&gt;</t>
  </si>
  <si>
    <t>[big campaign] As Social Security Marks 75th Anniversary, New Ad
 Sounds the Alarm on Renewed GOP Privatization Scheme</t>
  </si>
  <si>
    <t>&lt;95AFEEF8AB22CE4E8CA3F8E6FBCB8CD1270F8E8C08@AUFC-S1.AUFC.local&gt;</t>
  </si>
  <si>
    <t>Wed, 4 Nov 2015 12:59:54 -0500</t>
  </si>
  <si>
    <t>CALL REQ: Michael Polsky</t>
  </si>
  <si>
    <t>&lt;CAHdAEbDSQQVNAnUs+SD3Z-NLcsUmCmb07_o8rst5WgKou9F6tg@mail.gmail.com&gt;</t>
  </si>
  <si>
    <t>Fri, 9 Oct 2015 13:34:34 +0000</t>
  </si>
  <si>
    <t>Evacuation drill at the Williams library this afternoon -- 10/9/2015</t>
  </si>
  <si>
    <t>&lt;703B05BFAC82C543A7AA0BDBF704DD1D1C7B1BD9@LAW-MBX02.law.georgetown.edu&gt;</t>
  </si>
  <si>
    <t>Sat, 24 Jan 2015 22:19:23 -0500</t>
  </si>
  <si>
    <t>John Podesta &lt;john.podesta@gmail.com&gt;, Cheryl Mills &lt;cheryl.mills@gmail.com&gt;, 
 "huma@hrcoffice.com" &lt;huma@hrcoffice.com&gt;</t>
  </si>
  <si>
    <t>Hiring update</t>
  </si>
  <si>
    <t>&lt;CAB5o6bbdzc4pw2sW7BjV+gi5a_mXtxgySi8xDkKWdeqnL7CXBg@mail.gmail.com&gt;</t>
  </si>
  <si>
    <t>Thu, 25 Jun 2015 07:56:52 -0700</t>
  </si>
  <si>
    <t>Ian See &lt;geothermal@corp.arcmediaglobal.com&gt;</t>
  </si>
  <si>
    <t>Re: Deep drilling &amp; pressure control equipment lead the 6 most in-demand geothermal technologies for US, Indonesia, Iceland, India, Australia, New Zealand, Turkey, Kenya, Chile, Philippines, Tanzania growth markets</t>
  </si>
  <si>
    <t>&lt;1e4d5c7c31c880ee6e3c7d573d333d4a@na05.mypinpointe.com&gt;</t>
  </si>
  <si>
    <t>Mon, 17 Nov 2014 00:42:53 +0530</t>
  </si>
  <si>
    <t>Fwd: Mint 16/11</t>
  </si>
  <si>
    <t>&lt;CAPLGapfaYzX0Xup9JvP4GrJRi_=c6vdv6z_HLjbrPQRLvw9uog@mail.gmail.com&gt;</t>
  </si>
  <si>
    <t>Mon, 25 Feb 2013 20:27:24 +0000</t>
  </si>
  <si>
    <t>[big campaign] Anyone collecting sequester impact on real people stories?</t>
  </si>
  <si>
    <t>&lt;A174460A0ECEE04D8F19B641D9BD9FC5178615BC@BN1PRD0512MB636.namprd05.prod.outlook.com&gt;</t>
  </si>
  <si>
    <t>Thu, 9 Jul 2015 08:40:05 -0400</t>
  </si>
  <si>
    <t>&lt;AF486E94-CB81-42A8-BEB2-404B3BA8B1AD@gmail.com&gt;</t>
  </si>
  <si>
    <t>Tue, 18 Aug 2015 22:01:01 -0400</t>
  </si>
  <si>
    <t>Re: Thank you for position on Arctic. Safe travels.</t>
  </si>
  <si>
    <t>&lt;CAE6FiQ9UZZrAc2reSbP3Rnz-cdCr9zANTMK1fnWW5HMymancqg@mail.gmail.com&gt;</t>
  </si>
  <si>
    <t>Tue, 02 Sep 2008 13:19:54 -0400</t>
  </si>
  <si>
    <t>[big campaign] Does the McCain/Palin Ticket Want Unlimited Political
 Donations?</t>
  </si>
  <si>
    <t>&lt;C4E2EDFA.1021A%dmiller@campaignmoney.org&gt;</t>
  </si>
  <si>
    <t>Mon, 1 Jun 2015 01:02:14 +0000</t>
  </si>
  <si>
    <t>What We Now Know About The Men Who Led The Impeachment Of Clinton |
 ThinkProgress</t>
  </si>
  <si>
    <t>&lt;CB315E11-D973-4994-8A5F-5AE7E9BD1ECF@sandlerfoundation.org&gt;</t>
  </si>
  <si>
    <t>Tue, 26 May 2015 18:28:35 +0000</t>
  </si>
  <si>
    <t>&lt;5133f3395cd2438aa1c835f9264c3d10@SERVER38.nflplayers.local&gt;</t>
  </si>
  <si>
    <t>Thu, 15 Oct 2015 14:30:55 -0400</t>
  </si>
  <si>
    <t>Fwd: Sister Souljah moment</t>
  </si>
  <si>
    <t>&lt;CAE6FiQ8M1LA7AuBBXxikdTqbsfYe1U08-UGPzHRLBKTPW1NyMw@mail.gmail.com&gt;</t>
  </si>
  <si>
    <t>Sat, 27 Feb 2016 17:03:02 +0000</t>
  </si>
  <si>
    <t>"milestone@endcitizensunited.org" &lt;admin@endcitizensunited.org&gt;</t>
  </si>
  <si>
    <t>(!) WHAT. A. WEEK.</t>
  </si>
  <si>
    <t>&lt;d050013ead8add34e7cee061a2e4919c@bounce.bluestatedigital.com&gt;</t>
  </si>
  <si>
    <t>Thu, 18 Jun 2015 16:46:56 -0400 (EDT)</t>
  </si>
  <si>
    <t>Anzalone Liszt Grove Research &lt;newsletter@algpolling.com&gt;</t>
  </si>
  <si>
    <t>ALG announces new offices, plus rundown of Presidential Race in the
 Midwest</t>
  </si>
  <si>
    <t>&lt;1121411933479.1102554993952.2071663071.0.391644JL.1002@scheduler.constantcontact.com&gt;</t>
  </si>
  <si>
    <t>Mon, 4 Jan 2016 20:15:32 +0000</t>
  </si>
  <si>
    <t>"john.podesta@gmail.com" &lt;john.podesta@gmail.com&gt;, 
 Milia Fisher &lt;mfisher@hillaryclinton.com&gt;</t>
  </si>
  <si>
    <t>get together for coffee or a beer in Brooklyn on Thurs afternoon?</t>
  </si>
  <si>
    <t>&lt;D6673385-2C1E-4B37-86AD-C04E7CE16EC7@nbcuni.com&gt;</t>
  </si>
  <si>
    <t>Fri, 9 Jul 2010 13:28:34 -0500 (CDT)</t>
  </si>
  <si>
    <t>"Gene Karpinski, League of Conservation Voters" &lt;hayley_gillooly@lcv.org&gt;</t>
  </si>
  <si>
    <t>You're invited: Exclusive LCV Conference Call</t>
  </si>
  <si>
    <t>&lt;30591690.1278700121052.JavaMail.www@app319&gt;</t>
  </si>
  <si>
    <t>Tue, 28 Oct 2008 23:38:51 +0000</t>
  </si>
  <si>
    <t>"Chris Edley" &lt;cedley@gmail.com&gt;</t>
  </si>
  <si>
    <t>Re: Jeanne Lambrew</t>
  </si>
  <si>
    <t>&lt;740893100-1225237855-cardhu_decombobulator_blackberry.rim.net-847613132-@bxe245.bisx.prod.on.blackberry&gt;</t>
  </si>
  <si>
    <t>Wed, 25 Nov 2015 04:00:00 -0600</t>
  </si>
  <si>
    <t>ABA Career Resource Center &lt;cle@americanbar.org&gt;</t>
  </si>
  <si>
    <t>[Free Webinar] Enhancing Your Online Presence</t>
  </si>
  <si>
    <t>&lt;20080-11523497.1448445953443.JavaMail.SYSTEM@chg-mcm-prod&gt;</t>
  </si>
  <si>
    <t>Fri, 21 Nov 2014 17:15:06 -0600</t>
  </si>
  <si>
    <t>Immigration</t>
  </si>
  <si>
    <t>&lt;B3BFCB47-3D7A-4CCD-BA8B-27A5A002A196@me.com&gt;</t>
  </si>
  <si>
    <t>Tue, 19 Aug 2014 13:21:25 +0000</t>
  </si>
  <si>
    <t>Re: Here's what I mentioned</t>
  </si>
  <si>
    <t>&lt;1888A4AC0FBEA9488A6A7ECA54489C79C665EF@CESC-EXCH01.clinton.local&gt;</t>
  </si>
  <si>
    <t>Tue, 15 Dec 2015 20:16:57 -0500</t>
  </si>
  <si>
    <t>Mike Schmidt &lt;mschmidt@hillaryclinton.com&gt;, 
 Speech Drafts &lt;speechdrafts@hillaryclinton.com&gt;, 
 Speech Book &lt;speechbook@hillaryclinton.com&gt;</t>
  </si>
  <si>
    <t>&lt;CAFcwtWALQN92k97wv2JuTtsJn0c8Gn3p7RFfOPFgz7mQPOykJw@mail.gmail.com&gt;</t>
  </si>
  <si>
    <t>Fri, 22 Aug 2008 15:53:23 -0400</t>
  </si>
  <si>
    <t>Re: trans</t>
  </si>
  <si>
    <t>&lt;142cbabe0808221253m6a54c11dr78908c3ecc0a291c@mail.gmail.com&gt;</t>
  </si>
  <si>
    <t>Fri, 22 Jan 2016 15:08:48 -0800</t>
  </si>
  <si>
    <t>John, the search for a tablet is over</t>
  </si>
  <si>
    <t>&lt;0.1.4F.306.1D15569D9AB05A2.0@omp.moxiemail.moxieinteractive.com&gt;</t>
  </si>
  <si>
    <t>Mon, 7 Mar 2016 16:47:36 -0500</t>
  </si>
  <si>
    <t>"donnamorelli01@comcast.net" &lt;donnamorelli01@comcast.net&gt;</t>
  </si>
  <si>
    <t>Re: TARP Loans / US Auto Industry and Technology Incubation</t>
  </si>
  <si>
    <t>&lt;CAE6FiQ9+Eb1ZghdgOVjo3Bfhe77bHizKJVy0TsvT7Zzc7z21Cg@mail.gmail.com&gt;</t>
  </si>
  <si>
    <t>Wed, 15 Jul 2015 11:56:35 -0400</t>
  </si>
  <si>
    <t>RE: TV</t>
  </si>
  <si>
    <t>&lt;CAE6FiQ8so5jgRyBnxWW2LAswSoix4Yvg3XhYen0ojS_a5ADhsA@mail.gmail.com&gt;</t>
  </si>
  <si>
    <t>Tue, 5 Jan 2016 15:01:01 -0500</t>
  </si>
  <si>
    <t>REL Appalachia &lt;relappalachia@cna.org&gt;</t>
  </si>
  <si>
    <t>Workshop Recap: Understanding the WV Growth Model</t>
  </si>
  <si>
    <t>&lt;1123317263439.1112627674064.1184726376.0.221500JL.1002@scheduler.constantcontact.com&gt;</t>
  </si>
  <si>
    <t>Tue, 9 Jul 2013 10:58:15 -0400</t>
  </si>
  <si>
    <t>Clinton Hillary &lt;hrod17@clintonemail.com&gt;, 
 Diane Reynolds &lt;dreynolds@clintonemail.com&gt;, 
 Doug Band Tholdings &lt;doug.band@teneoholdings.com&gt;, 
 Berger Sandy &lt;sberger@albrightstonebridge.com&gt;, 
 Bruce Lindsey &lt;blindsey@clintonfoundation.org&gt;, 
 Cheryl Mills Contact &lt;cheryl.mills@gmail.com&gt;, 
 Nonacs Eric &lt;enonacs@yahoo.com&gt;, John Podesta &lt;john.podesta@gmail.com&gt;, 
 "melanne.verveer@gmail.com" &lt;melanne.verveer@gmail.com&gt;, 
 Maggie Williams Contact &lt;williamsbarrett@aol.com&gt;</t>
  </si>
  <si>
    <t>CGI Advisory Group Meeting:  Friday, July 12th, at Noon</t>
  </si>
  <si>
    <t>&lt;17D5855D-C5AA-4D4B-AE06-733EE8108C3C@clintonglobalinitiative.org&gt;</t>
  </si>
  <si>
    <t>Thu, 26 Jun 2008 09:30:35 -0400</t>
  </si>
  <si>
    <t>[big campaign] She said the exhibits were so intense she had to leave
 for a while.</t>
  </si>
  <si>
    <t>&lt;29FF7EFA288ACD488DD412939D4D1BAB8B57E1@aufc-server.AUFC.local&gt;</t>
  </si>
  <si>
    <t>Sun, 30 Nov 2014 11:45:45 -0500</t>
  </si>
  <si>
    <t>Fwd: Urgent: IL call</t>
  </si>
  <si>
    <t>&lt;A1BEC9BA-5E59-42F8-A80D-A0B6804B8A78@gmail.com&gt;</t>
  </si>
  <si>
    <t>Tue, 7 Apr 2015 19:23:51 +0000</t>
  </si>
  <si>
    <t>Re: Morocco</t>
  </si>
  <si>
    <t>&lt;E53B5659-5739-4EEF-8D7D-857180F40B0E@presidentclinton.com&gt;</t>
  </si>
  <si>
    <t>Mon, 18 Jan 2016 13:12:20 -0500</t>
  </si>
  <si>
    <t>&lt;1572972072952369456@unknownmsgid&gt;</t>
  </si>
  <si>
    <t>Thu, 9 Jan 2014 22:23:46 -0500</t>
  </si>
  <si>
    <t>Re: Happy Birthday My Friend</t>
  </si>
  <si>
    <t>&lt;C7F2E8E6-C0D9-43D4-852F-8D1FD3506BD2@gmail.com&gt;</t>
  </si>
  <si>
    <t>Fri, 16 Jan 2009 16:16:37 -0500</t>
  </si>
  <si>
    <t>RE: Appt</t>
  </si>
  <si>
    <t>&lt;96AB68D2CFDF484BA95B23C51E9C8B053F537930D3@CAPMAILBOX.americanprogresscenter.org&gt;</t>
  </si>
  <si>
    <t>Mon, 6 Jun 2011 15:36:05 -0400</t>
  </si>
  <si>
    <t>"'bigcampaign@googlegroups.com'" &lt;bigcampaign@googlegroups.com&gt;, 
 "'virtualwar-room@googlegroups.com'" &lt;virtualwar-room@googlegroups.com&gt;</t>
  </si>
  <si>
    <t>[big campaign] VIDEO: Right-Wing Hypocrisy On 'Mediscare'</t>
  </si>
  <si>
    <t>&lt;A28459BA2B4D5D49BED0238513058A7F013D9FCA38CD@CAPMAILBOX.americanprogresscenter.org&gt;</t>
  </si>
  <si>
    <t>Mon, 6 Oct 2008 10:31:25 -0500</t>
  </si>
  <si>
    <t>"John Podesta" &lt;John.podesta@gmail.com&gt;</t>
  </si>
  <si>
    <t>Good meeting Friday</t>
  </si>
  <si>
    <t>&lt;e5404f960810060831v7c50e8vf479a5221790f0cf@mail.gmail.com&gt;</t>
  </si>
  <si>
    <t>Thu, 18 Jun 2015 19:45:40 -0400</t>
  </si>
  <si>
    <t>&lt;1947179794783354281@unknownmsgid&gt;</t>
  </si>
  <si>
    <t>Thu, 30 Oct 2008 10:31:02 -0700 (PDT)</t>
  </si>
  <si>
    <t>education</t>
  </si>
  <si>
    <t>&lt;659196.84927.qm@web63406.mail.re1.yahoo.com&gt;</t>
  </si>
  <si>
    <t>Fri, 25 Dec 2015 17:33:16 -0000</t>
  </si>
  <si>
    <t>Happy Holidays, John!</t>
  </si>
  <si>
    <t>&lt;b8c62ecb57hq1qaujtt0gqd9bc3ktp.14748554742.2645@mta920.e.footlocker.com&gt;</t>
  </si>
  <si>
    <t>Wed, 29 Jul 2015 11:53:43 -0400</t>
  </si>
  <si>
    <t>&lt;CAE6FiQ-W6ymNHZix_TJv5PLx6UP4sNkROKp15vvivOEg+mFE=w@mail.gmail.com&gt;</t>
  </si>
  <si>
    <t>Thu, 16 Apr 2015 22:40:50 +0000</t>
  </si>
  <si>
    <t>Corey Ciorciari &lt;cciorciari@hrcoffice.com&gt;</t>
  </si>
  <si>
    <t>Re: Invitation: Trade Call @ Thu Apr 16, 2015 8:30pm - 9pm
 (john.podesta@gmail.com)</t>
  </si>
  <si>
    <t>&lt;08845B8F-6C97-41F5-B8E4-A349F7882690@hrcoffice.com&gt;</t>
  </si>
  <si>
    <t>Sun, 05 Apr 2015 14:16:40 -0400</t>
  </si>
  <si>
    <t>Re: Updated Strategy Call Schedule</t>
  </si>
  <si>
    <t>&lt;D146F408.4557F%marissa.astor@icloud.com&gt;</t>
  </si>
  <si>
    <t>Wed, 8 Jan 2014 11:56:20 -0500</t>
  </si>
  <si>
    <t>Happy Birthday My Friend</t>
  </si>
  <si>
    <t>&lt;CALk44aAS9c48ePt-+jBPzvJF-6MZpviOt=bVDcnsZyCFETMA-w@mail.gmail.com&gt;</t>
  </si>
  <si>
    <t>Tue, 19 Jan 2016 13:29:47 -0500</t>
  </si>
  <si>
    <t>Mandy Grunwald &lt;gruncom@aol.com&gt;, Jim &lt;Jim.Margolis@gmmb.com&gt;, 
 Joel Benenson &lt;jbenenson@bsgco.com&gt;, John Podesta &lt;john.podesta@gmail.com&gt;, 
 Huma Abedin &lt;ha16@hillaryclinton.com&gt;, 
 Jennifer Palmieri &lt;jpalmieri@hillaryclinton.com&gt;, 
 Jake Sullivan &lt;jsullivan@hillaryclinton.com&gt;, 
 Robby Mook &lt;re47@hillaryclinton.com&gt;, Oren Shur &lt;oshur@hillaryclinton.com&gt;, 
 John Anzalone &lt;john@algpolling.com&gt;, David Binder &lt;David@db-research.com&gt;</t>
  </si>
  <si>
    <t>UPDATE -- new outline</t>
  </si>
  <si>
    <t>&lt;CAAEwKfwcMCiarqH+ukBX07Nn3-+DZZpi27+EUtVOKBL+rsZDXQ@mail.gmail.com&gt;</t>
  </si>
  <si>
    <t>Thu, 17 Sep 2015 12:28:04 -0400</t>
  </si>
  <si>
    <t>Keystone Paragraph from POTUS</t>
  </si>
  <si>
    <t>&lt;CAEMn5QnBWJW01pAxZrwCU5PvbeyoBABc76QtEhJMJVbXey92Qg@mail.gmail.com&gt;</t>
  </si>
  <si>
    <t>Wed, 6 May 2015 07:22:51 -0400</t>
  </si>
  <si>
    <t>&lt;CAE6FiQ8s6viusa1Jw9CYx0A6shDGrH5n-q9a86aUDN4ki-F7sw@mail.gmail.com&gt;</t>
  </si>
  <si>
    <t>Wed, 28 Oct 2015 17:19:23 +0000</t>
  </si>
  <si>
    <t>Stan Greenberg &lt;paperlesspost@paperlesspost.com&gt;</t>
  </si>
  <si>
    <t>&lt;production-dispatcher01.357299371.678a83723c8ef7335f80449f97936870c2698f9c.production@paperlesspost.com&gt;</t>
  </si>
  <si>
    <t>Tue, 21 Apr 2015 14:20:02 -0400</t>
  </si>
  <si>
    <t>&lt;512985454701902754@unknownmsgid&gt;</t>
  </si>
  <si>
    <t>Wed, 22 Apr 2015 21:39:50 -0400</t>
  </si>
  <si>
    <t>&lt;B98A7AAD-84D5-41ED-9393-1F41A2A3640F@gmail.com&gt;</t>
  </si>
  <si>
    <t>Fri, 2 May 2014 10:01:00 -0400</t>
  </si>
  <si>
    <t>DMCOS &lt;DMCOS@who.eop.gov&gt;, Eryn Sepp &lt;esepp@who.eop.gov&gt;</t>
  </si>
  <si>
    <t>Fwd: Re: Runners World</t>
  </si>
  <si>
    <t>&lt;CAE6FiQ807wj1WXYt3E+ywm_d0zp3aAcg5hn4P2ZZU4rT38_1bw@mail.gmail.com&gt;</t>
  </si>
  <si>
    <t>Tue, 1 Mar 2016 18:31:28 -0500</t>
  </si>
  <si>
    <t>John Podesta &lt;john.podesta@gmail.com&gt;, 
 Jennifer Palmieri &lt;jpalmieri@hillaryclinton.com&gt;, 
 Jake Sullivan &lt;jsullivan@hillaryclinton.com&gt;, 
 Adrienne Elrod &lt;aelrod@hillaryclinton.com&gt;</t>
  </si>
  <si>
    <t xml:space="preserve">Not real news but still passing along </t>
  </si>
  <si>
    <t>&lt;E7DD1919-ACA6-4E55-8A91-9A1B5C1FAE9E@32advisors.com&gt;</t>
  </si>
  <si>
    <t>Thu, 21 Aug 2008 19:00:03 -0500</t>
  </si>
  <si>
    <t>"Chris Lu" &lt;clu@barackobama.com&gt;, 
 "Adam Hitchcock" &lt;ahitchcock@barackobama.com&gt;, john.podesta@gmail.com, 
 william.m.daley@jpmchase.com, cedley@gmail.com, 
 "Valerie Jarrett" &lt;vjarrett@barackobama.com&gt;, fpena@vestarden.com, 
 fromanm@citi.com, don.gips@level3.com, 
 "Pete Rouse" &lt;prouse@barackobama.com&gt;, 
 "Melody Barnes" &lt;mbarnes@barackobama.com&gt;, 
 "Bob Bauer (Perkins Coie)" &lt;rbauer@perkinscoie.com&gt;, 
 jg@rock-creek-ventures.com, cbutts.obama08@gmail.com, burke1262@cox.net, 
 cbrowner@thealbrightgroupllc.com, sonalshah@google.com, ricesusane@aol.com, 
 todd.stern@wilmerhale.com</t>
  </si>
  <si>
    <t>Intelligence Reform Act</t>
  </si>
  <si>
    <t>&lt;1B00035490093D4A9609987376E3B833247FDF45@manny.obama.local&gt;</t>
  </si>
  <si>
    <t>Fri, 12 Jun 2015 23:50:32 -0400</t>
  </si>
  <si>
    <t>Re: Shut Up About the Clinton Foundation's Problems for a Minute to
 Look at Its Programs - Inside Philanthropy: Fundraising Intelligence - Inside Philanthropy</t>
  </si>
  <si>
    <t>&lt;3604078183813671690@unknownmsgid&gt;</t>
  </si>
  <si>
    <t>Sun, 15 Feb 2015 13:58:10 -0500</t>
  </si>
  <si>
    <t>&lt;CAB5o6bbuqF9T08qf9J=nUfoSGEbWVfAonLnkq8Cd55e+zMY61A@mail.gmail.com&gt;</t>
  </si>
  <si>
    <t>Wed, 15 Apr 2015 17:37:02 -0400</t>
  </si>
  <si>
    <t>&lt;CALbF9hU_GNJ_Adyro9QAbpVSYXAcv8cU+d-R51WmCgUHL1c9=w@mail.gmail.com&gt;</t>
  </si>
  <si>
    <t>Tue, 21 Jul 2015 18:44:18 -0400</t>
  </si>
  <si>
    <t>"Carozza, Jacqueline" &lt;Jacqueline.Carozza@soros.com&gt;</t>
  </si>
  <si>
    <t>Re: Office of George Soros/ Southampton schedule</t>
  </si>
  <si>
    <t>&lt;4785FF63-7853-4103-B640-B70DCD76DE4E@gmail.com&gt;</t>
  </si>
  <si>
    <t>Tue, 03 Feb 2015 16:30:43 -0500</t>
  </si>
  <si>
    <t>February 10th with Congresswoman Cheri Bustos</t>
  </si>
  <si>
    <t>&lt;85f43c35ce4f4ae799dcecb26b6b412b@frostgroup.net&gt;</t>
  </si>
  <si>
    <t>Wed, 18 Nov 2015 18:00:55 +0000</t>
  </si>
  <si>
    <t>Jonathan Zimmer &lt;Zimmerj@law.georgetown.edu&gt;</t>
  </si>
  <si>
    <t>Announcement for TOMORROW'S Panel: "Career Opportunities in Health
 Law"</t>
  </si>
  <si>
    <t>&lt;21596B67CA30C54EB0E950944C4FA57B69EC9A78@LAW-MBX01.law.georgetown.edu&gt;</t>
  </si>
  <si>
    <t>Fri, 25 Jul 2014 07:12:31 -0400</t>
  </si>
  <si>
    <t>Re: Aug 3</t>
  </si>
  <si>
    <t>&lt;2785BEFA-9FC2-4A5B-A542-D8AC3C2643DD@icloud.com&gt;</t>
  </si>
  <si>
    <t>Mon, 5 Oct 2015 21:23:05 -0400</t>
  </si>
  <si>
    <t>Elizabeth Green &lt;EGreen@gqrr.com&gt;</t>
  </si>
  <si>
    <t>RE: Are you around tomorrow either 9:30 or 1:00? Either your office
 or Perkins Coie?</t>
  </si>
  <si>
    <t>&lt;CAE6FiQ8+tRdYFXTYiXBY63dqFJbOYaTTK0n+7YyCgdGexOqKzg@mail.gmail.com&gt;</t>
  </si>
  <si>
    <t>Sun, 7 Jun 2015 09:22:17 -0400</t>
  </si>
  <si>
    <t>John Podesta &lt;john.podesta@gmail.com&gt;, 
 Marlon Marshall &lt;mmarshall@hillaryclinton.com&gt;, 
 Maya Harris &lt;maya@mayalharris.com&gt;, 
 Brynne Craig &lt;bcraig@hillaryclinton.com&gt;, 
 Nikki Budzinski &lt;nbudzinski@hillaryclinton.com&gt;, 
 "Ann O'Leary" &lt;aoleary@hillaryclinton.com&gt;, 
 Dan Schwerin &lt;dschwerin@hillaryclinton.com&gt;</t>
  </si>
  <si>
    <t>She lit up the room in Detroit</t>
  </si>
  <si>
    <t>&lt;-1720647368364274663@unknownmsgid&gt;</t>
  </si>
  <si>
    <t>Fri, 10 Oct 2014 17:30:30 +0000</t>
  </si>
  <si>
    <t>"Busch, Lisa" &lt;lbusch@nrdc.org&gt;</t>
  </si>
  <si>
    <t>FW: Conflict of Interest Questionnaire NRDCAF</t>
  </si>
  <si>
    <t>&lt;34BCDE08F421B1429AE79BA9D2C22BD701BE71C827@NYMAIL5D.nrdc.org&gt;</t>
  </si>
  <si>
    <t>Thu, 30 Jul 2015 16:30:05 +0000</t>
  </si>
  <si>
    <t>Kate Offerdahl &lt;kofferdahl@hillaryclinton.com&gt;, 
 Katie Connolly &lt;kconnolly@bsgco.com&gt;, 
 Michael Halle &lt;mhalle@hillaryclinton.com&gt;, 
 Matt Paul &lt;mpaul@hillaryclinton.com&gt;, 
 Mike Vlacich &lt;mvlacich@hillaryclinton.com&gt;, 
 "John Anzalone" &lt;john@algpolling.com&gt;, Jeff Liszt &lt;jeff@algpolling.com&gt;, 
 "David Binder" &lt;David@db-research.com&gt;, 
 David Dixon &lt;david@dixondavismedia.com&gt;, 
 "rich@dixondavismedia.com" &lt;rich@dixondavismedia.com&gt;, 
 Anson Kaye &lt;anson.kaye@gmmb.com&gt;, John Rimel &lt;john.rimel@gmmb.com&gt;, 
 Mona Thinavongsa &lt;Mona@algpolling.com&gt;, 
 John Podesta &lt;john.podesta@gmail.com&gt;, 
 Huma Abedin &lt;ha16@hillaryclinton.com&gt;, 
 Joel   Benenson &lt;jbenenson@bsgco.com&gt;, "Mandy Grunwald" &lt;gruncom@aol.com&gt;, 
 Jim   Margolis &lt;Jim.Margolis@gmmb.com&gt;, Paul Roos &lt;proos@bsgco.com&gt;</t>
  </si>
  <si>
    <t>Re: Presentations for Poll Briefing</t>
  </si>
  <si>
    <t>&lt;04676DF3-B8CD-48A3-A882-1D68709A7453@bsgco.com&gt;</t>
  </si>
  <si>
    <t>Thu, 2 Oct 2008 22:33:52 -0400</t>
  </si>
  <si>
    <t>[big campaign] GOVERNOR PALIN 2008 JUST LIKE BUSH 2000 - VIDEO!!</t>
  </si>
  <si>
    <t>&lt;4948a2ba0810021933k6976a58dra7f373ae8d29468a@mail.gmail.com&gt;</t>
  </si>
  <si>
    <t>Tue, 21 Jul 2015 15:43:46 +0000</t>
  </si>
  <si>
    <t>Tammy Duckworth was a war hero, too</t>
  </si>
  <si>
    <t>&lt;56acd55dbe7f1c4ef130358e5fc86989@bounce.bluestatedigital.com&gt;</t>
  </si>
  <si>
    <t>Fri, 20 Mar 2015 20:46:58 +0000</t>
  </si>
  <si>
    <t>"Kendall, David" &lt;DKendall@wc.com&gt;, Philippe Reines &lt;pir@hrcoffice.com&gt;, 
 "'cheryl.mills@gmail.com'" &lt;cheryl.mills@gmail.com&gt;</t>
  </si>
  <si>
    <t>Re: CNN | Gowdy's Server Request</t>
  </si>
  <si>
    <t>&lt;D131FCD6.104D62%nmerrill@hrcoffice.com&gt;</t>
  </si>
  <si>
    <t>Sun, 18 Oct 2009 18:56:58 -0400</t>
  </si>
  <si>
    <t>"'john.podesta@gmail.com'" &lt;john.podesta@gmail.com&gt;, 
 John Podesta &lt;jpodesta@americanprogress.org&gt;</t>
  </si>
  <si>
    <t>Absinthe -</t>
  </si>
  <si>
    <t>&lt;A28459BA2B4D5D49BED0238513058A7F012732198AB2@CAPMAILBOX.americanprogresscenter.org&gt;</t>
  </si>
  <si>
    <t>Sat, 20 Dec 2014 11:24:59 -0600</t>
  </si>
  <si>
    <t>Sony</t>
  </si>
  <si>
    <t>&lt;824DCBD9-0483-4AF0-814D-B19A3C87564A@me.com&gt;</t>
  </si>
  <si>
    <t>Mon, 16 Nov 2015 18:00:16 +0000</t>
  </si>
  <si>
    <t>WATCH LIVE: FP Priorities for the Next Administration at GSF 2015</t>
  </si>
  <si>
    <t>&lt;2775307187.4@informz.net&gt;</t>
  </si>
  <si>
    <t>Fri, 26 Feb 2016 00:00:55 -0500</t>
  </si>
  <si>
    <t>Robby Mook &lt;re47@hillaryclinton.com&gt;, Huma Abedin &lt;ha16@hillaryclinton.com&gt;, 
 John Podesta &lt;john.podesta@gmail.com&gt;, Joel Benenson &lt;jbenenson@bsgco.com&gt;, 
 Jim Margolis &lt;Jim.Margolis@gmmb.com&gt;, Mandy Grunwald &lt;gruncom@aol.com&gt;, 
 John Anzalone &lt;john@algpolling.com&gt;, David Binder &lt;David@db-research.com&gt;, 
 Jennifer Palmieri &lt;jpalmieri@hillaryclinton.com&gt;, 
 Christina Reynolds &lt;creynolds@hillaryclinton.com&gt;, 
 Kristina Schake &lt;kschake@hillaryclinton.com&gt;, 
 Jake Sullivan &lt;jsullivan@hillaryclinton.com&gt;, 
 Rich Davis &lt;rich@dixondavismedia.com&gt;, 
 David Dixon &lt;david@dixondavismedia.com&gt;, Anson Kaye &lt;Anson.Kaye@gmmb.com&gt;, 
 John Rimel &lt;John.Rimel@gmmb.com&gt;, 
 Elan Kriegel &lt;ekriegel@hillaryclinton.com&gt;</t>
  </si>
  <si>
    <t>Sanders national cable buy</t>
  </si>
  <si>
    <t>&lt;3039218822336218757@unknownmsgid&gt;</t>
  </si>
  <si>
    <t>Fri, 13 Mar 2015 17:02:24 -0400</t>
  </si>
  <si>
    <t>&lt;454A063A-9DD2-44A3-A626-17DBB7E682E7@gmail.com&gt;</t>
  </si>
  <si>
    <t>Fri, 2 May 2014 18:35:37 +0000</t>
  </si>
  <si>
    <t>"Philippe Reines" &lt;preines.hrco@gmail.com&gt;, 
 "Tina Flournoy" &lt;tina@presidentclinton.com&gt;, 
 "'brynnecraig@gmail.com'" &lt;brynnecraig@gmail.com&gt;, 
 "Huma Abedin" &lt;Huma@clintonemail.com&gt;, 
 "Minyon Moore" &lt;mmoore@deweysquare.com&gt;, 
 "John Podesta" &lt;john.podesta@gmail.com&gt;, 
 "Cheryl Mills" &lt;cheryl.mills@gmail.com&gt;, 
 "'lachkey@aol.com'" &lt;lachkey@aol.com&gt;</t>
  </si>
  <si>
    <t>Re: Subject Headers</t>
  </si>
  <si>
    <t>&lt;1549839096-1399055742-cardhu_decombobulator_blackberry.rim.net-687510417-@b12.c6.bise6.blackberry&gt;</t>
  </si>
  <si>
    <t>Mon, 8 Sep 2014 16:56:34 -0400</t>
  </si>
  <si>
    <t>esepp@who.eop.gov</t>
  </si>
  <si>
    <t>Fwd: House Majority PAC labor dinner tomorrow night</t>
  </si>
  <si>
    <t>&lt;CAE6FiQ9wuHfB-otJsgjBr7P4DZmagHgdCu_sTH_7_usS6im8pg@mail.gmail.com&gt;</t>
  </si>
  <si>
    <t>Sat, 24 Jan 2015 01:30:41 +0000</t>
  </si>
  <si>
    <t>"Sepp, Eryn" &lt;Eryn_M_Sepp@who.eop.gov&gt;, 
 Cheryl Mills n &lt;cheryl.mills@gmail.com&gt;, Robby &lt;robbymook@gmail.com&gt;</t>
  </si>
  <si>
    <t>&lt;CY1PR0301MB0635F6444EB528D9DFC48718DD370@CY1PR0301MB0635.namprd03.prod.outlook.com&gt;</t>
  </si>
  <si>
    <t>Wed, 10 Feb 2016 18:52:00 -0500</t>
  </si>
  <si>
    <t>Gene Private &lt;gene@promontory.com&gt;</t>
  </si>
  <si>
    <t>John Podesta &lt;John.podesta@gmail.com&gt;, 
 Jake Sullivan &lt;jake.sullivan@gmail.com&gt;</t>
  </si>
  <si>
    <t>John Clyburn</t>
  </si>
  <si>
    <t>&lt;D2E1373A.2C050%gene@promontory.com&gt;</t>
  </si>
  <si>
    <t>Tue, 17 Feb 2015 21:15:54 -0500</t>
  </si>
  <si>
    <t>CB Job Description--hold close</t>
  </si>
  <si>
    <t>&lt;CAB5o6bak=6hax2=WQcjQX98P+NpEtZrzMZxW6D_2dHj5huGv6A@mail.gmail.com&gt;</t>
  </si>
  <si>
    <t>Thu, 30 Jun 2011 11:53:25 -0400</t>
  </si>
  <si>
    <t>Midnight</t>
  </si>
  <si>
    <t>&lt;e6e3cc667fb9975be7c11e301e163d56@bounce.bluestatedigital.com&gt;</t>
  </si>
  <si>
    <t>Thu, 25 Jun 2015 16:30:00 -0500</t>
  </si>
  <si>
    <t>John Vittone &lt;membership@AMERICANBAR.ORG&gt;</t>
  </si>
  <si>
    <t>FW: 30 Tips in 30 Minutes:  Succession Planning</t>
  </si>
  <si>
    <t>&lt;56760-2436671.1435267992156.JavaMail.SYSTEM@chg-mcm-prod&gt;</t>
  </si>
  <si>
    <t>Mon, 22 Feb 2016 16:42:03 -0500</t>
  </si>
  <si>
    <t>ROUNDUP: Calls // Press Req // Dinner Reqs</t>
  </si>
  <si>
    <t>&lt;CAEMn5QnzvqE_60=KsWAe-rTEJB2EX+W+rPjzs4df7zvi4g_mVA@mail.gmail.com&gt;</t>
  </si>
  <si>
    <t>Mon, 1 Dec 2014 18:24:41 +0000</t>
  </si>
  <si>
    <t>Pass Immigration Reform &lt;democrats@thehousemajoritypac.com&gt;</t>
  </si>
  <si>
    <t>John, this is important!</t>
  </si>
  <si>
    <t>&lt;fc08b9d23345768e5c4586149df99c77@bounce.bluestatedigital.com&gt;</t>
  </si>
  <si>
    <t>Fri, 05 Jun 2015 20:51:48 +0000</t>
  </si>
  <si>
    <t>"john.podesta@gmail.com" &lt;john.podesta@gmail.com&gt;, 
 Amanda Renteria &lt;arenteria@hillaryclinton.com&gt;, 
 Tony Carrk &lt;tcarrk@hillaryclinton.com&gt;, 
 Brian Fallon &lt;bfallon@hillaryclinton.com&gt;, 
 Dennis Cheng &lt;dcheng@hillaryclinton.com&gt;, 
 Sawsan Bay &lt;sbay@hillaryclinton.com&gt;, 
 Clay Middleton &lt;cmiddleton@hillaryclinton.com&gt;, 
 Stephanie Hannon &lt;shannon@hillaryclinton.com&gt;, 
 Maya Harris &lt;mharris@hillaryclinton.com&gt;, 
 Jennifer Palmieri &lt;jpalmieri@hillaryclinton.com&gt;, 
 "jim.margolis@gmmb.com" &lt;jim.margolis@gmmb.com&gt;, 
 Teddy Goff &lt;tgoff@hillaryclinton.com&gt;, Matt Paul &lt;mpaul@hillaryclinton.com&gt;, 
 "caitlin@grunwald-communications.com" &lt;caitlin@grunwald-communications.com&gt;, 
 Alex Hornbrook &lt;ahornbrook@hillaryclinton.com&gt;, 
 "ellen.esterhay@gmmb.com" &lt;ellen.esterhay@gmmb.com&gt;, 
 "john@algpolling.com" &lt;john@algpolling.com&gt;, 
 Katie Dowd &lt;kdowd@hillaryclinton.com&gt;, 
 "ha16@hillaryclinton.com" &lt;ha16@hillaryclinton.com&gt;, 
 Jake Sullivan &lt;jsullivan@hillaryclinton.com&gt;, 
 Marlon Marshall &lt;mmarshall@hillaryclinton.com&gt;, 
 Mike Vlacich &lt;mvlacich@hillaryclinton.com&gt;, 
 "gruncom@aol.com" &lt;gruncom@aol.com&gt;, David Binder &lt;david@db-research.com&gt;, 
 Elan Kriegel &lt;ekriegel@hillaryclinton.com&gt;, 
 Emmy Ruiz &lt;eruiz@hillaryclinton.com&gt;, 
 Kristina Schake &lt;kschake@hillaryclinton.com&gt;, 
 "Ann O'Leary" &lt;aoleary@hillaryclinton.com&gt;, 
 "scurrie@bsgco.com" &lt;scurrie@bsgco.com&gt;, 
 "jbenenson@bsgco.com" &lt;jbenenson@bsgco.com&gt;, 
 Oren Shur &lt;oshur@hillaryclinton.com&gt;, 
 Christina Reynolds &lt;creynolds@hillaryclinton.com&gt;</t>
  </si>
  <si>
    <t>Invitation: Weekly Long-Term Message Planning Meeting @ Weekly from
 6pm to 7pm on Wednesday (john.podesta@gmail.com)</t>
  </si>
  <si>
    <t>&lt;001a11c35856f8f8030517cb75ac@google.com&gt;</t>
  </si>
  <si>
    <t>Fri, 23 Oct 2015 11:41:50 -0400</t>
  </si>
  <si>
    <t>&lt;CALk44aAWMBg3Otm+GB5dq+UcdBh+JrDHbJ2k_kyMWFKNS93iWw@mail.gmail.com&gt;</t>
  </si>
  <si>
    <t>Tue, 29 Sep 2015 00:23:54 +0000 (UTC)</t>
  </si>
  <si>
    <t>Beth Inadomi &lt;member@linkedin.com&gt;</t>
  </si>
  <si>
    <t>&lt;989059621.511340.1443486234986.JavaMail.app@ltx1-app10063.prod.linkedin.com&gt;</t>
  </si>
  <si>
    <t>Fri, 31 Oct 2014 14:34:31 -0500</t>
  </si>
  <si>
    <t>&lt;CADLYY46VQ8h=3qTFFWZGg+JktvoaM=d-TfkVx=Q55Btdhn3UXQ@mail.gmail.com&gt;</t>
  </si>
  <si>
    <t>Tue, 5 Jan 2016 21:58:03 -0800</t>
  </si>
  <si>
    <t>&lt;CAOP5mBW189OMEVL+qWzB1yiBUqH1-okUp=mwm5__QLPSuC67Zg@mail.gmail.com&gt;</t>
  </si>
  <si>
    <t>Thu, 24 Sep 2015 20:10:32 +0000</t>
  </si>
  <si>
    <t>Anthony Brown &lt;info@anthonybrown.com&gt;</t>
  </si>
  <si>
    <t>Community comes first [VIDEO]</t>
  </si>
  <si>
    <t>&lt;9ac24d7cdeec913825b611f33ae46320@bounce.bluestatedigital.com&gt;</t>
  </si>
  <si>
    <t>Thu, 17 Sep 2015 04:18:08 +0000</t>
  </si>
  <si>
    <t>"Nichols, Laura" &lt;Laura_Nichols@mpaa.org&gt;</t>
  </si>
  <si>
    <t>Brava!</t>
  </si>
  <si>
    <t>&lt;339AC346-E5A1-4EA6-890F-4476C7456C72@mpaa.org&gt;</t>
  </si>
  <si>
    <t>Tue, 29 Jan 2008 09:05:56 -0500</t>
  </si>
  <si>
    <t>"Begala, Paul" &lt;pbegala@hatcreekent.com&gt;, susan &lt;susan@messageinc.com&gt;, 
 "Stan Greenberg" &lt;sgreenberg@gqrr.com&gt;, 
 "Anna Greenberg" &lt;agreenberg@gqrr.com&gt;, ic2008 &lt;ic2008@gqrr.com&gt;, 
 "Zach Schwartz" &lt;zschwartz@shangrila.us&gt;, 
 "John Podesta" &lt;john.podesta@gmail.com&gt;, 
 "Tara McGuinness" &lt;tara.mcguinness@gmail.com&gt;</t>
  </si>
  <si>
    <t>Re: updated scripts with budgets</t>
  </si>
  <si>
    <t>&lt;87906ab90801290605ue35214fv56d7273ea390c5af@mail.gmail.com&gt;</t>
  </si>
  <si>
    <t>Mon, 09 Jun 2008 11:24:21 -0400</t>
  </si>
  <si>
    <t>[big campaign] Watchdog Group Files FEC Complaint on McCain, Launches
 New TV Ad On McCain-Lobbyist Airbus Deal</t>
  </si>
  <si>
    <t>&lt;C472C365.6BC0%dmiller@campaignmoney.org&gt;</t>
  </si>
  <si>
    <t>Sun, 9 Aug 2015 01:47:57 +0000</t>
  </si>
  <si>
    <t>"Kendall, David" &lt;DKendall@wc.com&gt;, 
 Jennifer Palmieri &lt;jpalmieri@hillaryclinton.com&gt;, 
 Cheryl Mills &lt;cheryl.mills@gmail.com&gt;, 
 =?us-ascii?Q?Brian=0D=0A_Fallon?= &lt;bfallon@hillaryclinton.com&gt;, 
 Huma Abedin &lt;ha16@hillaryclinton.com&gt;, Katherine Turner &lt;KTurner@wc.com&gt;, 
 John Podesta &lt;john.podesta@gmail.com&gt;, Philippe Reines &lt;pir@hrcoffice.com&gt;, 
 Christina Reynolds &lt;creynolds@hillaryclinton.com&gt;</t>
  </si>
  <si>
    <t>Updated Website Factsheet</t>
  </si>
  <si>
    <t>&lt;BLUPR0701MB8035D87E209DB2A67E0BF89A3710@BLUPR0701MB803.namprd07.prod.outlook.com&gt;</t>
  </si>
  <si>
    <t>Tue, 22 Dec 2015 22:28:51 -0500</t>
  </si>
  <si>
    <t>Re: Updated Invite</t>
  </si>
  <si>
    <t>&lt;CAE6FiQ-YpZ6hECg8-fVLrCaXvH5Es1F0zXNdPQnHT+M=xsTyTg@mail.gmail.com&gt;</t>
  </si>
  <si>
    <t>Wed, 29 Oct 2014 15:44:39 +0000</t>
  </si>
  <si>
    <t>Reminder: Your Invitation to Veterans Day Program and Reception
 Awaits</t>
  </si>
  <si>
    <t>&lt;C6CBC6CBDCF269408374800E44213E70623EF8@LAW-MBX01.law.georgetown.edu&gt;</t>
  </si>
  <si>
    <t>Tue, 29 Jan 2008 12:21:35 -0500</t>
  </si>
  <si>
    <t>susan@messageinc.com</t>
  </si>
  <si>
    <t>&lt;87906ab90801290921w5c175e72h80cfc18d1503f281@mail.gmail.com&gt;</t>
  </si>
  <si>
    <t>Fri, 22 Jan 2016 19:35:53 -0600</t>
  </si>
  <si>
    <t>Ivey/Podesta in Nyc?</t>
  </si>
  <si>
    <t>&lt;004201d1557e$67105960$35310c20$@globalculturalstrategies.com&gt;</t>
  </si>
  <si>
    <t>Mon, 23 Nov 2015 15:02:50 -0800 (PST)</t>
  </si>
  <si>
    <t>"=?UTF-8?B?QXNwZW4gU3RyYXRlZ3kgR3JvdXA=?=" &lt;no-reply@wufoo.com&gt;</t>
  </si>
  <si>
    <t>&lt;20151123230250.96FDAA1456@sjc-wfweb09.endor.lan&gt;</t>
  </si>
  <si>
    <t>Sun, 13 Mar 2016 12:03:26 -0400</t>
  </si>
  <si>
    <t>If you're proud to be a Democrat, pitch in today</t>
  </si>
  <si>
    <t>&lt;d5dfc4e4f0e3e1c92e85c8cdf0f2368c@ofa0.bounce.bluestatedigital.com&gt;</t>
  </si>
  <si>
    <t>Fri, 24 Apr 2015 18:47:12 -0400</t>
  </si>
  <si>
    <t>&lt;CAE6FiQ_9oaHq5gpJaceGHOGwFS2ar_1zgwaQ7Qm5QuZOpUA98g@mail.gmail.com&gt;</t>
  </si>
  <si>
    <t>Tue, 28 Apr 2015 18:43:32 -0400</t>
  </si>
  <si>
    <t>Scarborough says Algeria donated to Clinton Foundation when it wanted
 off 'terror list' | PunditFact</t>
  </si>
  <si>
    <t>&lt;242088330705778932@unknownmsgid&gt;</t>
  </si>
  <si>
    <t>Sat, 5 Mar 2016 12:35:43 -0500</t>
  </si>
  <si>
    <t>Speech Drafts &lt;speechdrafts@hillaryclinton.com&gt;, 
 LaDavia Drane &lt;ldrane@hillaryclinton.com&gt;, 
 Walt Herzig &lt;wherzig@hillaryclinton.com&gt;, 
 Derrick Harkins &lt;derrickh43@msn.com&gt;</t>
  </si>
  <si>
    <t>REVISED DRAFT: Remarks at Michigan Dem Party Reception</t>
  </si>
  <si>
    <t>&lt;CAAEwKfzcUkwjzJgav0wyPHVBUkNUypj-otDDXBzVEq_imppJ9A@mail.gmail.com&gt;</t>
  </si>
  <si>
    <t>Tue, 1 Jul 2014 23:08:08 -0400</t>
  </si>
  <si>
    <t>Robby Mook &lt;robbymook@gmail.com&gt;, David Plouffe &lt;dplouffe@barackobama.com&gt;, 
 John Podesta &lt;john.podesta@gmail.com&gt;</t>
  </si>
  <si>
    <t>Fwd: HRC</t>
  </si>
  <si>
    <t>&lt;CALk44aCiAXxLwEJ+1OfXqoyKeLvXjH2BopmeZVVHUye0tX=D=Q@mail.gmail.com&gt;</t>
  </si>
  <si>
    <t>Thu, 17 Apr 2008 16:10:55 -0400</t>
  </si>
  <si>
    <t>"Rob McKay" &lt;rmckay@mckayfund.org&gt;</t>
  </si>
  <si>
    <t>Re: Yesterday and thank you</t>
  </si>
  <si>
    <t>&lt;8dd172e0804171310n2def9a1j13191a0b9ac697fa@mail.gmail.com&gt;</t>
  </si>
  <si>
    <t>Mon, 10 Nov 2008 14:52:07 -0800</t>
  </si>
  <si>
    <t>"John Podesta" &lt;john.podesta@gmail.com&gt;, "Susan Rice" &lt;ricesusane@aol.com&gt;, 
 "Stern, Todd" &lt;todd.stern@wilmerhale.com&gt;, 
 "Lisa Brown" &lt;lisabrown3660@gmail.com&gt;, "Don Gips" &lt;don.gips@level3.com&gt;, 
 "Melody Barnes" &lt;mbarnes@barackobama.com&gt;, 
 "Cassandra Butts" &lt;cbutts.obama08@gmail.com&gt;</t>
  </si>
  <si>
    <t>GTMO, Torture, renditions, etc.</t>
  </si>
  <si>
    <t>&lt;ab48a30f0811101452r4daf1bbbj58e9e32ce403cf52@mail.gmail.com&gt;</t>
  </si>
  <si>
    <t>Thu, 13 Jun 2013 15:50:41 +0000 (UTC)</t>
  </si>
  <si>
    <t>Dad would like this</t>
  </si>
  <si>
    <t>&lt;1193829434.8147481371138641054.JavaMail.root@rollercoaster.iad01.hubspot-networks.net&gt;</t>
  </si>
  <si>
    <t>Sat, 26 Jul 2014 12:03:10 -0000</t>
  </si>
  <si>
    <t>Our Latest Recommendations for You</t>
  </si>
  <si>
    <t>&lt;b62bd0dbfev00jauy6pegby8272e42.17426907.5438@mta882.e.newyorktimesinfo.com&gt;</t>
  </si>
  <si>
    <t>Tue, 20 Aug 2013 11:54:34 -0400 (EDT)</t>
  </si>
  <si>
    <t>Michael Sargeant &lt;michael.sargeant@dlcc.org&gt;</t>
  </si>
  <si>
    <t>"Blatantly illegal"</t>
  </si>
  <si>
    <t>&lt;212910673.315664024@dlcc.dlccDB.wiredforchange.com&gt;</t>
  </si>
  <si>
    <t>Sun, 7 Feb 2016 03:09:25 +0000</t>
  </si>
  <si>
    <t>&lt;C00E5782-CE70-44D1-9B4D-E64F7C09DBCA@presidentclinton.com&gt;</t>
  </si>
  <si>
    <t>Sat, 9 Jan 2016 18:02:36 -0500</t>
  </si>
  <si>
    <t>Albert Hunt &lt;ahunt1@bloomberg.net&gt;</t>
  </si>
  <si>
    <t>Re: gridiron</t>
  </si>
  <si>
    <t>&lt;CAE6FiQ8HtaaUzZo2sLiu=d-Mv2kS1OrcJdznJFOu6Qy1h=CFCw@mail.gmail.com&gt;</t>
  </si>
  <si>
    <t>Tue, 4 Aug 2015 23:06:47 -0600</t>
  </si>
  <si>
    <t>Tracey Lewis &lt;tlewis@hillaryclinton.com&gt;</t>
  </si>
  <si>
    <t>Re: Primary States Report -- 8/4 Special Edition Colorado Commit To
 Caucus Org Event</t>
  </si>
  <si>
    <t>&lt;84552707136167728@unknownmsgid&gt;</t>
  </si>
  <si>
    <t>Mon, 28 Jul 2014 13:00:05 -0400</t>
  </si>
  <si>
    <t>TONIGHT and TOMORROW: MMTC Honors Rev. Jesse Jackson, Debra Lee,
 Hon. Tyrone Brown, and More!</t>
  </si>
  <si>
    <t>&lt;1118049652148.1103872774846.9366.0.141258JL.1002@scheduler.constantcontact.com&gt;</t>
  </si>
  <si>
    <t>Mon, 15 Sep 2014 16:18:42 -0400</t>
  </si>
  <si>
    <t>Dahr Jamail | Senior Employees "Screwed" by BP</t>
  </si>
  <si>
    <t>&lt;2246365519.-253909615@org2.org2DB.reply.salsalabs.com&gt;</t>
  </si>
  <si>
    <t>Thu, 11 Jun 2015 14:16:25 +0000</t>
  </si>
  <si>
    <t>Fwd: In the New Whitney by Ingrid D. Rowland | The New York Review
 of Books</t>
  </si>
  <si>
    <t>&lt;0FF1AC4C-FE5A-4FF5-8D91-99BC298ABDED@sandlerfoundation.org&gt;</t>
  </si>
  <si>
    <t>Thu, 30 Oct 2008 19:42:49 -0400</t>
  </si>
  <si>
    <t>[big campaign] Coalition Calls on Governors to Free State Employees
 to Assist on Election Day</t>
  </si>
  <si>
    <t>&lt;OF8065D589.2E445652-ON852574F2.008239D4-852574F2.00823BE7@sierraclub.org&gt;</t>
  </si>
  <si>
    <t>4 Jun 2008 06:38:32 -0400</t>
  </si>
  <si>
    <t>Hillary For President News Briefing for Wednesday, June 04, 2008</t>
  </si>
  <si>
    <t>&lt;200806040638898.SM03564@bnnapp&gt;</t>
  </si>
  <si>
    <t>Fri, 22 Aug 2008 18:44:34 -0400</t>
  </si>
  <si>
    <t>"Elizabeth Baylor" &lt;elizabeth@progressiveaccountability.org&gt;</t>
  </si>
  <si>
    <t>"'Elizabeth Baylor'" &lt;elizabeth@progressiveaccountability.org&gt;, 
 abaumann@gqrr.com, anai@gqrr.com, ddonnelly@campaignmoney.org, 
 fshakir@americanprogress.org, jamo@jamisonfoser.com, jcontario@gqrr.com, 
 jeff@imsdc.com, john.podesta@gmail.com, parum@nea.org, 
 jpalmieri@americanprogress.org, kfuksa@gqrr.com, lwallace@hatcreekent.com, 
 pbegala@hatcreekent.com, sgreenberg@gqrr.com, susan.mccue@one.org, 
 davidbrockdc@gmail.com, kSoligan@gmail.com, tconnell@aflcio.org, 
 hveselka@aflcio.org, jstocks@nea.org, KSnyder@americavotes.org, 
 "'Ari Rabin-Havt'" &lt;ari@progressiveaccountability.org&gt;, 
 "'Chris Harris'" &lt;chris@progressiveaccountability.org&gt;, 
 "'Ian Mandel'" &lt;ian@progressiveaccountability.org&gt;, 
 "'Melinda Warner'" &lt;melinda@progressiveaccountability.org&gt;, 
 "'Tara McGuinness'" &lt;tara@progressiveaccountability.org&gt;, 
 "'Lori Lodes'" &lt;lori@progressiveaccountability.org&gt;, 
 "'Eddie Vale'" &lt;eddie@progressiveaccountability.org&gt;, 
 "'Brad Herring'" &lt;brad@progressiveaccountability.org&gt;, 
 andres@progressiveaccountability.org, kelli@progressiveaccountability.org, 
 "'Lee Fang'" &lt;lee@progressiveaccountability.org&gt;, 
 "'Aniello Alioto'" &lt;aniello@progressiveaccountability.org&gt;, 
 jeff@progressiveaccountability.org, lisa@progressiveaccountability.org, 
 "'Sara Du Bois'" &lt;sara@progressiveaccountability.org&gt;, 
 "'Evan Whitbeck'" &lt;evan@progressiveaccountability.org&gt;, 
 "'Jacob Roberts'" &lt;jacob@progressiveaccountability.org&gt;, 
 "'Ryan Duncan'" &lt;ryan@progressiveaccountability.org&gt;</t>
  </si>
  <si>
    <t>Research Update (August 22, 2008)</t>
  </si>
  <si>
    <t>&lt;01fb01c904a8$a75e9420$f61bbc60$@org&gt;</t>
  </si>
  <si>
    <t>Thu, 3 Mar 2016 23:31:07 +0000</t>
  </si>
  <si>
    <t>815 dinner at Marta</t>
  </si>
  <si>
    <t>&lt;A7F91D1D-A8CE-4E91-B18E-4D45813EF3B2@podesta.com&gt;</t>
  </si>
  <si>
    <t>Mon, 9 Jun 2008 11:37:28 -0400</t>
  </si>
  <si>
    <t>[big campaign] McCain website posts commentary calling Hillary
 Clinton a 'B*tch.'</t>
  </si>
  <si>
    <t>&lt;80A0C6FBCD6E494E8933D1D1A52D267A0CF5B1A0@epistula.americanprogresscenter.org&gt;</t>
  </si>
  <si>
    <t>Fri, 25 Sep 2015 17:27:27 +0000</t>
  </si>
  <si>
    <t>Kara Ann Tershel &lt;kat5@law.georgetown.edu&gt;</t>
  </si>
  <si>
    <t>Remembering Katherine McCarthy</t>
  </si>
  <si>
    <t>&lt;D22AFC3D.14904%kat5@law.georgetown.edu&gt;</t>
  </si>
  <si>
    <t>Wed, 10 Dec 2014 02:30:06 +0000</t>
  </si>
  <si>
    <t>Re: Exam Grading Procrastination Activities</t>
  </si>
  <si>
    <t>&lt;AE760BE4-D834-4D49-A991-660CB3D790DA@law.georgetown.edu&gt;</t>
  </si>
  <si>
    <t>Fri, 12 Sep 2014 11:24:44 +0000</t>
  </si>
  <si>
    <t>Rubin</t>
  </si>
  <si>
    <t>&lt;B7855887-5FF4-4F7E-9DD4-E32025B50E68@americanprogress.org&gt;</t>
  </si>
  <si>
    <t>Wed, 30 Dec 2015 08:06:09 -0500</t>
  </si>
  <si>
    <t>A Strategy for Increasing Iowa's Minimum Wage</t>
  </si>
  <si>
    <t>&lt;152c017527d147a0af0d4ea802865cc0@iowadailydemocrat.com&gt;</t>
  </si>
  <si>
    <t>Fri, 18 Mar 2016 21:11:48 +0000</t>
  </si>
  <si>
    <t>quote for a story</t>
  </si>
  <si>
    <t>&lt;EFD4FAA662F06047A1B956B4B69686A1EFD39854@EEAPPSEREX01.appservices.state.sbu&gt;</t>
  </si>
  <si>
    <t>pnsegal@aol.com</t>
  </si>
  <si>
    <t>Re: AmeriCorps 20th and WJC</t>
  </si>
  <si>
    <t>&lt;CAE6FiQ84uxSzXQexCEQxsArDWpGbzeeTMP_VrLQpc7Be8rm5yw@mail.gmail.com&gt;</t>
  </si>
  <si>
    <t>Wed, 18 Dec 2013 09:38:52 -0500</t>
  </si>
  <si>
    <t>Jon Soltz &lt;jon@votevets.org&gt;</t>
  </si>
  <si>
    <t>Re: Good luck</t>
  </si>
  <si>
    <t>&lt;CAD44_KdG0oHj1WkVjzrTx-98odgoa-Thj+XcW0N4MnwwBqacRw@mail.gmail.com&gt;</t>
  </si>
  <si>
    <t>Wed, 12 May 2010 12:28:57 -0400 (EDT)</t>
  </si>
  <si>
    <t>BIG PUSH NEEDED!</t>
  </si>
  <si>
    <t>&lt;469238730.495289665@wfc.wfcDB.mail.democracyinaction.com&gt;</t>
  </si>
  <si>
    <t>Thu, 1 Oct 2015 18:04:27 -0400</t>
  </si>
  <si>
    <t>Alex Hornbrook &lt;ahornbrook@hillaryclinton.com&gt;, 
 Amanda Renteria &lt;arenteria@hillaryclinton.com&gt;, 
 "Ann O'Leary" &lt;aoleary@hillaryclinton.com&gt;, 
 Beth Jones &lt;bjones@hillaryclinton.com&gt;, 
 Brian Fallon &lt;bfallon@hillaryclinton.com&gt;, 
 Charles Baker &lt;cbaker@hillaryclinton.com&gt;, 
 Dennis Cheng &lt;dcheng@hillaryclinton.com&gt;, 
 Elan Kriegel &lt;ekriegel@hillaryclinton.com&gt;, 
 Heather Stone &lt;hstone@hillaryclinton.com&gt;, 
 Huma Abedin &lt;ha16@hillaryclinton.com&gt;, 
 Jake Sullivan &lt;jsullivan@hillaryclinton.com&gt;, 
 Jenna Lowenstein &lt;jlowenstein@hillaryclinton.com&gt;, 
 Jennifer Palmieri &lt;jpalmieri@hillaryclinton.com&gt;, 
 John Podesta &lt;john.podesta@gmail.com&gt;, 
 Karen Finney &lt;kfinney@hillaryclinton.com&gt;, 
 Katie Dowd &lt;kdowd@hillaryclinton.com&gt;, 
 Kristina Schake &lt;kschake@hillaryclinton.com&gt;, 
 "Leslie Bull (Perkins Coie)" &lt;lbull@perkinscoie.com&gt;, 
 Lona Valmoro &lt;lvalmoro@hillaryclinton.com&gt;, 
 Marc Elias &lt;melias@hillaryclinton.com&gt;, 
 "Marc Elias (Perkins Coie)" &lt;melias@perkinscoie.com&gt;, 
 Marlon Marshall &lt;mmarshall@hillaryclinton.com&gt;, 
 Maya Harris &lt;mharris@hillaryclinton.com&gt;, 
 Oren Shur &lt;oshur@hillaryclinton.com&gt;, Robby Mook &lt;re47@hillaryclinton.com&gt;, 
 Sara Latham &lt;slatham@hillaryclinton.com&gt;, 
 Sawsan Bay &lt;sbay@hillaryclinton.com&gt;, 
 Stephanie Hannon &lt;shannon@hillaryclinton.com&gt;, 
 Teddy Goff &lt;tgoff@hillaryclinton.com&gt;, 
 Tony Carrk &lt;tcarrk@hillaryclinton.com&gt;, 
 Tracey Lewis &lt;tlewis@hillaryclinton.com&gt;, 
 Christina Reynolds &lt;creynolds@hillaryclinton.com&gt;, 
 Adrienne Elrod &lt;aelrod@hillaryclinton.com&gt;</t>
  </si>
  <si>
    <t>Senior Staff Action Items 10/1</t>
  </si>
  <si>
    <t>&lt;CAG7k_MrnNdEkcYFWku9Hhg40JgbTtECH3Dqqs515HiorwXWLvg@mail.gmail.com&gt;</t>
  </si>
  <si>
    <t>Thu, 8 Oct 2015 17:10:54 +0000</t>
  </si>
  <si>
    <t>"BREAKING (via HMPAC.com)" &lt;democrats@hmpac.com&gt;</t>
  </si>
  <si>
    <t>Tea Party wins BIG!?</t>
  </si>
  <si>
    <t>&lt;efa1231c6ec0733e1c5a4dea2c2b558b@bounce.bluestatedigital.com&gt;</t>
  </si>
  <si>
    <t>Mon, 17 Aug 2015 19:09:05 +0000 (UTC)</t>
  </si>
  <si>
    <t>&lt;1838017343.408376.1439838545157.JavaMail.app@ela4-app8011.prod&gt;</t>
  </si>
  <si>
    <t>Wed, 27 Mar 2013 16:00:50 -0400</t>
  </si>
  <si>
    <t>You can be damned sure this isn't going to stop:</t>
  </si>
  <si>
    <t>&lt;aa331b63b574abefa1c805de48ffcd49@ofa0.bounce.bluestatedigital.com&gt;</t>
  </si>
  <si>
    <t>Thu, 24 Jul 2014 14:28:03 +0000</t>
  </si>
  <si>
    <t>Speech on housing this morning</t>
  </si>
  <si>
    <t>&lt;0A3C5A9384EF9048B07B16850F39D8851FB23374@smeopm04&gt;</t>
  </si>
  <si>
    <t>Wed, 19 Aug 2015 10:49:00 -0400</t>
  </si>
  <si>
    <t>Update for Today - CNN poll, New Ad</t>
  </si>
  <si>
    <t>&lt;9c0915bcbc4737bd9606e99df1a2c0c2@mail.gmail.com&gt;</t>
  </si>
  <si>
    <t>Thu, 3 Apr 2014 14:14:56 +0000</t>
  </si>
  <si>
    <t>"Daetz, Steve" &lt;sdaetz@sandlerfoundation.org&gt;, 
 "Knaebel, Sergio" &lt;SKnaebel@sandlerfoundation.org&gt;, 
 "Sandler, Jim" &lt;james@sandlerfoundation.org&gt;, 
 "Sandler, Susan" &lt;ses@sandlerfoundation.org&gt;</t>
  </si>
  <si>
    <t>Fake Meats, Finally, Taste Like Chicken - NYTimes.com</t>
  </si>
  <si>
    <t>&lt;77E847CD-FD63-4048-AF6D-88821956DA3B@sandlerfoundation.org&gt;</t>
  </si>
  <si>
    <t>Mon, 9 Mar 2015 11:36:42 -0400</t>
  </si>
  <si>
    <t>Re: Fwd: telephone request</t>
  </si>
  <si>
    <t>&lt;CAE6FiQ_TmEi27PaxZCgy_j3FnapqELqR=HB7P8+aA_P0v2HzcA@mail.gmail.com&gt;</t>
  </si>
  <si>
    <t>Mon, 13 Jul 2009 13:57:34 -0400</t>
  </si>
  <si>
    <t>[big campaign] PRESS CONF CALL, TUES., 3PM: National Security Experts
 to Discuss How the Obama Clean Energy Jobs Bill Will Make America More Secure</t>
  </si>
  <si>
    <t>&lt;29FF7EFA288ACD488DD412939D4D1BABD64316@aufc-server.AUFC.local&gt;</t>
  </si>
  <si>
    <t>Thu, 23 Jan 2014 15:27:31 +0000</t>
  </si>
  <si>
    <t>Fwd: check this out</t>
  </si>
  <si>
    <t>&lt;BB626E0F-6155-4767-AF16-FE9DED2E00AC@fahrllc.com&gt;</t>
  </si>
  <si>
    <t>Tue, 13 Oct 2015 23:14:35 -0400</t>
  </si>
  <si>
    <t>Huma Abedin &lt;huma@clintonemail.com&gt;, john.podesta@gmail.com, 
 Dennis Cheng &lt;dcheng@hillaryclinton.com&gt;</t>
  </si>
  <si>
    <t>&lt;91E2D5D4-23C4-481D-B080-950BF3A250FC@yahoo.com&gt;</t>
  </si>
  <si>
    <t>Sun, 12 Oct 2014 23:04:50 +0000</t>
  </si>
  <si>
    <t>Ches Johnson &lt;ches.johnson@gmail.com&gt;, Lanny Davis &lt;ldavis@lannyjdavis.com&gt;</t>
  </si>
  <si>
    <t>&lt;df860ecb56ad4f73b88c7beb31427926@BN1PR07MB152.namprd07.prod.outlook.com&gt;</t>
  </si>
  <si>
    <t>Thu, 28 Aug 2014 23:18:51 +0000</t>
  </si>
  <si>
    <t>we keep emailing</t>
  </si>
  <si>
    <t>&lt;cc92795ca4a53cd93c0446dea0d74877@bounce.bluestatedigital.com&gt;</t>
  </si>
  <si>
    <t>Wed, 27 Jul 2011 12:07:48 -0000</t>
  </si>
  <si>
    <t>Save BIG on Beverages + Smart SAVINGS on College Essentials!</t>
  </si>
  <si>
    <t>&lt;bwh33eabdw9vawau7g0y1atugwck86.2011616918.6219@mta414.subscribers.safeway.com&gt;</t>
  </si>
  <si>
    <t>Thu, 3 Sep 2009 02:37:01 -0000</t>
  </si>
  <si>
    <t>$5 Off Coupon Inside + Your Weekly Specials</t>
  </si>
  <si>
    <t>&lt;buq2qmhbdw9vawaxbxbk0atugwckxe.2011616918.3545@mta411.a.chtah.com&gt;</t>
  </si>
  <si>
    <t>Tue, 16 Dec 2008 21:21:43 -0500</t>
  </si>
  <si>
    <t>Fw: Flight Delays</t>
  </si>
  <si>
    <t>&lt;2D9BF548D5515F438B3AA0B0BE7BF5F63032F72DBF@MBX-01.ptt.gov&gt;</t>
  </si>
  <si>
    <t>Thu, 29 Oct 2015 21:18:27 -0400</t>
  </si>
  <si>
    <t>Re: Johnson/Grassley Call</t>
  </si>
  <si>
    <t>&lt;CALk44aCC1d9-jswJqPGYcSoHdpxZVtjUXywfLKjf2LzfsF8_Bg@mail.gmail.com&gt;</t>
  </si>
  <si>
    <t>Mon, 8 Feb 2016 18:08:19 +0000</t>
  </si>
  <si>
    <t>RE: Port of Long Beach / Alex Cherin</t>
  </si>
  <si>
    <t>&lt;BLUPR0601MB1394951AC3B61CDE3E92FCFFC8D50@BLUPR0601MB1394.namprd06.prod.outlook.com&gt;</t>
  </si>
  <si>
    <t>Fri, 24 Apr 2015 17:34:07 -0400</t>
  </si>
  <si>
    <t>Invite from KLC</t>
  </si>
  <si>
    <t>&lt;CAEMn5Q=wO+cRe4ebpAPu7npLx9x9j6f=_o1nnUA9R4x4OcuAHA@mail.gmail.com&gt;</t>
  </si>
  <si>
    <t>Tue, 28 Oct 2014 15:44:57 -0400</t>
  </si>
  <si>
    <t>"Kathleen Hopkins, Chair of The Fellows " &lt;fellows@abfn.org&gt;</t>
  </si>
  <si>
    <t>Fellows Pledge Reminder</t>
  </si>
  <si>
    <t>&lt;1118965632925.1101613886126.1544191500.0.101543JL.1002@scheduler.constantcontact.com&gt;</t>
  </si>
  <si>
    <t>Wed, 22 Apr 2015 16:37:43 -0400</t>
  </si>
  <si>
    <t>Re: Hillary for America DC Internship?</t>
  </si>
  <si>
    <t>&lt;8265CCB5-D555-4BB7-8C71-8F981C578EAD@gmail.com&gt;</t>
  </si>
  <si>
    <t>Fri, 12 Feb 2016 17:31:11 -0600</t>
  </si>
  <si>
    <t>trusteesemeriti &lt;trusteesemeriti@knox.edu&gt;</t>
  </si>
  <si>
    <t>Fwd: February 2016 Board Materials</t>
  </si>
  <si>
    <t>&lt;CAO8o4dLtGGGcxhrd9s5nD3Fm8cht17obzVpvv_s3fWqUL2th+w@mail.gmail.com&gt;</t>
  </si>
  <si>
    <t>Fri, 28 Aug 2015 16:40:41 -0400</t>
  </si>
  <si>
    <t>"Steven C. Bachar" &lt;Steve.Bachar@moyewhite.com&gt;</t>
  </si>
  <si>
    <t>Re: biden calls</t>
  </si>
  <si>
    <t>&lt;CAE6FiQ_MJtXdvYUdK8oB59gNkE=Fg69iDOZUEJo+2d56FzW3RA@mail.gmail.com&gt;</t>
  </si>
  <si>
    <t>Wed, 12 Nov 2008 14:03:19 +0000</t>
  </si>
  <si>
    <t>Delivered: Re: Guantanamo</t>
  </si>
  <si>
    <t>&lt;662980901-1226498584-cardhu_decombobulator_blackberry.rim.net-231330655-@bxe245.bisx.prod.on.blackberry&gt;</t>
  </si>
  <si>
    <t>Mon, 17 Dec 2007 09:07:03 -0500</t>
  </si>
  <si>
    <t>SC News Clips 12-17</t>
  </si>
  <si>
    <t>&lt;391DB2D2E5138B43AA28B750D2D0789601618253@EVS1.hillaryclinton.local&gt;</t>
  </si>
  <si>
    <t>Tue, 6 Jan 2015 19:01:49 +0000</t>
  </si>
  <si>
    <t>Cheryl Mills &lt;cheryl.mills@gmail.com&gt;, Robby Mook &lt;robbymook@gmail.com&gt;, 
 John Podesta &lt;john.podesta@gmail.com&gt;</t>
  </si>
  <si>
    <t>RE: 2015-01-06 12:15pm Gary Gensler called looking for a 5 minute
 convo this week to follow up on your Nov. discussion 301-980-7183 (cell)</t>
  </si>
  <si>
    <t>&lt;CY1PR0301MB0635F0DD815E2B91429D8BC2DD590@CY1PR0301MB0635.namprd03.prod.outlook.com&gt;</t>
  </si>
  <si>
    <t>Thu, 22 Oct 2015 18:01:42 -0400</t>
  </si>
  <si>
    <t>Rosa DeLauro &lt;roldelauro@gmail.com&gt;</t>
  </si>
  <si>
    <t>Re: Hearing</t>
  </si>
  <si>
    <t>&lt;CAE6FiQ-NSpzX_tYYwWJn61dxgi1pxFXeaVP98vCYssHq7FOccg@mail.gmail.com&gt;</t>
  </si>
  <si>
    <t>Fri, 23 Oct 2015 21:55:06 +0000</t>
  </si>
  <si>
    <t>David Kendall &lt;DKendall@wc.com&gt;, Katherine Turner &lt;KTurner@wc.com&gt;, 
 =?utf-8?Q?Brian=0D=0A_Fallon?= &lt;bfallon@hillaryclinton.com&gt;, 
 John Podesta &lt;john.podesta@gmail.com&gt;, 
 Jake Sullivan &lt;jake.sullivan@gmail.com&gt;</t>
  </si>
  <si>
    <t>Draft Letter to Gowdy</t>
  </si>
  <si>
    <t>&lt;BLUPR0701MB803857E3484FCED84746972A3260@BLUPR0701MB803.namprd07.prod.outlook.com&gt;</t>
  </si>
  <si>
    <t>Fri, 30 Oct 2015 20:41:37 -0400</t>
  </si>
  <si>
    <t>Re: DRAFT: Longshoremen endorsement/organizing event tomorrow</t>
  </si>
  <si>
    <t>&lt;CAEZb1wTVYwgjnhR9o+m8BkDkuv4G2yvxceH3K2Anzxv=bSQjUw@mail.gmail.com&gt;</t>
  </si>
  <si>
    <t>Mon, 4 May 2015 17:00:18 -0400</t>
  </si>
  <si>
    <t>No midday roundup</t>
  </si>
  <si>
    <t>&lt;CAKM1B--FRezgs-0aCcZ2AULxD=gfX5m8AYh=kLQjnmmocmPZyQ@mail.gmail.com&gt;</t>
  </si>
  <si>
    <t>Sun, 21 Feb 2016 04:08:03 +0000</t>
  </si>
  <si>
    <t>David Marchick &lt;David.Marchick@carlyle.com&gt;</t>
  </si>
  <si>
    <t xml:space="preserve">Big win in Nevada </t>
  </si>
  <si>
    <t>&lt;FCA8ECAC-DD14-42E5-AF13-918D6BC92185@carlyle.com&gt;</t>
  </si>
  <si>
    <t>Sat, 29 Dec 2007 00:16:23 +0000</t>
  </si>
  <si>
    <t>Next steps</t>
  </si>
  <si>
    <t>&lt;1509958006-1198887389-cardhu_decombobulator_blackberry.rim.net-1114525612-@bxe032.bisx.prod.on.blackberry&gt;</t>
  </si>
  <si>
    <t>Fri, 25 Apr 2014 13:37:40 +0000</t>
  </si>
  <si>
    <t>Appropriators have a long road to travel if they hope to restore
 their committee's role in governing</t>
  </si>
  <si>
    <t>&lt;c0757cde685d441cb23eb3ab4476f8c2@BLUPR05MB388.namprd05.prod.outlook.com&gt;</t>
  </si>
  <si>
    <t>Mon, 3 Nov 2008 10:43:20 -0600</t>
  </si>
  <si>
    <t>"Anita Dunn" &lt;adunn@barackobama.com&gt;, 
 "Alyssa Mastromonaco" &lt;amastro@barackobama.com&gt;, 
 "Pete Rouse" &lt;prouse@barackobama.com&gt;, 
 "Jim Messina" &lt;jmessina@barackobama.com&gt;, 
 "Dan Pfeiffer" &lt;dpfeiffer@barackobama.com&gt;, 
 "Sarah Feinberg" &lt;sarahelizabethfeinberg@gmail.com&gt;, 
 laurasnichols@yahoo.com, "John Podesta" &lt;john.podesta@gmail.com&gt;</t>
  </si>
  <si>
    <t xml:space="preserve">RE: This week - transition block for November </t>
  </si>
  <si>
    <t>&lt;1B00035490093D4A9609987376E3B8332D8E5C9A@manny.obama.local&gt;</t>
  </si>
  <si>
    <t>Sun, 26 Apr 2015 17:29:00 -0400</t>
  </si>
  <si>
    <t>Climate Mtg. Memo</t>
  </si>
  <si>
    <t>&lt;CAEMn5QkArx7w-vhNE84YByWhgu7HoqG5qsMUhFkCr6z=tHvijw@mail.gmail.com&gt;</t>
  </si>
  <si>
    <t>Fri, 27 Mar 2015 12:23:20 -0400</t>
  </si>
  <si>
    <t>Carter is flex if you need it</t>
  </si>
  <si>
    <t>&lt;CAKM1B-9twSm+3zOfoA3gGzW_rrAFynfjyfNyyYfG1zoUM1Y20w@mail.gmail.com&gt;</t>
  </si>
  <si>
    <t>Tue, 21 Jul 2015 16:45:41 -0400</t>
  </si>
  <si>
    <t>Re: Macedonia</t>
  </si>
  <si>
    <t>&lt;CAE6FiQ-VF3Tp+=9-ZY0OjMF_zRKafsHKmGSPrbvAFcS3H_BJ5w@mail.gmail.com&gt;</t>
  </si>
  <si>
    <t>Wed, 26 Aug 2015 17:23:24 +0000</t>
  </si>
  <si>
    <t>Shefali Razdan Duggal &lt;Shefali@shefalirazdanduggal.com&gt;</t>
  </si>
  <si>
    <t>It was so lovely to see you at Vivek/Alice's wedding last weekend!
  Please find our photo attached :).  Affectionately, Shefali (in San
 Francisco)</t>
  </si>
  <si>
    <t>&lt;4BF5FC06A674424C802132F8635BE3BDD75113@mbx032-e1-va-2.exch032.serverpod.net&gt;</t>
  </si>
  <si>
    <t>Sat, 28 Jun 2008 19:43:39 -0400</t>
  </si>
  <si>
    <t>[big campaign] Breaking: McCains Failed To Pay Taxes On California
 Home For Last Four Years</t>
  </si>
  <si>
    <t>&lt;2fc65eff0806281643r618b6e67hd1a8e791775f56f7@mail.gmail.com&gt;</t>
  </si>
  <si>
    <t>Tue, 19 May 2015 11:21:44 -0400</t>
  </si>
  <si>
    <t>May 19 Morning Cable News Roundup</t>
  </si>
  <si>
    <t>&lt;CAGTda=CjJi5DHkd+boHFzK+xg+K=+UAuFfcWjAW5oUhuKcA5Ag@mail.gmail.com&gt;</t>
  </si>
  <si>
    <t>Mon, 20 Apr 2015 19:56:28 +0000</t>
  </si>
  <si>
    <t>"Sandler, Jim" &lt;james@sandlerfoundation.org&gt;</t>
  </si>
  <si>
    <t>"Sandler, Herbert" &lt;hms@sandlerfoundation.org&gt;, 
 John Podesta &lt;john.podesta@gmail.com&gt;</t>
  </si>
  <si>
    <t>What the BP Oil Disaster Tells Us About Arctic Drilling: Keep Out!</t>
  </si>
  <si>
    <t>&lt;D15AA7F8.3D180%james@sandlerfoundation.org&gt;</t>
  </si>
  <si>
    <t>Tue, 30 Nov 2010 17:35:53 -0500</t>
  </si>
  <si>
    <t>[big campaign] Catholics for Equality Invites You to A Catholic
 Family Conversation on LGBT Issues</t>
  </si>
  <si>
    <t>&lt;AANLkTikCZbNnM9=trwM+ca26ZoKPUxdcrUifV-CkJTQM@mail.gmail.com&gt;</t>
  </si>
  <si>
    <t>Sun, 5 Oct 2014 11:49:52 -0400</t>
  </si>
  <si>
    <t>Fwd: One question that is specific to the Foundation</t>
  </si>
  <si>
    <t>&lt;380B64CC-A90A-4C90-BEC2-80C0431628FE@gmail.com&gt;</t>
  </si>
  <si>
    <t>Thu, 29 Oct 2009 01:37:03 -0000</t>
  </si>
  <si>
    <t>4 Day Spooky Savings + Last Days to Shop and Give</t>
  </si>
  <si>
    <t>&lt;bup1rckbdw9vawaxg2erkatugwckum.2011616918.5681@mta123.a.chtah.com&gt;</t>
  </si>
  <si>
    <t>Mon, 30 Nov 2015 13:05:23 -0500</t>
  </si>
  <si>
    <t>Re: Headed to Havana today for the week....</t>
  </si>
  <si>
    <t>&lt;CAE6FiQ9Jy9VTzKVMT7R39jC4k=0PF_ZLx8R16cxcMjEr89Vf4g@mail.gmail.com&gt;</t>
  </si>
  <si>
    <t>Tue, 4 Nov 2008 09:24:41 -0600</t>
  </si>
  <si>
    <t>"Denis McDonough" &lt;dmcdonough@barackobama.com&gt;, ricesusane@aol.com</t>
  </si>
  <si>
    <t>RE: Foreign Calls</t>
  </si>
  <si>
    <t>&lt;1B00035490093D4A9609987376E3B8332DA8BB1C@manny.obama.local&gt;</t>
  </si>
  <si>
    <t>Wed, 16 Dec 2015 00:54:41 +0000</t>
  </si>
  <si>
    <t>Jeff Brewer &lt;JeffBrewer@fico.com&gt;</t>
  </si>
  <si>
    <t>RE: Thank you!!</t>
  </si>
  <si>
    <t>&lt;0B9BE67F3D40A440A900041D71950BCE19DAAE73@mbx025-wd-ca-2.exch025.domain.local&gt;</t>
  </si>
  <si>
    <t>Fri, 13 Mar 2015 21:37:04 +0000</t>
  </si>
  <si>
    <t>"Turner, Katherine" &lt;KTurner@wc.com&gt;</t>
  </si>
  <si>
    <t>&lt;99934.115031317370605702@us-mta-2.us.mimecast.lan&gt;</t>
  </si>
  <si>
    <t>Thu, 11 Nov 2010 21:53:08 -0500</t>
  </si>
  <si>
    <t>Jennifer Palmieri &lt;JPalmieri@americanprogress.org&gt;, 
 "'john.podesta@gmail.com'" &lt;john.podesta@gmail.com&gt;, 
 Faiz Shakir &lt;FShakir@americanprogress.org&gt;</t>
  </si>
  <si>
    <t>2012</t>
  </si>
  <si>
    <t>&lt;A28459BA2B4D5D49BED0238513058A7F012AE21D7C6D@CAPMAILBOX.americanprogresscenter.org&gt;</t>
  </si>
  <si>
    <t>Fri, 4 Sep 2015 11:55:09 +0000</t>
  </si>
  <si>
    <t>Lynn Forester de Rothschild &lt;lynn4@elrothschild.com&gt;</t>
  </si>
  <si>
    <t>David Brock Book Party</t>
  </si>
  <si>
    <t>&lt;D55CB1EE4FCB824EB401A7AC4873A8DBA3397B@ORD2MBX08B.mex05.mlsrvr.com&gt;</t>
  </si>
  <si>
    <t>Sat, 11 Apr 2015 20:27:21 -0400</t>
  </si>
  <si>
    <t>Jesse Ferguson &lt;Ferguson@dccc.org&gt;</t>
  </si>
  <si>
    <t>AP - Clinton Campaign to Focus on Economic Security, Opportunity</t>
  </si>
  <si>
    <t>&lt;d0cd5234faec0857d5e5baa01d0948d2@mail.gmail.com&gt;</t>
  </si>
  <si>
    <t>Fri, 21 May 2010 12:22:49 -0400</t>
  </si>
  <si>
    <t>[big campaign] New TV Ad 'Dirty' on Gulf Spill, Makes Waves...</t>
  </si>
  <si>
    <t>&lt;95AFEEF8AB22CE4E8CA3F8E6FBCB8CD12691BF014C@AUFC-S1.AUFC.local&gt;</t>
  </si>
  <si>
    <t>Sun, 9 Aug 2015 15:19:55 -0400</t>
  </si>
  <si>
    <t>Jennifer Palmieri &lt;jpalmieri@hillaryclinton.com&gt;, 
 John Podesta &lt;john.podesta@gmail.com&gt;, 
 Nicholas S Merrill &lt;nmerrill@hillaryclinton.com&gt;, 
 Robby Mook &lt;re47@hillaryclinton.com&gt;</t>
  </si>
  <si>
    <t>Fwd: You won't see Hillary Clinton in the same light ever again</t>
  </si>
  <si>
    <t>&lt;0C83F246-85D7-47EF-B25E-FB68FA70A1B4@gmail.com&gt;</t>
  </si>
  <si>
    <t>Mon, 8 Feb 2016 00:23:11 -0500</t>
  </si>
  <si>
    <t>&lt;CACR8c2p+Xx+zG6h=FcUSuLqEqsCGMFKi9PpPtkUrYTax_Kpung@mail.gmail.com&gt;</t>
  </si>
  <si>
    <t>Fri, 13 Mar 2015 10:42:59 -0400</t>
  </si>
  <si>
    <t>&lt;CAJNDScHfgyLtcs3wQXA1jfpbX0H6_xDeik5Em_NBO0Z7MgfbSQ@mail.gmail.com&gt;</t>
  </si>
  <si>
    <t>Mon, 16 Mar 2015 13:07:25 +0000</t>
  </si>
  <si>
    <t>&lt;49179FBE-CA09-4DBD-8081-B93DEC5B6399@hrcoffice.com&gt;</t>
  </si>
  <si>
    <t>Sun, 11 May 2014 11:03:09 -0400</t>
  </si>
  <si>
    <t>Re: "Hard Choices" Update</t>
  </si>
  <si>
    <t>&lt;CACvfPedpxhUauc8+hc-jxQ4t1BFcvWvFg9oCjRY0-5CpbQOLbw@mail.gmail.com&gt;</t>
  </si>
  <si>
    <t>Thu, 19 Nov 2015 16:19:46 -0500</t>
  </si>
  <si>
    <t>&lt;CAE6FiQ--VmzMxf-_D7Ckf9q4k71DVhd1C_RzCJ5btu==fXsJ5w@mail.gmail.com&gt;</t>
  </si>
  <si>
    <t>Fri, 13 Nov 2015 18:19:41 +0000</t>
  </si>
  <si>
    <t>We made another "most competitive Senate races" list</t>
  </si>
  <si>
    <t>&lt;f7e525d3f6ddd41966a39363966d7ed2@bounce.bluestatedigital.com&gt;</t>
  </si>
  <si>
    <t>Thu, 30 Oct 2008 17:16:13 -0400</t>
  </si>
  <si>
    <t>[big campaign] Counterterrorism Expert Richard Clarke Comments on New
 al Qaeda Video</t>
  </si>
  <si>
    <t>&lt;D95FD7E3C26145418259F2F5E3E88E5B0E309BB959@bryan.ad.nsnetwork.org&gt;</t>
  </si>
  <si>
    <t>Wed, 31 Dec 2008 19:19:04 -0500</t>
  </si>
  <si>
    <t>Pelosi / Hill mtg monday</t>
  </si>
  <si>
    <t>&lt;2D9BF548D5515F438B3AA0B0BE7BF5F6303B036C09@MBX-01.ptt.gov&gt;</t>
  </si>
  <si>
    <t>Wed, 23 Sep 2015 22:12:19 -0400</t>
  </si>
  <si>
    <t>RE: Mustafa in NYC</t>
  </si>
  <si>
    <t>&lt;CAE6FiQ9yysZk8Hpwd9YWCibnWCJEEKM=RMqaVsUqYgkF1czGrg@mail.gmail.com&gt;</t>
  </si>
  <si>
    <t>Sat, 12 Sep 2015 19:08:20 -0500</t>
  </si>
  <si>
    <t>Fwd: RE: Summary -- Report on the meeting of the Executive Committee
 of the Knox College Board of Trustees, September 11, 2015</t>
  </si>
  <si>
    <t>&lt;CAD7TbapNavir5BjcNxBmY2dUbv=-QQ7V-4bGL2AirAA92Wy_ng@mail.gmail.com&gt;</t>
  </si>
  <si>
    <t>Wed, 18 Nov 2015 15:25:17 +0000</t>
  </si>
  <si>
    <t>REMINDER TODAY CANVAS TRAINING NOON TODAY</t>
  </si>
  <si>
    <t>&lt;D272027A.7A2CA%tr238@law.georgetown.edu&gt;</t>
  </si>
  <si>
    <t>Sun, 8 Mar 2015 22:35:48 -0400</t>
  </si>
  <si>
    <t>WSJ story</t>
  </si>
  <si>
    <t>&lt;CAJiTYQbDewZ36oHVRiLmC+WM5gLFuTQXHJJk6BKi-U5g1yDJVQ@mail.gmail.com&gt;</t>
  </si>
  <si>
    <t>Mon, 3 Nov 2008 16:22:54 -0600</t>
  </si>
  <si>
    <t>MGitenstein@mayerbrown.com, "Chris Lu" &lt;clu@barackobama.com&gt;, 
 john.podesta@gmail.com, "Pete Rouse" &lt;prouse@barackobama.com&gt;, 
 "Ted Kaufman" &lt;tkaufman@barackobama.com&gt;</t>
  </si>
  <si>
    <t>Re: incorporation papers</t>
  </si>
  <si>
    <t>&lt;D5741E19E8CAB942A960B129CDEDEB4B06CCE220@DAMON.obama.local&gt;</t>
  </si>
  <si>
    <t>Wed, 24 Jun 2015 15:58:53 -0400</t>
  </si>
  <si>
    <t>Foundation</t>
  </si>
  <si>
    <t>&lt;749278674298878429@unknownmsgid&gt;</t>
  </si>
  <si>
    <t>Mon, 23 Mar 2015 16:53:49 -0400</t>
  </si>
  <si>
    <t>Re: Georgetown Law Class</t>
  </si>
  <si>
    <t>&lt;CAKM1B--=bAbqRpWsJRkhzKrJLyC98f0wmAVQ6KkZYVCfq2G=yw@mail.gmail.com&gt;</t>
  </si>
  <si>
    <t>Sun, 21 Oct 2012 14:49:20 -0400 (EDT)</t>
  </si>
  <si>
    <t>Sean Gavin &lt;sean@kirstengillibrand.com&gt;</t>
  </si>
  <si>
    <t>Great News, NYTimes endorses Kirsten!</t>
  </si>
  <si>
    <t>&lt;1975585368.1921773626@democracy.dsccdb.www.democratsenators.org&gt;</t>
  </si>
  <si>
    <t>Wed, 10 Jun 2015 18:51:48 -0400</t>
  </si>
  <si>
    <t>Fwd: New Draft</t>
  </si>
  <si>
    <t>&lt;CAE6FiQ8Ye=9FRstnhhH19FXF5_o_FVK93ToYMYFfAvLHn-Gxug@mail.gmail.com&gt;</t>
  </si>
  <si>
    <t>Sun, 9 Nov 2008 19:52:46 +0000</t>
  </si>
  <si>
    <t>Delivered: Re: Bob Stanton</t>
  </si>
  <si>
    <t>&lt;2031809137-1226260351-cardhu_decombobulator_blackberry.rim.net-1798153540-@bxe245.bisx.prod.on.blackberry&gt;</t>
  </si>
  <si>
    <t>Thu, 6 Nov 2008 23:11:57 +0000</t>
  </si>
  <si>
    <t>&lt;809836093-1226013105-cardhu_decombobulator_blackberry.rim.net-1642396056-@bxe245.bisx.prod.on.blackberry&gt;</t>
  </si>
  <si>
    <t>Tue, 24 Feb 2015 19:09:22 -0500</t>
  </si>
  <si>
    <t>RE: Juliet pieces</t>
  </si>
  <si>
    <t>&lt;CAE6FiQ_WOrUG6JRYqq5Y64t163Oy=iMw5xyEOOgDg7rgb7QCvA@mail.gmail.com&gt;</t>
  </si>
  <si>
    <t>Mon, 11 May 2015 14:34:15 +0000</t>
  </si>
  <si>
    <t>"melody@melodybarnes.net" &lt;melody@melodybarnes.net&gt;, 
 "blinder@princeton.edu" &lt;blinder@princeton.edu&gt;, 
 "chetty@fas.harvard.edu" &lt;chetty@fas.harvard.edu&gt;, 
 "john.podesta@gmail.com" &lt;john.podesta@gmail.com&gt;, 
 "saez@econ.berkeley.edu" &lt;saez@econ.berkeley.edu&gt;, 
 "tyson@haas.berkeley.edu" &lt;tyson@haas.berkeley.edu&gt;, 
 "barbmlewis@hotmail.com" &lt;barbmlewis@hotmail.com&gt;, 
 "jcurrie@princeton.edu" &lt;jcurrie@princeton.edu&gt;</t>
  </si>
  <si>
    <t>Scheduling Request: Mid-June Grantees Call</t>
  </si>
  <si>
    <t>&lt;BLUPR08MB174863C9103DA12A89999921BADB0@BLUPR08MB1748.namprd08.prod.outlook.com&gt;</t>
  </si>
  <si>
    <t>Thu, 15 Oct 2015 19:37:09 -0500</t>
  </si>
  <si>
    <t>Know Tomorrow: Fight Song</t>
  </si>
  <si>
    <t>&lt;B14A27DD-2ED0-4639-B021-E3153C52CA84@gmail.com&gt;</t>
  </si>
  <si>
    <t>Wed, 17 Jun 2015 22:36:04 -0400</t>
  </si>
  <si>
    <t>&lt;-2515652502203726840@unknownmsgid&gt;</t>
  </si>
  <si>
    <t>Fri, 11 Sep 2009 15:13:12 -0400</t>
  </si>
  <si>
    <t>Tait Sye &lt;taitsye@gmail.com&gt;</t>
  </si>
  <si>
    <t>[big campaign] roundup: Abortion and Health Care Reform</t>
  </si>
  <si>
    <t>&lt;77ffe4980909111213r1e82ab7fi1290e205b562232e@mail.gmail.com&gt;</t>
  </si>
  <si>
    <t>Tue, 24 Jun 2008 12:33:09 -0400</t>
  </si>
  <si>
    <t>[big campaign] McCain Energy Event Happening Right Now - research,
 transcript here</t>
  </si>
  <si>
    <t>&lt;016301c8d617$fd8fc9f0$f8af5dd0$@org&gt;</t>
  </si>
  <si>
    <t>Tue, 9 Sep 2014 12:40:37 -0400</t>
  </si>
  <si>
    <t>re: Happening now: Governor Quinn vs. Bruce Rauner</t>
  </si>
  <si>
    <t>&lt;e6da8bd2fea242d9ab8dbe8affd43cf3@quinnforillinois.com&gt;</t>
  </si>
  <si>
    <t>Fri, 22 Jan 2016 21:01:15 +0000</t>
  </si>
  <si>
    <t>john.podesta@gmail.com, ssolow@hillaryclinton.com, 
 jpalmieri@hillaryclinton.com, kcosta@hillaryclinton.com, gruncom@aol.com, 
 bfallon@hillaryclinton.com, nmerrill@hillaryclinton.com, 
 balcantara@hillaryclinton.com, caitlin@grunwald-communications.com, 
 creynolds@hillaryclinton.com, mfisher@hillaryclinton.com, 
 dschwerin@hillaryclinton.com, kschake@hillaryclinton.com, 
 awoolheater@hillaryclinton.com, jsullivan@hillaryclinton.com</t>
  </si>
  <si>
    <t>Updated Invitation: CNN/Meet the Press Prep @ Fri Jan 22, 2016 4pm -
 4:30pm (john.podesta@gmail.com)</t>
  </si>
  <si>
    <t>&lt;e89a8f83a12115261b0529f285ec@google.com&gt;</t>
  </si>
  <si>
    <t>Thu, 14 May 2015 12:12:35 -0400</t>
  </si>
  <si>
    <t>"'Gabe Podesta'" &lt;gpodesta@gmail.com&gt;, john.podesta@gmail.com</t>
  </si>
  <si>
    <t>RE: Meat Co.</t>
  </si>
  <si>
    <t>&lt;02cb01d08e60$cb3ecec0$61bc6c40$@gmail.com&gt;</t>
  </si>
  <si>
    <t>Thu, 4 Aug 2011 14:38:17 -0400</t>
  </si>
  <si>
    <t>Jeanette Garcia Polasky &lt;garciagogo@gmail.com&gt;</t>
  </si>
  <si>
    <t>jeanette.garcia@baltimorecity.gov</t>
  </si>
  <si>
    <t>ManiFESTo 2011: A Celebration of Free Expression in Commemoration of
 Frank Zappa Day in Baltimore</t>
  </si>
  <si>
    <t>&lt;CAMir2NJyW=T5pLAvjhwcX6c0zO055yzAs_51d4+BbcLU8T8u6Q@mail.gmail.com&gt;</t>
  </si>
  <si>
    <t>Fri, 23 Jan 2015 12:32:04 -0500</t>
  </si>
  <si>
    <t>&lt;F2130F51-E599-45A8-B02E-6D6AC4F8DD15@gmail.com&gt;</t>
  </si>
  <si>
    <t>Mon, 19 Oct 2015 13:43:00 -0400</t>
  </si>
  <si>
    <t>Rob McCulloch &lt;info@bluegreenalliance.org&gt;</t>
  </si>
  <si>
    <t>FW: Natural gas is leaking, and we need you to act now!</t>
  </si>
  <si>
    <t>&lt;842b84a2fc864f93ab49e7d69b07a4d1@bluegreenalliance.org&gt;</t>
  </si>
  <si>
    <t>Fri, 1 Jan 2016 17:01:02 -0500</t>
  </si>
  <si>
    <t>Re: New Clinton emails</t>
  </si>
  <si>
    <t>&lt;CAE6FiQ_XOMLs-cdzo1oo8wnH5AnMDRJNn1+7YWgxFNAfOYAXBw@mail.gmail.com&gt;</t>
  </si>
  <si>
    <t>Thu, 8 Jan 2015 15:22:04 +0000</t>
  </si>
  <si>
    <t>Naomi Mezey &lt;mezeyn@law.georgetown.edu&gt;</t>
  </si>
  <si>
    <t>Milton Regan &lt;regan@law.georgetown.edu&gt;, 
 Law Faculty and Visitors &lt;LawFacultyandVisitors@law.georgetown.edu&gt;</t>
  </si>
  <si>
    <t>Re: Social Enterprise and Non-Profit Law Clinic</t>
  </si>
  <si>
    <t>&lt;D0D40A46.14417%mezeyn@law.georgetown.edu&gt;</t>
  </si>
  <si>
    <t>Tue, 17 Feb 2015 15:46:03 +0000</t>
  </si>
  <si>
    <t>RE: NY tomorrow</t>
  </si>
  <si>
    <t>&lt;CY1PR0301MB0635F4633D0F6E9F10E549EDDD2F0@CY1PR0301MB0635.namprd03.prod.outlook.com&gt;</t>
  </si>
  <si>
    <t>Mon, 7 Sep 2015 16:50:28 -0400</t>
  </si>
  <si>
    <t>Re: What's the call in number?</t>
  </si>
  <si>
    <t>&lt;CA+Z3wa0kKauVVXa1YPWekmdA+SGZk-O2TYKALjouozcPBzEh=g@mail.gmail.com&gt;</t>
  </si>
  <si>
    <t>Sat, 23 Jan 2016 02:27:53 +0000</t>
  </si>
  <si>
    <t>Oren Shur &lt;oshur@hillaryclinton.com&gt;, John Podesta &lt;john.podesta@gmail.com&gt;, 
 Robby Mook &lt;re47@hillaryclinton.com&gt;, Joel Benenson &lt;jbenenson@bsgco.com&gt;, 
 "Margolis, Jim" &lt;Jim.Margolis@gmmb.com&gt;, 
 =?windows-1252?Q?Mandy=0D=0A_Grunwald?= &lt;gruncom@aol.com&gt;, 
 John Anzalone &lt;john@algpolling.com&gt;, 
 =?windows-1252?Q?David=0D=0A_Binder?= &lt;David@db-research.com&gt;, 
 David Dixon &lt;david@dixondavismedia.com&gt;, 
 "Rich Davis" &lt;rich@dixondavismedia.com&gt;, 
 "jpalmieri@hillaryclinton.com" &lt;jpalmieri@hillaryclinton.com&gt;, 
 Navin Nayak &lt;nnayak@hillaryclinton.com&gt;, 
 "hstone@hillaryclinton.com" &lt;hstone@hillaryclinton.com&gt;</t>
  </si>
  <si>
    <t>30 second version of "Actually"...</t>
  </si>
  <si>
    <t>&lt;D2C84E6F.263E0%anson.kaye@gmmb.com&gt;</t>
  </si>
  <si>
    <t>Thu, 14 May 2015 17:14:54 -0400</t>
  </si>
  <si>
    <t>brynne craig &lt;bcraig@hillaryclinton.com&gt;, 
 Michael Smith &lt;msmith@hillaryclinton.com&gt;</t>
  </si>
  <si>
    <t>Fwd: Rahm's Inaugural</t>
  </si>
  <si>
    <t>&lt;CAE6FiQ8ckXeWcgVSp5NdH5_+bDMxB=RTj695AedaK-dd6cRs0Q@mail.gmail.com&gt;</t>
  </si>
  <si>
    <t>Thu, 5 Nov 2015 04:10:46 -0800</t>
  </si>
  <si>
    <t>John, earn or use miles for your next cruise</t>
  </si>
  <si>
    <t>&lt;0.1.B.B13.1D117C30058043C.0@omp.news.united.com&gt;</t>
  </si>
  <si>
    <t>Mon, 29 Dec 2014 16:30:03 -0500</t>
  </si>
  <si>
    <t>As US-Philippine Military Cooperation "Enhances," an Alliance Is
 Challenged</t>
  </si>
  <si>
    <t>&lt;2367555769.1844253631@org2.org2DB.reply.salsalabs.com&gt;</t>
  </si>
  <si>
    <t>Tue, 20 Jan 2015 18:38:28 -0500</t>
  </si>
  <si>
    <t>Re: For Review: HRC speech in Canada</t>
  </si>
  <si>
    <t>&lt;BE28EBC0-C84E-46EA-9C34-03AF1C51A0E0@gmail.com&gt;</t>
  </si>
  <si>
    <t>Tue, 8 Dec 2015 17:32:35 -0500</t>
  </si>
  <si>
    <t>Re: Tony - December 17-20</t>
  </si>
  <si>
    <t>&lt;CAE6FiQ_y-VhDcrrHCOT77n5=H8_bxcDfM+NB2VhkZr1KzLYrRA@mail.gmail.com&gt;</t>
  </si>
  <si>
    <t>Sun, 13 Sep 2015 16:29:49 -0400</t>
  </si>
  <si>
    <t>Re: For edits/approval: La Opinion oped</t>
  </si>
  <si>
    <t>&lt;-1885516704542795438@unknownmsgid&gt;</t>
  </si>
  <si>
    <t>Thu, 10 Dec 2015 23:28:08 -0500</t>
  </si>
  <si>
    <t>Re: Re: Guerra</t>
  </si>
  <si>
    <t>&lt;CAEMn5QnaCaERgGMbX9dU7BLrXzJ0onZOs9FD=Zc7WZpAnM7K1w@mail.gmail.com&gt;</t>
  </si>
  <si>
    <t>Wed, 16 Mar 2016 15:59:53 +0000</t>
  </si>
  <si>
    <t>Will Wechsler &lt;wwechsler@americanprogress.org&gt;</t>
  </si>
  <si>
    <t>"john.podesta@gmail.com" &lt;john.podesta@gmail.com&gt;, 
 John Podesta &lt;jpodesta@americanprogress.org&gt;</t>
  </si>
  <si>
    <t>Following up -- request for an interview</t>
  </si>
  <si>
    <t>&lt;8E55135A-67D7-4F4D-AD1F-1585EDCBB6E6@americanprogress.org&gt;</t>
  </si>
  <si>
    <t>Wed, 5 Aug 2009 14:14:11 -0400</t>
  </si>
  <si>
    <t>[big campaign] Plum Line: CNN Refusing To Run Ad Critical Of
 Insurance Industry</t>
  </si>
  <si>
    <t>&lt;29FF7EFA288ACD488DD412939D4D1BABDD938F@aufc-server.AUFC.local&gt;</t>
  </si>
  <si>
    <t>Wed, 25 Mar 2015 18:45:18 -0400</t>
  </si>
  <si>
    <t>&lt;D138B259.41F03%marissa.astor@icloud.com&gt;</t>
  </si>
  <si>
    <t>Tue, 1 Mar 2016 13:53:12 -0800</t>
  </si>
  <si>
    <t>"Mohamed A. El-Erian" &lt;mohamed.el-erian@outlook.com&gt;</t>
  </si>
  <si>
    <t>GREAT CNN interview</t>
  </si>
  <si>
    <t>&lt;COL402-EAS100EEFBC1000E8201B090F7C0BB0@phx.gbl&gt;</t>
  </si>
  <si>
    <t>Fri, 24 Jul 2015 19:31:28 -0400</t>
  </si>
  <si>
    <t>Brooke Goren &lt;bgoren@hillaryclinton.com&gt;</t>
  </si>
  <si>
    <t>July 24 Evening Network News Roundup</t>
  </si>
  <si>
    <t>&lt;CAC=7SKV=VQCW5uXwW52CNn6rvVjMKy57wc90xnTJr+H1Zk6ryw@mail.gmail.com&gt;</t>
  </si>
  <si>
    <t>Tue, 5 Aug 2014 09:00:00 -0500</t>
  </si>
  <si>
    <t>Calculating Reasonable Royalties in Patent Infringement</t>
  </si>
  <si>
    <t>&lt;16818-28998938.1407247253328.JavaMail.SYSTEM@chg-mcm-prod&gt;</t>
  </si>
  <si>
    <t>Wed, 31 Dec 2014 02:10:30 -0500</t>
  </si>
  <si>
    <t>&lt;CAE6FiQ8rKoTtG4Sg09ByUGAd5BETLhxEmywj=V3sJ4N_MrroLg@mail.gmail.com&gt;</t>
  </si>
  <si>
    <t>Wed, 22 Oct 2014 15:14:37 +0000</t>
  </si>
  <si>
    <t>Elizabeth Ewert &lt;ee3@law.georgetown.edu&gt;</t>
  </si>
  <si>
    <t>Leahy Moot Court Competition--Monday, 10/27 at 8pm</t>
  </si>
  <si>
    <t>&lt;36E434C93F5BE545979008F375B0FCB424AB8AD3@LAW-MBX01.law.georgetown.edu&gt;</t>
  </si>
  <si>
    <t>Thu, 26 Feb 2015 14:18:45 -0500</t>
  </si>
  <si>
    <t>endowment</t>
  </si>
  <si>
    <t>&lt;0CCDE254-17CC-48E6-9988-3F708A674CEA@gmail.com&gt;</t>
  </si>
  <si>
    <t>Wed, 11 Feb 2015 20:27:18 -0500</t>
  </si>
  <si>
    <t>Michael Esposito &lt;mesposito@federaladvocates.com&gt;</t>
  </si>
  <si>
    <t>Polk County - Clinton Campaign</t>
  </si>
  <si>
    <t>&lt;813AC587-FEC9-4C76-8D27-D931BC778131@federaladvocates.com&gt;</t>
  </si>
  <si>
    <t>Fri, 3 Apr 2015 13:35:10 -0700</t>
  </si>
  <si>
    <t>&lt;CAAVDwM+A=-U4zZdwnwSUH2j6a5g8rC3ttQ=7kLZdvefWq88TWg@mail.gmail.com&gt;</t>
  </si>
  <si>
    <t>Tue, 28 Jul 2015 14:34:12 -0400</t>
  </si>
  <si>
    <t>RE: my letter to Dean Baquet</t>
  </si>
  <si>
    <t>&lt;135e3b41e968f05c6a8b460da692a7ea@mail.gmail.com&gt;</t>
  </si>
  <si>
    <t>Mon, 2 Jun 2014 13:56:23 -0400</t>
  </si>
  <si>
    <t>Kaliope Poulianos &lt;kpoulianos13@gmail.com&gt;</t>
  </si>
  <si>
    <t>Yasou</t>
  </si>
  <si>
    <t>&lt;CAM+oKaS75_f+Z_oNMh03KvVscPQFpN06aWC55DnsQ5O97LiEiQ@mail.gmail.com&gt;</t>
  </si>
  <si>
    <t>Thu, 17 Sep 2009 12:50:33 -0400</t>
  </si>
  <si>
    <t>realbankreform@googlegroup.com, bigcampaign@googlegroups.com</t>
  </si>
  <si>
    <t>[big campaign] Organizations Demand Financial Crisis Inquiry
 Commission Hold Wall  Street Accountable</t>
  </si>
  <si>
    <t>&lt;a2adb5650909170950h6069fd37ic4cd63762464bfe0@mail.gmail.com&gt;</t>
  </si>
  <si>
    <t>Mon, 16 Feb 2015 10:22:40 -0500</t>
  </si>
  <si>
    <t>antonio weiss &lt;weisstonio@gmail.com&gt;</t>
  </si>
  <si>
    <t>+</t>
  </si>
  <si>
    <t>&lt;4D1E1150-E04D-4954-AF5E-A9E27C7AEF32@gmail.com&gt;</t>
  </si>
  <si>
    <t>Wed, 22 Jun 2011 11:58:28 -0400 (EDT)</t>
  </si>
  <si>
    <t>"Rep. Kathy Hochul" &lt;info@kirstengillibrand.com&gt;</t>
  </si>
  <si>
    <t>same thing</t>
  </si>
  <si>
    <t>&lt;1266323209.-1772055233@democracy.dsccdb.www.democratsenators.org&gt;</t>
  </si>
  <si>
    <t>Sat, 22 Aug 2015 00:06:24 -0400</t>
  </si>
  <si>
    <t>&lt;CANqZgL9yibT=ZvTr+0bXWW0hwT7M61iz98Ydrc9CHpK_+JTcig@mail.gmail.com&gt;</t>
  </si>
  <si>
    <t>Thu, 27 May 2010 16:51:38 -0000</t>
  </si>
  <si>
    <t>MARY, Enter for a chance to win a $100 Safeway Giftcard | Find Us on Facebook</t>
  </si>
  <si>
    <t>&lt;bu45fj2bdw9vawau2m4ffatugwck5x.2011616918.8028@mta410.a.chtah.com&gt;</t>
  </si>
  <si>
    <t>Tue, 12 Jan 2016 05:26:15 +0000</t>
  </si>
  <si>
    <t>Huff Post: A Paris Recap</t>
  </si>
  <si>
    <t>&lt;BY2PR0101MB0855B4A1C28C8AB3845AAC63B7CA0@BY2PR0101MB0855.prod.exchangelabs.com&gt;</t>
  </si>
  <si>
    <t>Thu, 16 Apr 2015 15:36:41 -0400</t>
  </si>
  <si>
    <t>Matthew Seamon &lt;mps89@georgetown.edu&gt;</t>
  </si>
  <si>
    <t>Semester paper question</t>
  </si>
  <si>
    <t>&lt;CAB=VhqC4f2Kjy7sttAPV52OpK5a9L7Bi29HyEmvTGcfUTOjqqA@mail.gmail.com&gt;</t>
  </si>
  <si>
    <t>Thu, 7 Jan 2016 19:56:18 +0000</t>
  </si>
  <si>
    <t>Billy Vassiliadis &lt;billy.vassiliadis@rrpartners.com&gt;</t>
  </si>
  <si>
    <t>&lt;568ec2da.4504430a.7f457.1e16SMTPIN_ADDED_MISSING@mx.google.com&gt;</t>
  </si>
  <si>
    <t>Mon, 13 Jul 2015 15:50:14 +0000</t>
  </si>
  <si>
    <t>"Nides, Thomas R" &lt;Thomas.Nides@morganstanley.com&gt;</t>
  </si>
  <si>
    <t>&lt;4CF510DFFFF05B49AE12FB8D9EE1A6081510F2@RRWEX2003N2.msad.ms.com&gt;</t>
  </si>
  <si>
    <t>Fri, 10 Jul 2015 15:17:14 +0000</t>
  </si>
  <si>
    <t>"Lyons, James M." &lt;JLyons@lrrlaw.com&gt;</t>
  </si>
  <si>
    <t>Re: Ideas for CO stop bys.</t>
  </si>
  <si>
    <t>&lt;3D26D3B6-E4F6-470B-85EB-7AEBE095B38E@lrrlaw.com&gt;</t>
  </si>
  <si>
    <t>Fri, 19 Feb 2016 20:09:12 -0500</t>
  </si>
  <si>
    <t>Re: Video he asked about</t>
  </si>
  <si>
    <t>&lt;CAFwS4ELZiTDi44A8CrsdPR+JPi3m7gU9=sDENJUR90MvT1q0pQ@mail.gmail.com&gt;</t>
  </si>
  <si>
    <t>Mon, 6 Feb 2012 11:15:43 -0500</t>
  </si>
  <si>
    <t>Diane Reynolds &lt;dreynolds@clintonemail.com&gt;, 
 "john.podesta@gmail.com" &lt;john.podesta@gmail.com&gt;</t>
  </si>
  <si>
    <t>&lt;D64C02CE3EE32C4EA058371A2427C26C012C20D771@CLINTON07.utopiasystems.net&gt;</t>
  </si>
  <si>
    <t>Mon, 14 Mar 2016 02:24:43 +0000</t>
  </si>
  <si>
    <t>&lt;OFA923586F.658E3AD1-ON88257F76.0009A830-88257F76.000D4111@notes.na.collabserv.com&gt;</t>
  </si>
  <si>
    <t>Thu, 18 Feb 2016 22:20:12 +0000</t>
  </si>
  <si>
    <t>Tom Daschle &lt;tomd1175@gmail.com&gt;, 
 Carol Browner &lt;cbrowner@americanprogress.org&gt;, 
 "glenn@northisland.net" &lt;glenn@northisland.net&gt;, 
 "john.podesta@gmail.com" &lt;john.podesta@gmail.com&gt;, 
 "ses@sandlerfoundation.org" &lt;ses@sandlerfoundation.org&gt;, 
 "hms@sandlerfoundation.org" &lt;hms@sandlerfoundation.org&gt;, 
 "tsteyer@fahrllc.com" &lt;tsteyer@fahrllc.com&gt;, 
 "donald@donaldsussman.com" &lt;donald@donaldsussman.com&gt;, 
 "jvillarreal@akingump.com" &lt;jvillarreal@akingump.com&gt;, 
 "wyssh@loreda.org" &lt;wyssh@loreda.org&gt;, 
 "jstewart@albrightstonebridge.com" &lt;jstewart@albrightstonebridge.com&gt;</t>
  </si>
  <si>
    <t>RE: Recommendation to appoint Jonathan Lavine to the CAP Board of
 Directors</t>
  </si>
  <si>
    <t>&lt;CO1PR05MB4280122C6F59443F35CE825D7AF0@CO1PR05MB428.namprd05.prod.outlook.com&gt;</t>
  </si>
  <si>
    <t>Mon, 10 Mar 2014 08:55:35 -0400 (EDT)</t>
  </si>
  <si>
    <t>"ACTIVE.com" &lt;support@ACTIVE.com&gt;</t>
  </si>
  <si>
    <t>Your order receipt from Capitol Hill Cluster School PTA</t>
  </si>
  <si>
    <t>&lt;125548889.1394456135230.ww_vggcgzxvceswoz@awtx5.e.active.com.6307305&gt;</t>
  </si>
  <si>
    <t>Mon, 31 Mar 2014 02:35:12 +0000</t>
  </si>
  <si>
    <t>Re: Fwd: coffee?</t>
  </si>
  <si>
    <t>&lt;C5303CF47707FC429A24D83940BDD739E7E620@SMEOPD04.DS.EOP.GOV&gt;</t>
  </si>
  <si>
    <t>Thu, 19 Nov 2015 11:08:29 -0500</t>
  </si>
  <si>
    <t>HRC video Fantastic</t>
  </si>
  <si>
    <t>&lt;-3018473458943357163@unknownmsgid&gt;</t>
  </si>
  <si>
    <t>Thu, 10 Mar 2016 16:53:53 -0500</t>
  </si>
  <si>
    <t>potential opportunity</t>
  </si>
  <si>
    <t>&lt;CAGpTth+q-wsd-y6BRHJtxq0OdV0UDr8ybgMf3Dxi-74ZtPx-UQ@mail.gmail.com&gt;</t>
  </si>
  <si>
    <t>Sun, 6 Dec 2015 22:20:10 -0500</t>
  </si>
  <si>
    <t>Gabe Podesta &lt;gpodesta@gmail.com&gt;, Mae Podesta &lt;mpodesta@gmail.com&gt;, 
 "Mary S. Podesta" &lt;podesta.mary@gmail.com&gt;, 
 Megan Rouse &lt;meganrouse@gmail.com&gt;</t>
  </si>
  <si>
    <t>Meet the Grandma Who Outran Her Kids at the Beer Mile</t>
  </si>
  <si>
    <t>&lt;CAE6FiQ-+h=ZQse61E=-WVx-nQuNRqw=fqKOQaQRtwTs6hszMvw@mail.gmail.com&gt;</t>
  </si>
  <si>
    <t>Mon, 3 Mar 2014 10:16:56 -0800</t>
  </si>
  <si>
    <t>John, meet the captain of the Washington Capitals at our Grand Opening event</t>
  </si>
  <si>
    <t>&lt;0.0.93.53.1CF370CC295F37C.0@omp.moxiemail.moxieinteractive.com&gt;</t>
  </si>
  <si>
    <t>Fri, 11 Sep 2015 17:19:22 -0400</t>
  </si>
  <si>
    <t>Re: hi again</t>
  </si>
  <si>
    <t>&lt;2775009175878435915@unknownmsgid&gt;</t>
  </si>
  <si>
    <t>Fri, 31 Oct 2008 02:18:39 +0000</t>
  </si>
  <si>
    <t>Delivered: Fw: Economic Staffing Decisions</t>
  </si>
  <si>
    <t>&lt;1348017611-1225419509-cardhu_decombobulator_blackberry.rim.net-1732262458-@bxe245.bisx.prod.on.blackberry&gt;</t>
  </si>
  <si>
    <t>Thu, 25 Jun 2015 09:29:27 -0400</t>
  </si>
  <si>
    <t>What Every 21st-Century American Should Know: A Democracy Project</t>
  </si>
  <si>
    <t>&lt;1121453294407.1101360615949.4318.0.130925JL.1002@scheduler.constantcontact.com&gt;</t>
  </si>
  <si>
    <t>Mon, 4 Jan 2016 00:28:28 +0000</t>
  </si>
  <si>
    <t>Invite: Farewell Dinner for Ambassador and Mrs. Bisogniero // January
 24</t>
  </si>
  <si>
    <t>&lt;BY1PR0501MB1525B78FA0878E3D23E24B34B5F20@BY1PR0501MB1525.namprd05.prod.outlook.com&gt;</t>
  </si>
  <si>
    <t>Thu, 17 Mar 2016 16:50:02 -0400</t>
  </si>
  <si>
    <t>Add your name - call on the Senate to act</t>
  </si>
  <si>
    <t>&lt;ba472ab5348f6dbad69567472e41a2ae@ofa0.bounce.bluestatedigital.com&gt;</t>
  </si>
  <si>
    <t>Mon, 5 Oct 2009 16:00:21 -0400</t>
  </si>
  <si>
    <t>[big campaign] Imus To Beck: Hannity And Limbaugh 'Hate You'</t>
  </si>
  <si>
    <t>&lt;A28459BA2B4D5D49BED0238513058A7F012730B27202@CAPMAILBOX.americanprogresscenter.org&gt;</t>
  </si>
  <si>
    <t>Sat, 9 May 2015 17:10:44 -0400</t>
  </si>
  <si>
    <t>Re: Last dumb q: Blood pressure meds</t>
  </si>
  <si>
    <t>&lt;CAE6FiQ-kFWLLHr13wSmRwMgaUEBhLP_RZKTG9mjB=x+8fGLjzg@mail.gmail.com&gt;</t>
  </si>
  <si>
    <t>Wed, 22 Jul 2015 11:03:14 -0400</t>
  </si>
  <si>
    <t>Backbone Partner Project &lt;info@backbonecampaign.org&gt;</t>
  </si>
  <si>
    <t>Tar Sands Bike Pilgrimage Video &amp; Concert This Friday!</t>
  </si>
  <si>
    <t>&lt;1121722260629.1011284163030.1239.0.201100JL.1002@scheduler.constantcontact.com&gt;</t>
  </si>
  <si>
    <t>Fri, 12 Sep 2008 11:22:05 -0500</t>
  </si>
  <si>
    <t>"John Podesta" &lt;john.podesta@gmail.com&gt;, 
 "Pete Rouse" &lt;prouse@barackobama.com&gt;</t>
  </si>
  <si>
    <t>draft weekly memo to BO</t>
  </si>
  <si>
    <t>&lt;1B00035490093D4A9609987376E3B8331CA45E05@manny.obama.local&gt;</t>
  </si>
  <si>
    <t>Thu, 23 Oct 2014 07:12:42 -0400</t>
  </si>
  <si>
    <t>Re: CONFIRMED Follow - up Call, Sunday, October 26, 9:30am EDT - PRE-CALL</t>
  </si>
  <si>
    <t>&lt;21A56563-9F58-456A-83F7-DA03306C2DAE@gmail.com&gt;</t>
  </si>
  <si>
    <t>Fri, 6 Mar 2015 21:33:14 +0000</t>
  </si>
  <si>
    <t>Robby Mook &lt;robbymook2015@gmail.com&gt;, Joel Benenson &lt;jbenenson@bsgco.com&gt;, 
 Mandy Grunwald &lt;gruncom@aol.com&gt;, 
 "kristinakschake@gmail.com" &lt;kristinakschake@gmail.com&gt;, 
 "jennifer.m.palmieri@gmail.com" &lt;jennifer.m.palmieri@gmail.com&gt;, 
 Jim Margolis &lt;Jim.Margolis@gmmb.com&gt;, 
 "john.podesta@gmail.com" &lt;john.podesta@gmail.com&gt;, 
 Cheryl Mills &lt;cheryl.mills@gmail.com&gt;, 
 Jake Sullivan &lt;Jake.Sullivan@gmail.com&gt;, 
 =?iso-8859-1?Q?Huma=0D=0A_Abedin?= &lt;huma@hrcoffice.com&gt;, 
 John Anzalone &lt;john@algpolling.com&gt;</t>
  </si>
  <si>
    <t>HRC-CVC script for Foundation event</t>
  </si>
  <si>
    <t>&lt;D11F84CE.6FA4C%dschwerin@hrcoffice.com&gt;</t>
  </si>
  <si>
    <t>Wed, 23 Apr 2014 01:06:38 +0000</t>
  </si>
  <si>
    <t>Beyond Earth Day</t>
  </si>
  <si>
    <t>&lt;5357121e49a53_6f057eeff024370@worker1.mail&gt;</t>
  </si>
  <si>
    <t>Mon, 30 Mar 2015 18:28:38 -0400</t>
  </si>
  <si>
    <t>Re: HRC profile</t>
  </si>
  <si>
    <t>&lt;CAE6FiQ_XHmeVEQBLcLuWt=0ssUUBfV8oYXJYZVo5f6FqnVeQyw@mail.gmail.com&gt;</t>
  </si>
  <si>
    <t>Mon, 11 Aug 2014 02:08:58 -0700</t>
  </si>
  <si>
    <t>Save up to 35% on miles and receive 2 free United Club one-time passes</t>
  </si>
  <si>
    <t>&lt;0.1.D6.54C.1CFB543E33E4FF6.0@omp.news.united.com&gt;</t>
  </si>
  <si>
    <t>Wed, 16 Dec 2015 20:12:37 +0000</t>
  </si>
  <si>
    <t>REMINDER: Conf. Call on Drone Policy</t>
  </si>
  <si>
    <t>&lt;c1b7b8f3b04cb23a4d0a731c75bcbaff@bounce.bluestatedigital.com&gt;</t>
  </si>
  <si>
    <t>Thu, 5 Mar 2015 16:44:12 -0500</t>
  </si>
  <si>
    <t>Re: quick phone call?</t>
  </si>
  <si>
    <t>&lt;CAE6FiQ8f-nkyPNDs48Q3vRRj+JLW8FKB=6nLkhtyAGSU8rCfcw@mail.gmail.com&gt;</t>
  </si>
  <si>
    <t>Wed, 16 Jan 2008 09:22:49 -0500</t>
  </si>
  <si>
    <t>Rob Stein</t>
  </si>
  <si>
    <t>&lt;d8506cac0801160622w6dfd6094n41a6832a45b68342@mail.gmail.com&gt;</t>
  </si>
  <si>
    <t>Mon, 14 Mar 2016 14:48:21 -0400</t>
  </si>
  <si>
    <t>"brubin@hillaryclinton.com" &lt;brubin@hillaryclinton.com&gt;</t>
  </si>
  <si>
    <t>Re: Invitation: 3:30pm ET/2:30pm CT Call with HRC @ Mon Mar 14, 2016
 3:30pm - 3:45pm (john.podesta@gmail.com)</t>
  </si>
  <si>
    <t>&lt;CAE6FiQ-+t2iLXKfKUQ-dhH61RYpKT7fJZmVQA8seuFupPvvOZw@mail.gmail.com&gt;</t>
  </si>
  <si>
    <t>Thu, 18 Sep 2014 19:59:36 +0000</t>
  </si>
  <si>
    <t>JOIN US NOW: Confidence Games: Lawyers, Accountants, and The Tax
 Shelter Crisis</t>
  </si>
  <si>
    <t>&lt;1536E1F9B15048488F4393E0C28A275B257B2956@LAW-MBX01.law.georgetown.edu&gt;</t>
  </si>
  <si>
    <t>Thu, 12 Mar 2015 11:02:41 +0000</t>
  </si>
  <si>
    <t>"John Podesta (John.Podesta@gmail.com)" &lt;John.Podesta@gmail.com&gt;</t>
  </si>
  <si>
    <t>The Logan Act--on Iran</t>
  </si>
  <si>
    <t>&lt;D2A54D6C239A7142B6BA3AF3AB4C400052955333@mbx028-e1-va-8.exch028.domain.local&gt;</t>
  </si>
  <si>
    <t>Mon, 13 Oct 2008 15:31:34 +0000</t>
  </si>
  <si>
    <t>Delivered: Gerald Corrigan</t>
  </si>
  <si>
    <t>&lt;403968716-1223911927-cardhu_decombobulator_blackberry.rim.net-1371302603-@bxe032.bisx.prod.on.blackberry&gt;</t>
  </si>
  <si>
    <t>Sun, 23 Aug 2015 18:48:32 -0500</t>
  </si>
  <si>
    <t>&lt;-7111354296492253656@unknownmsgid&gt;</t>
  </si>
  <si>
    <t>Sun, 1 Mar 2015 18:52:46 -0800</t>
  </si>
  <si>
    <t>&lt;4837A8EC-32F2-4596-8A22-59728E69E0B9@gmail.com&gt;</t>
  </si>
  <si>
    <t>Mon, 18 Jan 2010 22:02:40 +0000</t>
  </si>
  <si>
    <t>The President on this day</t>
  </si>
  <si>
    <t>&lt;10e77ab18fe689d531ad78cc389dbf83@localhost.localdomain&gt;</t>
  </si>
  <si>
    <t>Thu, 20 Aug 2015 23:51:31 +0000</t>
  </si>
  <si>
    <t>Client Request/Favor</t>
  </si>
  <si>
    <t>&lt;20150820235131.5861524.39077.65756@mattoonassoc.com&gt;</t>
  </si>
  <si>
    <t>Tue, 22 Dec 2015 15:58:38 -0600</t>
  </si>
  <si>
    <t>Lawyers as Employers CLE, 1/13</t>
  </si>
  <si>
    <t>&lt;12222-20215595.1450821786953.JavaMail.SYSTEM@chg-mcm-prod&gt;</t>
  </si>
  <si>
    <t>Sat, 18 Dec 2010 15:40:06 -0500 (EST)</t>
  </si>
  <si>
    <t>"Don't Ask, Don't Tell" Victory</t>
  </si>
  <si>
    <t>&lt;1142418844.1738677280@democracy.dsccdb.www.democratsenators.org&gt;</t>
  </si>
  <si>
    <t>Fri, 21 Nov 2014 12:01:48 -0500</t>
  </si>
  <si>
    <t>VIDEO: The American Dream: Hillary Clinton Writing A New Chapter</t>
  </si>
  <si>
    <t>&lt;CAGLPf4cySem39w_iXi3=xPrAQWY1O8MzEkoZVRb_MWjJfRs+Bw@mail.gmail.com&gt;</t>
  </si>
  <si>
    <t>Mon, 30 Jun 2008 23:05:33 -0400</t>
  </si>
  <si>
    <t>[big campaign] John McCain Video Archive</t>
  </si>
  <si>
    <t>&lt;5678a18b0806302005h3b26dd62p5596275b91772b56@mail.gmail.com&gt;</t>
  </si>
  <si>
    <t>Sun, 31 May 2015 21:09:26 +0000</t>
  </si>
  <si>
    <t>"john.podesta@gmail.com" &lt;john.podesta@gmail.com&gt;, 
 Teddy Goff &lt;tgoff@hillaryclinton.com&gt;, Oren Shur &lt;oshur@hillaryclinton.com&gt;, 
 Kristina Schake &lt;kschake@hillaryclinton.com&gt;, 
 Jennifer Palmieri &lt;jpalmieri@hillaryclinton.com&gt;, 
 "jp66@hillaryclinton.com" &lt;jp66@hillaryclinton.com&gt;</t>
  </si>
  <si>
    <t>Invitation: John/Robby/Jen/Kristina/Oren/Teddy @ Mon Jun 1, 2015 4pm
 - 5pm (john.podesta@gmail.com)</t>
  </si>
  <si>
    <t>&lt;e89a8f5034f6d3fece0517671f7e@google.com&gt;</t>
  </si>
  <si>
    <t>Thu, 23 Apr 2015 14:45:28 -0400</t>
  </si>
  <si>
    <t>Doug Holtz-Eakin &lt;dholtzeakin@americanactionforum.org&gt;</t>
  </si>
  <si>
    <t>Re: Superb Policy Volunteer for HRC Campaign</t>
  </si>
  <si>
    <t>&lt;CAE6FiQ_Ct8p4UyHXBx2LkD8SMBELDOrPbC78=wMPaHknYHqf2g@mail.gmail.com&gt;</t>
  </si>
  <si>
    <t>Wed, 5 Dec 2012 12:49:20 -0600 (CST)</t>
  </si>
  <si>
    <t>"Gene Karpinski, LCV" &lt;feedback@lcv.org&gt;</t>
  </si>
  <si>
    <t>Throw Big Oil off the fiscal cliff</t>
  </si>
  <si>
    <t>&lt;101210.1354750119398.JavaMail.www@app319&gt;</t>
  </si>
  <si>
    <t>Thu, 13 Nov 2014 10:37:57 +0200</t>
  </si>
  <si>
    <t>&lt;AB2F9161FEF54DF593CC087C21CC2030@rodeh&gt;</t>
  </si>
  <si>
    <t>Mon, 12 Jan 2015 17:16:53 +0000</t>
  </si>
  <si>
    <t>G'town Law, MIT Offer Joint Privacy Practicum Course</t>
  </si>
  <si>
    <t>&lt;5CFB44D64A78CA459D19BE4B86C9F9E8255878F7@LAW-MBX01.law.georgetown.edu&gt;</t>
  </si>
  <si>
    <t>Wed, 8 Apr 2015 22:21:47 -0400</t>
  </si>
  <si>
    <t>Jen Palmieri &lt;jennifer.m.palmieri@gmail.com&gt;, 
 Kristina Schake &lt;kristinakschake@gmail.com&gt;, 
 John Podesta &lt;john.podesta@gmail.com&gt;</t>
  </si>
  <si>
    <t>Next step for HRC</t>
  </si>
  <si>
    <t>&lt;CA961859-FA6A-4BB7-87B7-8CAB399654FC@gmail.com&gt;</t>
  </si>
  <si>
    <t>Mon, 3 Nov 2008 15:55:40 -0600</t>
  </si>
  <si>
    <t>"John Podesta" &lt;john.podesta@gmail.com&gt;, 
 "Valerie Jarrett" &lt;vjarrett@barackobama.com&gt;, 
 "Pete Rouse" &lt;prouse@barackobama.com&gt;, 
 "Ted Kaufman" &lt;tkaufman@barackobama.com&gt;, mgitenstein@mayerbrown.com</t>
  </si>
  <si>
    <t>incorporation papers</t>
  </si>
  <si>
    <t>&lt;1B00035490093D4A9609987376E3B8331CA4623C@manny.obama.local&gt;</t>
  </si>
  <si>
    <t>Thu, 5 Nov 2015 12:31:39 -0500</t>
  </si>
  <si>
    <t>Re: Fri / Sat - 12C</t>
  </si>
  <si>
    <t>&lt;606C2C39-2BA2-4C2E-9ABC-6551AAA9D531@mercedesberk.com&gt;</t>
  </si>
  <si>
    <t>Sat, 16 May 2015 13:16:24 -0400</t>
  </si>
  <si>
    <t>&lt;CustomerService@foreyes.com&gt;</t>
  </si>
  <si>
    <t>Your For Eyes order is ready for pick up</t>
  </si>
  <si>
    <t>&lt;EC7A8F28379141DB9278034C7C77DC33@PC052N1&gt;</t>
  </si>
  <si>
    <t>Mon, 1 Sep 2008 16:16:13 -0400</t>
  </si>
  <si>
    <t>Help Gulf Coast residents and first responders</t>
  </si>
  <si>
    <t>&lt;75ec0738a8c239d7e6aad915783faed9@localhost.localdomain&gt;</t>
  </si>
  <si>
    <t>Thu, 30 Oct 2008 01:31:24 +0000</t>
  </si>
  <si>
    <t>Delivered: Re: Vet</t>
  </si>
  <si>
    <t>&lt;431957565-1225330274-cardhu_decombobulator_blackberry.rim.net-2143546610-@bxe245.bisx.prod.on.blackberry&gt;</t>
  </si>
  <si>
    <t>Tue, 14 Jul 2015 11:44:18 -0400</t>
  </si>
  <si>
    <t>July 13 Evening Cable News</t>
  </si>
  <si>
    <t>&lt;CAC=7SKWRzV=NMqQg_OoQvKsh1znnsHyuY9zXdYeY984YFaB-vA@mail.gmail.com&gt;</t>
  </si>
  <si>
    <t>Fri, 26 Jun 2015 16:50:35 -0400</t>
  </si>
  <si>
    <t>dschwerin@hillaryclinton.com, jbenenson@bsgco.com</t>
  </si>
  <si>
    <t>Re: HRC @ VA JJ</t>
  </si>
  <si>
    <t>&lt;14e31a2e488-3199-20a74@webprd-m28.mail.aol.com&gt;</t>
  </si>
  <si>
    <t>Wed, 27 Jan 2016 18:00:17 -0500</t>
  </si>
  <si>
    <t>"davenaglelaw@aol.com" &lt;davenaglelaw@aol.com&gt;</t>
  </si>
  <si>
    <t>Re: Transcript | 20160120 Burlington, IA Organizing Event</t>
  </si>
  <si>
    <t>&lt;CAE6FiQ_fL4rP=8XipFA6XPH0Q8LYW3hOcyXMobgoJ2mG4Hb6rQ@mail.gmail.com&gt;</t>
  </si>
  <si>
    <t>Tue, 2 Jun 2015 20:36:39 -0400</t>
  </si>
  <si>
    <t>&lt;CAJiTYQa58HZUT0+yhUVgHo8ysJd1ihnC680g4AwTo_fxR+XMpQ@mail.gmail.com&gt;</t>
  </si>
  <si>
    <t>Mon, 28 Sep 2015 21:57:33 -0400</t>
  </si>
  <si>
    <t>Ed on board for 7:30 call</t>
  </si>
  <si>
    <t>&lt;CAEMn5Qm6Adh3O4_1HbB_kzhLE04VRYPtm7S0wosWBRDbMGr4Jw@mail.gmail.com&gt;</t>
  </si>
  <si>
    <t>Wed, 28 Apr 2010 11:32:10 +0000</t>
  </si>
  <si>
    <t>mkstenzel@gmail.com</t>
  </si>
  <si>
    <t>[big campaign] Ending America's energy deficit - POLITICO.com</t>
  </si>
  <si>
    <t>&lt;885521739-1272454448-cardhu_decombobulator_blackberry.rim.net-1182018105-@bda159.bisx.prod.on.blackberry&gt;</t>
  </si>
  <si>
    <t>Wed, 25 Nov 2015 15:41:54 +0000</t>
  </si>
  <si>
    <t>&lt;232a4a45176fccacab865e520a7f9100a75.20151125154110@mail134.wdc02.mcdlv.net&gt;</t>
  </si>
  <si>
    <t>Wed, 14 Jan 2015 03:08:51 +0000</t>
  </si>
  <si>
    <t>RE: Follow-up Media Call</t>
  </si>
  <si>
    <t>&lt;1A484C9C32B526468802B7C2E6FD1BCEB3253FFA@mbx031-w1-co-6.exch031.domain.local&gt;</t>
  </si>
  <si>
    <t>Mon, 16 Jun 2014 20:37:25 -0400</t>
  </si>
  <si>
    <t>Re: Saying no is hard, but necessary</t>
  </si>
  <si>
    <t>&lt;CAE6FiQ-T6-tvHFgU+gMDj+Ma8tEquu6ELAicaqorD0PKqLvQ4w@mail.gmail.com&gt;</t>
  </si>
  <si>
    <t>Mon, 16 Nov 2009 12:07:57 -0500</t>
  </si>
  <si>
    <t>[big campaign] Chamber push back Catholics United needs advice</t>
  </si>
  <si>
    <t>&lt;4b018704.5944f10a.5f56.7ecfSMTPIN_ADDED@gmr-mx.google.com&gt;</t>
  </si>
  <si>
    <t>Tue, 21 Jul 2015 14:50:33 -0400</t>
  </si>
  <si>
    <t>&lt;CAME8pxVcHqTuvD1dTXJfV=wMBRArzCo+ddyzxe_VyBw16FSxZA@mail.gmail.com&gt;</t>
  </si>
  <si>
    <t>Fri, 16 May 2014 04:55:55 -0400</t>
  </si>
  <si>
    <t>Re: HRC and inequality</t>
  </si>
  <si>
    <t>&lt;0CF2B6E3-B0FD-4176-8F3B-2B09919B6B89@gmail.com&gt;</t>
  </si>
  <si>
    <t>Thu, 24 Sep 2015 15:49:46 -0400</t>
  </si>
  <si>
    <t>"Teresa L. Amott" &lt;tamott@knox.edu&gt;</t>
  </si>
  <si>
    <t>Fwd: Stephen Prina "galesburg, illinois+" Opening at Kunst Halle
 Sankt Gallen</t>
  </si>
  <si>
    <t>&lt;CAE6FiQ_8bc=zOdHLhsOYPk+E6EhjCmgoU0uz3fYS--rcnR6abg@mail.gmail.com&gt;</t>
  </si>
  <si>
    <t>Sun, 6 Dec 2015 15:55:09 -0500</t>
  </si>
  <si>
    <t>Re: FOR APPROVAL: Monday advisory for JDP/Cruz climate call</t>
  </si>
  <si>
    <t>&lt;CAE6FiQ9p44jqDFnzsEGUbRiBNrp7Y1iJjva_K71ohm3AETMhQA@mail.gmail.com&gt;</t>
  </si>
  <si>
    <t>Thu, 31 Dec 2015 13:03:30 -0500</t>
  </si>
  <si>
    <t>&lt;60e99fff1bec4b9da4b1eb9d14cea277@stabenowforsenate.com&gt;</t>
  </si>
  <si>
    <t>Tue, 12 May 2015 15:33:43 +0000</t>
  </si>
  <si>
    <t>Sad news</t>
  </si>
  <si>
    <t>&lt;49A4CFD3-E645-4590-844A-18E52A4F48C3@law.georgetown.edu&gt;</t>
  </si>
  <si>
    <t>Tue, 21 Jul 2015 11:02:00 -0400</t>
  </si>
  <si>
    <t>Insight Vision Center &lt;insightvision@biddingforgood.org&gt;</t>
  </si>
  <si>
    <t>The Vision for Education 10 Auction is Coming Soon!</t>
  </si>
  <si>
    <t>&lt;495554434.4731437490922094.JavaMail.bulkmail@appmail2.colo.biddingforgood.com&gt;</t>
  </si>
  <si>
    <t>Fri, 26 Sep 2014 10:03:13 -0400</t>
  </si>
  <si>
    <t>Sasakawa Peace Foundation USA &lt;programs@spfusa.org&gt;</t>
  </si>
  <si>
    <t>Invitation: SPFUSA Speaker Series featuring the Honorable Keizo
 Takemi on Japan' Foreign Policy</t>
  </si>
  <si>
    <t>&lt;1118639783847.1102676683298.3744.0.191002JL.1102@scheduler.constantcontact.com&gt;</t>
  </si>
  <si>
    <t>Tue, 25 Aug 2015 17:51:13 -0400</t>
  </si>
  <si>
    <t>Got your message</t>
  </si>
  <si>
    <t>&lt;CAEMn5Q=HLQV697o_A9W8ZwJK7fAcfqOXY_tDZ2hOukuCLACOdQ@mail.gmail.com&gt;</t>
  </si>
  <si>
    <t>Fri, 3 Jul 2015 15:33:08 -0400</t>
  </si>
  <si>
    <t>&lt;5907457029306887936@unknownmsgid&gt;</t>
  </si>
  <si>
    <t>Wed, 09 Sep 2009 19:48:43 GMT</t>
  </si>
  <si>
    <t>Video: Can Newt Gingrich break dance?</t>
  </si>
  <si>
    <t>&lt;20090909194843.31535.27456.qmail@omail6.sac.getactive.com&gt;</t>
  </si>
  <si>
    <t>Fri, 28 Sep 2012 10:11:17 -0400 (EDT)</t>
  </si>
  <si>
    <t>Poll: 48-47</t>
  </si>
  <si>
    <t>&lt;1901615423.-520604339@democracy.dsccdb.www.democratsenators.org&gt;</t>
  </si>
  <si>
    <t>Mon, 7 Jul 2014 10:44:53 -0700</t>
  </si>
  <si>
    <t>Checking in</t>
  </si>
  <si>
    <t>&lt;546117F4-4B23-46B5-AFF7-68635308048F@renewfund.com&gt;</t>
  </si>
  <si>
    <t>Wed, 29 Apr 2015 11:08:41 -0700</t>
  </si>
  <si>
    <t>RE: Governor Brown Establishes Most Ambitious Greenhouse Gas
 Reduction Target in North America</t>
  </si>
  <si>
    <t>&lt;9ee0a8850cdc38e905e2ab45725b1bb7@mail.gmail.com&gt;</t>
  </si>
  <si>
    <t>Sun, 14 Dec 2014 11:07:03 -0500</t>
  </si>
  <si>
    <t>Re: Getting together</t>
  </si>
  <si>
    <t>&lt;6F2286A2-719B-4C52-A02A-A42706854D81@gmail.com&gt;</t>
  </si>
  <si>
    <t>Thu, 23 Apr 2015 13:42:34 -0400</t>
  </si>
  <si>
    <t>John Podesta &lt;john.podesta@gmail.com&gt;, Robby Mook &lt;re47@hillaryclinton.com&gt;, 
 Amanda Renteria &lt;arenteria@hillaryclinton.com&gt;, 
 "Ann O'Leary" &lt;aoleary@hillaryclinton.com&gt;</t>
  </si>
  <si>
    <t>SEIU readout</t>
  </si>
  <si>
    <t>&lt;1373319190785781271@unknownmsgid&gt;</t>
  </si>
  <si>
    <t>Mon, 18 Jan 2016 18:00:09 -0500</t>
  </si>
  <si>
    <t>Daniel Oberhaus &lt;dmoberhaus@gmail.com&gt;</t>
  </si>
  <si>
    <t>Re: A Few Questions for VICE?</t>
  </si>
  <si>
    <t>&lt;CAE6FiQ-AAnF-0LuzEjqZEZOcqM2MHasqN4FiYf7H1dSO6jrNQg@mail.gmail.com&gt;</t>
  </si>
  <si>
    <t>Tue, 14 Oct 2014 19:39:58 -0400</t>
  </si>
  <si>
    <t>Re: If you're still home can you send me details of vmail?</t>
  </si>
  <si>
    <t>&lt;CAE6FiQ8XXKgNfHNB1kiaJO5=dbdZVk2ymCp7Jygt9xOjVTRZmw@mail.gmail.com&gt;</t>
  </si>
  <si>
    <t>Sat, 12 Sep 2015 09:29:27 -0400</t>
  </si>
  <si>
    <t>&lt;313378336636138588@unknownmsgid&gt;</t>
  </si>
  <si>
    <t>Wed, 5 Mar 2008 11:59:46 +0000</t>
  </si>
  <si>
    <t>"=?utf-8?B?VGFyYSBNY0d1aW5uZXNz?=" &lt;tara@campaigntodefendamerica.org&gt;</t>
  </si>
  <si>
    <t>"mattzie Tom" &lt;tom@zzranch.com&gt;, "John Podesta" &lt;john.podesta@gmail.com&gt;, 
 "Paul Begala" &lt;pbegala@hatcreekent.com&gt;, 
 "Susan McCue" &lt;susan@messageinc.com&gt;, 
 "Tara McGuinness" &lt;tara@campaigntodefendamerica.org&gt;, 
 "Zach Schwartz" &lt;zschwartz@shangrila.us&gt;</t>
  </si>
  <si>
    <t>Re: [big campaign] McCain at White House tomorrow?</t>
  </si>
  <si>
    <t>&lt;848348815-1204718387-cardhu_decombobulator_blackberry.rim.net-1135909036-@bxe142.bisx.prod.on.blackberry&gt;</t>
  </si>
  <si>
    <t>Sat, 5 Mar 2016 17:04:44 -0500</t>
  </si>
  <si>
    <t>"terryllierman@gmail.com" &lt;terryllierman@gmail.com&gt;</t>
  </si>
  <si>
    <t>Re: Having bkfst Sunday with</t>
  </si>
  <si>
    <t>&lt;CAE6FiQ_C7k_T0zC=2KObBxjV9RWYcXmj54H5baADfAJHnY_cBg@mail.gmail.com&gt;</t>
  </si>
  <si>
    <t>Sat, 18 Oct 2014 15:49:02 -0400</t>
  </si>
  <si>
    <t>William Rivers Pitt | George W. Bush: The Gift That Keeps on Giving</t>
  </si>
  <si>
    <t>&lt;2282799576.1631591891@org2.org2DB.reply.salsalabs.com&gt;</t>
  </si>
  <si>
    <t>Fri, 9 Oct 2015 13:17:26 -0400</t>
  </si>
  <si>
    <t>Re: [Update] 1:15pm Monthly Strategic Scheduling Meeting</t>
  </si>
  <si>
    <t>&lt;CADp8JMwYgdcHjyGg5qy7LtBjdxAFgC10BLQVb0cgsmnCK8RAXg@mail.gmail.com&gt;</t>
  </si>
  <si>
    <t>Sun, 15 Jun 2014 08:30:11 +0300</t>
  </si>
  <si>
    <t>Re: Skype</t>
  </si>
  <si>
    <t>&lt;CAP-MWF6wSRKhrxZR6T=nnJLj-BL8wKy37iiT2Ag49vSKCOoPBw@mail.gmail.com&gt;</t>
  </si>
  <si>
    <t>Thu, 31 Dec 2015 17:58:46 -0500</t>
  </si>
  <si>
    <t>A Holiday Fantasy: Your New Year's Resolution for 2016</t>
  </si>
  <si>
    <t>&lt;3464851796.1152613175@org.orgDB.reply.salsalabs.com&gt;</t>
  </si>
  <si>
    <t>Wed, 24 Jun 2015 19:46:55 +0300</t>
  </si>
  <si>
    <t>John Podesta &lt;john.podesta@gmail.com&gt;, 
 Mary Ellen Glynn &lt;maryellen_glynn@yahoo.com&gt;</t>
  </si>
  <si>
    <t>&lt;DC0ECDAA-92EA-488D-88C3-6BB5A48B8BD3@yahoo.com&gt;</t>
  </si>
  <si>
    <t>Sun, 6 Mar 2016 22:52:03 -0500</t>
  </si>
  <si>
    <t>Connolly looking to confirm if you're going to Grand Rapids tomorrow!</t>
  </si>
  <si>
    <t>&lt;CAEMn5Qkjx4dP43BRgg3zfXwAnOFRA54QR73MpFsDiiJjRL2Maw@mail.gmail.com&gt;</t>
  </si>
  <si>
    <t>Fri, 9 Jan 2009 11:41:54 -0500</t>
  </si>
  <si>
    <t>"Noah T. Winer" &lt;noah@moveon.org&gt;</t>
  </si>
  <si>
    <t>[big campaign] MoveOn petition on Obama's economic plan</t>
  </si>
  <si>
    <t>&lt;158f62fe0901090841k17b9896akfa4dde9328803079@mail.gmail.com&gt;</t>
  </si>
  <si>
    <t>Sat, 2 May 2015 02:29:38 +0000</t>
  </si>
  <si>
    <t>RE: Welcome to CA</t>
  </si>
  <si>
    <t>&lt;a41a6d140d9b446d972cffaf7e05b5a5@DAGN01B-S1E7.exg7.exghost.local&gt;</t>
  </si>
  <si>
    <t>Fri, 10 Jan 2014 20:31:52 -0500</t>
  </si>
  <si>
    <t>Dassance Raymond &lt;dassance.raymond@sierraclub.org&gt;</t>
  </si>
  <si>
    <t>Re: Meeting with Michael Brune Jan 2014</t>
  </si>
  <si>
    <t>&lt;18B0EB6A-38BC-4D6E-A813-59141BA663D8@gmail.com&gt;</t>
  </si>
  <si>
    <t>Mon, 9 Nov 2015 23:01:51 +0000</t>
  </si>
  <si>
    <t>"Rodriguez, Miguel" &lt;Miguel.Rodriguez@bryancave.com&gt;</t>
  </si>
  <si>
    <t>Re: Reid, McCaskill Update</t>
  </si>
  <si>
    <t>&lt;93461ECC-B9EE-4422-9207-59D0BFE4A090@bryancave.com&gt;</t>
  </si>
  <si>
    <t>Thu, 14 Jan 2016 14:06:40 -0500</t>
  </si>
  <si>
    <t>&lt;CANvypvCgjvSO=3XdjHR+R4G9TNsTKkSfn6=75P60Vw5YRAnJug@mail.gmail.com&gt;</t>
  </si>
  <si>
    <t>Sat, 4 Apr 2015 14:18:19 +0000</t>
  </si>
  <si>
    <t>Mandy Grunwald &lt;GrunCom@aol.com&gt;</t>
  </si>
  <si>
    <t>Re: 10am final -- including HRC comments</t>
  </si>
  <si>
    <t>&lt;BL2PR03MB116ED2447BF167D0F2889BDDDF00@BL2PR03MB116.namprd03.prod.outlook.com&gt;</t>
  </si>
  <si>
    <t>Wed, 30 Sep 2015 21:27:19 -0400</t>
  </si>
  <si>
    <t>Policy Working Group Proposed Leadership</t>
  </si>
  <si>
    <t>&lt;CA+fgGzKO4BtNTx1ZzSFp+5MGMOa7=LU-NGbMQRZHy4da4_kj7w@mail.gmail.com&gt;</t>
  </si>
  <si>
    <t>Sat, 14 Mar 2015 16:41:22 +0000</t>
  </si>
  <si>
    <t>Robby Mook &lt;robbymook2015@gmail.com&gt;, 
 Jennifer Palmieri &lt;jennifer.m.palmieri@gmail.com&gt;</t>
  </si>
  <si>
    <t>RE: Thought after reading thrush</t>
  </si>
  <si>
    <t>&lt;03E9C13F32BD7C4E8A141E6BFFC0A4CB1C0C000A@phxmb3.corp.fleishman.com&gt;</t>
  </si>
  <si>
    <t>Tue, 05 Aug 2008 10:15:52 -0400</t>
  </si>
  <si>
    <t>[big campaign] New Website: McCainsLobbyists.com</t>
  </si>
  <si>
    <t>&lt;C4BDD8D8.526D3%ddonnelly@campaignmoney.org&gt;</t>
  </si>
  <si>
    <t>Mon, 14 Sep 2015 14:03:11 -0400</t>
  </si>
  <si>
    <t>Betsy Jones &lt;betsy@yodatip.com&gt;</t>
  </si>
  <si>
    <t>&lt;5EA9FB7F-1DBC-40D6-98FA-FFE93F74CBB1@yodatip.com&gt;</t>
  </si>
  <si>
    <t>Thu, 8 Oct 2015 16:39:24 -0400</t>
  </si>
  <si>
    <t>Kim Weaver &lt;info@weaverforcongress.com&gt;</t>
  </si>
  <si>
    <t>Sign the Petition: Dissolve the Select Committee on Benghazi</t>
  </si>
  <si>
    <t>&lt;09d1a85293094909a250e8a1925dd171@weaverforcongress.com&gt;</t>
  </si>
  <si>
    <t>Thu, 31 Dec 2015 21:22:50 +0000 (GMT)</t>
  </si>
  <si>
    <t>Before the resolutions.</t>
  </si>
  <si>
    <t>&lt;1649090020.850792911451596970385.JavaMail.app@rbg21.atlis1&gt;</t>
  </si>
  <si>
    <t>Fri, 3 Oct 2014 06:28:59 -0400</t>
  </si>
  <si>
    <t>Re: Sunday got away from me</t>
  </si>
  <si>
    <t>&lt;69F8A75D-F1C5-4117-A0E6-127A39144270@gmail.com&gt;</t>
  </si>
  <si>
    <t>Wed, 20 Jan 2016 16:32:40 -0600</t>
  </si>
  <si>
    <t>Frugal Guide to Legal Tech CLE, 2/17</t>
  </si>
  <si>
    <t>&lt;32017-27119603.1453329351046.JavaMail.SYSTEM@chg-mcm-prod&gt;</t>
  </si>
  <si>
    <t>Tue, 24 Dec 2013 13:05:35 -0500</t>
  </si>
  <si>
    <t>Re: I applaud your willingness to go back in good luck</t>
  </si>
  <si>
    <t>&lt;20131224180535.5066891.64108.31726@dubersteingroup.com&gt;</t>
  </si>
  <si>
    <t>Fri, 23 Oct 2015 19:15:50 +0000</t>
  </si>
  <si>
    <t>&lt;production-dispatcher07.355292580.ff88d41e705dfa8f74b799ea8549944e67c114cb.production@paperlesspost.com&gt;</t>
  </si>
  <si>
    <t>Wed, 20 Feb 2008 22:07:27 -0500</t>
  </si>
  <si>
    <t>"Debbie Fine" &lt;DFine@americanprogress.org&gt;</t>
  </si>
  <si>
    <t>&lt;8dd172e0802201907r5b0e7c5dm36ef3bb355c869d3@mail.gmail.com&gt;</t>
  </si>
  <si>
    <t>Mon, 13 Apr 2015 17:45:35 -0400</t>
  </si>
  <si>
    <t>Confirming Tax Docs Sent</t>
  </si>
  <si>
    <t>&lt;CAKM1B--FKDLCdm+3iH6=on=5BJNROYCJ4Lo8+ZgJHBUokOOwxw@mail.gmail.com&gt;</t>
  </si>
  <si>
    <t>Sun, 16 Nov 2008 12:12:37 -0500</t>
  </si>
  <si>
    <t>john.podesta@gmail.com, "Bolten, Joshua B." &lt;Joshua_B._Bolten@who.eop.gov&gt;</t>
  </si>
  <si>
    <t>&lt;1818082B2094E94C93BB1B41FDE455C701000059@SMEOP11EVS.eopds.eop.gov&gt;</t>
  </si>
  <si>
    <t>Mon, 19 Oct 2015 18:30:39 -0400</t>
  </si>
  <si>
    <t>Re: NRDC tomorrow</t>
  </si>
  <si>
    <t>&lt;CAEXD=V3oJ1yxdaN9kWFZbY86vnOewaW_gctruNVSF2xW3KNrew@mail.gmail.com&gt;</t>
  </si>
  <si>
    <t>Fri, 29 May 2015 13:56:53 -0400</t>
  </si>
  <si>
    <t>Re: Mtg request</t>
  </si>
  <si>
    <t>&lt;CAKM1B-91hSWNo61Mbv6kn35z7EyUTW0PgP68hcMWJ0677hFmLw@mail.gmail.com&gt;</t>
  </si>
  <si>
    <t>Sun, 22 Nov 2015 13:05:30 -0500</t>
  </si>
  <si>
    <t>Robert Wolf &lt;rwolf@measure.aero&gt;</t>
  </si>
  <si>
    <t>Re: Is there a time that fits you to chat today? If so I am wide open
 -if not- no problem</t>
  </si>
  <si>
    <t>&lt;CAE6FiQ8OMn1KuPMfOVjr-SUEdb5NxyTuageektJdg9zCaSMvPA@mail.gmail.com&gt;</t>
  </si>
  <si>
    <t>Thu, 15 Oct 2015 14:48:28 -0400</t>
  </si>
  <si>
    <t>Re: connecting today at 5pm if possible</t>
  </si>
  <si>
    <t>&lt;CANvypvC2gTg+t-JOUSts7sqibrGCS70N-MKOqujW094W+NK6TQ@mail.gmail.com&gt;</t>
  </si>
  <si>
    <t>Sat, 27 Feb 2016 07:35:19 +0000</t>
  </si>
  <si>
    <t>&lt;2454a7ce7948205bbd7c2431129d48f4b7c.20160227073445@mail94.atl161.mcsv.net&gt;</t>
  </si>
  <si>
    <t>Thu, 30 Aug 2012 03:46:59 -0400</t>
  </si>
  <si>
    <t>What Paul Ryan said</t>
  </si>
  <si>
    <t>&lt;6529280bb783ee130913d88d870d81f7@ofa0.bounce.bluestatedigital.com&gt;</t>
  </si>
  <si>
    <t>Sun, 19 Jul 2015 22:10:49 +0000</t>
  </si>
  <si>
    <t>john.podesta@gmail.com, Amanda Renteria &lt;arenteria@hillaryclinton.com&gt;, 
 Marlon Marshall &lt;mmarshall@hillaryclinton.com&gt;</t>
  </si>
  <si>
    <t>Invitation: Discuss Political Engagement @ Mon Jul 20, 2015 9:30am -
 10am (john.podesta@gmail.com)</t>
  </si>
  <si>
    <t>&lt;047d7b677dd68e143e051b41b12a@google.com&gt;</t>
  </si>
  <si>
    <t>Mon, 21 Jul 2008 11:24:11 -0400</t>
  </si>
  <si>
    <t>[big campaign] FW: Iraq sees hope of US troop withdrawal by 2010</t>
  </si>
  <si>
    <t>&lt;D95FD7E3C26145418259F2F5E3E88E5B0616D0F8DF@bryan.ad.nsnetwork.org&gt;</t>
  </si>
  <si>
    <t>Sat, 13 Jun 2015 11:43:43 -0400</t>
  </si>
  <si>
    <t>apparently Andrea Carta is there in Venice..</t>
  </si>
  <si>
    <t>&lt;CAO5Mk4dSvbZ8sigNkATLhKYwPZ2wUQApmi-YgWzJ6Znf0xxb_w@mail.gmail.com&gt;</t>
  </si>
  <si>
    <t>Fri, 21 Aug 2015 22:27:06 -0400 (EDT)</t>
  </si>
  <si>
    <t>Make a difference today with your professional opinion</t>
  </si>
  <si>
    <t>&lt;691650203.77577099.1440210426786.JavaMail.jboss@ctjbossms02.surveysampling.com&gt;</t>
  </si>
  <si>
    <t>Mon, 21 Jun 2010 20:42:39 -0400</t>
  </si>
  <si>
    <t>"John Podesta" &lt;john.podesta@gmail.com&gt;, jpodesta@americanprogress.org</t>
  </si>
  <si>
    <t>checking in</t>
  </si>
  <si>
    <t>&lt;6DB47C23E7928548B5587E2806E59D9B01F5226C@mse1be2.mse1.mailstreet.com&gt;</t>
  </si>
  <si>
    <t>Wed, 22 Jul 2015 19:10:33 -0400</t>
  </si>
  <si>
    <t>Daily Media Report 7.22.15</t>
  </si>
  <si>
    <t>&lt;CAGTda=AkFov537+=a=D2Zna7Bc6t702Sh6nbNTCQrvBp0E4CuQ@mail.gmail.com&gt;</t>
  </si>
  <si>
    <t>Wed, 25 Jun 2008 18:11:54 -0400</t>
  </si>
  <si>
    <t>"John Stocks" &lt;jstocks@nea.org&gt;, "John Podesta" &lt;john.podesta@gmail.com&gt;, 
 "Anna Burger" &lt;anna.burger@seiu.org&gt;, "Robert McKay" &lt;rmckay@mckayfund.org&gt;</t>
  </si>
  <si>
    <t>Re: Statement from the Fund for America</t>
  </si>
  <si>
    <t>&lt;d8506cac0806251511x778d0a26v859dab1cbd1010ac@mail.gmail.com&gt;</t>
  </si>
  <si>
    <t>Sun, 6 Dec 2015 15:16:26 +0200</t>
  </si>
  <si>
    <t>Save the date: Bet Tzedek honors Eric Holder - banksters and
 fraudsters united!</t>
  </si>
  <si>
    <t>&lt;2fbae36238e872b28a62ec2d461487ce@hra-ngo.org&gt;</t>
  </si>
  <si>
    <t>Tue, 22 Sep 2015 16:04:58 +0000</t>
  </si>
  <si>
    <t>&lt;25b85319ed833b816410d639bd335b7960a.20150922160415@mail134.wdc02.mcdlv.net&gt;</t>
  </si>
  <si>
    <t>Fri, 29 Jan 2016 15:02:23 -0500</t>
  </si>
  <si>
    <t>jlewis419@yahoo.com</t>
  </si>
  <si>
    <t>&lt;CAE6FiQ-CxSgPmL3ChBjvUx9Txu35a3JRa3d7=cuT0Z2GesL+4Q@mail.gmail.com&gt;</t>
  </si>
  <si>
    <t>Mon, 2 Nov 2015 07:41:41 +0000</t>
  </si>
  <si>
    <t>&lt;c81203f475123a9e28e9c42cd4c5c72a395.20151102074107@mail29.us4.mcsv.net&gt;</t>
  </si>
  <si>
    <t>Thu, 6 Dec 2012 14:10:10 -0500 (EST)</t>
  </si>
  <si>
    <t>Help Stop Subsidies to Big Oil Companies!</t>
  </si>
  <si>
    <t>&lt;2402369439.1802205295@org.orgDB.mail.democracyinaction.org&gt;</t>
  </si>
  <si>
    <t>Fri, 5 Feb 2016 00:24:21 -0500</t>
  </si>
  <si>
    <t>&lt;-6707434350163934610@unknownmsgid&gt;</t>
  </si>
  <si>
    <t>Tue, 8 Jul 2014 12:38:44 +0000</t>
  </si>
  <si>
    <t>"Luzzatto@aol.com" &lt;Luzzatto@aol.com&gt;</t>
  </si>
  <si>
    <t>Re: N Magazine Profile - July 2014 with all the photos</t>
  </si>
  <si>
    <t>&lt;16E35FA8-DE88-45A0-89FA-B77F7E30CD27@podestagroup.com&gt;</t>
  </si>
  <si>
    <t>Fri, 20 Mar 2015 13:44:15 -0400</t>
  </si>
  <si>
    <t>Pete Rouse &lt;PRouse@perkinscoie.com&gt;</t>
  </si>
  <si>
    <t>&lt;CAE6FiQ_dEjSyP2xF6c2k5V+W78tb_qvtz+o5AUC38X6NOCaHvQ@mail.gmail.com&gt;</t>
  </si>
  <si>
    <t>Wed, 30 Jan 2008 10:58:54 -0500</t>
  </si>
  <si>
    <t>RE: updated scripts with budgets</t>
  </si>
  <si>
    <t>&lt;DD3F85C93FEB8A489C0283BD1379358A017E7331@ms18.mse9.exchange.ms&gt;</t>
  </si>
  <si>
    <t>Wed, 25 Mar 2015 02:20:07 +0000</t>
  </si>
  <si>
    <t>Ted White &lt;TWhite@fahrllc.com&gt;</t>
  </si>
  <si>
    <t>FW: NextGen Climate's Friday Recap</t>
  </si>
  <si>
    <t>&lt;D131E9EF.4C0C6%lreed@nextgenclimate.org&gt;</t>
  </si>
  <si>
    <t>Tue, 17 Jun 2014 14:05:16 +0000</t>
  </si>
  <si>
    <t>&lt;39E279E15379B34E862F2A25682E3515C6E610CB@phxmbsrv01.mpaa.org&gt;</t>
  </si>
  <si>
    <t>Fri, 11 Feb 2011 11:16:44 -0500</t>
  </si>
  <si>
    <t>If u and mary are free the nite of april 9th please reserve for a dinner I am having</t>
  </si>
  <si>
    <t>&lt;A54A3C7373782842986C414804A5BC4FD1CEB3@dc04.dubersteingroup.local&gt;</t>
  </si>
  <si>
    <t>Tue, 23 Jun 2015 12:00:29 -0400</t>
  </si>
  <si>
    <t>RE: Connecting Soon</t>
  </si>
  <si>
    <t>&lt;CAE6FiQ-pDtRK0u2hu2sa2v1ywe9Vh4T3f_Pqerzj+Z0QixjScQ@mail.gmail.com&gt;</t>
  </si>
  <si>
    <t>Thu, 11 Dec 2014 20:43:58 -0500</t>
  </si>
  <si>
    <t>&lt;CALk44aA+zJ=WMZyMCcQSjtxm7qf-G8sYQgpjVHOACROQ6t6HMg@mail.gmail.com&gt;</t>
  </si>
  <si>
    <t>Thu, 25 Feb 2010 10:44:23 -0500 (EST)</t>
  </si>
  <si>
    <t>The public option</t>
  </si>
  <si>
    <t>&lt;676899089.-1029866530@democracy.dsccdb.www.democratsenators.org&gt;</t>
  </si>
  <si>
    <t>Sun, 24 Aug 2008 14:37:18 -0400</t>
  </si>
  <si>
    <t>Re: More names</t>
  </si>
  <si>
    <t>&lt;8dd172e0808241137s1fe67a8aja7b6dc3a3d86e426@mail.gmail.com&gt;</t>
  </si>
  <si>
    <t>18 Nov 2015 12:24:17 -0500</t>
  </si>
  <si>
    <t>"Humanitarian duty"</t>
  </si>
  <si>
    <t>&lt;e8161a870cf74382aabf4149914888e6@785&gt;</t>
  </si>
  <si>
    <t>Tue, 15 Dec 2015 20:19:13 -0500</t>
  </si>
  <si>
    <t>Speech Drafts &lt;speechdrafts@hillaryclinton.com&gt;, 
 Speech Book &lt;speechbook@hillaryclinton.com&gt;, 
 David Kamin &lt;davidckamin@gmail.com&gt;, 
 Ben Sprung-Keyser &lt;bsprungkeyser@gmail.com&gt;, 
 Lily Adams &lt;ladams@hillaryclinton.com&gt;, 
 Molly Scherrman &lt;mscherrman@hillaryclinton.com&gt;, 
 Matt Paul &lt;mpaul@hillaryclinton.com&gt;, 
 Michael Halle &lt;mhalle@hillaryclinton.com&gt;</t>
  </si>
  <si>
    <t>DRAFT + FOR THE BOOK: Bullets for Iowa City town hall</t>
  </si>
  <si>
    <t>&lt;CAFcwtWCzbGOS0KomL-e0A7oVyeXXEWW7PMWhDBVWy4SGSn76BQ@mail.gmail.com&gt;</t>
  </si>
  <si>
    <t>Wed, 3 Sep 2014 17:56:47 -0400</t>
  </si>
  <si>
    <t>MUST READ: 10 Reasons Nobody Should Take Aaron Klein's New Benghazi
 Book Seriously</t>
  </si>
  <si>
    <t>&lt;CAGLPf4fvNZBsn1RQNi+9wxb0WRQGte3uRyiZfZ5KOb6-b04jCA@mail.gmail.com&gt;</t>
  </si>
  <si>
    <t>Fri, 07 Aug 2015 14:54:07 +0000</t>
  </si>
  <si>
    <t>john.podesta@gmail.com, mrooney@hillaryclinton.com, 
 mshapiro@hillaryclinton.com, kschake@hillaryclinton.com, 
 dschwerin@hillaryclinton.com, bfallon@hillaryclinton.com, 
 vviswanathan@hillaryclinton.com, jsullivan@hillaryclinton.com, 
 cciorciari@hillaryclinton.com, aoleary@hillaryclinton.com, 
 isams@hillaryclinton.com</t>
  </si>
  <si>
    <t>Invitation: College Affordability Meeting @ Fri Aug 7, 2015 8am - 9am (john.podesta@gmail.com)</t>
  </si>
  <si>
    <t>&lt;047d7b2e161fc913ad051cb9ce33@google.com&gt;</t>
  </si>
  <si>
    <t>Tue, 15 Dec 2015 23:53:09 +0000</t>
  </si>
  <si>
    <t>Re: Any likelihood of seing you on your visit to Bay area? Also,
 neither Jim nor I ever heard anything from Climate Works.</t>
  </si>
  <si>
    <t>&lt;CD98954D-D091-44D4-AB66-1FC3A901B29C@sandlerfoundation.org&gt;</t>
  </si>
  <si>
    <t>Thu, 25 Feb 2016 03:44:43 +0000 (UTC)</t>
  </si>
  <si>
    <t>check-in_noreply@delta.com</t>
  </si>
  <si>
    <t>Delta E-Boarding Pass</t>
  </si>
  <si>
    <t>&lt;78518570.3486237.1456371882208.JavaMail.SYSTEM@BARCODE-APP4&gt;</t>
  </si>
  <si>
    <t>Thu, 6 Sep 2012 13:53:23 -0400 (EDT)</t>
  </si>
  <si>
    <t>nailed it</t>
  </si>
  <si>
    <t>&lt;1853258272.1381944325@democracy.dsccdb.www.democratsenators.org&gt;</t>
  </si>
  <si>
    <t>Wed, 26 Nov 2008 12:47:13 -0500</t>
  </si>
  <si>
    <t>"Alexia Kelley" &lt;AKelley@catholicsinalliance.org&gt;</t>
  </si>
  <si>
    <t>john.podesta@gmail.com, "Podesta, Mary" &lt;podesta@ici.org&gt;</t>
  </si>
  <si>
    <t>Great to see you, and Alliance Video featuring John</t>
  </si>
  <si>
    <t>&lt;C63BB3A30081A24DAAC97F2707623BA342CE72@OFFICE.cacgdomain.local&gt;</t>
  </si>
  <si>
    <t>Sat, 29 Aug 2015 07:27:52 -0400</t>
  </si>
  <si>
    <t>&lt;SNT404-EAS245EAA19B30A6A54D033A8EDF6D0@phx.gbl&gt;</t>
  </si>
  <si>
    <t>Sat, 25 Sep 2010 14:32:14 -0400</t>
  </si>
  <si>
    <t>Next Saturday: March on the National Mall</t>
  </si>
  <si>
    <t>&lt;37f6413a6a2f1a28087f17f05ab510b5@bounce.bluestatedigital.com&gt;</t>
  </si>
  <si>
    <t>Thu, 31 Jul 2014 17:47:30 +0300</t>
  </si>
  <si>
    <t>Mae Podesta &lt;mpodesta@gmail.com&gt;, Megan Rouse &lt;meganrouse@gmail.com&gt;, 
 Mary Podesta &lt;podesta.mary@gmail.com&gt;, 
 "john.podesta@gmail.com" &lt;john.podesta@gmail.com&gt;, eric_soller@mckinsey.com</t>
  </si>
  <si>
    <t>Murder, She Wrote in Real Life</t>
  </si>
  <si>
    <t>&lt;CAP-MWF4GP50DJC7LD1-QO_k1tcoCGu0870dg24cRb9RLQm7bPA@mail.gmail.com&gt;</t>
  </si>
  <si>
    <t>Fri, 3 Apr 2015 18:00:55 -0400</t>
  </si>
  <si>
    <t>Re: Language</t>
  </si>
  <si>
    <t>&lt;5653E2D2-37D3-4F05-984C-1DDCC34F5082@gmail.com&gt;</t>
  </si>
  <si>
    <t>Thu, 24 Apr 2008 09:19:24 -0400</t>
  </si>
  <si>
    <t>"JStocks@nea.org" &lt;JStocks@nea.org&gt;</t>
  </si>
  <si>
    <t>Re: hitting you up for $</t>
  </si>
  <si>
    <t>&lt;8dd172e0804240619r7758d134u5c662b5808969799@mail.gmail.com&gt;</t>
  </si>
  <si>
    <t>Fri, 19 Feb 2016 16:54:36 -0500</t>
  </si>
  <si>
    <t>Re: Oklahoma Baseline Results</t>
  </si>
  <si>
    <t>&lt;CAMhPeA_Qrr8YyCoPx_KRRUR-jLdF75rf_c8ZrYF4NgG_fAT2FQ@mail.gmail.com&gt;</t>
  </si>
  <si>
    <t>Sun, 13 Apr 2014 16:31:51 -0400</t>
  </si>
  <si>
    <t>Pavneet and Teresita &lt;paperlesspost@paperlesspost.com&gt;</t>
  </si>
  <si>
    <t>&lt;production-dispatcher01.159661221.b08a0997cec8acc897431715490c84c85dda7f3d.production@paperlesspost.com&gt;</t>
  </si>
  <si>
    <t>Sun, 25 Jan 2015 21:56:02 +0000</t>
  </si>
  <si>
    <t>Tom Freedman &lt;tom@tfreedmanconsulting.com&gt;</t>
  </si>
  <si>
    <t>I wanted to say, if I can be helpful</t>
  </si>
  <si>
    <t>&lt;521D0DAC-F55E-4EE8-AE6B-B718BFBF2236@tfreedmanconsulting.com&gt;</t>
  </si>
  <si>
    <t>Tue, 22 Jan 2008 14:19:39 -0500</t>
  </si>
  <si>
    <t>tom@zzranch.com, "Anna Greenberg" &lt;agreenberg@gqrr.com&gt;</t>
  </si>
  <si>
    <t>RE: "Iraq Recession"</t>
  </si>
  <si>
    <t>&lt;DD3F85C93FEB8A489C0283BD1379358A03EB2393@ms18.mse9.exchange.ms&gt;</t>
  </si>
  <si>
    <t>Sun, 9 Feb 2014 14:40:12 -0500</t>
  </si>
  <si>
    <t>&lt;8F1E75DD-E7F5-4006-87C1-D21CC7FF623B@gmail.com&gt;</t>
  </si>
  <si>
    <t>Wed, 2 Sep 2015 08:56:59 -0400</t>
  </si>
  <si>
    <t>Elan Kriegel &lt;ekriegel@hillaryclinton.com&gt;, 
 Stephanie Hannon &lt;hannon@hillaryclinton.com&gt;, 
 Christina Reynolds &lt;creynolds@hillaryclinton.com&gt;, 
 Maya Harris &lt;mharris@hillaryclinton.com&gt;, 
 Sawsan Bay &lt;sbay@hillaryclinton.com&gt;, 
 Karen Finney &lt;kfinney@hillaryclinton.com&gt;, 
 charles baker &lt;charlie.baker@deweysquare.com&gt;, 
 Teddy Goff &lt;tgoff@hillaryclinton.com&gt;, 
 "Ann O'Leary" &lt;aoleary@hillaryclinton.com&gt;, 
 Katie Dowd &lt;kdowd@hillaryclinton.com&gt;, 
 Jake Sullivan &lt;jsullivan@hillaryclinton.com&gt;, 
 Tony Carrk &lt;tcarrk@hillaryclinton.com&gt;, 
 "Bull, Leslie (Perkins Coie)" &lt;lbull@perkinscoie.com&gt;, 
 Brian Fallon &lt;bfallon@hillaryclinton.com&gt;, 
 John Podesta &lt;john.podesta@gmail.com&gt;, 
 Jennifer Palmieri &lt;jpalmieri@hillaryclinton.com&gt;, 
 Lona Valmoro &lt;lvalmoro@hillaryclinton.com&gt;, 
 Tracey Lewis &lt;tlewis@hillaryclinton.com&gt;, 
 Kristina Schake &lt;kschake@hillaryclinton.com&gt;, 
 Huma Abedin &lt;ha16@hillaryclinton.com&gt;, Oren Shur &lt;oshur@hillaryclinton.com&gt;, 
 Sara Latham &lt;slatham@hillaryclinton.com&gt;, 
 Alex Hornbrook &lt;ahornbrook@hillaryclinton.com&gt;, 
 Charles Baker &lt;cbaker@hillaryclinton.com&gt;, 
 Heather Stone &lt;hstone@hillaryclinton.com&gt;, 
 Amanda Renteria &lt;arenteria@hillaryclinton.com&gt;, jake.sullivan@gmail.com, 
 Dennis Cheng &lt;dcheng@hillaryclinton.com&gt;, 
 Beth Jones &lt;bjones@hillaryclinton.com&gt;, 
 Marc Elias &lt;melias@hillaryclinton.com&gt;, 
 Robby Mook &lt;re47@hillaryclinton.com&gt;, 
 Marlon Marshall &lt;mmarshall@hillaryclinton.com&gt;, 
 Kate Offerdahl &lt;kofferdahl@hillaryclinton.com&gt;</t>
  </si>
  <si>
    <t>Re: [Room Update] Daily Senior Staff Meeting</t>
  </si>
  <si>
    <t>&lt;CAG7k_MqKJHdq8RoLcCrD79HXO_F2Be47B2SAHER3U_rqCx4V+A@mail.gmail.com&gt;</t>
  </si>
  <si>
    <t>Tue, 15 Mar 2016 19:58:19 -0400</t>
  </si>
  <si>
    <t>Re: Hang in there</t>
  </si>
  <si>
    <t>&lt;CAE6FiQ9O3s6Oub+pBqwOgZeS60o0TLqxQ2Nvsq7tWmkgL4ZvDA@mail.gmail.com&gt;</t>
  </si>
  <si>
    <t>Tue, 2 Jun 2015 20:47:21 -0400</t>
  </si>
  <si>
    <t>&lt;4308375301541758808@unknownmsgid&gt;</t>
  </si>
  <si>
    <t>Fri, 4 Dec 2015 16:13:41 +0000</t>
  </si>
  <si>
    <t>Reminder: Josh Fischman on Patent Reverse Payments, noon today</t>
  </si>
  <si>
    <t>&lt;B035E1734360BF4FA8444A0446D33E0CD74743@LAW-MBX02.law.georgetown.edu&gt;</t>
  </si>
  <si>
    <t>Mon, 22 Jun 2015 23:08:31 -0400</t>
  </si>
  <si>
    <t>&lt;CAMayD+6J8QyOeq3UtGY8Yzve2JBs444S5G1iXLLq+Vq7nmiG3w@mail.gmail.com&gt;</t>
  </si>
  <si>
    <t>Fri, 20 Nov 2015 15:45:18 -0500</t>
  </si>
  <si>
    <t>"Lubas, Dawn" &lt;dlubas@mgmresorts.com&gt;, 
 Milia Fisher &lt;mfisher@hillaryclinton.com&gt;</t>
  </si>
  <si>
    <t>Re: Meeting with Jim Murren</t>
  </si>
  <si>
    <t>&lt;CAE6FiQ-wkgJtDXRRQFojZQiR_dZ8Ldx9ra7VxUaRfNDcxsaNGw@mail.gmail.com&gt;</t>
  </si>
  <si>
    <t>Mon, 6 Jul 2015 12:46:04 +0000</t>
  </si>
  <si>
    <t>&lt;gms-noreply@georgetown.edu&gt;</t>
  </si>
  <si>
    <t>[GMS] DC Wage Theft Prevention Act Reminder</t>
  </si>
  <si>
    <t>&lt;719351173.97470.1436186764601.JavaMail.wday@web1007.svc.prod.ash.wd&gt;</t>
  </si>
  <si>
    <t>Fri, 26 Feb 2016 17:12:50 -0500</t>
  </si>
  <si>
    <t>Dennis Blair &lt;dblair@spfusa.org&gt;</t>
  </si>
  <si>
    <t>Re: Unsolicited advice (and worth what you pay for it)</t>
  </si>
  <si>
    <t>&lt;CAE6FiQ8agrjAG6fGa=t0Ohdjw5oY8dBb5OcY_sKWehFzsY2h1g@mail.gmail.com&gt;</t>
  </si>
  <si>
    <t>Fri, 7 Aug 2015 16:22:54 -0400</t>
  </si>
  <si>
    <t>&lt;CALk44aDZcP2CUDFptA+XAt1DJhQcyoKXzMAvE5fqKyOgH6GGJA@mail.gmail.com&gt;</t>
  </si>
  <si>
    <t>Sun, 21 Dec 2014 17:41:53 -0500</t>
  </si>
  <si>
    <t>Re: Contact</t>
  </si>
  <si>
    <t>&lt;6849E4E0-F732-4AFF-8EE0-351FAF414606@gmail.com&gt;</t>
  </si>
  <si>
    <t>Tue, 20 Jan 2009 15:18:29 -0500</t>
  </si>
  <si>
    <t>[big campaign] LCV Statement on Inauguration of President Barack
 Obama</t>
  </si>
  <si>
    <t>&lt;C59B9D12.17F59%joshua_mcneil@lcv.org&gt;</t>
  </si>
  <si>
    <t>Tue, 19 May 2015 17:03:41 -0400</t>
  </si>
  <si>
    <t>Fwd: Looking for...</t>
  </si>
  <si>
    <t>&lt;CAHdAEbBXJ3dX483Q_qWJOw3ph1jDJJvo6C2OwB7h1TGeYku5ng@mail.gmail.com&gt;</t>
  </si>
  <si>
    <t>Thu, 13 Nov 2008 10:26:56 -0500</t>
  </si>
  <si>
    <t>"Beattie, Dick" &lt;rbeattie@stblaw.com&gt;</t>
  </si>
  <si>
    <t>transition</t>
  </si>
  <si>
    <t>&lt;CC0DE41836BBA54E8568203EAC9577950262AD@NYGEXMVS01.stbglobal.com&gt;</t>
  </si>
  <si>
    <t>Tue, 30 Sep 2008 22:57:11 -0400</t>
  </si>
  <si>
    <t>&lt;D8A72943A4200045A620F28CED197D3703DF417C66@MBX01.netplexity.local&gt;</t>
  </si>
  <si>
    <t>Tue, 1 Apr 2014 17:56:06 -0700</t>
  </si>
  <si>
    <t>&lt;CANeeMAgipxnJRXOVCVXAjN=+gQ3RUSoiJyYem5N+eQ=NRD5kuQ@mail.gmail.com&gt;</t>
  </si>
  <si>
    <t>Mon, 16 Feb 2015 14:44:21 +0000</t>
  </si>
  <si>
    <t>Fwd: For Hillary Clinton, John Podesta Is a Right Hand With a Punch
 - NYTimes.com</t>
  </si>
  <si>
    <t>&lt;3B596CD9-A84D-4A86-A9F3-607FAF527F55@sandlerfoundation.org&gt;</t>
  </si>
  <si>
    <t>Tue, 29 Dec 2015 20:29:02 +0000</t>
  </si>
  <si>
    <t>john.podesta@gmail.com, slatham@hillaryclinton.com, mpaul@hillaryclinton.com, 
 ladams@hillaryclinton.com, kschake@hillaryclinton.com, 
 ahornbrook@hillaryclinton.com, mhalle@hillaryclinton.com, 
 jpalmieri@hillaryclinton.com, bfallon@hillaryclinton.com, 
 hstone@hillaryclinton.com, mmarshall@hillaryclinton.com, 
 mvlacich@hillaryclinton.com, sbay@hillaryclinton.com, 
 hkirstein@hillaryclinton.com, nnayak@hillaryclinton.com, 
 creynolds@hillaryclinton.com, ha16@hillaryclinton.com, 
 oshur@hillaryclinton.com</t>
  </si>
  <si>
    <t>Invitation: January Message @ Wed Dec 30, 2015 5pm - 6pm (john.podesta@gmail.com)</t>
  </si>
  <si>
    <t>&lt;001a1134b338aafc5005280f452d@google.com&gt;</t>
  </si>
  <si>
    <t>Wed, 14 Jan 2015 00:49:51 +0000</t>
  </si>
  <si>
    <t>Huma Abedin &lt;huma@hrcoffice.com&gt;, John Anzalone &lt;john@algpolling.com&gt;, 
 Mandy Grunwald &lt;gruncom@aol.com&gt;</t>
  </si>
  <si>
    <t>&lt;D0DB2758.E0CF%jim.margolis@gmmb.com&gt;</t>
  </si>
  <si>
    <t>Mon, 22 Dec 2014 07:56:30 -0800</t>
  </si>
  <si>
    <t>Like McArthur</t>
  </si>
  <si>
    <t>&lt;18A44DF0E0A6D648BF16A32368A5C0410624A03099@EXVMBX020-10.exch020.serverdata.net&gt;</t>
  </si>
  <si>
    <t>Fri, 11 Mar 2016 11:48:03 -0500</t>
  </si>
  <si>
    <t>Re: Huerta/UFW ad</t>
  </si>
  <si>
    <t>&lt;CAE6FiQ_0JanQ52NLev7F4tRObfgoWx6rG_vv2wQnQx6KrEWNWg@mail.gmail.com&gt;</t>
  </si>
  <si>
    <t>Wed, 18 Feb 2015 21:47:54 +0000</t>
  </si>
  <si>
    <t>"Wagstaff, Jesica" &lt;Jesica_E_Wagstaff@who.eop.gov&gt;</t>
  </si>
  <si>
    <t xml:space="preserve">Invitation: Jess Maher's Farewell Reception (2/27) </t>
  </si>
  <si>
    <t>&lt;7E627243D08CDD4D87545C86EDA50B5B54606FFF@smeopm01&gt;</t>
  </si>
  <si>
    <t>Wed, 7 Aug 2013 13:25:09 -0400</t>
  </si>
  <si>
    <t>Steve Gold &lt;stevegoldada1@gmail.com&gt;</t>
  </si>
  <si>
    <t>stevegoldada@stevegoldada.com</t>
  </si>
  <si>
    <t>DOJ's ADA Lawsuit Regarding Children in Nursing Homes</t>
  </si>
  <si>
    <t>&lt;CACr=55vmr1WzQMK_j7g9pdCeQGqY-2CGaaeirZsCE3bVWE+j+A@mail.gmail.com&gt;</t>
  </si>
  <si>
    <t>Thu, 6 Nov 2008 17:58:46 -0500</t>
  </si>
  <si>
    <t>john.podesta@gmail.com, "Cassandra Butts" &lt;cbutts.obama08@gmail.com&gt;</t>
  </si>
  <si>
    <t>RE: Transition ethics policy</t>
  </si>
  <si>
    <t>&lt;29AB35340B08E447903C6547FC77901F02759F53@WDCSMAIL01.perkinscoie.root.loc&gt;</t>
  </si>
  <si>
    <t>Wed, 30 Apr 2008 15:10:09 -0400</t>
  </si>
  <si>
    <t>&lt;BBEC2A2F3452DB4CB24D1371C747718E01D3E854@MBX01.netplexity.local&gt;</t>
  </si>
  <si>
    <t>Sun, 18 Oct 2015 02:12:34 +0000</t>
  </si>
  <si>
    <t>Re: Board book</t>
  </si>
  <si>
    <t>&lt;7FE9D228-8668-4755-B4EF-3E615EE1062C@americanprogress.org&gt;</t>
  </si>
  <si>
    <t>Mon, 4 Oct 2010 11:02:47 -0400 (EDT)</t>
  </si>
  <si>
    <t>"GoJoe" ... it's time to bring this race on home!</t>
  </si>
  <si>
    <t>&lt;596968784.1214120170@wfc.wfcDB.mail.democracyinaction.com&gt;</t>
  </si>
  <si>
    <t>Mon, 8 Feb 2016 15:17:58 -0500</t>
  </si>
  <si>
    <t>&lt;CANvypvAi29Mts9u6BX_6+QrjBFk7oViN-TaPyEadgBWYCF5+pg@mail.gmail.com&gt;</t>
  </si>
  <si>
    <t>Sun, 1 Mar 2015 08:41:04 -0500</t>
  </si>
  <si>
    <t>Mattie Bekink &lt;mattie.bekink@gmail.com&gt;</t>
  </si>
  <si>
    <t>&lt;0C1E8486-D3ED-4565-BEC8-622BF5C76A1E@gmail.com&gt;</t>
  </si>
  <si>
    <t>Wed, 11 Nov 2015 14:44:42 -0500</t>
  </si>
  <si>
    <t>Fwd: Jennifer's Surprise Birthday - Tomorrow Morning</t>
  </si>
  <si>
    <t>&lt;CAEMn5Q=ng_QGtarwvxnnDExQ6XW2zrd24MeuuDkmaCL=MwRzyw@mail.gmail.com&gt;</t>
  </si>
  <si>
    <t>Wed, 11 Mar 2015 21:15:45 +0000</t>
  </si>
  <si>
    <t>Priorities meeting</t>
  </si>
  <si>
    <t>&lt;B698937001E4734DB8AB0E03376FD0AA175E40F8@dc2sppmail22a&gt;</t>
  </si>
  <si>
    <t>Mon, 16 Nov 2015 19:47:01 -0500</t>
  </si>
  <si>
    <t>Jennifer Palmieri &lt;jpalmieri@hillaryclinton.com&gt;, 
 Kristina Schake &lt;kschake@hillaryclinton.com&gt;, 
 Sara Latham &lt;slatham@hillaryclinton.com&gt;</t>
  </si>
  <si>
    <t>The cleaning company at LaGuardia</t>
  </si>
  <si>
    <t>&lt;CAE6FiQ-CD0VptPnquA09S0WBYKW_ieWWW6yzZAzAm+YhJ0nq0g@mail.gmail.com&gt;</t>
  </si>
  <si>
    <t>Thu, 29 Jan 2015 22:12:41 -0500</t>
  </si>
  <si>
    <t>&lt;875FC411-5512-4AE3-BDE7-CE9E414E06E8@gmail.com&gt;</t>
  </si>
  <si>
    <t>Mon, 25 Jan 2016 17:38:18 +0000</t>
  </si>
  <si>
    <t>O'Malley for President &lt;info@martinomalley.com&gt;</t>
  </si>
  <si>
    <t>One week left.</t>
  </si>
  <si>
    <t>&lt;97cfa7833325c135b7f2d2d91ce5563d@bounce.bluestatedigital.com&gt;</t>
  </si>
  <si>
    <t>Wed, 6 Feb 2008 14:20:45 -0500</t>
  </si>
  <si>
    <t>tom@zzranch.com, tara.mcguinness@gmail.com, 
 "'Paul Begala'" &lt;pbegala@hatcreekent.com&gt;, "'susan'" &lt;susan@messageinc.com&gt;, 
 "'John Podesta'" &lt;John.Podesta@gmail.com&gt;</t>
  </si>
  <si>
    <t>Webcast Reminder: Cincinnati at 5:30 pm and 8:00 pm</t>
  </si>
  <si>
    <t>&lt;013201c868f5$634fa7a0$29eef6e0$@org&gt;</t>
  </si>
  <si>
    <t>Fri, 19 Jun 2015 18:31:00 +0000</t>
  </si>
  <si>
    <t>Biopolitical Views &amp; News: Changes at CGS / policy on GM humans / No
 =?UTF-8?Q?M=C3=A1s=20Beb=C3=A9s=20/=20bioweapons=20research?=</t>
  </si>
  <si>
    <t>&lt;01/21-11271-4EF54855@genius-network.com&gt;</t>
  </si>
  <si>
    <t>Wed, 14 Oct 2015 15:16:00 -0400</t>
  </si>
  <si>
    <t>Jake Sullivan &lt;jsullivan@hillaryclinton.com&gt;, 
 Phil Schiliro &lt;pschiliro@sb-atalaya.com&gt;, 
 Cheryl Mills &lt;cheryl.mills@gmail.com&gt;, 
 John Podesta &lt;john.podesta@gmail.com&gt;, Philippe Reines &lt;pir@hrcoffice.com&gt;, 
 Jennifer Palmieri &lt;jpalmieri@hillaryclinton.com&gt;, 
 Heather Samuelson &lt;hsamuelson@cdmillsgroup.com&gt;, 
 Brian Fallon &lt;bfallon@hillaryclinton.com&gt;</t>
  </si>
  <si>
    <t>DRAFT: Benghazi Hearing Opening Statement</t>
  </si>
  <si>
    <t>&lt;CAAEwKfyXOezZKwaYxma0_JddSRCzp=bJ1barK+3SXnLcz05=xA@mail.gmail.com&gt;</t>
  </si>
  <si>
    <t>Mon, 27 Apr 2015 07:40:36 -0400</t>
  </si>
  <si>
    <t>Re: Women in the World</t>
  </si>
  <si>
    <t>&lt;-8058738559029670154@unknownmsgid&gt;</t>
  </si>
  <si>
    <t>Tue, 1 Jan 2013 12:07:28 -0500</t>
  </si>
  <si>
    <t>[big campaign] Fwd: White House Update Call on Tuesday, January 1st
 at 3pm EST</t>
  </si>
  <si>
    <t>&lt;899C312B-4ADD-4430-8F68-94079ECB82BF@aol.com&gt;</t>
  </si>
  <si>
    <t>Fri, 8 Mar 2013 13:55:05 -0500</t>
  </si>
  <si>
    <t>Share this on Facebook, John</t>
  </si>
  <si>
    <t>&lt;0d0d054f953290b5c9be0e2355a633f7@ofa0.bounce.bluestatedigital.com&gt;</t>
  </si>
  <si>
    <t>Tue, 17 Mar 2015 22:34:36 -0400</t>
  </si>
  <si>
    <t>&lt;8FA529D8-909D-46C8-BDB0-BD137801440B@icloud.com&gt;</t>
  </si>
  <si>
    <t>Fri, 21 Aug 2015 23:11:19 -0400</t>
  </si>
  <si>
    <t>Dan Schwerin &lt;schwerin@gmail.com&gt;</t>
  </si>
  <si>
    <t>&lt;-4430716708207354738@unknownmsgid&gt;</t>
  </si>
  <si>
    <t>Sat, 21 Nov 2015 15:17:54 +0000</t>
  </si>
  <si>
    <t>Koch Brothers $12.7m gift to Concerned Veterans for America</t>
  </si>
  <si>
    <t>&lt;9a6a6aae131885224a909f9433a5a8e2@bounce.bluestatedigital.com&gt;</t>
  </si>
  <si>
    <t>Sat, 2 Jan 2016 17:17:32 -0500</t>
  </si>
  <si>
    <t>aarenson@hillaryclinton.com</t>
  </si>
  <si>
    <t>&lt;CAE6FiQ_vJBuGR5iLJx0w1qb_y6hpD+Cv5ALRW-twi+=Gcko3MQ@mail.gmail.com&gt;</t>
  </si>
  <si>
    <t>Mon, 21 Mar 2016 01:12:34 -0400</t>
  </si>
  <si>
    <t xml:space="preserve">This is good </t>
  </si>
  <si>
    <t>&lt;BEDDDA7B-9850-472A-8151-C446341D4621@gmail.com&gt;</t>
  </si>
  <si>
    <t>Sat, 20 Jun 2015 16:46:09 -0400</t>
  </si>
  <si>
    <t>&lt;CAKQcPscwyGarNNJHDEhhfD3m0Kjg=oz3smU5YTro6WRemJx2AA@mail.gmail.com&gt;</t>
  </si>
  <si>
    <t>Fri, 10 Oct 2008 23:48:46 -0400</t>
  </si>
  <si>
    <t>&lt;0DA00BFE3116BB4DB975587B3511F4E00557C889@EXNJMB57.nam.nsroot.net&gt;</t>
  </si>
  <si>
    <t>Thu, 29 Oct 2015 21:29:25 -0400</t>
  </si>
  <si>
    <t>Speech Drafts &lt;speechdrafts@hillaryclinton.com&gt;, 
 LaDavia Drane &lt;ldrane@hillaryclinton.com&gt;, 
 Richard McDaniel &lt;rmcdaniel@hillaryclinton.com&gt;, 
 Corey Ciorciari &lt;cciorciari@hillaryclinton.com&gt;, 
 Brynne Craig &lt;bcraig@hillaryclinton.com&gt;, cmiddleton@hillaryclinton.com, 
 Speech Book &lt;speechbook@hillaryclinton.com&gt;</t>
  </si>
  <si>
    <t>FOR THE BOOK: NAACP dinner in Charleston</t>
  </si>
  <si>
    <t>&lt;368423f256e821df61478f602e679358@mail.gmail.com&gt;</t>
  </si>
  <si>
    <t>Sun, 10 May 2015 21:19:37 -0400</t>
  </si>
  <si>
    <t>Re: Cooking with Nora FUNdraiser</t>
  </si>
  <si>
    <t>&lt;A52DFC56-4190-4CB6-B830-7C63BD76E33E@gmail.com&gt;</t>
  </si>
  <si>
    <t>Thu, 11 Apr 2013 10:30:37 -0400</t>
  </si>
  <si>
    <t xml:space="preserve">77 cents </t>
  </si>
  <si>
    <t>&lt;798e7d3728e146da8fad4f6441b6f4de@cheribustos.com&gt;</t>
  </si>
  <si>
    <t>Tue, 27 Oct 2015 15:34:26 -0400</t>
  </si>
  <si>
    <t>DRAFT: Politics and Eggs</t>
  </si>
  <si>
    <t>&lt;CAFcwtWDv5WJ--QpLCUXO28ZB-N0F8QfHCCj0rJggkfP2ZikjsQ@mail.gmail.com&gt;</t>
  </si>
  <si>
    <t>Thu, 5 Mar 2015 23:32:10 -0500</t>
  </si>
  <si>
    <t>Re: Is this your fob?</t>
  </si>
  <si>
    <t>&lt;CAE6FiQ-LeQ2ESXb=B-AQD0zUwJJWqf7Jg=B2sULAq2TcobXc8g@mail.gmail.com&gt;</t>
  </si>
  <si>
    <t>Fri, 1 Aug 2008 10:57:46 -0400</t>
  </si>
  <si>
    <t>[big campaign] Need for Second Economic Recovery Package Clear After
 U.S. Jobless Rate Hits 4-Year High</t>
  </si>
  <si>
    <t>&lt;29FF7EFA288ACD488DD412939D4D1BAB9776E8@aufc-server.AUFC.local&gt;</t>
  </si>
  <si>
    <t>Mon, 16 Jun 2008 16:22:49 -0400</t>
  </si>
  <si>
    <t>"David Donnelly" &lt;ddonnelly@campaignmoney.org&gt;, 
 "Jenni Lee" &lt;jlee@progressivemediausa.org&gt;, bigcampaign@googlegroups.com</t>
  </si>
  <si>
    <t>[big campaign] Re: McCain, like Bush, on the side of Big Oil, not
 American families - research attached</t>
  </si>
  <si>
    <t>&lt;F108822CB3DEA445AF4A1D83C21C79CB01562B72@mars.foe.local&gt;</t>
  </si>
  <si>
    <t>Tue, 17 Feb 2015 22:03:41 -0500</t>
  </si>
  <si>
    <t>Christine Herbes-Sommers &lt;christine.herbes-sommers@vitalpix.com&gt;</t>
  </si>
  <si>
    <t>"Paul Irving (pirving@milkeninstitute.org)" &lt;pirving@milkeninstitute.org&gt;, 
 Andrea Williams &lt;alw354@gmail.com&gt;, L_Marc_Fields@emerson.edu, 
 David_Gergen@harvard.edu, japhillips@andromeda.rutgers.edu, 
 podesta@law.georgetown.edu</t>
  </si>
  <si>
    <t>Our new film: American Denial on PBS</t>
  </si>
  <si>
    <t>&lt;D10965EC.C9704%christine.herbes-sommers@vitalpix.com&gt;</t>
  </si>
  <si>
    <t>Tue, 17 Feb 2015 13:01:11 -0500</t>
  </si>
  <si>
    <t>&lt;52FD918E-D40A-4702-83B3-94A7803DE937@gmail.com&gt;</t>
  </si>
  <si>
    <t>Mon, 22 Jun 2015 19:13:10 -0400</t>
  </si>
  <si>
    <t>June 22nd Nightly Press Traffic Summary</t>
  </si>
  <si>
    <t>&lt;CAAhtoQiZ1JXL7f0Qu7pRtnY0YhSJJ6dbjdLDmYSOXWqGyYoibw@mail.gmail.com&gt;</t>
  </si>
  <si>
    <t>Sun, 23 Nov 2014 12:41:15 -0500</t>
  </si>
  <si>
    <t>Re: Draft action items from today's call</t>
  </si>
  <si>
    <t>&lt;CALk44aCf_L_qRwp8aOe46tQQK9TEpw_Lvb9crTopdfVxk8ZVkA@mail.gmail.com&gt;</t>
  </si>
  <si>
    <t>Sat, 5 Mar 2016 11:19:07 -0500</t>
  </si>
  <si>
    <t>Re: Yale Law School 20th Reunion</t>
  </si>
  <si>
    <t>&lt;CAMhPeA-qbQt6o+=sCL+1xjErU7kbr_6S++vmNPybY6LpLqen0g@mail.gmail.com&gt;</t>
  </si>
  <si>
    <t>Thu, 18 Feb 2016 14:37:16 -0600</t>
  </si>
  <si>
    <t>Donald Trump Feuding With Pope Francis</t>
  </si>
  <si>
    <t>&lt;366504294.1830709.1455827815588.JavaMail.root@townhallmail.com&gt;</t>
  </si>
  <si>
    <t>Tue, 05 Jan 2016 04:06:31 +0000</t>
  </si>
  <si>
    <t>john.podesta@gmail.com, jim.margolis@gmmb.com, slatham@hillaryclinton.com, 
 oshur@hillaryclinton.com, nnayak@hillaryclinton.com</t>
  </si>
  <si>
    <t>Updated Invitation: Ads/Closing Arguments Review @ Tue Jan 5, 2016
 10am - 10:45am (john.podesta@gmail.com)</t>
  </si>
  <si>
    <t>&lt;089e01294648d8655e05288e5cfd@google.com&gt;</t>
  </si>
  <si>
    <t>Tue, 11 Dec 2012 17:47:23 -0500</t>
  </si>
  <si>
    <t>"'ed.hughes@clintonglobalinitiative.org'" &lt;ed.hughes@clintonglobalinitiative.org&gt;, 
 Diane Reynolds &lt;dreynolds@clintonemail.com&gt;, 
 "'blindsey@clintonfoundation.org'" &lt;blindsey@clintonfoundation.org&gt;, 
 "'enonacs@yahoo.com'" &lt;enonacs@yahoo.com&gt;, 
 "'john.podesta@gmail.com'" &lt;john.podesta@gmail.com&gt;</t>
  </si>
  <si>
    <t>Re: Breifing for CGI Board Discussion on Digital Strategy</t>
  </si>
  <si>
    <t>&lt;786762D781A7FF4FAC9060892B4044883E246E9CF0@CLNTINET08.clinton.local&gt;</t>
  </si>
  <si>
    <t>Fri, 17 Apr 2015 13:00:12 -0700</t>
  </si>
  <si>
    <t>29th Annual Greek-American White House Meeting</t>
  </si>
  <si>
    <t>&lt;553166e0.4f226b0a.2c58.ffff9433SMTPIN_ADDED_MISSING@mx.google.com&gt;</t>
  </si>
  <si>
    <t>Mon, 7 Sep 2015 12:46:04 +0000</t>
  </si>
  <si>
    <t>&lt;1810643327.102440.1441629964955.JavaMail.wday@web1003.svc.prod.ash.wd&gt;</t>
  </si>
  <si>
    <t>Mon, 21 Dec 2015 05:00:00 -0600</t>
  </si>
  <si>
    <t>"American Bar Association " &lt;cle@americanbar.org&gt;</t>
  </si>
  <si>
    <t>[CLE Digest] Commercial Practice | 12/21</t>
  </si>
  <si>
    <t>&lt;7611-28578487.1450695806906.JavaMail.SYSTEM@chg-mcm-prod&gt;</t>
  </si>
  <si>
    <t>Tue, 23 Feb 2016 00:49:44 +0000</t>
  </si>
  <si>
    <t>&lt;2280e9-33b-56cbaca8@list.prochoiceamerica.org&gt;</t>
  </si>
  <si>
    <t>Sat, 12 Mar 2016 20:46:37 -0500</t>
  </si>
  <si>
    <t>&lt;CAAEwKfxAsw2SB=KEYdLantYUo+hi5ADkJzDHj=JNT4SjPDnYHw@mail.gmail.com&gt;</t>
  </si>
  <si>
    <t>Sun, 3 Jan 2016 15:04:11 -0500</t>
  </si>
  <si>
    <t>amber@mostynlaw.com</t>
  </si>
  <si>
    <t>&lt;CAE6FiQ9+75UDr1fpWfXG+FYaTFnwvRmoBR2DRo+a4CUiri3=iA@mail.gmail.com&gt;</t>
  </si>
  <si>
    <t>Tue, 27 Aug 2013 13:51:46 +0000</t>
  </si>
  <si>
    <t>"jpodesta@amprog.org" &lt;jpodesta@amprog.org&gt;, 
 =?us-ascii?Q?John_Podesta=0D=0A_=28john.podesta@gmail.com=29?= &lt;john.podesta@gmail.com&gt;</t>
  </si>
  <si>
    <t>China briefing</t>
  </si>
  <si>
    <t>&lt;8d1a2ab303ec450985dbd79e8ffc3a61@SN2PR07MB046.namprd07.prod.outlook.com&gt;</t>
  </si>
  <si>
    <t>Thu, 28 Jul 2011 10:06:15 -0400</t>
  </si>
  <si>
    <t>[big campaign] Norway and the Stateside Islamophobia of Fox News</t>
  </si>
  <si>
    <t>&lt;CABnfkHSeAqshq3dua2josJtNR3u8d-Evcfk-dnDuaQsQrp_CMQ@mail.gmail.com&gt;</t>
  </si>
  <si>
    <t>Thu, 19 Nov 2015 10:56:54 -0500</t>
  </si>
  <si>
    <t>Paul Braithwaite?</t>
  </si>
  <si>
    <t>&lt;CECBE930-28EE-4757-9A23-1C6967494F2F@apple.com&gt;</t>
  </si>
  <si>
    <t>Wed, 15 Jul 2015 14:34:44 -0400</t>
  </si>
  <si>
    <t>Re: nyc</t>
  </si>
  <si>
    <t>&lt;CAE6FiQ93L24fHzu=s=K-ZAGX38C9SUjx6QZ9DDqwkMznwOVTSw@mail.gmail.com&gt;</t>
  </si>
  <si>
    <t>Thu, 23 Jul 2009 16:43:22 -0400</t>
  </si>
  <si>
    <t>[big campaign] FW: RELEASE: Van Hollen, Feder Discuss Conservative
 Approaches To Health Care</t>
  </si>
  <si>
    <t>&lt;A28459BA2B4D5D49BED0238513058A7F012524CB3023@CAPMAILBOX.americanprogresscenter.org&gt;</t>
  </si>
  <si>
    <t>Mon, 25 Mar 2013 18:12:06 -0400</t>
  </si>
  <si>
    <t>70 Bonus Points Now + 3X Points In-Store!</t>
  </si>
  <si>
    <t>&lt;25796-32-7C3Z3K-88YAJ-UVCOM-VAOUIE-KF3UWY-H-M2-20130325-bba5f2eaf6b1f7f31@e-dialog.com&gt;</t>
  </si>
  <si>
    <t>Thu, 23 Jul 2015 18:36:39 +0000</t>
  </si>
  <si>
    <t>john.podesta@gmail.com, Ian Sams &lt;isams@hillaryclinton.com&gt;, 
 Amanda Litman &lt;alitman@hillaryclinton.com&gt;, 
 Marlon Marshall &lt;mmarshall@hillaryclinton.com&gt;, 
 Jake Sullivan &lt;jsullivan@hillaryclinton.com&gt;, 
 Osi Imeokparia &lt;osi@hillaryclinton.com&gt;, 
 Katie Dowd &lt;kdowd@hillaryclinton.com&gt;, 
 Nick Merrill &lt;nmerrill@hillaryclinton.com&gt;, 
 Lauren Peterson &lt;lpeterson@hillaryclinton.com&gt;, 
 Kristina Schake &lt;kschake@hillaryclinton.com&gt;, tghouser.hrc@gmail.com, 
 Sierra Kos &lt;skos@hillaryclinton.com&gt;, 
 Jesse Ferguson &lt;jferguson@hillaryclinton.com&gt;, 
 Tony Carrk &lt;tcarrk@hillaryclinton.com&gt;, 
 Paola Ramos &lt;pramos@hillaryclinton.com&gt;, Ben Kobren &lt;benkobren@gmail.com&gt;, 
 Jenna Lowenstein &lt;jlowenstein@hillaryclinton.com&gt;, 
 Brian Fallon &lt;bfallon@hillaryclinton.com&gt;, 
 Lily Adams &lt;ladams@hillaryclinton.com&gt;, Pete Ogden &lt;progden@gmail.com&gt;, 
 Tracey Lewis &lt;tlewis@hillaryclinton.com&gt;, 
 Rebecca Chalif &lt;rchalif@hillaryclinton.com&gt;, 
 Corey Ciorciari &lt;cciorciari@hillaryclinton.com&gt;, 
 Brynne Craig &lt;bcraig@hillaryclinton.com&gt;, 
 Amanda Renteria &lt;arenteria@hillaryclinton.com&gt;, 
 Matt Paul &lt;mpaul@hillaryclinton.com&gt;, 
 Christina Reynolds &lt;creynolds@hillaryclinton.com&gt;</t>
  </si>
  <si>
    <t>Invitation: Climate Change Rollout Meeting @ Thu Jul 23, 2015 6:30pm
 - 7:30pm (john.podesta@gmail.com)</t>
  </si>
  <si>
    <t>&lt;047d7bf0c4ec09f68a051b8f2b91@google.com&gt;</t>
  </si>
  <si>
    <t>Tue, 6 Oct 2015 01:16:35 +0000</t>
  </si>
  <si>
    <t>&lt;5610e76723269afdbb48ea5a0aabb61bfc1.20151006011617@mail215.atl21.rsgsv.net&gt;</t>
  </si>
  <si>
    <t>Thu, 8 Dec 2011 18:57:46 -0500</t>
  </si>
  <si>
    <t>Hannah Richert - PC &lt;hannah@presidentclinton.com&gt;, 
 Bruce Lindsey &lt;blindsey@clintonfoundation.org&gt;, 
 Laura Graham &lt;lgraham@clintonfoundation.org&gt;, 
 Doug Band - PC &lt;doug@presidentclinton.com&gt;, 
 Justin Cooper - PC &lt;justin@presidentclinton.com&gt;, 
 =?us-ascii?Q?John_Podesta=0D=0A_=28john.podesta@gmail.com=29?= &lt;john.podesta@gmail.com&gt;</t>
  </si>
  <si>
    <t>&lt;D00800C9D48A754DA64285EA077375750127C53B3D@CLINTON07.utopiasystems.net&gt;</t>
  </si>
  <si>
    <t>Sat, 21 Nov 2015 09:04:45 -0500</t>
  </si>
  <si>
    <t>WEEKLY WRAP-UP: Saying farewell to Ed</t>
  </si>
  <si>
    <t>&lt;1122948779800.1102433536755.3497.0.420903JL.1002@scheduler.constantcontact.com&gt;</t>
  </si>
  <si>
    <t>Wed, 23 Jul 2014 11:42:08 -0400</t>
  </si>
  <si>
    <t>Kalee Kreider &lt;kaleekreider@gmail.com&gt;</t>
  </si>
  <si>
    <t>UN Summit and POTUS</t>
  </si>
  <si>
    <t>&lt;CFF55010.5BCD4%kaleekreider@gmail.com&gt;</t>
  </si>
  <si>
    <t>Sun, 7 Feb 2016 03:14:36 +0000</t>
  </si>
  <si>
    <t>&lt;2A214FD5-640E-462C-9BB5-E1D61185070A@presidentclinton.com&gt;</t>
  </si>
  <si>
    <t>Tue, 14 Apr 2015 18:08:44 -0400</t>
  </si>
  <si>
    <t>Priority call request: Michael Sacks</t>
  </si>
  <si>
    <t>&lt;CABPPEnzC-GHFNwezLR4ZfF4LHENZLFBYuZ67njSGQhQ3aEyFNA@mail.gmail.com&gt;</t>
  </si>
  <si>
    <t>Fri, 24 Oct 2008 00:43:57 -0400</t>
  </si>
  <si>
    <t>Deadline: hours away</t>
  </si>
  <si>
    <t>&lt;76d1315cbc898af9877414036b2411b8@localhost.localdomain&gt;</t>
  </si>
  <si>
    <t>Thu, 28 Feb 2013 10:56:01 -0500 (EST)</t>
  </si>
  <si>
    <t>Cuccinelli's latest endorsement</t>
  </si>
  <si>
    <t>&lt;255835773.-788602718@wfc2.wfc2DB.wiredforchange.com&gt;</t>
  </si>
  <si>
    <t>Mon, 24 Feb 2014 18:13:37 +0000</t>
  </si>
  <si>
    <t>"'peb39@law.georgetown.edu'" &lt;peb39@law.georgetown.edu&gt;, 
 "'ptc27@law.georgetown.edu'" &lt;ptc27@law.georgetown.edu&gt;, 
 "'klc67@law.georgetown.edu'" &lt;klc67@law.georgetown.edu&gt;, 
 "'twd26@law.georgetown.edu'" &lt;twd26@law.georgetown.edu&gt;, 
 "'gcd34@law.georgetown.edu'" &lt;gcd34@law.georgetown.edu&gt;, 
 "'btg22@law.georgetown.edu'" &lt;btg22@law.georgetown.edu&gt;, 
 "'ibj2@law.georgetown.edu'" &lt;ibj2@law.georgetown.edu&gt;, 
 "'dk398@law.georgetown.edu'" &lt;dk398@law.georgetown.edu&gt;, 
 "'pgk8@law.georgetown.edu'" &lt;pgk8@law.georgetown.edu&gt;, 
 "'agl37@law.georgetown.edu'" &lt;agl37@law.georgetown.edu&gt;, 
 "'km1125@law.georgetown.edu'" &lt;km1125@law.georgetown.edu&gt;, 
 "'kcm65@law.georgetown.edu'" &lt;kcm65@law.georgetown.edu&gt;, 
 "'ao343@law.georgetown.edu'" &lt;ao343@law.georgetown.edu&gt;, 
 "'sas286@law.georgetown.edu'" &lt;sas286@law.georgetown.edu&gt;, 
 "'rjs235@law.georgetown.edu'" &lt;rjs235@law.georgetown.edu&gt;, 
 "'bs829@law.georgetown.edu'" &lt;bs829@law.georgetown.edu&gt;, 
 "'dbw8@law.georgetown.edu'" &lt;dbw8@law.georgetown.edu&gt;, 
 "'bw74@law.georgetown.edu'" &lt;bw74@law.georgetown.edu&gt;, 
 "'mjw239@law.georgetown.edu'" &lt;mjw239@law.georgetown.edu&gt;, 
 "'klw59@law.georgetown.edu'" &lt;klw59@law.georgetown.edu&gt;, 
 "'ay92@law.georgetown.edu'" &lt;ay92@law.georgetown.edu&gt;</t>
  </si>
  <si>
    <t>Posted: Paper Topic Discussion Schedule / Feb 24 Reading</t>
  </si>
  <si>
    <t>&lt;C5303CF47707FC429A24D83940BDD739E1DF09@SMEOPD04.DS.EOP.GOV&gt;</t>
  </si>
  <si>
    <t>Sat, 21 Feb 2015 22:33:27 +0000</t>
  </si>
  <si>
    <t>FW: thank you!</t>
  </si>
  <si>
    <t>&lt;DM2PR0501MB1566CDD18886AB7B07166530DE2B0@DM2PR0501MB1566.namprd05.prod.outlook.com&gt;</t>
  </si>
  <si>
    <t>Thu, 6 Aug 2015 09:50:03 -0700</t>
  </si>
  <si>
    <t>"Lee Dugger, Clinton Foundation" &lt;news@action.clintonfoundation.org&gt;</t>
  </si>
  <si>
    <t>FW: Join President Clinton and Chelsea Clinton in D.C.</t>
  </si>
  <si>
    <t>&lt;0.1.83.45C.1D0D067F0AD2CE4.0@omp.action.clintonfoundation.org&gt;</t>
  </si>
  <si>
    <t>Fri, 9 Oct 2009 11:33:11 -0500 (CDT)</t>
  </si>
  <si>
    <t>The Almanac of American Politics &lt;aap@njp-media.com&gt;</t>
  </si>
  <si>
    <t>Which Congressman disobeyed a nun and got expelled?</t>
  </si>
  <si>
    <t>&lt;4Oz1cemcew-g-Muba80ueOBceg.mw.1255105953405@OMS08&gt;</t>
  </si>
  <si>
    <t>Fri, 5 Jun 2015 11:10:38 -0400</t>
  </si>
  <si>
    <t>Re: Sharpton</t>
  </si>
  <si>
    <t>&lt;CAE6FiQ_wiYz0tz6RwW_aV7hgTL=qMPw+R_GW0-oXopADszaYmw@mail.gmail.com&gt;</t>
  </si>
  <si>
    <t>Fri, 4 Sep 2015 09:40:57 -0400</t>
  </si>
  <si>
    <t>Auto-reply: Maternity Leave Re: Secured Jeff Z's monster van</t>
  </si>
  <si>
    <t>&lt;CAKM1B-_uc+m8A6mzwirVyW0ctV17UuwndRZ4t0sPVP1XEvM86w@mail.gmail.com&gt;</t>
  </si>
  <si>
    <t>Sat, 20 Jun 2015 18:20:10 -0700</t>
  </si>
  <si>
    <t>Ken Salazar &lt;kennethlsalazar@gmail.com&gt;, Sally Marx &lt;sallymarx14@gmail.com&gt;, 
 Milia Fisher &lt;mfisher@hillaryclinton.com&gt;</t>
  </si>
  <si>
    <t>Re: Secretary Clinton and Colorado-Urgency</t>
  </si>
  <si>
    <t>&lt;-1088881432368744201@unknownmsgid&gt;</t>
  </si>
  <si>
    <t>Sat, 14 Nov 2015 17:50:38 -0500</t>
  </si>
  <si>
    <t>&lt;CAE6FiQ-7SafwEFesXRGGsV1gyqOX1yd5ChsS8qB8REz+5d1gSg@mail.gmail.com&gt;</t>
  </si>
  <si>
    <t>Tue, 12 May 2015 03:42:41 -0400</t>
  </si>
  <si>
    <t>Megan Rouse &lt;megan@meganrousefinancialplanning.com&gt;</t>
  </si>
  <si>
    <t>Re: draft - took a screen shot</t>
  </si>
  <si>
    <t>&lt;CAE6FiQ9h_ZSYF6OufKKcgoMgsD=HvEGEZXHVYGK2xD8a_Gkm3g@mail.gmail.com&gt;</t>
  </si>
  <si>
    <t>Wed, 30 Dec 2015 14:53:39 +0000</t>
  </si>
  <si>
    <t>Kelly Maer &lt;kellysmaer@gmail.com&gt;, 
 =?us-ascii?Q?Lizette_Delgadopolanco=0D=0A_=28lizettedelgadopolanco@gmail.com=29?= &lt;lizettedelgadopolanco@gmail.com&gt;, 
 "Jennifer Holdsworth (jennifer@njdems.org)" &lt;jennifer@njdems.org&gt;, 
 =?us-ascii?Q?Chris=0D=0A_James_=28chris@njdems.org=29?= &lt;chris@njdems.org&gt;, 
 =?us-ascii?Q?Maggie_Moran=0D=0A_=28mmoran@mpublicaffairs.com=29?= &lt;mmoran@mpublicaffairs.com&gt;, 
 =?us-ascii?Q?John_Podesta_-=0D=0A_Hillary_Clinton_National_Campaign_=28john.podesta@g?=
 =?us-ascii?Q?mail.com=29?= &lt;john.podesta@gmail.com&gt;, 
 Huma Abedin &lt;ha16@hillaryclinton.com&gt;</t>
  </si>
  <si>
    <t>FW: Rich Harrington/new Hampshire..</t>
  </si>
  <si>
    <t>&lt;92D3939502DAB54CAD97AD54C43BCD9820A948C6@VX01MBX0001.va-exch.asp&gt;</t>
  </si>
  <si>
    <t>Wed, 23 Jun 2010 09:47:14 -0500 (CDT)</t>
  </si>
  <si>
    <t>GiveGreen to stand up to Big Oil</t>
  </si>
  <si>
    <t>&lt;26944022.1277304821388.JavaMail.www@app309&gt;</t>
  </si>
  <si>
    <t>Thu, 18 Feb 2016 15:00:52 -0500</t>
  </si>
  <si>
    <t>Re: 12C</t>
  </si>
  <si>
    <t>&lt;BED025CE-697B-4818-837B-648FC78D5294@gmail.com&gt;</t>
  </si>
  <si>
    <t>Wed, 7 Nov 2012 07:19:45 -0500</t>
  </si>
  <si>
    <t>Tim Ahrens &lt;TCAhrens@aol.com&gt;</t>
  </si>
  <si>
    <t>Thissue &lt;thissue@aol.com&gt;</t>
  </si>
  <si>
    <t>Re: Please circulate if you wish</t>
  </si>
  <si>
    <t>&lt;CCFA030D-4B3A-49AB-BC8F-1AFD76ABCC1E@aol.com&gt;</t>
  </si>
  <si>
    <t>Fri, 11 Sep 2015 18:25:29 -0400</t>
  </si>
  <si>
    <t>Re: Can I call you in the am instead. Not a place I can talk.</t>
  </si>
  <si>
    <t>&lt;CAE6FiQ85y76TsX9kJKQRdZ8oTXjYgLyTQPLBOGvv-9bcWxMqOg@mail.gmail.com&gt;</t>
  </si>
  <si>
    <t>Thu, 10 Nov 2011 06:16:57 -0500</t>
  </si>
  <si>
    <t>"john.podesta@gmail.com" &lt;john.podesta@gmail.com&gt;, 
 "jpodesta@americanprogress.org" &lt;jpodesta@americanprogress.org&gt;</t>
  </si>
  <si>
    <t>&lt;D00800C9D48A754DA64285EA077375750126B3A023@CLINTON07.utopiasystems.net&gt;</t>
  </si>
  <si>
    <t>Sat, 8 Nov 2008 14:11:55 -0500</t>
  </si>
  <si>
    <t>"Rubin James" &lt;James.Rubin@bcpartners.com&gt;</t>
  </si>
  <si>
    <t>fromanm@citi.com, john.podesta@gmail.com</t>
  </si>
  <si>
    <t>Re: Susan Collins</t>
  </si>
  <si>
    <t>&lt;7E9E8ED26F139E4CA6CE27070389804F46FEE6@bc-newyork-dc.BCP.INTERNAL&gt;</t>
  </si>
  <si>
    <t>Thu, 23 Jun 2011 12:01:11 -0500 (CDT)</t>
  </si>
  <si>
    <t>"Stephanie Kushner, League of Conservation Voters Action Fund" &lt;feedback@lcv.org&gt;</t>
  </si>
  <si>
    <t>DEADLINE: Seven Days</t>
  </si>
  <si>
    <t>&lt;17000686.1308849529849.JavaMail.www@app329&gt;</t>
  </si>
  <si>
    <t>Fri, 26 Sep 2014 21:41:16 +0000</t>
  </si>
  <si>
    <t>Secretary Clinton's Foundation Work Update</t>
  </si>
  <si>
    <t>&lt;78547e40b6f5461382686c6f2c1049c3@BLUPR0801MB625.namprd08.prod.outlook.com&gt;</t>
  </si>
  <si>
    <t>Mon, 3 Nov 2014 14:20:30 -0500</t>
  </si>
  <si>
    <t>Here's where you vote:</t>
  </si>
  <si>
    <t>&lt;02e13aca26f94416968007524c5fa088@quinnforillinois.com&gt;</t>
  </si>
  <si>
    <t>Tue, 8 Sep 2015 17:32:17 -0400</t>
  </si>
  <si>
    <t>&lt;CA+Z3wa38ONjPAXGKa0WnSBCu5DBepE2kDfkMpvYDS-R7tZtxbA@mail.gmail.com&gt;</t>
  </si>
  <si>
    <t>Mon, 4 May 2015 13:28:12 -0400</t>
  </si>
  <si>
    <t>Re: hrc update on venue</t>
  </si>
  <si>
    <t>&lt;CAMhPeA96B8Wwt1+fqwdaQdQet=+WwxEns3s3nhH2HFGMmoWctg@mail.gmail.com&gt;</t>
  </si>
  <si>
    <t>Wed, 3 Dec 2014 13:54:24 +0000</t>
  </si>
  <si>
    <t>"Laura K. Donohue" &lt;lkdonohue@law.georgetown.edu&gt;</t>
  </si>
  <si>
    <t>Celebrating the Magna Carta at 800</t>
  </si>
  <si>
    <t>&lt;D065626A.16F2D%lkd27@law.georgetown.edu&gt;</t>
  </si>
  <si>
    <t>Thu, 2 Oct 2014 16:50:40 -0500</t>
  </si>
  <si>
    <t>A Message from Bud Potter - Honorary Degree Nominations</t>
  </si>
  <si>
    <t>&lt;CADLYY46s__U3n6f=P5gF7JcytUmg7W9btioDzq95k4+tA8YN-g@mail.gmail.com&gt;</t>
  </si>
  <si>
    <t>Wed, 8 Oct 2014 16:32:00 -0500</t>
  </si>
  <si>
    <t>ABA Books - Dispute Resolution Section &lt;publishing@americanbar.org&gt;</t>
  </si>
  <si>
    <t>6 global stories portraying the importance of judicial independence.</t>
  </si>
  <si>
    <t>&lt;2863-26225519.1412803929953.JavaMail.SYSTEM@chg-mcm-prod&gt;</t>
  </si>
  <si>
    <t>Wed, 10 Sep 2008 08:14:50 -0400</t>
  </si>
  <si>
    <t>alexkoff@aol.com</t>
  </si>
  <si>
    <t>immig policy position in WH</t>
  </si>
  <si>
    <t>&lt;8CAE155F5A89FEC-C68-4E36@WEBMAIL-DC11.sysops.aol.com&gt;</t>
  </si>
  <si>
    <t>Sun, 30 Mar 2014 15:51:16 +0000</t>
  </si>
  <si>
    <t>"peb39@law.georgetown.edu" &lt;peb39@law.georgetown.edu&gt;, 
 "ptc27@law.georgetown.edu" &lt;ptc27@law.georgetown.edu&gt;, 
 "klc67@law.georgetown.edu" &lt;klc67@law.georgetown.edu&gt;, 
 "twd26@law.georgetown.edu" &lt;twd26@law.georgetown.edu&gt;, 
 "gcd34@law.georgetown.edu" &lt;gcd34@law.georgetown.edu&gt;, 
 "btg22@law.georgetown.edu" &lt;btg22@law.georgetown.edu&gt;, 
 "ibj2@law.georgetown.edu" &lt;ibj2@law.georgetown.edu&gt;, 
 "dk398@law.georgetown.edu" &lt;dk398@law.georgetown.edu&gt;, 
 "pgk8@law.georgetown.edu" &lt;pgk8@law.georgetown.edu&gt;, 
 "agl37@law.georgetown.edu" &lt;agl37@law.georgetown.edu&gt;, 
 "km1125@law.georgetown.edu" &lt;km1125@law.georgetown.edu&gt;, 
 "kcm65@law.georgetown.edu" &lt;kcm65@law.georgetown.edu&gt;, 
 "ao343@law.georgetown.edu" &lt;ao343@law.georgetown.edu&gt;, 
 "sas286@law.georgetown.edu" &lt;sas286@law.georgetown.edu&gt;, 
 "rjs235@law.georgetown.edu" &lt;rjs235@law.georgetown.edu&gt;, 
 "bs829@law.georgetown.edu" &lt;bs829@law.georgetown.edu&gt;, 
 "dbw8@law.georgetown.edu" &lt;dbw8@law.georgetown.edu&gt;, 
 "bw74@law.georgetown.edu" &lt;bw74@law.georgetown.edu&gt;, 
 "mjw239@law.georgetown.edu" &lt;mjw239@law.georgetown.edu&gt;, 
 "klw59@law.georgetown.edu" &lt;klw59@law.georgetown.edu&gt;, 
 "ay92@law.georgetown.edu" &lt;ay92@law.georgetown.edu&gt;</t>
  </si>
  <si>
    <t>Reading for class</t>
  </si>
  <si>
    <t>&lt;A37BFC47F9901143B6323434A80CB62EC7CDCF@SMEOPD04.DS.EOP.GOV&gt;</t>
  </si>
  <si>
    <t>Mon, 24 Dec 2012 17:53:29 +0000</t>
  </si>
  <si>
    <t>Eric Garcetti and Amy Wakeland &lt;info@ericgarcetti.com&gt;</t>
  </si>
  <si>
    <t>&lt;50d8969972ef0_58b1b2be3489933@worker2.nbuild.3dna.managedmachine.com.mail&gt;</t>
  </si>
  <si>
    <t>Mon, 16 Feb 2015 11:36:37 -0500</t>
  </si>
  <si>
    <t>Kara Nichols - Resume</t>
  </si>
  <si>
    <t>&lt;D10786C5.736AE%kara.l.nichols@gmail.com&gt;</t>
  </si>
  <si>
    <t>Fri, 1 May 2015 22:00:31 -0400</t>
  </si>
  <si>
    <t>Bijan Kian &lt;bk@greenzonesys.com&gt;</t>
  </si>
  <si>
    <t>&lt;CABnq4OL92BkMkHCs28gWXM7S-zO8_GpatfhxcOCzrB9qrrGXjA@mail.gmail.com&gt;</t>
  </si>
  <si>
    <t>Sun, 7 Dec 2014 08:41:02 -0500</t>
  </si>
  <si>
    <t>Mary Podesta &lt;podesta.mary@gmail.com&gt;, 
 John Podesta-personal &lt;john.podesta@gmail.com&gt;</t>
  </si>
  <si>
    <t>NYTimes: Journalism in the Time of Ebola</t>
  </si>
  <si>
    <t>&lt;764F4B6E-D922-4629-A32B-54596E9DE9AE@aol.com&gt;</t>
  </si>
  <si>
    <t>Tue, 2 Sep 2014 07:55:22 -0700</t>
  </si>
  <si>
    <t>$11.95+ rental cars: our customers recently saved big. Book now.</t>
  </si>
  <si>
    <t>&lt;0.1.13.34F.1CFC6BDEC3A20E0.0@omp.e.hotwire.com&gt;</t>
  </si>
  <si>
    <t>Thu, 5 Nov 2015 20:05:46 -0800</t>
  </si>
  <si>
    <t>Re: How as Jimmy Kimmell?</t>
  </si>
  <si>
    <t>&lt;-8991518643878007508@unknownmsgid&gt;</t>
  </si>
  <si>
    <t>Thu, 6 Nov 2014 06:35:18 -0500</t>
  </si>
  <si>
    <t>8am Prep Call on Saturday - Work?</t>
  </si>
  <si>
    <t>&lt;CALk44aBVzs+XNuLTWOWt+_KPiOM3XvSkKbu6-=HywLAO-g8S0g@mail.gmail.com&gt;</t>
  </si>
  <si>
    <t>Mon, 20 Oct 2008 10:30:54 +0000</t>
  </si>
  <si>
    <t>"John Podesta" &lt;john.podesta@gmail.com&gt;, 
 "Sarah Feinberg" &lt;sarahelizabethfeinberg@gmail.com&gt;, clu@barackobama.com</t>
  </si>
  <si>
    <t>LAT story</t>
  </si>
  <si>
    <t>&lt;1186694749-1224498690-cardhu_decombobulator_blackberry.rim.net-1690610575-@bxe268.bisx.prod.on.blackberry&gt;</t>
  </si>
  <si>
    <t>Mon, 17 Sep 2012 16:05:12 -0400</t>
  </si>
  <si>
    <t>Worst. Republican. Ever.</t>
  </si>
  <si>
    <t>&lt;46c4f820eb924d5f866319fceae675b2@seanmaloney.com&gt;</t>
  </si>
  <si>
    <t>Mon, 13 Apr 2015 19:34:03 -0400</t>
  </si>
  <si>
    <t>Ohio Toledo Blade| Inquiry on lunch trip</t>
  </si>
  <si>
    <t>&lt;CALbF9hWt6oHiQ0g7m2AD0aHkUb+_zcN=TAvgP4jBsCiqzqvTBA@mail.gmail.com&gt;</t>
  </si>
  <si>
    <t>Mon, 19 Dec 2011 22:13:55 -0500</t>
  </si>
  <si>
    <t>Fwd: For WJC: memo from Ira on Domestic HIV</t>
  </si>
  <si>
    <t>&lt;CAE6FiQ-+FaCx3pRFno8Lv-6mydUzaY104HJbb4RGpxNjU2pmWQ@mail.gmail.com&gt;</t>
  </si>
  <si>
    <t>Sat, 21 Mar 2015 22:21:00 -0400</t>
  </si>
  <si>
    <t>Robby Mook &lt;robbymook2015@gmail.com&gt;, Tony Carrk &lt;tony.carrk@gmail.com&gt;, 
 Jennifer Palmieri &lt;jennifer.m.palmieri@gmail.com&gt;, 
 Kristina Schake &lt;kristinakschake@gmail.com&gt;, 
 John Podesta &lt;john.podesta@gmail.com&gt;</t>
  </si>
  <si>
    <t>Update: Call to Discuss Taxes and Health Strategy</t>
  </si>
  <si>
    <t>&lt;D1339F79.41404%marissa.astor@icloud.com&gt;</t>
  </si>
  <si>
    <t>Fri, 27 Mar 2015 22:10:11 +0000</t>
  </si>
  <si>
    <t>Charlie Baker &lt;Charlie.Baker@deweysquare.com&gt;, 
 John Podesta &lt;john.podesta@gmail.com&gt;, Robby &lt;robbymook2015@gmail.com&gt;</t>
  </si>
  <si>
    <t>DWS call</t>
  </si>
  <si>
    <t>&lt;BL2PR03MB11625A13FF8EE9AEC3E7860DD090@BL2PR03MB116.namprd03.prod.outlook.com&gt;</t>
  </si>
  <si>
    <t>Thu, 21 Jan 2016 22:36:27 +0000</t>
  </si>
  <si>
    <t>Hillary almost 100% negative</t>
  </si>
  <si>
    <t>&lt;CY1PR17MB02040449A1E76E16ADE1575CDFC30@CY1PR17MB0204.namprd17.prod.outlook.com&gt;</t>
  </si>
  <si>
    <t>Tue, 2 Feb 2016 00:23:36 +0000</t>
  </si>
  <si>
    <t>Kelly Maer &lt;kellysmaer@gmail.com&gt;, Jennifer Holdsworth &lt;jennifer@njdems.org&gt;, 
 Chairman John Currie &lt;pcdemsrita@gmail.com&gt;, 
 =?iso-8859-1?Q?John=0D=0A_Podesta?= &lt;john.podesta@gmail.com&gt;, 
 Huma Abedin &lt;habedin@hillaryclinton.com&gt;, 
 Sylvia Larsen &lt;SenSyllars@aol.com&gt;</t>
  </si>
  <si>
    <t>&lt;ms42xptnlwlw19dg1morg60b.1454372613339@email.android.com&gt;</t>
  </si>
  <si>
    <t>Fri, 31 Jul 2015 16:09:56 -0400</t>
  </si>
  <si>
    <t>WEEKLY WRAP-UP: The American mobility myth</t>
  </si>
  <si>
    <t>&lt;1121814053079.1102433536755.3497.0.321608JL.1002@scheduler.constantcontact.com&gt;</t>
  </si>
  <si>
    <t>Fri, 24 Jul 2015 17:56:31 -0400 (EDT)</t>
  </si>
  <si>
    <t>&lt;1625593399.43237941.1437774991877.JavaMail.jboss@ctjbossms01.surveysampling.com&gt;</t>
  </si>
  <si>
    <t>Mon, 7 Apr 2014 21:58:11 -0400</t>
  </si>
  <si>
    <t>&lt;CAE6FiQ_krHA=H3Rzp_081ba5dot2qdjn=CSfxq=CdOpsZheFBg@mail.gmail.com&gt;</t>
  </si>
  <si>
    <t>Mon, 14 Jul 2008 13:03:07 -0400</t>
  </si>
  <si>
    <t>[big campaign] Fiorina's NCLB gaffe</t>
  </si>
  <si>
    <t>&lt;2fc65eff0807141003u6b45649drab932692970ba79e@mail.gmail.com&gt;</t>
  </si>
  <si>
    <t>Fri, 8 Aug 2014 21:49:27 +0000</t>
  </si>
  <si>
    <t>Please Disregard Mass Email</t>
  </si>
  <si>
    <t>&lt;76E4B83C77599C498CD2FF68187651671871AB0B@LAW-MBX02.law.georgetown.edu&gt;</t>
  </si>
  <si>
    <t>Wed, 7 Oct 2015 19:39:53 -0400</t>
  </si>
  <si>
    <t>&lt;CAE6FiQ_dXasC+E6zs+bcbboJG9yTY8Qvuw-wKnVmd=XiUReb8Q@mail.gmail.com&gt;</t>
  </si>
  <si>
    <t>Thu, 4 Dec 2014 13:45:01 +0000</t>
  </si>
  <si>
    <t>Benefits Office &lt;benefitsoffice@georgetown.edu&gt;</t>
  </si>
  <si>
    <t>Time-Sensitive Benefit Reminders</t>
  </si>
  <si>
    <t>&lt;1710360452.1247533141417700701757.JavaMail.app@rbg31.atlis1&gt;</t>
  </si>
  <si>
    <t>Mon, 23 Nov 2015 19:52:15 +0000</t>
  </si>
  <si>
    <t>Hannah Linkenhoker &lt;hannah@nmapartners.com&gt;</t>
  </si>
  <si>
    <t>"John Podesta " &lt;john.podesta@gmail.com&gt;</t>
  </si>
  <si>
    <t xml:space="preserve">FW: Letter from Green Dot Public Schools re charter school comments </t>
  </si>
  <si>
    <t>&lt;FB4B346D-B6C7-404C-95DA-B47AD2B26C02@nmapartners.com&gt;</t>
  </si>
  <si>
    <t>Thu, 02 Jul 2015 20:31:42 +0000</t>
  </si>
  <si>
    <t>jsullivan@hillaryclinton.com, creynolds@hillaryclinton.com, 
 dschwerin@hillaryclinton.com, john.podesta@gmail.com, 
 re47@hillaryclinton.com, jpalmieri@hillaryclinton.com, 
 tgoff@hillaryclinton.com, kschake@hillaryclinton.com, 
 oshur@hillaryclinton.com</t>
  </si>
  <si>
    <t>[Update] Message Box Call</t>
  </si>
  <si>
    <t>&lt;001a1147fa66c9bd270519ea5348@google.com&gt;</t>
  </si>
  <si>
    <t>Sat, 27 Feb 2016 18:34:55 +0000</t>
  </si>
  <si>
    <t>CCM &lt;CCM@chelseaoffice.com&gt;</t>
  </si>
  <si>
    <t>RE: Happy Birthday from Birmingham</t>
  </si>
  <si>
    <t>&lt;EC67C2BDABECFE4D86265A6D5A49E713011A48BE@CESC-EXCH1.cesc.local&gt;</t>
  </si>
  <si>
    <t>Thu, 7 Oct 2010 19:04:51 -0400</t>
  </si>
  <si>
    <t>[big campaign] Des Moines Register: Funding source for anti-Boswell
 ads questioned by liberal group</t>
  </si>
  <si>
    <t>&lt;95AFEEF8AB22CE4E8CA3F8E6FBCB8CD12718AC6E30@AUFC-S1.AUFC.local&gt;</t>
  </si>
  <si>
    <t>Wed, 17 Feb 2016 14:58:22 -0500</t>
  </si>
  <si>
    <t>Kathleen Sebelius &lt;kgsresources@gmail.com&gt;</t>
  </si>
  <si>
    <t>Help?</t>
  </si>
  <si>
    <t>&lt;723D0698-A8AD-4A30-817E-445EE7E0EC18@gmail.com&gt;</t>
  </si>
  <si>
    <t>Mon, 28 Sep 2015 17:00:51 -0400</t>
  </si>
  <si>
    <t>Jake Sullivan &lt;jsullivan@hillaryclinton.com&gt;, 
 Huma Abedin &lt;ha16@hillaryclinton.com&gt;, Ron Klain &lt;ron.klain@revolution.com&gt;, 
 Karen Dunn &lt;karen.l.dunn@gmail.com&gt;, Tony Carrk &lt;tcarrk@hillaryclinton.com&gt;, 
 "Barnett, Robert" &lt;RBarnett@wc.com&gt;, Mandy Grunwald &lt;gruncom@aol.com&gt;, 
 "Margolis, Jim" &lt;Jim.Margolis@gmmb.com&gt;, 
 Joel Benenson &lt;jbenenson@bsgco.com&gt;, 
 Sara Aronchick Solow &lt;sara.solow@gmail.com&gt;, 
 John Podesta &lt;john.podesta@gmail.com&gt;, 
 Kristina Costa &lt;kcosta@hillaryclinton.com&gt;, 
 John Podesta &lt;jp66@hillaryclinton.com&gt;</t>
  </si>
  <si>
    <t>TIME ADJUSTMENT -- debate prep session on Wednesday, September 30th</t>
  </si>
  <si>
    <t>&lt;CADp8JMwFj74x9mshCDu4ajv8uC9nMC0nGipTNF+mw3_u9mSv+g@mail.gmail.com&gt;</t>
  </si>
  <si>
    <t>Wed, 29 Jul 2015 15:02:00 +0000</t>
  </si>
  <si>
    <t>"Agrawal, Aditya - Time U.S. &lt;Aditya.Agrewal@time.com&gt;"
	&lt;Aditya.Agrewal@time.com&gt;</t>
  </si>
  <si>
    <t>Interview for TIME Magazine</t>
  </si>
  <si>
    <t>&lt;D1DE62F8.1C27%Aditya.Agrewal@time.com&gt;</t>
  </si>
  <si>
    <t>Tue, 30 Sep 2014 01:10:04 +0000</t>
  </si>
  <si>
    <t>re: heartbreaking loss</t>
  </si>
  <si>
    <t>&lt;57de3751db9ed07ab560c375b6bd4e8c@bounce.bluestatedigital.com&gt;</t>
  </si>
  <si>
    <t>Tue, 6 Oct 2015 16:44:36 +0000</t>
  </si>
  <si>
    <t>Samuel Karp &lt;sk1331@law.georgetown.edu&gt;</t>
  </si>
  <si>
    <t xml:space="preserve">Darth Vader mask for sale </t>
  </si>
  <si>
    <t>&lt;D2397232.1145C%sk1331@law.georgetown.edu&gt;</t>
  </si>
  <si>
    <t>Tue, 13 Jan 2015 22:27:00 -0500</t>
  </si>
  <si>
    <t>Cheryl.mills@gmail.com, pir@hrcoffice.com, Huma Abedin &lt;huma@hrcoffice.com&gt;, 
 nmerrill@hrcoffice.com, Robby Mook &lt;robbymook2015@gmail.com&gt;, 
 Dan Schwerin &lt;dschwerin@hrcoffice.com&gt;, gruncom@aol.com, 
 Joel Benenson &lt;jbenenson@bsgco.com&gt;, John Anzalone &lt;john@algpolling.com&gt;, 
 john.podesta@gmail.com, "Margolis, Jim" &lt;Jim.Margolis@gmmb.com&gt;, 
 Mona Thinavongsa &lt;Mona@algpolling.com&gt;</t>
  </si>
  <si>
    <t>Follow-up Media Call</t>
  </si>
  <si>
    <t>&lt;D0DB4C6E.2D38F%marissa.astor@icloud.com&gt;</t>
  </si>
  <si>
    <t>Thu, 2 Oct 2008 20:52:47 +0000</t>
  </si>
  <si>
    <t>Delivered: Re: post-election code of conduct discussion at tomorrow's meeting</t>
  </si>
  <si>
    <t>&lt;1880232056-1222980767-cardhu_decombobulator_blackberry.rim.net-2132994209-@bxe032.bisx.prod.on.blackberry&gt;</t>
  </si>
  <si>
    <t>Fri, 30 May 2014 16:28:01 +0000</t>
  </si>
  <si>
    <t>Straight talk about education</t>
  </si>
  <si>
    <t>&lt;5388b1919d25f_a55f3a7f028398@worker2.mail&gt;</t>
  </si>
  <si>
    <t>Sat, 22 Aug 2015 21:58:59 -0500</t>
  </si>
  <si>
    <t>Elizabeth Nelson &lt;elizabethocooley@yahoo.com&gt;</t>
  </si>
  <si>
    <t>Re: Introducing Adeline Eleanor Nelson</t>
  </si>
  <si>
    <t>&lt;99CB54A0-E7BB-4EA9-BA8C-25CF76502124@yahoo.com&gt;</t>
  </si>
  <si>
    <t>Thu, 10 Sep 2015 10:28:54 -0400</t>
  </si>
  <si>
    <t>Fwd: Eryn's Baby letter!</t>
  </si>
  <si>
    <t>&lt;CAEMn5Q=jFDGEexF9X651bkvxx7vN07sB1965xeQ40o=iG3EUpQ@mail.gmail.com&gt;</t>
  </si>
  <si>
    <t>Wed, 12 May 2010 15:47:12 EDT</t>
  </si>
  <si>
    <t>[big campaign] Invitation to In their Boots: Second Battle</t>
  </si>
  <si>
    <t>&lt;143fa.282b8984.391c5fc0@aol.com&gt;</t>
  </si>
  <si>
    <t>20 Feb 2014 13:00:08 -0500</t>
  </si>
  <si>
    <t>&lt;BOWWAVE-FE-02tto4jb00001b4a@BOWWAVE-FE-02&gt;</t>
  </si>
  <si>
    <t>Wed, 16 Mar 2016 19:29:28 +0000</t>
  </si>
  <si>
    <t>Heidi Classon &lt;Classon.Heidi@loreda.org&gt;</t>
  </si>
  <si>
    <t>Bruce Babbitt &lt;bruce.babbitt@raintreeventures.com&gt;, 
 "hhs@sfilp.com" &lt;hhs@sfilp.com&gt;, John Leshy &lt;leshyj@uchastings.edu&gt;, 
 Robert Bland &lt;Bobbland@aol.com&gt;, John Podesta &lt;john.podesta@gmail.com&gt;, 
 Molly McUsic &lt;mcusic@wyssfoundation.org&gt;, 
 Joe Fisher &lt;fisher.joe@loreda.org&gt;, 
 =?iso-8859-1?Q?Hansjoerg=0D=0A_Wyss?= &lt;wyssh@loreda.org&gt;</t>
  </si>
  <si>
    <t>Wyss Foundation Board Meeting Dinner May 5</t>
  </si>
  <si>
    <t>&lt;CY1PR17MB04918DE2936D2D41D88639E4978A0@CY1PR17MB0491.namprd17.prod.outlook.com&gt;</t>
  </si>
  <si>
    <t>Thu, 5 Nov 2015 23:08:36 +0000</t>
  </si>
  <si>
    <t>Reply Requested -- End Citizens United &lt;admin@endcitizensunited.org&gt;</t>
  </si>
  <si>
    <t>&lt;369bd046871f58507108a587bfc611bd@bounce.bluestatedigital.com&gt;</t>
  </si>
  <si>
    <t>Sat, 3 Dec 2011 19:59:42 -0500</t>
  </si>
  <si>
    <t>"john.podesta@gmail.com" &lt;john.podesta@gmail.com&gt;, 
 =?us-ascii?Q?Bruce_Lindsey=0D=0A_=28brucerlindsey@aol.com=29?= &lt;brucerlindsey@aol.com&gt;</t>
  </si>
  <si>
    <t>Governance Memorandum</t>
  </si>
  <si>
    <t>&lt;7658E7986936534880AC9D6579D0B3A923E9C9F610@NYGEX7MB1.stbglobal.com&gt;</t>
  </si>
  <si>
    <t>Fri, 29 Jan 2016 21:05:24 -0600</t>
  </si>
  <si>
    <t>Fwd: 1.29.16 HFA IA Day 3</t>
  </si>
  <si>
    <t>&lt;-3658705760027826283@unknownmsgid&gt;</t>
  </si>
  <si>
    <t>Wed, 22 Apr 2015 19:08:01 -0400</t>
  </si>
  <si>
    <t>Statement of Campaign Chairman John Podesta on Benghazi Committee
 Election Year Delay</t>
  </si>
  <si>
    <t>&lt;37637703301efb785204d0b725cdb5c8@mail.gmail.com&gt;</t>
  </si>
  <si>
    <t>Wed, 24 Jul 2013 12:56:03 -0400</t>
  </si>
  <si>
    <t>Rhett Buttle &lt;rhettbuttle@gmail.com&gt;</t>
  </si>
  <si>
    <t>[big campaign] Fwd: JOB: Administrative Assistant at Small Business Majority</t>
  </si>
  <si>
    <t>&lt;CACy1HNyBn0Siv7mK3uh2cLWKQr8LShEc3gdYkQAugQfXdvxdzA@mail.gmail.com&gt;</t>
  </si>
  <si>
    <t>Wed, 04 Mar 2015 14:54:00 -0500</t>
  </si>
  <si>
    <t>Nick Merrill &lt;nmerrill@hrcoffice.com&gt;, Philippe Reines &lt;pir@hrcoffice.com&gt;, 
 Robby Mook &lt;robbymook2015@gmail.com&gt;, Cheryl Mills &lt;cheryl.mills@gmail.com&gt;, 
 John Podesta &lt;john.podesta@gmail.com&gt;, 
 Jennifer Palmieri &lt;jennifer.m.palmieri@gmail.com&gt;, 
 Kristina Schake &lt;kristinakschake@gmail.com&gt;, 
 Joanne Laszczych &lt;jlaszczych@cdmillsGroup.com&gt;, 
 Eryn Sepp &lt;eryn.sepp@gmail.com&gt;</t>
  </si>
  <si>
    <t>Media Discussion</t>
  </si>
  <si>
    <t>&lt;D11CCD38.3912E%marissa.astor@icloud.com&gt;</t>
  </si>
  <si>
    <t>Fri, 05 Dec 2008 11:16:25 -0800</t>
  </si>
  <si>
    <t>James and Gretchen Sandler &lt;jsgi@pacbell.net&gt;</t>
  </si>
  <si>
    <t>One more for the Oceans</t>
  </si>
  <si>
    <t>&lt;C55EBE0B.D15A%jsgi@pacbell.net&gt;</t>
  </si>
  <si>
    <t>Fri, 26 Apr 2013 15:00:02 -0500 (CDT)</t>
  </si>
  <si>
    <t>&lt;6438458.1367006424399.JavaMail.www@app319&gt;</t>
  </si>
  <si>
    <t>Mon, 25 Aug 2014 12:12:01 +0000</t>
  </si>
  <si>
    <t>Law Center Staff &lt;LawCenterStaff@law.georgetown.edu&gt;, 
 =?utf-8?Q?Law_Faculty_and=0D=0A_Visitors?= &lt;LawFacultyandVisitors@law.georgetown.edu&gt;</t>
  </si>
  <si>
    <t>Austin Tice</t>
  </si>
  <si>
    <t>&lt;A888E62AAB7CCD4DB73595DED62138B532F19D28@LAW-MBX01.law.georgetown.edu&gt;</t>
  </si>
  <si>
    <t>Thu, 26 Feb 2015 01:08:14 +0000</t>
  </si>
  <si>
    <t>Jennifer Palmieri &lt;jennifer.m.palmieri@gmail.com&gt;, 
 Kristina Schake &lt;kristinakschake@gmail.com&gt;, 
 Cheryl Mills &lt;cheryl.mills@gmail.com&gt;, 
 =?us-ascii?Q?Robby=0D=0A_Mook?= &lt;robbymook2015@gmail.com&gt;, 
 Teddy Goff &lt;teddy.goff@gmail.com&gt;, 
 =?us-ascii?Q?Philippe=0D=0A_Reines?= &lt;pir@hrcoffice.com&gt;, 
 Huma Abedin &lt;Huma@clintonemail.com&gt;, Ethan   Gelber &lt;egelber@hrcoffice.com&gt;, 
 Dan Schwerin &lt;dschwerin@hrcoffice.com&gt;, 
 "Margolis, Jim" &lt;Jim.Margolis@gmmb.com&gt;, 
 Joel Benenson &lt;jbenenson@bsgco.com&gt;, 
 "Jake Sullivan" &lt;jake.sullivan@gmail.com&gt;, 
 John Anzalone &lt;john@algpolling.com&gt;, 
 "John Podesta" &lt;john.podesta@gmail.com&gt;, Mandy   Grunwald &lt;gruncom@aol.com&gt;</t>
  </si>
  <si>
    <t>#GirlsWhoCode</t>
  </si>
  <si>
    <t>&lt;D113DC26.E2836%nmerrill@hrcoffice.com&gt;</t>
  </si>
  <si>
    <t>Mon, 15 Feb 2016 12:29:41 -0500</t>
  </si>
  <si>
    <t>Gerald Michael Shea &lt;gerryshea@outlook.com&gt;</t>
  </si>
  <si>
    <t>Filling Scalia Seat</t>
  </si>
  <si>
    <t>&lt;BLU436-SMTP93CCF5E8CEDB17477FB1AAB8AC0@phx.gbl&gt;</t>
  </si>
  <si>
    <t>Sun, 05 Apr 2015 13:30:00 -0400</t>
  </si>
  <si>
    <t>"Margolis, Jim" &lt;Jim.Margolis@gmmb.com&gt;, Joel Benenson &lt;jbenenson@bsgco.com&gt;, 
 David Binder &lt;David@db-research.com&gt;, John Anzalone &lt;john@algpolling.com&gt;, 
 Mandy Grunwald &lt;gruncom@aol.com&gt;, Oren Shur &lt;orencshur@gmail.com&gt;, 
 John Podesta &lt;john.podesta@gmail.com&gt;, 
 Kristina Schake &lt;kristinakschake@gmail.com&gt;, 
 Jennifer Palmieri &lt;jennifer.m.palmieri@gmail.com&gt;, 
 Teddy Goff &lt;teddy.goff@gmail.com&gt;, Brian Fallon &lt;brianefallon@gmail.com&gt;, 
 Tony Carrk &lt;tony.carrk@gmail.com&gt;, Robby Mook &lt;robbymook2015@gmail.com&gt;, 
 Jake Sullivan &lt;jake.sullivan@gmail.com&gt;</t>
  </si>
  <si>
    <t>Strategy Call</t>
  </si>
  <si>
    <t>&lt;D146E999.45549%marissa.astor@icloud.com&gt;</t>
  </si>
  <si>
    <t>Mon, 15 Sep 2008 09:46:35 -0400</t>
  </si>
  <si>
    <t>[big campaign] McCain: "Lobbyists are good people"</t>
  </si>
  <si>
    <t>&lt;4948a2ba0809150646g10859e8ay51edd27451e00f85@mail.gmail.com&gt;</t>
  </si>
  <si>
    <t>Fri, 11 Apr 2014 21:31:27 +0000</t>
  </si>
  <si>
    <t>UPDATE (Ryan Budget)</t>
  </si>
  <si>
    <t>&lt;7707da8ec90b3ebf822641739a420143@bounce.bluestatedigital.com&gt;</t>
  </si>
  <si>
    <t>Sat, 11 Oct 2014 12:00:53 -0400</t>
  </si>
  <si>
    <t>Re: Do you have any free time to talk this weekend?</t>
  </si>
  <si>
    <t>&lt;CALk44aCyi5yk8iuPKGQ+KgAkBVMmgJKxD+fRcHnsvF+__5APYg@mail.gmail.com&gt;</t>
  </si>
  <si>
    <t>Fri, 9 May 2014 16:56:28 -0400</t>
  </si>
  <si>
    <t>Dave Wilkins &lt;david.b.wilkins@gmail.com&gt;</t>
  </si>
  <si>
    <t>Richard_leon@dcd.uscourts.gov, John Podesta &lt;john.podesta@gmail.com&gt;</t>
  </si>
  <si>
    <t>Congressional Investigations - Final Paper</t>
  </si>
  <si>
    <t>&lt;CADgY1hC8vVT6X8Mnbo6v5t_zS839RZVdxvBXJXWA11Gba3L1uw@mail.gmail.com&gt;</t>
  </si>
  <si>
    <t>Wed, 31 Aug 2011 13:40:46 -0400 (EDT)</t>
  </si>
  <si>
    <t>Class Warfare - Inside America's Schools hits the stands</t>
  </si>
  <si>
    <t>&lt;1107392933459.1102246000775.8585.9.17134023@scheduler&gt;</t>
  </si>
  <si>
    <t>Thu, 29 Jan 2015 20:44:52 +0000</t>
  </si>
  <si>
    <t>NOTICE: [John Podesta 1/29/15]</t>
  </si>
  <si>
    <t>&lt;0ceced320a54f869f61865d725ffd1e5@bounce.bluestatedigital.com&gt;</t>
  </si>
  <si>
    <t>Tue, 13 May 2008 15:38:21 -0400</t>
  </si>
  <si>
    <t>pbegala@hatcreekent.com, susan@one.org, 
 "Tom Matzzie" &lt;TMatzzie@progressivemediausa.org&gt;, davidbrockdc@gmail.com, 
 john.podesta@gmail.com, sgreenberg@gqrr.com, agreenberg@gqrr.com</t>
  </si>
  <si>
    <t>Best Methods for Navigating Tracking/Media Monitoring Footage</t>
  </si>
  <si>
    <t>&lt;5678a18b0805131238sdd972b7t40764390073643a2@mail.gmail.com&gt;</t>
  </si>
  <si>
    <t>14 Sep 2015 15:47:37 -0400</t>
  </si>
  <si>
    <t>Kentucky, Obamacare, and a potential health care disaster</t>
  </si>
  <si>
    <t>&lt;0ed13323520d4563bb13efc2564b8c0a@785&gt;</t>
  </si>
  <si>
    <t>Sat, 11 Apr 2015 12:47:28 -0400</t>
  </si>
  <si>
    <t>Re: Your view</t>
  </si>
  <si>
    <t>&lt;CAE6FiQ8STrBO1K6M3oJxxFQy7niS5xzUB1BhX3fgfHEJmKZCyg@mail.gmail.com&gt;</t>
  </si>
  <si>
    <t>Fri, 31 Jul 2015 20:03:36 -0400 (EDT)</t>
  </si>
  <si>
    <t>Watch Their Language! On listening to the Bipartisan Calls to End
 the Cuba Embargo</t>
  </si>
  <si>
    <t>&lt;1121816012307.1101987856365.1054729873.0.1062003JL.1002@scheduler.constantcontact.com&gt;</t>
  </si>
  <si>
    <t>Thu, 28 Jan 2016 20:15:23 +0000</t>
  </si>
  <si>
    <t>Recall: Fall 2015 Exams, Papers, Feedback Memos DUE BY NOON ON
 FRIDAY, FEB. 5, 2016</t>
  </si>
  <si>
    <t>&lt;454ED38CD3F6A94DBFBE980A6A2708B05ED78A3D@LAW-MBX01.law.georgetown.edu&gt;</t>
  </si>
  <si>
    <t>Wed, 17 Jun 2015 16:00:27 +0000</t>
  </si>
  <si>
    <t>Fwd: Former Clinton aide Mark Penn leaving Microsoft</t>
  </si>
  <si>
    <t>&lt;E26919E7-171D-4BC5-A224-C3870BF058FE@podesta.com&gt;</t>
  </si>
  <si>
    <t>Thu, 5 Jun 2014 20:10:37 -0400</t>
  </si>
  <si>
    <t>Re: Thoughts and prayers with you</t>
  </si>
  <si>
    <t>&lt;71CF71B4-6541-4DC6-AAAD-15A4DCD23F59@gmail.com&gt;</t>
  </si>
  <si>
    <t>Thu, 23 Jan 2014 17:47:50 -0500</t>
  </si>
  <si>
    <t>"Megan Rouse" &lt;meganrouse@gmail.com&gt;, john.podesta@gmail.com</t>
  </si>
  <si>
    <t>FW: Rollover Question</t>
  </si>
  <si>
    <t>&lt;043101cf188d$28878860$79969920$@gmail.com&gt;</t>
  </si>
  <si>
    <t>Sat, 1 Nov 2008 01:26:03 +0000</t>
  </si>
  <si>
    <t>Delivered: Fw: Jason Grumet -- Important</t>
  </si>
  <si>
    <t>&lt;2100261838-1225502752-cardhu_decombobulator_blackberry.rim.net-1641479740-@bxe245.bisx.prod.on.blackberry&gt;</t>
  </si>
  <si>
    <t>Tue, 21 Jul 2015 17:29:32 +0000</t>
  </si>
  <si>
    <t>Withings &lt;community@email.withings.com&gt;</t>
  </si>
  <si>
    <t>Weekly Update: How did you do last week?</t>
  </si>
  <si>
    <t>&lt;20150721172926.18740.44294@email.withings.com&gt;</t>
  </si>
  <si>
    <t>Wed, 10 Jun 2015 16:36:47 -0400</t>
  </si>
  <si>
    <t>Re: TWEETS: Bill de Blasio on HRC speech / Bernie</t>
  </si>
  <si>
    <t>&lt;-2050746238542455031@unknownmsgid&gt;</t>
  </si>
  <si>
    <t>Fri, 4 Jun 2010 11:05:55 -0400</t>
  </si>
  <si>
    <t>&lt;A54A3C7373782842986C414804A5BC4F78ADE7@dc04.dubersteingroup.local&gt;</t>
  </si>
  <si>
    <t>Thu, 3 Sep 2015 19:24:00 +0000</t>
  </si>
  <si>
    <t>G'town Law Hosts Poverty Event 9/9</t>
  </si>
  <si>
    <t>&lt;5CFB44D64A78CA459D19BE4B86C9F9E85F237C4E@LAW-MBX01.law.georgetown.edu&gt;</t>
  </si>
  <si>
    <t>Sun, 15 Feb 2015 08:43:00 -0500</t>
  </si>
  <si>
    <t>Eric Steinhart &lt;ecs87@georgetown.edu&gt;</t>
  </si>
  <si>
    <t>Re: Congressional Investigations Seminar | Proposed Paper Topic</t>
  </si>
  <si>
    <t>&lt;CAE6FiQ-cf-U8s-Eoe1__MBhSk=5wQwb4f7qb9+Fukq+N6etJKQ@mail.gmail.com&gt;</t>
  </si>
  <si>
    <t>Wed, 29 Oct 2014 11:47:24 -0400</t>
  </si>
  <si>
    <t>Last Day: Don't Stop Now!</t>
  </si>
  <si>
    <t>&lt;2295719489.1548193773@org2.org2DB.reply.salsalabs.com&gt;</t>
  </si>
  <si>
    <t>Tue, 15 Jan 2008 12:53:56 -0800</t>
  </si>
  <si>
    <t>Michael Huttner &lt;michael@progressnow.org&gt;</t>
  </si>
  <si>
    <t>Michael Huttner &lt;michael@progressnowaction.org&gt;</t>
  </si>
  <si>
    <t>FW: ProgressOhio, America Votes In The News: Rootscamp Ohio
 Successfully Connects Ohio Progressives</t>
  </si>
  <si>
    <t>&lt;696518E3F35A4E4E939B9B6C6BA683F128A5ABA9D7@EXVMBX015-2.exch015.msoutlookonline.net&gt;</t>
  </si>
  <si>
    <t>Thu, 16 Jul 2015 19:57:11 +0000</t>
  </si>
  <si>
    <t>RE: Pfeiffer</t>
  </si>
  <si>
    <t>&lt;4A64AB58F5C89648B3FBDA2A961BD8B314E7182F@S11MAILD006N1.sh11.lan&gt;</t>
  </si>
  <si>
    <t>Sat, 18 Apr 2015 19:38:23 +0000</t>
  </si>
  <si>
    <t>FYI only</t>
  </si>
  <si>
    <t>&lt;C094865C4B0EBC4CB20DDAF694E759387E8EEEC3@SCG-LAMBX2.scg.corp&gt;</t>
  </si>
  <si>
    <t>Tue, 4 Oct 2011 15:28:23 -0400</t>
  </si>
  <si>
    <t>They won't even vote on it</t>
  </si>
  <si>
    <t>&lt;511d629c1172b5e614be7a744a0e6e89@bounce.bluestatedigital.com&gt;</t>
  </si>
  <si>
    <t>Tue, 26 May 2015 15:42:28 -0700</t>
  </si>
  <si>
    <t>John Podesta &lt;john.podesta@gmail.com&gt;, Megan Rouse &lt;meganrouse@gmail.com&gt;</t>
  </si>
  <si>
    <t>&lt;CANeeMAhh-DDM=iZm-5SBrig9cZ6=F5DCeRm_nmhfi0iWmhVBsg@mail.gmail.com&gt;</t>
  </si>
  <si>
    <t>Fri, 18 Nov 2011 16:38:22 +0000</t>
  </si>
  <si>
    <t>"Cheryl Mills" &lt;cheryl.mills@gmail.com&gt;, 
 "John Podesta" &lt;john.podesta@gmail.com&gt;, 
 "Bruce Lindsey" &lt;BruceRLindsey@aol.com&gt;</t>
  </si>
  <si>
    <t>&lt;1778635092-1321634305-cardhu_decombobulator_blackberry.rim.net-1163624593-@b11.c6.bise6.blackberry&gt;</t>
  </si>
  <si>
    <t>Sat, 1 Aug 2009 09:14:15 -0400</t>
  </si>
  <si>
    <t>"'doug@presidentclinton.com'" &lt;doug@presidentclinton.com&gt;, 
 "'tkrinvic@clintonfoundation.org'" &lt;tkrinvic@clintonfoundation.org&gt;, 
 "'Justin@presidentclinton.com'" &lt;Justin@presidentclinton.com&gt;, 
 "'john.podesta@gmail.com'" &lt;john.podesta@gmail.com&gt;</t>
  </si>
  <si>
    <t>Re: requested information</t>
  </si>
  <si>
    <t>&lt;96AB68D2CFDF484BA95B23C51E9C8B053F5C2E9A2C@CAPMAILBOX.americanprogresscenter.org&gt;</t>
  </si>
  <si>
    <t>Sat, 21 Mar 2015 19:52:58 +0000</t>
  </si>
  <si>
    <t>Jennifer Palmieri &lt;jennifer.m.palmieri@gmail.com&gt;, 
 Robby Mook &lt;robbymook2015@gmail.com&gt;</t>
  </si>
  <si>
    <t>Re: HRC @ Toner Prize</t>
  </si>
  <si>
    <t>&lt;D13343A2.7490A%dschwerin@hrcoffice.com&gt;</t>
  </si>
  <si>
    <t>Fri, 13 Mar 2015 18:09:54 +0000</t>
  </si>
  <si>
    <t>Georgetown Law Hosts Law and Humanities Conference</t>
  </si>
  <si>
    <t>&lt;5CFB44D64A78CA459D19BE4B86C9F9E82558890A@LAW-MBX01.law.georgetown.edu&gt;</t>
  </si>
  <si>
    <t>Mon, 23 Mar 2015 14:04:11 +0000</t>
  </si>
  <si>
    <t>Simon Sharman &lt;simon@lostangelfilm.com&gt;</t>
  </si>
  <si>
    <t>British Feature Film Appearance Request for John Podesta</t>
  </si>
  <si>
    <t>&lt;CAAPR-JfWvU4ZcsJArJoLgYgeDZfAcN7Y+4qARgEsC1Av3VENHQ@mail.gmail.com&gt;</t>
  </si>
  <si>
    <t>Wed, 1 Oct 2014 16:03:58 +0000</t>
  </si>
  <si>
    <t>Sen. Leahy to be Honored with G'town Law Drinan Award</t>
  </si>
  <si>
    <t>&lt;5CFB44D64A78CA459D19BE4B86C9F9E82557522E@LAW-MBX01.law.georgetown.edu&gt;</t>
  </si>
  <si>
    <t>Wed, 27 Jan 2016 18:42:12 -0500</t>
  </si>
  <si>
    <t>TO REVIEW - Sierra Club questionnaire</t>
  </si>
  <si>
    <t>&lt;-2776837865871537756@unknownmsgid&gt;</t>
  </si>
  <si>
    <t>Thu, 19 Jun 2008 21:29:11 -0400</t>
  </si>
  <si>
    <t>[big campaign] Media Monitoring Report - Evening 06/19/08</t>
  </si>
  <si>
    <t>&lt;ffc56f860806191829of8c8608qbf998b52da0286cd@mail.gmail.com&gt;</t>
  </si>
  <si>
    <t>Sun, 26 Jul 2015 23:38:36 -0400</t>
  </si>
  <si>
    <t>TWEETS: LinkedIn post &amp; Speech</t>
  </si>
  <si>
    <t>&lt;CAEMn5QkOQLQMWXTdKya22ONJkupJdVWHw9pYbHHc35NzHa1WYg@mail.gmail.com&gt;</t>
  </si>
  <si>
    <t>Fri, 20 Aug 2010 10:15:04 -0400 (EDT)</t>
  </si>
  <si>
    <t>NY Times Magazine Profile: "Joe Sestak, the 60th Democrat"</t>
  </si>
  <si>
    <t>&lt;549470423.916070356@wfc.wfcDB.mail.democracyinaction.com&gt;</t>
  </si>
  <si>
    <t>Wed, 13 May 2015 14:20:41 -0400</t>
  </si>
  <si>
    <t>RE: Urgent Hail Mary</t>
  </si>
  <si>
    <t>&lt;bb6f3cf5525869a9d58b801f8a8a380d@mail.gmail.com&gt;</t>
  </si>
  <si>
    <t>Fri, 21 Aug 2015 21:33:06 +0000</t>
  </si>
  <si>
    <t>John Norris &lt;jnorris@americanprogress.org&gt;</t>
  </si>
  <si>
    <t>Fw: Phone call on post-2015?</t>
  </si>
  <si>
    <t>&lt;CY1PR0501MB1499A2828A4590DEBF94A737DC650@CY1PR0501MB1499.namprd05.prod.outlook.com&gt;</t>
  </si>
  <si>
    <t>Sat, 02 Jan 2016 16:09:11 -0500</t>
  </si>
  <si>
    <t>&lt;17016CAF-88D0-40A8-AA92-8EED0DF1EB16@verizon.net&gt;</t>
  </si>
  <si>
    <t>Wed, 8 Apr 2015 15:06:05 -0500</t>
  </si>
  <si>
    <t>united.com reservation for Washington, DC (IAD - Dulles)</t>
  </si>
  <si>
    <t>&lt;e74bd562-80ca-4b5b-818e-697826a3d949@ncsmcexchub02.nam.coair.com&gt;</t>
  </si>
  <si>
    <t>Fri, 8 May 2009 18:21:37 -0400</t>
  </si>
  <si>
    <t>[big campaign] 100 Days of Steele</t>
  </si>
  <si>
    <t>&lt;A28459BA2B4D5D49BED0238513058A7F01251CB543C2@CAPMAILBOX.americanprogresscenter.org&gt;</t>
  </si>
  <si>
    <t>Wed, 27 Aug 2014 12:38:49 -0400</t>
  </si>
  <si>
    <t>1 in 6 teachers laid off</t>
  </si>
  <si>
    <t>&lt;dbd170fb4b3d4fc3b0bccabd9a5d70c9@quinnforillinois.com&gt;</t>
  </si>
  <si>
    <t>Sun, 14 Dec 2014 15:57:23 -0800</t>
  </si>
  <si>
    <t>John Podesta &lt;john.podesta@gmail.com&gt;, Mom &lt;podesta.mary@gmail.com&gt;</t>
  </si>
  <si>
    <t>Survey at school board conference</t>
  </si>
  <si>
    <t>&lt;CAAVDwML0z5WFxuX2V-T+aQfpu90L-mUd-tcTvyyFc=2opB1yVQ@mail.gmail.com&gt;</t>
  </si>
  <si>
    <t>Sat, 20 Jun 2015 15:02:35 -0400</t>
  </si>
  <si>
    <t>&lt;2491436869784119322@unknownmsgid&gt;</t>
  </si>
  <si>
    <t>Mon, 29 Dec 2014 19:06:40 -0500</t>
  </si>
  <si>
    <t>Re: Talking</t>
  </si>
  <si>
    <t>&lt;CA+NiFyPwb27gJn1--W3qgKZbfusBtbWiziuz2d6ETA74fmLfAQ@mail.gmail.com&gt;</t>
  </si>
  <si>
    <t>Mon, 23 Mar 2015 01:36:47 -0000</t>
  </si>
  <si>
    <t>Delta travel on March 20, 2015. Please tell us how we did.</t>
  </si>
  <si>
    <t>&lt;b9mdcwebv3huj7au3866bqd3xgw214@mta607.e.delta.com&gt;</t>
  </si>
  <si>
    <t>Mon, 10 Aug 2015 17:31:09 +0000 (UTC)</t>
  </si>
  <si>
    <t>Alix Burns &lt;messages-noreply@linkedin.com&gt;</t>
  </si>
  <si>
    <t>Alix Burns's invitation is waiting for your response</t>
  </si>
  <si>
    <t>&lt;1887827655.1601123.1439227869300.JavaMail.app@ela4-app8476.prod&gt;</t>
  </si>
  <si>
    <t>Wed, 25 Feb 2015 10:28:32 -0500</t>
  </si>
  <si>
    <t>Molly McUsic &lt;mcusic@wyssfoundation.org&gt;, Eryn Sepp &lt;eryn.sepp@gmail.com&gt;</t>
  </si>
  <si>
    <t>RE: March 10 or 11 or night of 10 and morning of 11</t>
  </si>
  <si>
    <t>&lt;CAE6FiQ_GMpb8tBAivQEh9vTOzgZ+iO0gY_H+wHK1A0Cks9EFgQ@mail.gmail.com&gt;</t>
  </si>
  <si>
    <t>Tue, 1 Dec 2015 20:26:04 -0500</t>
  </si>
  <si>
    <t>TWEET Gayle Smith confirmation</t>
  </si>
  <si>
    <t>&lt;7750257369611082617@unknownmsgid&gt;</t>
  </si>
  <si>
    <t>Wed, 24 Feb 2016 19:14:25 +0000</t>
  </si>
  <si>
    <t>Briana T Hauser &lt;bth36@law.georgetown.edu&gt;</t>
  </si>
  <si>
    <t>Lost Glasses</t>
  </si>
  <si>
    <t>&lt;D2F36B40.78E0%bth36@law.georgetown.edu&gt;</t>
  </si>
  <si>
    <t>Fri, 16 Oct 2015 17:34:36 -0700</t>
  </si>
  <si>
    <t>Your special offer was a little off. We're very sorry.</t>
  </si>
  <si>
    <t>&lt;0.1.19.731.1D108739A1099F4.0@omp.e.hotwire.com&gt;</t>
  </si>
  <si>
    <t>Sun, 5 Oct 2008 14:24:08 -0400</t>
  </si>
  <si>
    <t>"Sarah Wartell" &lt;swartell@americanprogress.org&gt;</t>
  </si>
  <si>
    <t>john.podesta@gmail.com, dleger@americanprogress.org, 
 "Faiz Shakir" &lt;FShakir@americanprogress.org&gt;, laurasnichols@yahoo.com, 
 "John Halpin" &lt;jhalpin@americanprogress.org&gt;, 
 "Jennifer Palmieri" &lt;JPalmieri@americanprogress.org&gt;, 
 "Debby Goldberg" &lt;DGoldberg@americanprogress.org&gt;, 
 "John Podesta" &lt;jpodesta@americanprogress.org&gt;</t>
  </si>
  <si>
    <t>Re: A first</t>
  </si>
  <si>
    <t>&lt;80A0C6FBCD6E494E8933D1D1A52D267A0FFB4DBD@epistula.americanprogresscenter.org&gt;</t>
  </si>
  <si>
    <t>Mon, 5 Oct 2015 15:02:59 -0700</t>
  </si>
  <si>
    <t>"MileagePlus Partner" &lt;MileagePlus@news.united.com&gt;</t>
  </si>
  <si>
    <t>Earn 30% more miles when you register to amp up your mile earning</t>
  </si>
  <si>
    <t>&lt;0.1.4A.E2D.1D0FFB94C727054.0@omp.news.united.com&gt;</t>
  </si>
  <si>
    <t>Mon, 7 Mar 2016 15:24:00 -0500</t>
  </si>
  <si>
    <t>Re: John Pang Memo</t>
  </si>
  <si>
    <t>&lt;CAE6FiQ9B1=x0hrUF7cPKOLAs0Y9u+-DdeEm16hUe5P3BvMt5Yw@mail.gmail.com&gt;</t>
  </si>
  <si>
    <t>Mon, 11 May 2015 08:24:03 -0400</t>
  </si>
  <si>
    <t>May 11 Morning Show Roundup- Networks</t>
  </si>
  <si>
    <t>&lt;CAFjSERBOxD1NjCVCHpaVfed3te9geiyFduxiamG0144obriKpw@mail.gmail.com&gt;</t>
  </si>
  <si>
    <t>Sat, 31 Oct 2015 08:42:09 -0400</t>
  </si>
  <si>
    <t>&lt;CAE6FiQ_GaPAby4ZcLvbsWLdz_aB99Nx_TkwTDr=89obZd-F4uQ@mail.gmail.com&gt;</t>
  </si>
  <si>
    <t>Wed, 18 Mar 2015 13:18:01 +0000</t>
  </si>
  <si>
    <t>"Bull, Leslie  (Perkins Coie)" &lt;LBull@perkinscoie.com&gt;</t>
  </si>
  <si>
    <t>Cheryl Mills &lt;cheryl.mills@gmail.com&gt;, 
 Marissa Astor &lt;marissa.astor@icloud.com&gt;</t>
  </si>
  <si>
    <t>&lt;B698937001E4734DB8AB0E03376FD0AA175F0A56@dc2sppmail22a&gt;</t>
  </si>
  <si>
    <t>Tue, 8 Jul 2014 16:31:44 -0400</t>
  </si>
  <si>
    <t xml:space="preserve">Emails from heather </t>
  </si>
  <si>
    <t>&lt;C9C64F13-0B93-45B1-955D-9A2DBDEB01E2@gmail.com&gt;</t>
  </si>
  <si>
    <t>Mon, 17 Aug 2015 07:36:51 -0600</t>
  </si>
  <si>
    <t>Sylvia Kaminska &lt;sylvia@rattner.com&gt;</t>
  </si>
  <si>
    <t>&lt;-7067760685879677019@unknownmsgid&gt;</t>
  </si>
  <si>
    <t>Sun, 20 Dec 2015 16:15:29 -0500</t>
  </si>
  <si>
    <t>&lt;-6184464597192302892@unknownmsgid&gt;</t>
  </si>
  <si>
    <t>Fri, 7 Aug 2015 19:39:13 +0000</t>
  </si>
  <si>
    <t>Remember that Walking Challenge? It's almost over.</t>
  </si>
  <si>
    <t>&lt;DAD46678B17CA74DBD4C5591B371170E0BA00498@LAW-MBX02.law.georgetown.edu&gt;</t>
  </si>
  <si>
    <t>Tue, 19 May 2015 22:30:21 -0500</t>
  </si>
  <si>
    <t>Re: Rory and a raucous crowd in Vegas</t>
  </si>
  <si>
    <t>&lt;7138382442139636385@unknownmsgid&gt;</t>
  </si>
  <si>
    <t>Sat, 15 Nov 2008 17:22:19 -0500</t>
  </si>
  <si>
    <t>Ruth Simmons bio</t>
  </si>
  <si>
    <t>&lt;2D9BF548D5515F438B3AA0B0BE7BF5F62FE97FFC76@MBX-01.ptt.gov&gt;</t>
  </si>
  <si>
    <t>Wed, 4 Jun 2014 14:29:53 -0400</t>
  </si>
  <si>
    <t>Re: EPA rule</t>
  </si>
  <si>
    <t>&lt;862D3B77-B306-4442-9495-AA6FD2466DD0@gmail.com&gt;</t>
  </si>
  <si>
    <t>Fri, 5 Aug 2011 12:22:58 -0400 (EDT)</t>
  </si>
  <si>
    <t>five women</t>
  </si>
  <si>
    <t>&lt;1308461289.1897899540@democracy.dsccdb.www.democratsenators.org&gt;</t>
  </si>
  <si>
    <t>Mon, 14 Dec 2015 10:30:50 -0500</t>
  </si>
  <si>
    <t>Carl Wagner &lt;crwagner54@gmail.com&gt;</t>
  </si>
  <si>
    <t>Congratulations</t>
  </si>
  <si>
    <t>&lt;CADFEzgz9ehN3w51FZYo_DoAjOCtxs2w2adwv9G5mHuMQ+XT+1A@mail.gmail.com&gt;</t>
  </si>
  <si>
    <t>Fri, 7 Jun 2013 08:29:09 -0400</t>
  </si>
  <si>
    <t>Tina Flournoy &lt;Tina@presidentclinton.com&gt;, 
 Bari Lurie &lt;blurie@clintonfoundation.org&gt;, 
 Huma Abedin Contact &lt;huma@clintonemail.com&gt;, 
 Maura Pally &lt;mpally@clintonfoundation.org&gt;</t>
  </si>
  <si>
    <t>&lt;651EDFB72078454697DF67586425910E17E359DA19@CLINTON07.utopiasystems.net&gt;</t>
  </si>
  <si>
    <t>Fri, 2 May 2014 05:32:00 -0400</t>
  </si>
  <si>
    <t>"Mark J. Penn" &lt;Mark@stagwell.com&gt;</t>
  </si>
  <si>
    <t>Re: Big data</t>
  </si>
  <si>
    <t>&lt;BBEE3054-6B5E-45B6-AD18-D22D3F939C0D@gmail.com&gt;</t>
  </si>
  <si>
    <t>Mon, 13 Oct 2014 12:46:25 -0400</t>
  </si>
  <si>
    <t>Just had a good convo with Cheryl--you have two secs to chat so we're
 on the same page?</t>
  </si>
  <si>
    <t>&lt;CADthMMstmoUkdOb3OUiVahOCdy_BQ5M6OnORL8ve6oZLh90e-w@mail.gmail.com&gt;</t>
  </si>
  <si>
    <t>Wed, 9 Dec 2009 11:35:12 -0500 (EST)</t>
  </si>
  <si>
    <t>CNN Reports "Sestak ... is not backing down ... against Specter"</t>
  </si>
  <si>
    <t>&lt;366434695.1520777327@wfc.wfcDB.mail.democracyinaction.com&gt;</t>
  </si>
  <si>
    <t>Wed, 5 Aug 2009 01:48:43 -0400</t>
  </si>
  <si>
    <t>Fw: Statement by White House Press Secretary Robert Gibbs</t>
  </si>
  <si>
    <t>&lt;786762D781A7FF4FAC9060892B404488034930801E@CLNTINET08.clinton.local&gt;</t>
  </si>
  <si>
    <t>Mon, 9 Mar 2015 19:19:35 -0400</t>
  </si>
  <si>
    <t>&lt;CAE6FiQ8nk-EjfOuwdaWwhHLD+jTQhRtQ7KZoxgLZObk5YmiVHQ@mail.gmail.com&gt;</t>
  </si>
  <si>
    <t>Fri, 14 Sep 2012 12:30:45 -0400</t>
  </si>
  <si>
    <t>This:</t>
  </si>
  <si>
    <t>&lt;206cfd02bae31b4193efb135f1642aaa@ofa0.bounce.bluestatedigital.com&gt;</t>
  </si>
  <si>
    <t>Wed, 10 Sep 2014 08:00:00 -0500</t>
  </si>
  <si>
    <t>New Edition: Global Climate Change and U.S. Law</t>
  </si>
  <si>
    <t>&lt;265-19216879.1410354035875.JavaMail.SYSTEM@chg-mcm-prod&gt;</t>
  </si>
  <si>
    <t>Fri, 11 Dec 2015 17:01:11 +0000</t>
  </si>
  <si>
    <t>INVITE: Join us for a conf. call on commercial drones</t>
  </si>
  <si>
    <t>&lt;34117dbc202c8c2d10ce62694c81ea49@bounce.bluestatedigital.com&gt;</t>
  </si>
  <si>
    <t>Sun, 7 Jun 2015 10:00:07 -0400</t>
  </si>
  <si>
    <t>Re: She lit up the room in Detroit</t>
  </si>
  <si>
    <t>&lt;CAE6FiQ9pSC4pkD9GZ-XxEd-dga2ZWZwsqgkf5riBUJ-Wyin27A@mail.gmail.com&gt;</t>
  </si>
  <si>
    <t>Fri, 8 Mar 2013 12:11:28 -0600 (CST)</t>
  </si>
  <si>
    <t>Next Week: EMC Call with Congressman Ed Markey</t>
  </si>
  <si>
    <t>&lt;3092936.1362766305693.JavaMail.www@app309&gt;</t>
  </si>
  <si>
    <t>Mon, 26 Nov 2012 18:08:37 -0500</t>
  </si>
  <si>
    <t>Biweekly and CHAI Report for WJC</t>
  </si>
  <si>
    <t>&lt;651EDFB72078454697DF67586425910E17E1904A61@CLINTON07.utopiasystems.net&gt;</t>
  </si>
  <si>
    <t>Wed, 4 Nov 2015 18:00:06 -0500</t>
  </si>
  <si>
    <t>Maura Keefe &lt;mkeefe@hillaryclinton.com&gt;, 
 Laura Rosenberger &lt;lrosenberger@hillaryclinton.com&gt;</t>
  </si>
  <si>
    <t>RE: Military Sexual Assault Call</t>
  </si>
  <si>
    <t>&lt;61332fbd78adf18e99572eaba282dbf8@mail.gmail.com&gt;</t>
  </si>
  <si>
    <t>Sat, 12 Mar 2016 20:59:24 -0500</t>
  </si>
  <si>
    <t>&lt;CAFcwtWCpqS6RLAsRGP0W78zPfUmVij1oST1DnY4a5GTxgxC-BA@mail.gmail.com&gt;</t>
  </si>
  <si>
    <t>Wed, 9 Jan 2008 14:32:53 -0500</t>
  </si>
  <si>
    <t>"Begala, Paul" &lt;pbegala@hatcreekent.com&gt;, "Tom Matzzie" &lt;tom@zzranch.com&gt;, 
 "Tara McGuinness" &lt;tara.mcguinness@gmail.com&gt;, 
 "Susan McCue" &lt;susan@one.org&gt;, "John Podesta" &lt;john.podesta@gmail.com&gt;</t>
  </si>
  <si>
    <t>RE: McCain Survey- Take 3</t>
  </si>
  <si>
    <t>&lt;A596446760EC454295A8ADEC2961A62A0248BA24@EVS1.GQRR.local&gt;</t>
  </si>
  <si>
    <t>Sun, 14 Feb 2016 01:32:57 +0000</t>
  </si>
  <si>
    <t>"john.podesta@gmail.com" &lt;john.podesta@gmail.com&gt;, 
 Minyon Moore &lt;Minyon.Moore@deweysquare.com&gt;</t>
  </si>
  <si>
    <t>Fwd: Will Republicans have guts to block Obama nomination of new
 Supreme Court justice to replace Justice Antonin Scalia?</t>
  </si>
  <si>
    <t>&lt;0AD8DC7B-7AFB-452A-B0D4-241D306609D0@brazileassociates.com&gt;</t>
  </si>
  <si>
    <t>Mon, 25 Aug 2008 15:15:49 GMT</t>
  </si>
  <si>
    <t>Your chance to vote NOW</t>
  </si>
  <si>
    <t>&lt;20080825151549.16592.6313.qmail@omail2.sac.getactive.com&gt;</t>
  </si>
  <si>
    <t>Fri, 16 Jan 2015 14:59:54 -0500</t>
  </si>
  <si>
    <t>&lt;CAGLPf4fdvT-W3sHRpZtbbPPBArVrUQvJ65VyiQW1BNs8r8BkLw@mail.gmail.com&gt;</t>
  </si>
  <si>
    <t>Wed, 24 Feb 2016 18:17:30 +0000 (UTC)</t>
  </si>
  <si>
    <t>Shiellah Mabou &lt;hit-reply@linkedin.com&gt;</t>
  </si>
  <si>
    <t>Hello</t>
  </si>
  <si>
    <t>&lt;1220080424.4730582.1456337850167.JavaMail.app@ltx1-app6023.prod.linkedin.com&gt;</t>
  </si>
  <si>
    <t>Sun, 28 Jun 2015 00:41:06 +0000</t>
  </si>
  <si>
    <t>"'nmerrill@hillaryclinton.com'" &lt;nmerrill@hillaryclinton.com&gt;, 
 "'cheryl.mills@gmail.com'" &lt;cheryl.mills@gmail.com&gt;</t>
  </si>
  <si>
    <t>Re: possible Podesta statement to prebut Gowdy</t>
  </si>
  <si>
    <t>&lt;01144.115062720410800447@us-mta-14.us.mimecast.lan&gt;</t>
  </si>
  <si>
    <t>Thu, 24 Sep 2009 17:46:24 -0400</t>
  </si>
  <si>
    <t>[big campaign] FW: Conservatives Defend Insurers With Track Record Of
 Exploiting Seniors</t>
  </si>
  <si>
    <t>&lt;A28459BA2B4D5D49BED0238513058A7F0125F49E78AE@CAPMAILBOX.americanprogresscenter.org&gt;</t>
  </si>
  <si>
    <t>Sat, 21 Feb 2015 06:37:37 -0500</t>
  </si>
  <si>
    <t>Re: Maribel door</t>
  </si>
  <si>
    <t>&lt;CAE6FiQ8b8pxNaNkb2hiCQYaGEdGvoG4b0k=RHdbyFdX2804Y5Q@mail.gmail.com&gt;</t>
  </si>
  <si>
    <t>Fri, 30 Oct 2015 21:15:07 +0000</t>
  </si>
  <si>
    <t>Ed Paisley &lt;epaisley@equitablegrowth.org&gt;</t>
  </si>
  <si>
    <t>Equitable Growth Receives its Non-profit status</t>
  </si>
  <si>
    <t>&lt;D25955C4.2C416%epaisley@equitablegrowth.org&gt;</t>
  </si>
  <si>
    <t>Tue, 18 Nov 2008 23:15:15 -0500</t>
  </si>
  <si>
    <t>"John Monahan" &lt;jm3@law.georgetown.edu&gt;</t>
  </si>
  <si>
    <t>jpodesta@americanprogress.org, john.podesta@gmail.com, john.podesta@ptt.gov, 
 rahm.emanuel@ptt.gov, rahm@friendsofrahmemanuel.com</t>
  </si>
  <si>
    <t>State and Local Fiscal Crisis -- Possible Options</t>
  </si>
  <si>
    <t>&lt;B2B528FACEE6274099FCDF0C239D59DA65C818@law-be1.law.georgetown.edu&gt;</t>
  </si>
  <si>
    <t>Thu, 4 Feb 2016 22:57:47 -0500</t>
  </si>
  <si>
    <t>Troy Price &lt;tprice@hillaryclinton.com&gt;, 
 Rob Flaherty &lt;rflaherty@hillaryclinton.com&gt;</t>
  </si>
  <si>
    <t>&lt;CADHYb1_7PKrAE-8OW1L1sZ6xp8WyQ_J5v0jUEv_ZwzOyp5SHtw@mail.gmail.com&gt;</t>
  </si>
  <si>
    <t>Fri, 10 Apr 2015 10:19:39 -0700</t>
  </si>
  <si>
    <t>Re: MSP</t>
  </si>
  <si>
    <t>&lt;CAP-MWF6RNVuH7iDpa0N5XS1hRwqJNXo0a-edsJUFBd=V5joa6Q@mail.gmail.com&gt;</t>
  </si>
  <si>
    <t>Mon, 07 Mar 2016 16:01:03 -0600</t>
  </si>
  <si>
    <t>khgordon@gmail.com</t>
  </si>
  <si>
    <t>Mary Podesta &lt;podesta.mary@gmail.com&gt;, 
 'John Podesta' &lt;john.podesta@gmail.com&gt;</t>
  </si>
  <si>
    <t>Re: Truckee</t>
  </si>
  <si>
    <t>&lt;20160307220103.6484048.14058.49302@gmail.com&gt;</t>
  </si>
  <si>
    <t>Thu, 24 Dec 2015 17:30:32 +0000</t>
  </si>
  <si>
    <t>Fw: Women ....in agriculture</t>
  </si>
  <si>
    <t>&lt;D2A54D6C239A7142B6BA3AF3AB4C400052E94677@mbx028-e1-va-8.exch028.domain.local&gt;</t>
  </si>
  <si>
    <t>Fri, 16 Oct 2015 17:34:57 -0500</t>
  </si>
  <si>
    <t xml:space="preserve">Hey bro quick question. </t>
  </si>
  <si>
    <t>&lt;3282CAA8-0217-429B-B9EC-17A44F971253@gsdm.com&gt;</t>
  </si>
  <si>
    <t>Thu, 10 Mar 2016 13:14:53 +0000</t>
  </si>
  <si>
    <t>&lt;834217854450be0a0db6e8ef52662596537.20160310131442@mail149.suw14.mcdlv.net&gt;</t>
  </si>
  <si>
    <t>Fri, 30 Jan 2015 13:10:17 +0000</t>
  </si>
  <si>
    <t>Robby Mook &lt;robbymook2015@gmail.com&gt;, Evergreen &lt;hrod17@clintonemail.com&gt;</t>
  </si>
  <si>
    <t>&lt;BLUPR03MB1997EC38FF6F0514D9B6C56B9310@BLUPR03MB199.namprd03.prod.outlook.com&gt;</t>
  </si>
  <si>
    <t>Thu, 23 Jul 2015 13:40:26 -0400</t>
  </si>
  <si>
    <t>Maya Harris &lt;mharris@hillaryclinton.com&gt;, 
 Jake Sullivan &lt;jsullivan@hillaryclinton.com&gt;, 
 John Podesta &lt;john.podesta@gmail.com&gt;, 
 Jennifer Palmieri &lt;jpalmieri@hillaryclinton.com&gt;, 
 Amanda Renteria &lt;arenteria@hillaryclinton.com&gt;, 
 Christina Reynolds &lt;creynolds@hillaryclinton.com&gt;, 
 Marlon Marshall &lt;mmarshall@hillaryclinton.com&gt;, 
 Kristina Schake &lt;kschake@hillaryclinton.com&gt;</t>
  </si>
  <si>
    <t>Fwd: Min wage</t>
  </si>
  <si>
    <t>&lt;CANqZgL8p7RhmgG1FSJ8ZxJBnZsAycreJUAfcu2DWwKSX0V9rsg@mail.gmail.com&gt;</t>
  </si>
  <si>
    <t>Mon, 12 Jan 2009 17:55:24 -0500</t>
  </si>
  <si>
    <t>*REVISED* TUESDAY Schedule for President</t>
  </si>
  <si>
    <t>&lt;2D9BF548D5515F438B3AA0B0BE7BF5F6303C1A6AF2@MBX-01.ptt.gov&gt;</t>
  </si>
  <si>
    <t>Tue, 19 Jan 2010 12:22:00 -0500 (EST)</t>
  </si>
  <si>
    <t>"Ann F. Lewis" &lt;kg@kirstengillibrand.com&gt;</t>
  </si>
  <si>
    <t>Unequivocal</t>
  </si>
  <si>
    <t>&lt;655666833.335173064@democracy.dsccdb.www.democratsenators.org&gt;</t>
  </si>
  <si>
    <t>Mon, 23 Mar 2015 12:11:50 -0400</t>
  </si>
  <si>
    <t>Jeff &lt;jbermandc@gmail.com&gt;</t>
  </si>
  <si>
    <t>"Elias, Marc  (Perkins Coie)" &lt;MElias@perkinscoie.com&gt;, 
 Robby Mook &lt;robbymook2015@gmail.com&gt;, John Podesta &lt;john.podesta@gmail.com&gt;</t>
  </si>
  <si>
    <t>&lt;u9pawogpcsn4wcoqf0kxf1ju.1427127033086@email.android.com&gt;</t>
  </si>
  <si>
    <t>Fri, 7 Aug 2015 17:31:24 -0400</t>
  </si>
  <si>
    <t>&lt;CAE_=YH-eWweYybhGMg_vj4gdVm+UHNA8W8ORXXvbNe=8f-ZCRw@mail.gmail.com&gt;</t>
  </si>
  <si>
    <t>Sat, 27 Sep 2008 22:18:58 -0400</t>
  </si>
  <si>
    <t>Re: TIME</t>
  </si>
  <si>
    <t>&lt;8dd172e0809271918i5d5c69a1s704fe974504dc482@mail.gmail.com&gt;</t>
  </si>
  <si>
    <t>Sun, 3 May 2015 08:55:05 -0400</t>
  </si>
  <si>
    <t>Mae S Podesta &lt;Mae_Podesta@mckinsey.com&gt;</t>
  </si>
  <si>
    <t>Tammy Sun</t>
  </si>
  <si>
    <t>&lt;CAE6FiQ-NNOSZL2jGcUTWb+ShYkUu=XX27Q1mCa8eUxTgJGydtA@mail.gmail.com&gt;</t>
  </si>
  <si>
    <t>Sat, 05 Mar 2016 14:16:34 -0500</t>
  </si>
  <si>
    <t>Stand with Elizabeth Warren: Seniors and veterans deserve a raise</t>
  </si>
  <si>
    <t>&lt;20160305141634.785009078@democrats.com&gt;</t>
  </si>
  <si>
    <t>Tue, 15 Dec 2015 21:51:12 +0000</t>
  </si>
  <si>
    <t>2016-2017 Course Descriptions and Bio</t>
  </si>
  <si>
    <t>&lt;98F02D621C181D44B000D31CDD59A61169D500FA@LAW-MBX01.law.georgetown.edu&gt;</t>
  </si>
  <si>
    <t>Fri, 17 Apr 2015 13:36:46 -0400</t>
  </si>
  <si>
    <t>Re: Hillary and TPP story</t>
  </si>
  <si>
    <t>&lt;-8896775711787323437@unknownmsgid&gt;</t>
  </si>
  <si>
    <t>Tue, 18 Feb 2014 17:05:30 +0000</t>
  </si>
  <si>
    <t>JOHN Podesta &lt;john.podesta@gmail.com&gt;</t>
  </si>
  <si>
    <t>Fw: Podesta</t>
  </si>
  <si>
    <t>&lt;2c695857fb844c829902327bfab37cf5@BN1PR07MB152.namprd07.prod.outlook.com&gt;</t>
  </si>
  <si>
    <t>Tue, 2 Dec 2014 21:02:06 -0500</t>
  </si>
  <si>
    <t>&lt;CAOK2ngNBLy-JqsQG_zogKwPC7z6Uwj+hK-Zjz5DGVKPGLHVqug@mail.gmail.com&gt;</t>
  </si>
  <si>
    <t>Tue, 24 Mar 2015 07:50:11 -0400</t>
  </si>
  <si>
    <t>Donor calls</t>
  </si>
  <si>
    <t>&lt;D77ED752-C37B-484E-8D1D-FBBBF7B1FF04@me.com&gt;</t>
  </si>
  <si>
    <t>Tue, 14 Oct 2008 06:52:04 -0400</t>
  </si>
  <si>
    <t>john.podesta@gmail.com, "Don Gips" &lt;Don.Gips@Level3.com&gt;</t>
  </si>
  <si>
    <t>RE: Susan Ness</t>
  </si>
  <si>
    <t>&lt;0DA00BFE3116BB4DB975587B3511F4E00557C936@EXNJMB57.nam.nsroot.net&gt;</t>
  </si>
  <si>
    <t>Tue, 19 Jan 2016 21:49:54 -0500</t>
  </si>
  <si>
    <t>Steve Hildebrand &lt;steve@josiahscoffee.com&gt;</t>
  </si>
  <si>
    <t>Re: FW: Some unsolicited advice</t>
  </si>
  <si>
    <t>&lt;CAE6FiQ9kx=4pLtH3f7H054KENAn7qbhWhdof7cQoB_Wursm3nA@mail.gmail.com&gt;</t>
  </si>
  <si>
    <t>Fri, 11 Sep 2015 11:05:12 -0400</t>
  </si>
  <si>
    <t>Robby Mook &lt;re47@hillaryclinton.com&gt;, John Podesta &lt;john.podesta@gmail.com&gt;, 
 Huma Abedin &lt;ha16@hillaryclinton.com&gt;, 
 Jennifer Palmieri &lt;jpalmieri@hillaryclinton.com&gt;</t>
  </si>
  <si>
    <t>&lt;CA+otJy_KD-2NZRsWPwaRufUJmDEjrJOTqdZ07vMnga0=H8P7YQ@mail.gmail.com&gt;</t>
  </si>
  <si>
    <t>Sun, 9 Nov 2008 18:26:21 +0000</t>
  </si>
  <si>
    <t>jleach@princeton.edu</t>
  </si>
  <si>
    <t>Phone call today</t>
  </si>
  <si>
    <t>&lt;1211365439-1226255167-cardhu_decombobulator_blackberry.rim.net-1164532036-@bxe245.bisx.prod.on.blackberry&gt;</t>
  </si>
  <si>
    <t>Wed, 4 Feb 2015 16:13:17 +0200</t>
  </si>
  <si>
    <t>TPMC 2015 Dissemination &lt;dissemination@mccsis.org&gt;</t>
  </si>
  <si>
    <t>4th Conference on Theory and Practice in Modern Computing 2015 in Las Palmas de Gran Canaria, Spain: submit until 6 March</t>
  </si>
  <si>
    <t>&lt;1275985-1423059043336-1351-8673691-1-0@d.ss41.shsend.com&gt;</t>
  </si>
  <si>
    <t>Tue, 28 Oct 2014 12:45:21 +0000</t>
  </si>
  <si>
    <t>Anna Gelpern &lt;ag1348@law.georgetown.edu&gt;</t>
  </si>
  <si>
    <t>Workshop Reminder for Today, Tuesday, October 28: Abbe Smith,
 "Representing Rapists"</t>
  </si>
  <si>
    <t>&lt;33ADB1F128A64249BB6A8EFD7020179652C036A2@LAW-MBX02.law.georgetown.edu&gt;</t>
  </si>
  <si>
    <t>Wed, 17 Jun 2015 18:46:51 -0700</t>
  </si>
  <si>
    <t>Re: Remarks at NALEO</t>
  </si>
  <si>
    <t>&lt;2275414084993590006@unknownmsgid&gt;</t>
  </si>
  <si>
    <t>Wed, 29 Apr 2015 19:16:28 -0400</t>
  </si>
  <si>
    <t>We should tweet somethingabout california climate announcement</t>
  </si>
  <si>
    <t>&lt;CAE6FiQ_MsSvoi-BmvrC5KqTxhC-vexkLr6ScF9Oeh5yHtGZ+vQ@mail.gmail.com&gt;</t>
  </si>
  <si>
    <t>Sat, 26 Jul 2014 22:45:24 +0000</t>
  </si>
  <si>
    <t>&lt;CFF9A7B2.FEC3%jmd@mit.edu&gt;</t>
  </si>
  <si>
    <t>Wed, 10 Feb 2016 17:27:34 -0500</t>
  </si>
  <si>
    <t>Re: Hillary column tomorrow</t>
  </si>
  <si>
    <t>&lt;CAE6FiQ-av30jBq814fMUjFiEWxQR1X5O+Dt56tP7+VY6E2O1ww@mail.gmail.com&gt;</t>
  </si>
  <si>
    <t>Thu, 28 Jan 2016 14:00:54 -0800</t>
  </si>
  <si>
    <t>Philip Munger &lt;philm@neomailbox.ch&gt;</t>
  </si>
  <si>
    <t>Identified a flaw in Bernie's campaign: he is (effectively) saying
 he's better than Obama</t>
  </si>
  <si>
    <t>&lt;D2CFCDBF.14D913%philm@neomailbox.ch&gt;</t>
  </si>
  <si>
    <t>Mon, 25 Jan 2016 16:04:10 -0600</t>
  </si>
  <si>
    <t>ABA CLE - Section of Science &amp; Technology Law &lt;cle@americanbar.org&gt;</t>
  </si>
  <si>
    <t>Early-Bird Pricing: The Internet of Things 2016 National Institute | Register Now!</t>
  </si>
  <si>
    <t>&lt;29931-4701641.1453759520484.JavaMail.SYSTEM@chg-mcm-prod&gt;</t>
  </si>
  <si>
    <t>Wed, 04 Aug 2010 16:48:43 -0400</t>
  </si>
  <si>
    <t>Jackpot</t>
  </si>
  <si>
    <t>&lt;0e81c7ec9da44d2b98a3513ad9e290cf@goyleforcongress.com&gt;</t>
  </si>
  <si>
    <t>Wed, 20 Feb 2008 22:35:07 -0500</t>
  </si>
  <si>
    <t>"Jesse Contario" &lt;JContario@gqrr.com&gt;</t>
  </si>
  <si>
    <t>RE: Address to deliver IC materials</t>
  </si>
  <si>
    <t>&lt;DC51CA130B02C546A982679CDF0CCBEF028BF146@EVS1.GQRR.local&gt;</t>
  </si>
  <si>
    <t>Mon, 14 Apr 2008 13:34:36 -0400</t>
  </si>
  <si>
    <t>FW: New PNW Subscriber Service</t>
  </si>
  <si>
    <t>&lt;0C02F4B1261CD944A437ED3117C864C947C1BB@NEA-HQ-EVS2.NEA.LOC&gt;</t>
  </si>
  <si>
    <t>Tue, 15 Jul 2008 17:18:15 -0400</t>
  </si>
  <si>
    <t>"Robert Kellman" &lt;rkellman@ps-b.com&gt;</t>
  </si>
  <si>
    <t>jpodesta@amprog.org, john.podesta@gmail.com</t>
  </si>
  <si>
    <t>lunch / breakfast with Mark Penn</t>
  </si>
  <si>
    <t>&lt;1DFC4F22C21A448D82F1267EC4F55ECD@psb.com&gt;</t>
  </si>
  <si>
    <t>Tue, 28 Apr 2015 15:13:13 -0400</t>
  </si>
  <si>
    <t>Re: Nancy -- good to go</t>
  </si>
  <si>
    <t>&lt;CAE6FiQ8+6GXjSAAdrW-buKdd0Ak1eyJa5vbT9su=dp7Y+ibpSg@mail.gmail.com&gt;</t>
  </si>
  <si>
    <t>Sun, 21 Feb 2016 20:53:33 +0000</t>
  </si>
  <si>
    <t>john.podesta@gmail.com, scurrie@bsgco.com, jbenenson@bsgco.com, 
 david@dixondavismedia.com, jim.margolis@gmmb.com, nnayak@hillaryclinton.com, 
 jpalmieri@hillaryclinton.com, oshur@hillaryclinton.com, 
 re47@hillaryclinton.com, mona@algpolling.com, gruncom@aol.com, 
 David Binder &lt;david@db-research.com&gt;, caitlin@grunwald-communications.com, 
 mmarshall@hillaryclinton.com, ekriegel@hillaryclinton.com, 
 rich@dixondavismedia.com, ellen.esterhay@gmmb.com, john@algpolling.com</t>
  </si>
  <si>
    <t>Updated Invitation: Data Check-In @ Mon Feb 22, 2016 6pm - 6:30pm (john.podesta@gmail.com)</t>
  </si>
  <si>
    <t>&lt;001a11469378d1c653052c4de821@google.com&gt;</t>
  </si>
  <si>
    <t>Thu, 14 Aug 2014 16:01:58 -0400</t>
  </si>
  <si>
    <t>Fwd: Foreign Affairs: Beyond Copenhagen</t>
  </si>
  <si>
    <t>&lt;CAE6FiQ_q_Jn9qQS2HdReqLCTXSwpcC_sURnovfY5o3QVbojzuA@mail.gmail.com&gt;</t>
  </si>
  <si>
    <t>Fri, 8 Jan 2016 16:26:22 -0500</t>
  </si>
  <si>
    <t>Jeff Blake Krehely &lt;jeff.krehely@gmail.com&gt;</t>
  </si>
  <si>
    <t>Jeff Krehely &lt;jeff.krehely@gmail.com&gt;</t>
  </si>
  <si>
    <t>some news</t>
  </si>
  <si>
    <t>&lt;CANVRAzYj3MfPO46E7Sd4HJCv6Vab2kP2piDrhSTiYqiSDMCMsA@mail.gmail.com&gt;</t>
  </si>
  <si>
    <t>Thu, 14 Feb 2013 11:30:17 -0500 (EST)</t>
  </si>
  <si>
    <t>End Oil Company Subsidies Today!</t>
  </si>
  <si>
    <t>&lt;2471683969.-1004538712@org.orgDB.mail.democracyinaction.org&gt;</t>
  </si>
  <si>
    <t>Thu, 10 Apr 2008 08:59:54 -0400</t>
  </si>
  <si>
    <t>Re: Politico</t>
  </si>
  <si>
    <t>&lt;8dd172e0804100559j17b67136g17cbcef6d34e211c@mail.gmail.com&gt;</t>
  </si>
  <si>
    <t>Thu, 24 Jul 2014 13:21:51 -0400</t>
  </si>
  <si>
    <t>Mark Agrast &lt;agrast@gmail.com&gt;</t>
  </si>
  <si>
    <t>Re: A request</t>
  </si>
  <si>
    <t>&lt;CADRiUZY0DONkgAf-LQN0Q4O9BQFgA6+JRK-aHpQyHPYY+YA5wQ@mail.gmail.com&gt;</t>
  </si>
  <si>
    <t>Thu, 16 Jul 2015 15:39:09 -0400</t>
  </si>
  <si>
    <t>Dennis Cheng &lt;dcheng@hillaryclinton.com&gt;, 
 Marlon Marshall &lt;mmarshall@hillaryclinton.com&gt;</t>
  </si>
  <si>
    <t>Fwd: Claudia Wagner</t>
  </si>
  <si>
    <t>&lt;CAE6FiQ9YUNkw-5GrC80Jy7qiM=4w-q-kJOhMJJmwuyp_jjGd+g@mail.gmail.com&gt;</t>
  </si>
  <si>
    <t>Wed, 19 Nov 2008 09:19:17 -0500</t>
  </si>
  <si>
    <t>reminder, 8:15 CST / 9:15 EST call now</t>
  </si>
  <si>
    <t>&lt;2D9BF548D5515F438B3AA0B0BE7BF5F62FE97FFE62@MBX-01.ptt.gov&gt;</t>
  </si>
  <si>
    <t>Thu, 1 May 2014 19:18:59 +0000</t>
  </si>
  <si>
    <t>&lt;25FD17942867384A8E90BD86C550FB7821CDA1@CESC-EXCH01.clinton.local&gt;</t>
  </si>
  <si>
    <t>Fri, 10 Apr 2015 04:26:53 +0000</t>
  </si>
  <si>
    <t>"Sandler, Jim" &lt;james@sandlerfoundation.org&gt;, 
 "Knaebel, Sergio" &lt;SKnaebel@sandlerfoundation.org&gt;, 
 "Daetz, Steve" &lt;sdaetz@sandlerfoundation.org&gt;</t>
  </si>
  <si>
    <t>Fwd: Energy Innovation's New Report Series on California Energy
 Policy</t>
  </si>
  <si>
    <t>&lt;0F2A7708-364A-4418-AA9A-1450FB415136@sandlerfoundation.org&gt;</t>
  </si>
  <si>
    <t>Wed, 22 Aug 2012 14:49:10 -0500</t>
  </si>
  <si>
    <t>Cheri Bustos &lt;cheri@cheribustos.com&gt;</t>
  </si>
  <si>
    <t>Following Up</t>
  </si>
  <si>
    <t>&lt;CAFwadoWyowXhFjUMx3j3JxONdgiEP=z=NAd21S48-6b6dNKAOA@mail.gmail.com&gt;</t>
  </si>
  <si>
    <t>Sat, 20 Feb 2010 13:44:12 -0500 (EST)</t>
  </si>
  <si>
    <t>This weekend</t>
  </si>
  <si>
    <t>&lt;672496743.2092213049@democracy.dsccdb.www.democratsenators.org&gt;</t>
  </si>
  <si>
    <t>Wed, 29 Oct 2008 15:31:55 -0400</t>
  </si>
  <si>
    <t>john.podesta@gmail.com, prouse@barackobama.com</t>
  </si>
  <si>
    <t>Tony Knowles</t>
  </si>
  <si>
    <t>&lt;E66066FAFFFA6C4487FA9C3D3010AEFC0277DF68@tagmail.mkalbright.com&gt;</t>
  </si>
  <si>
    <t>Mon, 28 Sep 2015 13:18:18 -0400</t>
  </si>
  <si>
    <t>Larissa Paule-Carres &lt;larissalpcs@gmail.com&gt;</t>
  </si>
  <si>
    <t>&lt;CAE6FiQ-KKJN4gDU4XiJD56XU4PSJu49DLrH7SRL7A47k+tPGRA@mail.gmail.com&gt;</t>
  </si>
  <si>
    <t>Mon, 6 Apr 2015 23:23:35 -0400</t>
  </si>
  <si>
    <t>Re: TPA/TPP Letter</t>
  </si>
  <si>
    <t>&lt;8D29ECF0-C440-4A30-9B7E-B8D63C8A50EF@gmail.com&gt;</t>
  </si>
  <si>
    <t>Fri, 19 Feb 2016 13:26:14 -0500</t>
  </si>
  <si>
    <t>Fwd: Letter for John Podesta, from Lucy Rockefeller Waletzky</t>
  </si>
  <si>
    <t>&lt;1689143022441098584@unknownmsgid&gt;</t>
  </si>
  <si>
    <t>Tue, 16 Feb 2016 14:57:21 -0500</t>
  </si>
  <si>
    <t>Speech Drafts &lt;speechdrafts@hillaryclinton.com&gt;, 
 Speech Book &lt;speechbook@hillaryclinton.com&gt;, 
 Brynne Craig &lt;bcraig@hillaryclinton.com&gt;, 
 LaDavia Drane &lt;ldrane@hillaryclinton.com&gt;</t>
  </si>
  <si>
    <t>FINAL: Breaking every barrier</t>
  </si>
  <si>
    <t>&lt;CAFcwtWBbbeSFK5w7BDGqjB3Qb4fu65uGWgB3sg_JD94TBS4PKg@mail.gmail.com&gt;</t>
  </si>
  <si>
    <t>Tue, 20 Oct 2015 23:01:02 -0400</t>
  </si>
  <si>
    <t>Re: Benghazi emails and blog post - for your approval - 10am wedn.</t>
  </si>
  <si>
    <t>&lt;2958165936571119972@unknownmsgid&gt;</t>
  </si>
  <si>
    <t>Wed, 12 Sep 2012 09:00:38 -0400</t>
  </si>
  <si>
    <t>first attack</t>
  </si>
  <si>
    <t>&lt;9c45ab2e248745129a4e8d6a9dd2c974@seanmaloney.com&gt;</t>
  </si>
  <si>
    <t>Thu, 7 May 2015 19:30:57 -0400</t>
  </si>
  <si>
    <t>&lt;-9209341333385482360@unknownmsgid&gt;</t>
  </si>
  <si>
    <t>Sun, 13 Sep 2009 13:46:28 EDT</t>
  </si>
  <si>
    <t>bigcampaign@googlegroups.com, can@americansunitedforchange.org, 
 rkirsch@healthcareforamericanow.org, jschechner@healthcareforamericanow.org, 
 erome@healthcareforamericanow.org, tom@newpartners.com, 
 funk@americansunitedforchange.org, Andrew@GrossmanSolutions.com, 
 weiner@americansunitedforchange.org, Benjamin@americansunitedforchange.org, 
 williams@americansunitedforchange.org, JanSchakowsky@aol.com, 
 trevor.kincaid@mail.house.gov, WoodhouseB@dnc.org</t>
  </si>
  <si>
    <t>&lt;cea.61236630.37de89f4@aol.com&gt;</t>
  </si>
  <si>
    <t>Tue, 22 Jan 2013 16:52:47 -0500 (EST)</t>
  </si>
  <si>
    <t>attn john podesta - federal overtime regs -  Bifurcated Overtime Proposal...</t>
  </si>
  <si>
    <t>&lt;174dc.35134dce.3e30642e@aol.com&gt;</t>
  </si>
  <si>
    <t>Wed, 24 Jun 2015 11:35:06 -0400</t>
  </si>
  <si>
    <t>Only 3 Weeks Left to SPONSOR or REGISTER for MMTC's Access to
 Capital and Telecom Policy Conference!</t>
  </si>
  <si>
    <t>&lt;1121464075191.1103872774846.9366.0.211132JL.1002@scheduler.constantcontact.com&gt;</t>
  </si>
  <si>
    <t>Sun, 26 Apr 2015 08:37:14 -0400</t>
  </si>
  <si>
    <t>Re: Taxes-report</t>
  </si>
  <si>
    <t>&lt;-1930049315535339520@unknownmsgid&gt;</t>
  </si>
  <si>
    <t>Fri, 16 May 2008 16:15:22 -0600</t>
  </si>
  <si>
    <t>"Alan Franklin" &lt;alan@progressnowaction.org&gt;</t>
  </si>
  <si>
    <t>[big campaign] FW: Release: Launch of National McCain Billboard
 Contest</t>
  </si>
  <si>
    <t>&lt;00bb01c8b7a2$57d12b50$077381f0$@org&gt;</t>
  </si>
  <si>
    <t>Wed, 25 Feb 2015 10:28:53 -0500</t>
  </si>
  <si>
    <t>Re: Give me a shout when you have a second</t>
  </si>
  <si>
    <t>&lt;CAE6FiQ94SkeatwitERLE18nZhwUwyFD-hgA4VNHfRv5+kmaRNA@mail.gmail.com&gt;</t>
  </si>
  <si>
    <t>Thu, 8 Jan 2009 16:12:43 -0500</t>
  </si>
  <si>
    <t>john.podesta@ptt.gov, john.podesta@gmail.com</t>
  </si>
  <si>
    <t>Happy Birthday....60 seems awfully young to me....</t>
  </si>
  <si>
    <t>&lt;2B1B19BE9074F14ABEE5CCCD08D74B1A024C2344@DC01.dubersteingroup.local&gt;</t>
  </si>
  <si>
    <t>Fri, 9 Sep 2011 09:41:09 +0000</t>
  </si>
  <si>
    <t>Jennifer Palmieri &lt;JPalmieri@americanprogress.org&gt;, 
 Stan Greenberg &lt;sgreenberg@gqrr.com&gt;, 
 "'john.podesta@gmail.com'" &lt;john.podesta@gmail.com&gt;</t>
  </si>
  <si>
    <t>Re: Well...</t>
  </si>
  <si>
    <t>&lt;CA8F574E.280AB%sgreenberg@gqrr.com&gt;</t>
  </si>
  <si>
    <t>Sun, 25 Oct 2015 16:29:09 -0400</t>
  </si>
  <si>
    <t>&lt;7284085050840683013@unknownmsgid&gt;</t>
  </si>
  <si>
    <t>Fri, 3 Dec 2010 11:09:41 -0600 (CST)</t>
  </si>
  <si>
    <t>&lt;29231382.1291396703682.JavaMail.www@app339&gt;</t>
  </si>
  <si>
    <t>Mon, 15 Jun 2015 22:43:50 -0400</t>
  </si>
  <si>
    <t>Re: U.S. Conference of Mayors</t>
  </si>
  <si>
    <t>&lt;CAMmOTTBFufSb_QZE5PixzBVCTG=zWUF3bd2G_AZhqrpBhZQ1yg@mail.gmail.com&gt;</t>
  </si>
  <si>
    <t>Thu, 17 Apr 2008 16:11:41 -0400</t>
  </si>
  <si>
    <t>youth project</t>
  </si>
  <si>
    <t>&lt;BBEC2A2F3452DB4CB24D1371C747718E01D3E721@MBX01.netplexity.local&gt;</t>
  </si>
  <si>
    <t>Tue, 15 Jan 2013 15:53:36 -0500</t>
  </si>
  <si>
    <t>CGI America Plenary Memo for WJC</t>
  </si>
  <si>
    <t>&lt;651EDFB72078454697DF67586425910E17E1AC63C4@CLINTON07.utopiasystems.net&gt;</t>
  </si>
  <si>
    <t>Mon, 07 Jul 2008 17:14:22 -0400</t>
  </si>
  <si>
    <t>"L Kerman" &lt;lkerman@thewaverlygroup.com&gt;</t>
  </si>
  <si>
    <t>Fund For America Credit Card</t>
  </si>
  <si>
    <t>&lt;48724EEE020000BA0000850C@mail.spexus.com&gt;</t>
  </si>
  <si>
    <t>Thu, 3 Jul 2014 10:28:08 -0400</t>
  </si>
  <si>
    <t>Re: We're off</t>
  </si>
  <si>
    <t>&lt;CAE6FiQ_+CHgy_LYLbDAiV4NpfVEpZTNA44-wjQNggBDxP-N_-w@mail.gmail.com&gt;</t>
  </si>
  <si>
    <t>Tue, 14 Jul 2015 18:31:34 -0400</t>
  </si>
  <si>
    <t>Team Rotering &lt;events@nancyroteringforcongress.com&gt;</t>
  </si>
  <si>
    <t>Don't forget to RSVP!</t>
  </si>
  <si>
    <t>&lt;34927671964c40a18981ad357da5be41@nancyroteringforcongress.com&gt;</t>
  </si>
  <si>
    <t>Thu, 21 Aug 2014 13:37:35 +0300</t>
  </si>
  <si>
    <t>&lt;4E5DCC7C1AAF4A72A1B0A8DC40BA5278@rodeh&gt;</t>
  </si>
  <si>
    <t>Tue, 21 Oct 2008 16:47:09 -0500</t>
  </si>
  <si>
    <t>&lt;OF03168C02.B4036210-ON852574E9.007794D0-862574E9.0077ACC1@jpmchase.com&gt;</t>
  </si>
  <si>
    <t>Fri, 31 Oct 2008 17:57:14 -0500</t>
  </si>
  <si>
    <t>john.podesta@gmail.com, "Jennifer Palmieri" &lt;jennifer.m.palmieri@gmail.com&gt;, 
 "laura nichols" &lt;laurasnichols@yahoo.com&gt;, sarahelizabethfeinberg@gmail.com</t>
  </si>
  <si>
    <t xml:space="preserve">backgrounder/off the record conversations with reporters </t>
  </si>
  <si>
    <t>&lt;1B00035490093D4A9609987376E3B8332D408860@manny.obama.local&gt;</t>
  </si>
  <si>
    <t>Fri, 15 Aug 2014 18:53:00 +0000</t>
  </si>
  <si>
    <t>"matt.thornton@thehousemajoritypac.com"
	&lt;democrats@thehousemajoritypac.com&gt;</t>
  </si>
  <si>
    <t>FW: DISASTER IN THE MAKING!!</t>
  </si>
  <si>
    <t>&lt;9696a61c8e8d35b99a2b8de91541e611@bounce.bluestatedigital.com&gt;</t>
  </si>
  <si>
    <t>Mon, 18 Jan 2016 02:24:26 -0000</t>
  </si>
  <si>
    <t>Black History Month styles, releasing tomorrow!</t>
  </si>
  <si>
    <t>&lt;b8q8yrvb57hq1qaujpueuqd9bc3keg.14748554742.5586@mta820.e.footlocker.com&gt;</t>
  </si>
  <si>
    <t>Wed, 19 Nov 2014 02:46:32 +0000</t>
  </si>
  <si>
    <t>"Ethan Gelber" &lt;egelber@hrcoffice.com&gt;, 
 "robbymook@gmail.com" &lt;robbymook@gmail.com&gt;, 
 "Huma Abedin" &lt;Huma@clintonemail.com&gt;</t>
  </si>
  <si>
    <t>&lt;711237604-1416365193-cardhu_decombobulator_blackberry.rim.net-1001855184-@b2.c6.bise6.blackberry&gt;</t>
  </si>
  <si>
    <t>Wed, 14 Jan 2009 14:29:44 -0500</t>
  </si>
  <si>
    <t>[big campaign] FW: A New Year's Update from NSN</t>
  </si>
  <si>
    <t>&lt;D95FD7E3C26145418259F2F5E3E88E5B84B63DA9A2@bryan.ad.nsnetwork.org&gt;</t>
  </si>
  <si>
    <t>Fri, 25 Apr 2008 12:01:51 -0400</t>
  </si>
  <si>
    <t>"Khalid Pitts" &lt;Khalid.Pitts@seiu.org&gt;</t>
  </si>
  <si>
    <t>"David Donnelly" &lt;ddonnelly@campaignmoney.org&gt;, 
 "big campaign" &lt;bigcampaign@googlegroups.com&gt;, 
 "Alison Omens" &lt;Aomens@aflcio.org&gt;</t>
  </si>
  <si>
    <t>[big campaign] Re: McCain Fact Sheet on Health Care and Campaign
 Connections</t>
  </si>
  <si>
    <t>&lt;8BDD3ECA917E354FAE7EE9B28DF2A8690B21FFA6@EMAIL.SEIU.ORG&gt;</t>
  </si>
  <si>
    <t>Wed, 26 Aug 2015 11:55:43 -0400</t>
  </si>
  <si>
    <t>Call Sheets &amp; Numbers</t>
  </si>
  <si>
    <t>&lt;CAEMn5QkRmy8xXV1hCBZ0itHj1-crMoUyGzzmAyv10AeD-UHRmw@mail.gmail.com&gt;</t>
  </si>
  <si>
    <t>Sat, 14 Nov 2015 18:43:34 -0500</t>
  </si>
  <si>
    <t>Re: Today's prep lunch - $20</t>
  </si>
  <si>
    <t>&lt;CAEXD=V3sd6SC3rDsBY59MinahFgKjwYhJvH=te8cCDUw=B3sPg@mail.gmail.com&gt;</t>
  </si>
  <si>
    <t>Sat, 28 Jul 2012 11:04:59 -0400</t>
  </si>
  <si>
    <t>"'gitensteinmh@state.gov'" &lt;gitensteinmh@state.gov&gt;, 
 "'john.podesta@gmail.com'" &lt;john.podesta@gmail.com&gt;, 
 "'mbrowne@americanprogress.org'" &lt;mbrowne@americanprogress.org&gt;</t>
  </si>
  <si>
    <t>&lt;8C15B586983AD24EB7B0B6F16DC1FF506EE13847@XMAIL.podesta.com&gt;</t>
  </si>
  <si>
    <t>Wed, 5 Nov 2014 22:23:59 -0500</t>
  </si>
  <si>
    <t>Fwd: John, Hope you are well. Matt Wanning from John Catsimatidis office, NYC</t>
  </si>
  <si>
    <t>&lt;FDEB9108-FCBD-4261-B07C-2CEE2D06454F@gmail.com&gt;</t>
  </si>
  <si>
    <t>Wed, 10 Dec 2008 23:02:11 +0800 (CST)</t>
  </si>
  <si>
    <t>&lt;1228921331.50506.johnson_lo@mail2000.com.tw&gt;</t>
  </si>
  <si>
    <t>Thu, 7 May 2015 20:36:08 -0400</t>
  </si>
  <si>
    <t>&lt;-3165540402871697886@unknownmsgid&gt;</t>
  </si>
  <si>
    <t>Sat, 03 Oct 2015 05:49:50 +0000</t>
  </si>
  <si>
    <t>John Podesta &lt;john.podesta@gmail.com&gt;, 
 "christopher.kirchhoff@gmail.com" &lt;christopher.kirchhoff@gmail.com&gt;</t>
  </si>
  <si>
    <t>&lt;CAESLbZwbf7jjYBNWOXO=jwJo3QU+rjYG474sKtp80C5E8nSAQQ@mail.gmail.com&gt;</t>
  </si>
  <si>
    <t>Mon, 28 Apr 2008 10:13:18 -0400</t>
  </si>
  <si>
    <t>"Jeremy Funk" &lt;funk@americansunitedforchange.org&gt;, 
 "CAN" &lt;CAN@americansunitedforchange.org&gt;</t>
  </si>
  <si>
    <t>[big campaign] 11:30 A.M. CAN Call on Rapid Response to McCain on HC
 in FL</t>
  </si>
  <si>
    <t>&lt;29FF7EFA288ACD488DD412939D4D1BAB80DC30@aufc-server.AUFC.local&gt;</t>
  </si>
  <si>
    <t>Sun, 5 Oct 2008 16:39:16 -0400</t>
  </si>
  <si>
    <t>laurasnichols@yahoo.com, "Sarah Wartell" &lt;swartell@americanprogress.org&gt;, 
 john.podesta@gmail.com, dleger@americanprogress.org, 
 "Faiz Shakir" &lt;FShakir@americanprogress.org&gt;, 
 "John Halpin" &lt;jhalpin@americanprogress.org&gt;, 
 "Debby Goldberg" &lt;DGoldberg@americanprogress.org&gt;, 
 "John Podesta" &lt;jpodesta@americanprogress.org&gt;</t>
  </si>
  <si>
    <t>&lt;80A0C6FBCD6E494E8933D1D1A52D267A0F28E310@epistula.americanprogresscenter.org&gt;</t>
  </si>
  <si>
    <t>Mon, 26 Nov 2007 00:23:18 -0500</t>
  </si>
  <si>
    <t>Tomorrow's meeting</t>
  </si>
  <si>
    <t>&lt;9370BED6AEC4AC40B3A3C23A4D4BF5FA011207C4DD@exmb01.netplexity.local&gt;</t>
  </si>
  <si>
    <t>Wed, 7 Oct 2015 18:00:57 -0400</t>
  </si>
  <si>
    <t>&lt;5B7E8683-2158-4DCE-BB77-99C5EF98853B@32advisors.com&gt;</t>
  </si>
  <si>
    <t>Sun, 11 Oct 2015 15:42:12 +0000</t>
  </si>
  <si>
    <t>&lt;D8C0F90C-24AC-4F2A-B513-C0F210C37E4F@revolution.com&gt;</t>
  </si>
  <si>
    <t>Tue, 29 Sep 2015 16:38:25 -0400</t>
  </si>
  <si>
    <t>NEA</t>
  </si>
  <si>
    <t>&lt;CA+Z3wa0j4XX59h93u=bBoa7cr7qf2AigiKLgT9zE0boBc0+P1w@mail.gmail.com&gt;</t>
  </si>
  <si>
    <t>Mon, 23 Mar 2015 11:21:26 -0400</t>
  </si>
  <si>
    <t>Re: On your way?</t>
  </si>
  <si>
    <t>&lt;4CCC9609-FC6B-4D12-912A-1DBB2C295575@gmail.com&gt;</t>
  </si>
  <si>
    <t>Mon, 10 Feb 2014 00:05:36 +0000</t>
  </si>
  <si>
    <t>Privacy Summit Invite</t>
  </si>
  <si>
    <t>&lt;6B261CFC-4ED4-43F1-BEA6-2CB90C8E8071@commonsense.org&gt;</t>
  </si>
  <si>
    <t>Fri, 20 Nov 2015 13:33:58 -0500</t>
  </si>
  <si>
    <t>Cheryl Mills &lt;cheryl.mills@gmail.com&gt;, 
 Brian Fallon &lt;bfallon@hillaryclinton.com&gt;, 
 Nick Merrill &lt;nmerrill@hillaryclinton.com&gt;, 
 John Podesta &lt;john.podesta@gmail.com&gt;</t>
  </si>
  <si>
    <t>RE: Fyi</t>
  </si>
  <si>
    <t>&lt;6999259490f9df95fd02b210a0238856@mail.gmail.com&gt;</t>
  </si>
  <si>
    <t>Sat, 9 Aug 2014 07:21:06 -0700</t>
  </si>
  <si>
    <t>Mary Podesta &lt;podesta.mary@gmail.com&gt;, 
 "john podesta@gmail. com" &lt;john.podesta@gmail.com&gt;, 
 Mae Podesta &lt;mpodesta@gmail.com&gt;, Gabe &lt;gpodesta@gmail.com&gt;</t>
  </si>
  <si>
    <t>Election</t>
  </si>
  <si>
    <t>&lt;CAAVDwMLtBDTu9DmzbpFKLBCh+Ka4W_sRAWux-rd6hXz+3=seDw@mail.gmail.com&gt;</t>
  </si>
  <si>
    <t>Wed, 24 Sep 2014 18:23:06 -0400</t>
  </si>
  <si>
    <t>They were wrong</t>
  </si>
  <si>
    <t>&lt;ff4fcd175a11488a99c03787520f202a@quinnforillinois.com&gt;</t>
  </si>
  <si>
    <t>Thu, 30 Jul 2015 23:12:07 -0400</t>
  </si>
  <si>
    <t>The letter</t>
  </si>
  <si>
    <t>&lt;CAJiTYQaYz0bM29KizXMArwnCL2-yc4XfaTixHiuxq_yU-P4zVQ@mail.gmail.com&gt;</t>
  </si>
  <si>
    <t>Wed, 13 May 2015 18:08:46 +0000</t>
  </si>
  <si>
    <t>Apple Market Research &lt;MarketResearch@InsideApple.Apple.com&gt;</t>
  </si>
  <si>
    <t>iPad feedback</t>
  </si>
  <si>
    <t>&lt;844198221.63290643.1431540526060.JavaMail.cboxp@nwk-cboxp-lapp02.apple.com&gt;</t>
  </si>
  <si>
    <t>Sun, 5 Apr 2015 06:49:32 -0700</t>
  </si>
  <si>
    <t>Re: Happy Easter</t>
  </si>
  <si>
    <t>&lt;CAP-MWF7qOC=xim-O-WdJb+W4oqaKwp-MJaM+eJkodgw5PmppQQ@mail.gmail.com&gt;</t>
  </si>
  <si>
    <t>Mon, 25 Jan 2016 23:59:53 +0000</t>
  </si>
  <si>
    <t>Fw: Fwd: Flagging new polls - NH, IA, US</t>
  </si>
  <si>
    <t>&lt;4CF510DFFFF05B49AE12FB8D9EE1A60836EA14@HZWEX2003N3.msad.ms.com&gt;</t>
  </si>
  <si>
    <t>Mon, 3 Aug 2015 20:09:53 +0000</t>
  </si>
  <si>
    <t>Allie Gottlieb &lt;agottlieb@clintonfoundation.org&gt;</t>
  </si>
  <si>
    <t>"johnpodestatemp@outlook.com" &lt;johnpodestatemp@outlook.com&gt;, 
 "john.podesta@gmail.com" &lt;john.podesta@gmail.com&gt;</t>
  </si>
  <si>
    <t>Call with Donna Shalala</t>
  </si>
  <si>
    <t>&lt;CO2PR0801MB0744FD1E7DBA71DBFCF20F68B3770@CO2PR0801MB0744.namprd08.prod.outlook.com&gt;</t>
  </si>
  <si>
    <t>Sun, 14 Dec 2014 17:31:58 -0500</t>
  </si>
  <si>
    <t>&lt;F16FE33E-4B69-425E-9987-F1DFDEE3F6B5@gmail.com&gt;</t>
  </si>
  <si>
    <t>Mon, 23 Mar 2015 10:28:46 -0400</t>
  </si>
  <si>
    <t>Re: bea welters</t>
  </si>
  <si>
    <t>&lt;CAE6FiQ9n38gMmR1xt-LA67LyUWf1Og+PX4jXOH5itQwjsgg6pA@mail.gmail.com&gt;</t>
  </si>
  <si>
    <t>Sat, 16 Jan 2016 09:07:56 -0500</t>
  </si>
  <si>
    <t>Fwd: Coffee next week?</t>
  </si>
  <si>
    <t>&lt;CAJiTYQY45XJ_GPUgsdKSMAzohXTe2RWJHk40QNoG4+oGOq82qg@mail.gmail.com&gt;</t>
  </si>
  <si>
    <t>Mon, 22 Dec 2014 05:51:33 -0500</t>
  </si>
  <si>
    <t>&lt;2B45B376-87E2-4D10-AA7C-6604416EB99D@gmail.com&gt;</t>
  </si>
  <si>
    <t>Sat, 8 Aug 2015 00:20:30 -0400</t>
  </si>
  <si>
    <t>Re: What's relationship between Potus and Dennis m and Andrew Cuomo?
 If any?</t>
  </si>
  <si>
    <t>&lt;CAE6FiQ9n=LcmWqXFhVLj04rhOPwDESnGRWyUxHGnmH8MUDGSDg@mail.gmail.com&gt;</t>
  </si>
  <si>
    <t>Thu, 03 Mar 2016 12:54:30 -0600</t>
  </si>
  <si>
    <t>Something big just happened</t>
  </si>
  <si>
    <t>&lt;612e6ad10e574ffe912bbec9be6606ae@nationalpartnership.org&gt;</t>
  </si>
  <si>
    <t>Sat, 5 Mar 2016 09:36:05 -0500</t>
  </si>
  <si>
    <t>Rahm</t>
  </si>
  <si>
    <t>&lt;CAJiTYQZhJuqV9bobEpBokpJixYFJpn9ZT-obW6NpRGSXUPvJjQ@mail.gmail.com&gt;</t>
  </si>
  <si>
    <t>Wed, 21 Aug 2013 19:05:24 +0000</t>
  </si>
  <si>
    <t>August is heating up</t>
  </si>
  <si>
    <t>&lt;593dce31438c6e9297d01e3675f1d50c@bounce.bluestatedigital.com&gt;</t>
  </si>
  <si>
    <t>Wed, 2 Sep 2015 18:35:22 +0000</t>
  </si>
  <si>
    <t>Julie Ross &lt;rossj@law.georgetown.edu&gt;</t>
  </si>
  <si>
    <t>News from the GULC Legal Research and Writing Program</t>
  </si>
  <si>
    <t>&lt;2871C71A6A80104A91EC6B3886F7398F1B2F4CD3@LAW-MBX02.law.georgetown.edu&gt;</t>
  </si>
  <si>
    <t>Mon, 21 Nov 2011 11:49:02 -0500</t>
  </si>
  <si>
    <t>Bruce Lindsey &lt;blindsey@clintonfoundation.org&gt;, 
 Doug Band - PC &lt;doug@presidentclinton.com&gt;, 
 Justin Cooper - PC &lt;justin@presidentclinton.com&gt;, 
 Stephanie Streett &lt;sstreett@clintonfoundation.org&gt;, 
 Andrew Kessel &lt;akessel@clintonfoundation.org&gt;, 
 "dreynolds@clintonemail.com" &lt;dreynolds@clintonemail.com&gt;</t>
  </si>
  <si>
    <t>Year End Meeting + Prep-Tentative Plan</t>
  </si>
  <si>
    <t>&lt;4A690BA92801374689B1D958B8163E77027203E228@CLINTON07.utopiasystems.net&gt;</t>
  </si>
  <si>
    <t>Sun, 12 Oct 2014 20:58:34 +0000</t>
  </si>
  <si>
    <t>"Imbroscio, Michael" &lt;mimbroscio@cov.com&gt;, 
 "'agoldberg@tridentpllc.com'" &lt;agoldberg@tridentpllc.com&gt;, 
 Cheryl Mills &lt;cheryl.mills@gmail.com&gt;, 
 =?windows-1256?Q?Jack=0D=0A_Quiinn?= &lt;jquinn@quinngillespie.com&gt;, 
 Bruce Lindsey &lt;BruceRLindsey@aol.com&gt;, Beth Nolan &lt;bethnolan@gmail.com&gt;, 
 Dawn Chirwa &lt;dmchirwa@live.com&gt;, 
 =?windows-1256?Q?John=0D=0A_Podesta?= &lt;john.podesta@gmail.com&gt;, 
 "'mecabe@starpower.net Cabe'" &lt;meredith.cabe@gmail.com&gt;, 
 Lanny Breuer &lt;lbreuer@cov.com&gt;, Ron Klain &lt;Ron_Klain@ovp.eop.gov&gt;</t>
  </si>
  <si>
    <t xml:space="preserve">Re: Clinton WH Counsel alumni reunion/Roast: Sat evening, Dec. 13:
 Roast, 7:00 pm Levick, 1900 M Street NW, 4th floor. 8:30 pm -- Rumors, 19th
 and M, next door - food and drink. Please add names to email list above - or
 send more suggestions to me. </t>
  </si>
  <si>
    <t>&lt;20141012205842.5877907.75899.94198@lannyjdavis.com&gt;</t>
  </si>
  <si>
    <t>Thu, 3 Mar 2016 16:08:58 +0000</t>
  </si>
  <si>
    <t>FW: LCV Victory Fund and Priorities USA Action Drop Early-Vote Mailer
 in Critical Primary States</t>
  </si>
  <si>
    <t>&lt;DM3PR20MB0665BE1C3DA457A67262F6EBF9BD0@DM3PR20MB0665.namprd20.prod.outlook.com&gt;</t>
  </si>
  <si>
    <t>Fri, 25 Jan 2013 23:46:44 +0000</t>
  </si>
  <si>
    <t>Lawn signs are here!</t>
  </si>
  <si>
    <t>&lt;510319648c063_7e4eaffe244988@worker5.nbuild.3dna.managedmachine.com.mail&gt;</t>
  </si>
  <si>
    <t>Thu, 12 Nov 2015 11:11:07 -0500</t>
  </si>
  <si>
    <t>Alessandro D'Andrea &lt;alessandrodandrea@hotmail.com&gt;</t>
  </si>
  <si>
    <t>Alessandro D'Andrea</t>
  </si>
  <si>
    <t>&lt;BLU177-W28BEE853E1E43FDE85817CA8120@phx.gbl&gt;</t>
  </si>
  <si>
    <t>Wed, 9 Dec 2015 21:54:07 +0000</t>
  </si>
  <si>
    <t>Let me know when you have time for a chat</t>
  </si>
  <si>
    <t>&lt;80879AB842247340B945C19A1D7F7E2D01182B3A@CESC-EXCH1.cesc.local&gt;</t>
  </si>
  <si>
    <t>Sun, 10 Jan 2016 20:54:22 -0500</t>
  </si>
  <si>
    <t>mpaul@hillaryclinton.com, re47@hillaryclinton.com</t>
  </si>
  <si>
    <t>&lt;1522e642ba6-29ee-9331@webprd-m30.mail.aol.com&gt;</t>
  </si>
  <si>
    <t>Wed, 23 Jan 2013 00:26:46 +0000</t>
  </si>
  <si>
    <t>Save the Date! Moby, Will Ferrell &amp; Jimmy Kimmel</t>
  </si>
  <si>
    <t>&lt;50ff2e463b287_5686579e28980aa@worker4.nbuild.3dna.managedmachine.com.mail&gt;</t>
  </si>
  <si>
    <t>Thu, 4 Dec 2014 23:51:37 -0800</t>
  </si>
  <si>
    <t>On travel Re: Friday meetings</t>
  </si>
  <si>
    <t>&lt;CALk44aDeB9tiQSg0GAsZRk1wwY1t96RvJCp37Th0Gk2WU2QBWA@mail.gmail.com&gt;</t>
  </si>
  <si>
    <t>Sun, 26 Oct 2014 02:21:03 -0400</t>
  </si>
  <si>
    <t>Re: Messaging Memo for 9:30am Call</t>
  </si>
  <si>
    <t>&lt;E97380C6-7F2F-49D8-A628-D153AC23168F@gmail.com&gt;</t>
  </si>
  <si>
    <t>Sun, 2 Nov 2014 17:34:45 +0000</t>
  </si>
  <si>
    <t>UPDATE: $22mil outside spending in CO</t>
  </si>
  <si>
    <t>&lt;674ed06006bdb6b14cd8c4b24f91c1e9@bounce.bluestatedigital.com&gt;</t>
  </si>
  <si>
    <t>Thu, 2 May 2013 18:12:32 -0400</t>
  </si>
  <si>
    <t>John - your name is not on this petition</t>
  </si>
  <si>
    <t>&lt;17f8ff7d1d25ea76252e419543b6efc3@ofa0.bounce.bluestatedigital.com&gt;</t>
  </si>
  <si>
    <t>Sat, 22 Jun 2013 08:00:12 -0500 (CDT)</t>
  </si>
  <si>
    <t>As of 9am:</t>
  </si>
  <si>
    <t>&lt;22471297.1371906570222.JavaMail.www@app319&gt;</t>
  </si>
  <si>
    <t>Mon, 19 Jan 2015 20:51:26 +0000</t>
  </si>
  <si>
    <t>John Podesta &lt;john.podesta@gmail.com&gt;, John Podesta &lt;john.podesta@gmail.com&gt;</t>
  </si>
  <si>
    <t>The Brothers Steyer / Strickland</t>
  </si>
  <si>
    <t>&lt;C5303CF47707FC429A24D83940BDD739011D2A99@smeopm04&gt;</t>
  </si>
  <si>
    <t>Sat, 7 Nov 2015 12:52:26 -0500</t>
  </si>
  <si>
    <t>&lt;6197461225981283317@unknownmsgid&gt;</t>
  </si>
  <si>
    <t>Sun, 19 Jul 2015 11:20:43 -0400</t>
  </si>
  <si>
    <t>&lt;-890386620337397838@unknownmsgid&gt;</t>
  </si>
  <si>
    <t>Fri, 27 Apr 2012 21:21:39 -0400</t>
  </si>
  <si>
    <t>Ami Desai &lt;adesai@clintonfoundation.org&gt;, 
 "'blindsey@clintonfoundation.org'" &lt;blindsey@clintonfoundation.org&gt;, 
 "'lgraham@clintonfoundation.org'" &lt;lgraham@clintonfoundation.org&gt;, 
 Justin   Cooper &lt;Justin@presidentclinton.com&gt;, 
 "'dcheng@clintonfoundation.org'" &lt;dcheng@clintonfoundation.org&gt;, 
 "'john.podesta@gmail.com'" &lt;john.podesta@gmail.com&gt;</t>
  </si>
  <si>
    <t>Re: CHAI fund and advisory board</t>
  </si>
  <si>
    <t>&lt;786762D781A7FF4FAC9060892B40448822C0F79DEC@CLNTINET08.clinton.local&gt;</t>
  </si>
  <si>
    <t>Tue, 19 Feb 2008 17:31:30 -0500</t>
  </si>
  <si>
    <t>"'Begala, Paul'" &lt;pbegala@hatcreekent.com&gt;, tom@zzranch.com, 
 john.podesta@gmail.com</t>
  </si>
  <si>
    <t>RE: DRAFT launch statement for progressive media</t>
  </si>
  <si>
    <t>&lt;003201c87347$2d8285a0$cb000a0a@oneone.org&gt;</t>
  </si>
  <si>
    <t>Wed, 19 Feb 2014 13:10:58 +0000</t>
  </si>
  <si>
    <t>Re: MailOnline :: Aide who accused Bill Clinton of groping her in
 White House claims 'Hillary Clinton IS the war on women ... she enabled his
 behavior'</t>
  </si>
  <si>
    <t>&lt;9ABFFFA47B84FA478A1BA79FA876B3C418A247@CESC-EXCH01.clinton.local&gt;</t>
  </si>
  <si>
    <t>Sun, 19 Apr 2015 13:32:09 -0700</t>
  </si>
  <si>
    <t>&lt;A235BF8A-B11A-429A-A204-C5004113FF29@gmail.com&gt;</t>
  </si>
  <si>
    <t>Tue, 8 Nov 2011 18:07:16 -0500</t>
  </si>
  <si>
    <t>Bruce Lindsey &lt;blindsey@clintonfoundation.org&gt;, 
 Laura Graham &lt;lgraham@clintonfoundation.org&gt;, 
 Doug Band - PC &lt;doug@presidentclinton.com&gt;, 
 "John Podesta (john.podesta@gmail.com)" &lt;john.podesta@gmail.com&gt;</t>
  </si>
  <si>
    <t>Jay Carson</t>
  </si>
  <si>
    <t>&lt;D00800C9D48A754DA64285EA077375750126DD9EA3@CLINTON07.utopiasystems.net&gt;</t>
  </si>
  <si>
    <t>Wed, 10 Jun 2015 20:11:40 -0400</t>
  </si>
  <si>
    <t>&lt;CAMhPeA_CQGRTP6_biiBaB+397ijEe0gtks-1jqeQRp3fEc5HvQ@mail.gmail.com&gt;</t>
  </si>
  <si>
    <t>Mon, 14 Mar 2016 22:22:01 -0400</t>
  </si>
  <si>
    <t>Re: Mayor Gillium</t>
  </si>
  <si>
    <t>&lt;CAE6FiQ9BoKGPmLu8KUdB=wdE9t=CRDcEZYgDD2FojQJnCh16iQ@mail.gmail.com&gt;</t>
  </si>
  <si>
    <t>Fri, 19 Sep 2008 21:51:48 -0400</t>
  </si>
  <si>
    <t>[big campaign] Media Monitoring Report - Evening 09/19/08</t>
  </si>
  <si>
    <t>&lt;cdb3fafd0809191851nf3594fw159d7d06358b01f2@mail.gmail.com&gt;</t>
  </si>
  <si>
    <t>Wed, 04 Mar 2015 23:49:33 +0000</t>
  </si>
  <si>
    <t>Lizette Carrk &lt;paperlesspost@paperlesspost.com&gt;</t>
  </si>
  <si>
    <t>&lt;production-dispatcher12.264708677.72b18efd33f18d3881c976f8cdf0964a49a3a67f.production@paperlesspost.com&gt;</t>
  </si>
  <si>
    <t>Mon, 2 Mar 2015 01:05:33 +0000</t>
  </si>
  <si>
    <t>"john.podesta@gmail.com" &lt;john.podesta@gmail.com&gt;, 
 "eryn.sepp@gmail.com" &lt;eryn.sepp@gmail.com&gt;</t>
  </si>
  <si>
    <t>Catch-Up</t>
  </si>
  <si>
    <t>&lt;963F614E-783A-4F85-89D5-369AB684D425@americanprogress.org&gt;</t>
  </si>
  <si>
    <t>Wed, 3 Feb 2016 15:39:01 -0500</t>
  </si>
  <si>
    <t>Jake Sullivan &lt;jsullivan@hillaryclinton.com&gt;, 
 Mandy Grunwald &lt;gruncom@aol.com&gt;, Joel Benenson &lt;jbenenson@bsgco.com&gt;, 
 Jim Margolis &lt;Jim.Margolis@gmmb.com&gt;, Ron Klain &lt;ron.klain@revolution.com&gt;, 
 Karen Dunn &lt;karen.l.dunn@gmail.com&gt;, 
 Kristina Costa &lt;kcosta@hillaryclinton.com&gt;, 
 John Podesta &lt;john.podesta@gmail.com&gt;, 
 Jennifer Palmieri &lt;jpalmieri@hillaryclinton.com&gt;, 
 John Podesta &lt;jp66@hillaryclinton.com&gt;, 
 Huma Abedin &lt;ha16@hillaryclinton.com&gt;, 
 Tony Carrk &lt;tcarrk@hillaryclinton.com&gt;</t>
  </si>
  <si>
    <t>Debate Prep - Book</t>
  </si>
  <si>
    <t>&lt;CALGS4wRDVFXU0dd6YV-g5rCTqc3zkPuonRxLZuFGrmaw2XJ+CA@mail.gmail.com&gt;</t>
  </si>
  <si>
    <t>Thu, 3 Mar 2016 21:13:33 -0500</t>
  </si>
  <si>
    <t>Brad Johnson &lt;climatebrad@gmail.com&gt;</t>
  </si>
  <si>
    <t>Fwd: My thoughts on Trump, uncensored</t>
  </si>
  <si>
    <t>&lt;CA+oE7p6qmgDgWOkg2=9pASnVMsyjcHDytBENShXc1f1+vAjxXg@mail.gmail.com&gt;</t>
  </si>
  <si>
    <t>Fri, 20 Nov 2015 01:59:22 +0000</t>
  </si>
  <si>
    <t>Andy Stern &lt;paperlesspost@paperlesspost.com&gt;</t>
  </si>
  <si>
    <t>&lt;production-dispatcher02.369968784.1836ad9bff75786e1ce86a29e6b3c500e11ee3fa.production@paperlesspost.com&gt;</t>
  </si>
  <si>
    <t>Sat, 20 Dec 2014 08:50:46 -0500</t>
  </si>
  <si>
    <t>Re: Could you talk today or over the weekend?</t>
  </si>
  <si>
    <t>&lt;E915E474-2E16-4269-BEA6-50B3F92CA9C7@gmail.com&gt;</t>
  </si>
  <si>
    <t>Sun, 26 Jul 2015 20:40:18 -0400</t>
  </si>
  <si>
    <t>&lt;CAFjSERAN_6mDDUOVa0Fy2-88KfbMXdSMfvU6VWSAF5oTp2cbQQ@mail.gmail.com&gt;</t>
  </si>
  <si>
    <t>Fri, 6 Feb 2015 16:10:13 +0000</t>
  </si>
  <si>
    <t>Jake Sullivan &lt;jake.sullivan@gmail.com&gt;, 
 Dan Schwerin &lt;dschwerin@hrcoffice.com&gt;, Ann O'Leary &lt;annmoleary@gmail.com&gt;, 
 Chris Jennings &lt;ccj@jenningsps.com&gt;, 
 Tom Freedman &lt;tom@tfreedmanconsulting.com&gt;, 
 "ntanden@gmail.com" &lt;ntanden@gmail.com&gt;, 
 "gbsperling@gmail.com" &lt;gbsperling@gmail.com&gt;, 
 "Thomas.Nides@morganstanley.com" &lt;Thomas.Nides@morganstanley.com&gt;, 
 "john.podesta@gmail.com" &lt;john.podesta@gmail.com&gt;, 
 "cheryl.mills@gmail.com" &lt;cheryl.mills@gmail.com&gt;</t>
  </si>
  <si>
    <t>Policy Call</t>
  </si>
  <si>
    <t>&lt;DM2PR0301MB0751E01065A72296535AE72BB2380@DM2PR0301MB0751.namprd03.prod.outlook.com&gt;</t>
  </si>
  <si>
    <t>Mon, 23 Aug 2010 09:55:21 -0400</t>
  </si>
  <si>
    <t>[big campaign] LCV Names Toomey to Dirty Dozen, Launches Web Campaign
 Targeting Oil Money &amp; Drilling Support</t>
  </si>
  <si>
    <t>&lt;05D9343B523E1446ADF2228B188E78EA22F198BC67@lcvexchange.lcv.local&gt;</t>
  </si>
  <si>
    <t>Thu, 28 May 2015 19:26:57 -0400</t>
  </si>
  <si>
    <t>It's not the Truckee Gazette...but</t>
  </si>
  <si>
    <t>&lt;59FC749F-FA0F-4A9E-9710-9C34A1D43AF3@gmail.com&gt;</t>
  </si>
  <si>
    <t>Wed, 30 Dec 2015 15:46:32 -0500</t>
  </si>
  <si>
    <t>Fwd: NYC</t>
  </si>
  <si>
    <t>&lt;CAE6FiQ8XSOAT9ah7uRQJas2cscP313gypZmKVbXjW_4vZeOodw@mail.gmail.com&gt;</t>
  </si>
  <si>
    <t>Thu, 25 Mar 2010 12:09:11 -0400 (EDT)</t>
  </si>
  <si>
    <t>Breaking news</t>
  </si>
  <si>
    <t>&lt;707635809.1299333264@democracy.dsccdb.www.democratsenators.org&gt;</t>
  </si>
  <si>
    <t>Mon, 15 Dec 2008 18:32:29 -0500</t>
  </si>
  <si>
    <t>Nancy-Ann M.</t>
  </si>
  <si>
    <t>&lt;2D9BF548D5515F438B3AA0B0BE7BF5F6303455627B@MBX-01.ptt.gov&gt;</t>
  </si>
  <si>
    <t>Thu, 10 Nov 2011 20:49:32 -0500</t>
  </si>
  <si>
    <t>Jean-Marc Villain &lt;jvillain@clintonfoundation.org&gt;</t>
  </si>
  <si>
    <t>Re: HDF decisions</t>
  </si>
  <si>
    <t>&lt;CAE6FiQ_uQ-=TcXAosS-7omxzG1via6bciOgQ9_6HtkoVykN=bw@mail.gmail.com&gt;</t>
  </si>
  <si>
    <t>Sun, 6 Sep 2015 11:57:44 -0400</t>
  </si>
  <si>
    <t>&lt;-1698999906506433096@unknownmsgid&gt;</t>
  </si>
  <si>
    <t>Tue, 08 Mar 2016 21:28:22 +0000</t>
  </si>
  <si>
    <t>"Sasha Bruce, NARAL Pro-Choice America" &lt;can@prochoiceamerica.org&gt;</t>
  </si>
  <si>
    <t>This International Women's Day, take action for abortion rights</t>
  </si>
  <si>
    <t>&lt;2280e9-365-56df43f6@list.prochoiceamerica.org&gt;</t>
  </si>
  <si>
    <t>Tue, 21 Apr 2015 22:10:41 -0400</t>
  </si>
  <si>
    <t>John Podesta &lt;john.podesta@gmail.com&gt;, Gabe Podesta &lt;gpodesta@gmail.com&gt;, 
 Mary Podesta &lt;podesta.mary@gmail.com&gt;, Megan Rouse &lt;meganrouse@gmail.com&gt;</t>
  </si>
  <si>
    <t>I did it</t>
  </si>
  <si>
    <t>&lt;CAA4XnVAacHGUXCkt=o=oUkektaENiQP3WMf5pmbZ=1DZ6MMBfQ@mail.gmail.com&gt;</t>
  </si>
  <si>
    <t>Tue, 18 Nov 2008 12:42:49 -0500</t>
  </si>
  <si>
    <t>RE: Eric Garcetti</t>
  </si>
  <si>
    <t>&lt;2D9BF548D5515F438B3AA0B0BE7BF5F62FE97FFDD8@MBX-01.ptt.gov&gt;</t>
  </si>
  <si>
    <t>Wed, 9 Nov 2011 00:04:19 -0500</t>
  </si>
  <si>
    <t>Diane Reynolds &lt;dreynolds@clintonemail.com&gt;</t>
  </si>
  <si>
    <t>Re: CGI dates</t>
  </si>
  <si>
    <t>&lt;6EBBCFF2-FA1C-411E-AE18-B8EA709D391A@clintonglobalinitiative.org&gt;</t>
  </si>
  <si>
    <t>Fri, 15 Jan 2016 23:05:41 +0000</t>
  </si>
  <si>
    <t>john.podesta@gmail.com, jbenenson@bsgco.com, pbrodnitz@bsgco.com, 
 ellen.esterhay@gmmb.com, jim.margolis@gmmb.com, mona@algpolling.com, 
 David Binder &lt;david@db-research.com&gt;, nnayak@hillaryclinton.com, 
 ekriegel@hillaryclinton.com, oshur@hillaryclinton.com, 
 david@dixondavismedia.com, slatham@hillaryclinton.com, 
 rich@dixondavismedia.com, john@algpolling.com, hstone@hillaryclinton.com, 
 gruncom@aol.com, jpalmieri@hillaryclinton.com, 
 caitlin@grunwald-communications.com, scurrie@bsgco.com</t>
  </si>
  <si>
    <t>Invitation: IA/NH Poll Briefing @ Sat Jan 16, 2016 8:30am - 10am (john.podesta@gmail.com)</t>
  </si>
  <si>
    <t>&lt;001a114d8acc3ed832052967712b@google.com&gt;</t>
  </si>
  <si>
    <t>Fri, 5 Sep 2008 15:40:01 -0500</t>
  </si>
  <si>
    <t>"John Podesta" &lt;john.podesta@gmail.com&gt;, "Mike Froman" &lt;fromanm@citi.com&gt;</t>
  </si>
  <si>
    <t>Federico will be attending the Sunday meeting</t>
  </si>
  <si>
    <t>&lt;1B00035490093D4A9609987376E3B8331CA45D8E@manny.obama.local&gt;</t>
  </si>
  <si>
    <t>Thu, 8 Jan 2015 17:06:17 +0000</t>
  </si>
  <si>
    <t>&lt;a00d51b874d1acb8d7bb31df5941446c@bounce.bluestatedigital.com&gt;</t>
  </si>
  <si>
    <t>Thu, 16 Oct 2014 13:56:18 +0000</t>
  </si>
  <si>
    <t>Workshop Reminder for Today, Thursday, October 16</t>
  </si>
  <si>
    <t>&lt;33ADB1F128A64249BB6A8EFD7020179652BF12B3@LAW-MBX02.law.georgetown.edu&gt;</t>
  </si>
  <si>
    <t>Sun, 19 Oct 2008 10:28:43 -0400</t>
  </si>
  <si>
    <t>"sally  katzen" &lt;dykatzen@earthlink.net&gt;</t>
  </si>
  <si>
    <t>revised exec summary memo for OMB</t>
  </si>
  <si>
    <t>&lt;F35D2230EE2A4D79B929D80FA2E99D5D@SallyPC&gt;</t>
  </si>
  <si>
    <t>Thu, 7 Mar 2013 21:20:05 +0000</t>
  </si>
  <si>
    <t>Video: MSNBC on Cuccinelli</t>
  </si>
  <si>
    <t>&lt;e59702d45d879dd7a9e23e408039a92b@bounce.bluestatedigital.com&gt;</t>
  </si>
  <si>
    <t>Sat, 12 Dec 2015 21:08:19 +0000</t>
  </si>
  <si>
    <t>&lt;5ae2274f86cbb85d02fabd131a0f778b@bounce.bluestatedigital.com&gt;</t>
  </si>
  <si>
    <t>Wed, 18 Mar 2015 10:40:14 -0400</t>
  </si>
  <si>
    <t>List of Ideas</t>
  </si>
  <si>
    <t>&lt;CAOd3BaoC2nJVrU2WHeeCLTTffYoaudgWe5GCAVkct0mD6uX6uA@mail.gmail.com&gt;</t>
  </si>
  <si>
    <t>Wed, 27 Aug 2014 19:24:41 -0400</t>
  </si>
  <si>
    <t>claudio.bisogniero &lt;claudio.bisogniero@esteri.it&gt;</t>
  </si>
  <si>
    <t>Amb Varricchio</t>
  </si>
  <si>
    <t>&lt;1cff3mmiwi64nmxhdtk112bo.1409181777349@email.android.com&gt;</t>
  </si>
  <si>
    <t>Thu, 20 Mar 2014 10:57:32 -0400</t>
  </si>
  <si>
    <t>Re: First Impression of Afghanistan</t>
  </si>
  <si>
    <t>&lt;CAE6FiQ-FYCoc+98FSMvCDmcOUbdPiAROkBNB_-GjSV_fipmyBg@mail.gmail.com&gt;</t>
  </si>
  <si>
    <t>Wed, 20 Jan 2016 13:25:08 -0500</t>
  </si>
  <si>
    <t>"Dan O'Halloran" &lt;dohalloran@cfc-dc.com&gt;</t>
  </si>
  <si>
    <t>Join Amb. Elizabeth Frawley Bagley in Supporting Katie McGinty and Kathleen Matthews</t>
  </si>
  <si>
    <t>&lt;5080c4d13128437189e8594721777fe8@cfc-dc.com&gt;</t>
  </si>
  <si>
    <t>Thu, 18 Jun 2015 18:04:31 -0400</t>
  </si>
  <si>
    <t>Re: HRC on TPA/TPP to Jon Ralston</t>
  </si>
  <si>
    <t>&lt;CAMGPAaspND6OmBD0eH979RkO9SPpZc6zrf1ZxS7JNV9v7NFh-A@mail.gmail.com&gt;</t>
  </si>
  <si>
    <t>Wed, 3 Feb 2016 18:17:11 -0500</t>
  </si>
  <si>
    <t>&lt;CAE6FiQ9QRX5znaC=LLdE2xL1XVzDLLeN3DmG9C4ZgcLU7HmBvg@mail.gmail.com&gt;</t>
  </si>
  <si>
    <t>Mon, 30 Nov 2015 21:57:09 +0000</t>
  </si>
  <si>
    <t>serious jeopardy</t>
  </si>
  <si>
    <t>&lt;4f81c32d88ec5097cef79a65d647f52e@bounce.bluestatedigital.com&gt;</t>
  </si>
  <si>
    <t>Fri, 21 Nov 2014 12:44:36 +0200</t>
  </si>
  <si>
    <t>PODESTA@LAW.GEORGETOWN.EDU</t>
  </si>
  <si>
    <t>&lt;294825F9095646EC8EF9C519F7A50F50@rodeh&gt;</t>
  </si>
  <si>
    <t>Fri, 30 Oct 2015 19:47:37 -0400</t>
  </si>
  <si>
    <t>Speech Drafts &lt;speechdrafts@hillaryclinton.com&gt;, 
 Nikki Budzinski &lt;nbudzinski@hillaryclinton.com&gt;, 
 Clay Middleton &lt;cmiddleton@hillaryclinton.com&gt;</t>
  </si>
  <si>
    <t>DRAFT: Longshoremen endorsement/organizing event tomorrow</t>
  </si>
  <si>
    <t>&lt;CAFcwtWCmNF85a_Gj_ypJ_LND+Xa7ma3s7NSU5x8_ZQhnV10=Dg@mail.gmail.com&gt;</t>
  </si>
  <si>
    <t>Thu, 17 Dec 2015 14:34:49 -0500</t>
  </si>
  <si>
    <t>Re: REMINDER: White House Call TODAY at 1:30 PM ET</t>
  </si>
  <si>
    <t>&lt;CAHvxgN6h47PCsZgssB8Ep9DdOczJDfgPjkJp1kB8N-TVoELMHg@mail.gmail.com&gt;</t>
  </si>
  <si>
    <t>Tue, 10 Feb 2015 15:00:43 -0500</t>
  </si>
  <si>
    <t>&lt;CAGLPf4ez+GP1BnUbZLXjMEDVMnbzAOG_1WuxsEYCHtmPVGh1Uw@mail.gmail.com&gt;</t>
  </si>
  <si>
    <t>Fri, 25 Sep 2015 14:43:00 -0400</t>
  </si>
  <si>
    <t>Fwd: ICYMI: Op-Ed: Heed Francis' message: be good stewards of the
 earth [National Catholic Reporter]</t>
  </si>
  <si>
    <t>&lt;CAE6FiQ8rrQWhbKEYUwCzRMXiS7WNn_FXzsTdy=LAt0f9X+2n2w@mail.gmail.com&gt;</t>
  </si>
  <si>
    <t>Sun, 20 Mar 2016 20:10:36 -0400</t>
  </si>
  <si>
    <t>NEAR FINAL: HRC's speech at AIPAC</t>
  </si>
  <si>
    <t>&lt;CAAEwKfxm=WcpZ-bZT8kxUFhZM34mFhvP2xN4p6_k_RGHSDcbyQ@mail.gmail.com&gt;</t>
  </si>
  <si>
    <t>Sun, 12 Apr 2015 22:04:11 -0400</t>
  </si>
  <si>
    <t>Question - Michigan/Tweet</t>
  </si>
  <si>
    <t>&lt;CAJkCx1_FfOMjVTDjWwjPShOhfB=2ijp+x7wF_m8PNu0qAFLpUw@mail.gmail.com&gt;</t>
  </si>
  <si>
    <t>Tue, 19 Jan 2016 22:14:49 -0500</t>
  </si>
  <si>
    <t>&lt;3323032884385787209@unknownmsgid&gt;</t>
  </si>
  <si>
    <t>Mon, 8 Sep 2014 19:20:13 +0000</t>
  </si>
  <si>
    <t>"Darling-Hammond, Linda" &lt;ldh@stanford.edu&gt;</t>
  </si>
  <si>
    <t>connecting</t>
  </si>
  <si>
    <t>&lt;B626FD8F1396C942B62F53B64423EA3E061DDB@gse-exch-be-01.stanford.edu&gt;</t>
  </si>
  <si>
    <t>Fri, 9 Oct 2015 11:05:47 -0400</t>
  </si>
  <si>
    <t>RE: Women in the workforce</t>
  </si>
  <si>
    <t>&lt;2024B1FCFD37FC478BCD92EC0508319F06BCE19433@CBIvEXMB05DC.cov.com&gt;</t>
  </si>
  <si>
    <t>Sat, 20 Jun 2015 11:58:18 -0400</t>
  </si>
  <si>
    <t>Rebecca Chalif &lt;rchalif@hillaryclinton.com&gt;</t>
  </si>
  <si>
    <t>Jennifer Palmieri &lt;jpalmieri@hillaryclinton.com&gt;, 
 Kristina Schake &lt;kschake@hillaryclinton.com&gt;, 
 Brian Fallon &lt;bfallon@hillaryclinton.com&gt;, 
 Christina Reynolds &lt;creynolds@hillaryclinton.com&gt;, 
 Nick Merrill &lt;nmerrill@hillaryclinton.com&gt;, 
 Maya Harris &lt;mharris@hillaryclinton.com&gt;, 
 Dan Schwerin &lt;dschwerin@hillaryclinton.com&gt;, 
 Jake Sullivan &lt;jsullivan@hillaryclinton.com&gt;, 
 Robby Mook &lt;re47@hillaryclinton.com&gt;, john.podesta@gmail.com, 
 Tony Carrk &lt;tcarrk@hillaryclinton.com&gt;</t>
  </si>
  <si>
    <t>Comms Morning Memo 6.20</t>
  </si>
  <si>
    <t>&lt;CAAu_EiP8JwU0K4vyzyYd2NYS7cQGJ_OL6ok-56jSV5YJupqvQA@mail.gmail.com&gt;</t>
  </si>
  <si>
    <t>Tue, 20 May 2008 11:19:13 -0400</t>
  </si>
  <si>
    <t>tom@zzranch.com, "'Matthew Butler'" &lt;matthewsbutler@gmail.com&gt;</t>
  </si>
  <si>
    <t>&lt;003d01c8ba8c$dd785de0$986919a0$@com&gt;</t>
  </si>
  <si>
    <t>Mon, 22 Nov 2010 08:58:46 -0600 (CST)</t>
  </si>
  <si>
    <t>Sarah Palin's Reality</t>
  </si>
  <si>
    <t>&lt;7508909.1290439053085.JavaMail.www@app339&gt;</t>
  </si>
  <si>
    <t>Fri, 3 Apr 2015 13:45:35 +0000</t>
  </si>
  <si>
    <t>&lt;0A3C5A9384EF9048B07B16850F39D88533F5332A@smeopm04&gt;</t>
  </si>
  <si>
    <t>Wed, 31 Dec 2008 16:54:23 -0500</t>
  </si>
  <si>
    <t>&lt;2D9BF548D5515F438B3AA0B0BE7BF5F6303B5890E8@MBX-01.ptt.gov&gt;</t>
  </si>
  <si>
    <t>Thu, 30 Jan 2014 21:44:44 +0000</t>
  </si>
  <si>
    <t>Letter from Sigmar Gabriel</t>
  </si>
  <si>
    <t>&lt;f6bfe285a66f48e99e5ca570a9ffa46c@CO2PR05MB555.namprd05.prod.outlook.com&gt;</t>
  </si>
  <si>
    <t>Fri, 16 Oct 2015 19:03:53 +0000</t>
  </si>
  <si>
    <t>john.podesta@gmail.com, jmoralesrocketto@hillaryclinton.com, 
 dschwerin@hillaryclinton.com, dhamwi@hillaryclinton.com, 
 kschake@hillaryclinton.com, hstone@hillaryclinton.com, 
 mdavidson@hillaryclinton.com, ahornbrook@hillaryclinton.com, 
 mscherrman@hillaryclinton.com, mhalle@hillaryclinton.com, 
 mmarshall@hillaryclinton.com, mpaul@hillaryclinton.com, 
 mkleppe@hillaryclinton.com, re47@hillaryclinton.com, 
 slatham@hillaryclinton.com, oshur@hillaryclinton.com, 
 lhanks@hillaryclinton.com, mharris@hillaryclinton.com, 
 ladams@hillaryclinton.com, ldrane@hillaryclinton.com, 
 creynolds@hillaryclinton.com, kdowd@hillaryclinton.com, 
 tgoff@hillaryclinton.com, aelrod@hillaryclinton.com, 
 bcraig@hillaryclinton.com</t>
  </si>
  <si>
    <t>Updated Invitation: Post-JJ Message Meeting @ Sun Oct 18, 2015 4pm -
 5pm (john.podesta@gmail.com)</t>
  </si>
  <si>
    <t>&lt;047d7b15aa8fe89a7005223d7444@google.com&gt;</t>
  </si>
  <si>
    <t>Wed, 12 Jun 2013 17:10:38 -0400 (EDT)</t>
  </si>
  <si>
    <t>ahaviah_glaser@rockefeller.senator.gov, pat_nobbie@rockefeller.senate.gov, 
 ca-medicaremedicaidcoordination@cms.hhs.gov</t>
  </si>
  <si>
    <t>horrible news, our fiercest champion in the hospita diagnosed today w lung cance</t>
  </si>
  <si>
    <t>&lt;59fdb.6524a572.3eea3dce@aol.com&gt;</t>
  </si>
  <si>
    <t>Tue, 12 May 2015 06:50:41 -0400</t>
  </si>
  <si>
    <t>Re: Lanny</t>
  </si>
  <si>
    <t>&lt;6119959627828136235@unknownmsgid&gt;</t>
  </si>
  <si>
    <t>Wed, 26 Nov 2008 11:57:40 +0000</t>
  </si>
  <si>
    <t>Jim Jones/Arnold Punaro</t>
  </si>
  <si>
    <t>&lt;112620081157.29623.492D39B4000D3AB4000073B722230650629B0A02D29B9B0EBF9C0A9B0E09A103A19D@att.net&gt;</t>
  </si>
  <si>
    <t>Wed, 22 Apr 2015 17:28:26 -0400</t>
  </si>
  <si>
    <t>Re: draft statement</t>
  </si>
  <si>
    <t>&lt;CAH2oiqLV-9XP=fEBnxnwzJMuwdkUPPqyZMK=mpLixSeB_4cuAw@mail.gmail.com&gt;</t>
  </si>
  <si>
    <t>Thu, 13 May 2010 08:54:23 -0000</t>
  </si>
  <si>
    <t>weekly specials: 6 Top Savings + Stock Up with Our Brands!</t>
  </si>
  <si>
    <t>&lt;bu5vpxcbdw9vawau2hs2zatugwckbs.2011616918.9283@mta122.a.chtah.com&gt;</t>
  </si>
  <si>
    <t>Fri, 28 Aug 2009 12:40:46 -0400</t>
  </si>
  <si>
    <t>[big campaign] Stimulus hypocrites</t>
  </si>
  <si>
    <t>&lt;A28459BA2B4D5D49BED0238513058A7F0125F226B59D@CAPMAILBOX.americanprogresscenter.org&gt;</t>
  </si>
  <si>
    <t>Mon, 7 Jul 2008 11:00:00 -0400</t>
  </si>
  <si>
    <t>[big campaign] MCCAIN'S ECONOMIC PLAN: MORE OF THE SAME BUSH ECONOMY</t>
  </si>
  <si>
    <t>&lt;b1eeb3a90807070800o2119f513r96a261a10601ce8c@mail.gmail.com&gt;</t>
  </si>
  <si>
    <t>Sun, 23 Aug 2015 17:01:09 +0000</t>
  </si>
  <si>
    <t>&lt;746914710-1440349267-cardhu_decombobulator_blackberry.rim.net-1408058417-@b18.c3.bise6.blackberry&gt;</t>
  </si>
  <si>
    <t>Tue, 28 Oct 2014 20:39:37 -0400</t>
  </si>
  <si>
    <t>Our Future Depends on the Next 24 Hours!</t>
  </si>
  <si>
    <t>&lt;2295252571.768777118@org2.org2DB.reply.salsalabs.com&gt;</t>
  </si>
  <si>
    <t>Thu, 7 Jan 2016 14:01:16 -0500</t>
  </si>
  <si>
    <t>Fwd: gridiron</t>
  </si>
  <si>
    <t>&lt;CAE6FiQ_yfFXvrNVmDzD+0961JD9qOuRyMx6evPq7dMzuS5=r3Q@mail.gmail.com&gt;</t>
  </si>
  <si>
    <t>Sat, 25 Jul 2015 16:10:44 -0400</t>
  </si>
  <si>
    <t>sHellNo! Backbone &lt;bill@backbonecampaign.org&gt;</t>
  </si>
  <si>
    <t>sHell No Flotilla in Portland, OR - Today at 3pm and beyond -
  Shell's Icebreaker just arrived!</t>
  </si>
  <si>
    <t>&lt;1121755656383.1011284163030.1239.0.351610JL.1002@scheduler.constantcontact.com&gt;</t>
  </si>
  <si>
    <t>Thu, 9 Jun 2011 18:49:49 -0400</t>
  </si>
  <si>
    <t>Big TY for you from Doug Kendall</t>
  </si>
  <si>
    <t>&lt;A28459BA2B4D5D49BED0238513058A7F013D9FC789AA@CAPMAILBOX.americanprogresscenter.org&gt;</t>
  </si>
  <si>
    <t>Tue, 26 May 2015 16:27:25 +0000</t>
  </si>
  <si>
    <t>"john.podesta@gmail.com" &lt;john.podesta@gmail.com&gt;, 
 Oren Shur &lt;oshur@hillaryclinton.com&gt;, 
 Jennifer Palmieri &lt;jpalmieri@hillaryclinton.com&gt;, 
 Maya Harris &lt;mharris@hillaryclinton.com&gt;, 
 Jake Sullivan &lt;jsullivan@hillaryclinton.com&gt;, 
 "re47@hillaryclinton.com" &lt;re47@hillaryclinton.com&gt;, 
 "Ann O'Leary" &lt;aoleary@hillaryclinton.com&gt;, 
 Kristina Schake &lt;kschake@hillaryclinton.com&gt;, 
 Dan Schwerin &lt;dschwerin@hillaryclinton.com&gt;</t>
  </si>
  <si>
    <t>Updated Invitation: Policy Schedule Meeting @ Wed May 27, 2015 3pm -
 4pm (john.podesta@gmail.com)</t>
  </si>
  <si>
    <t>&lt;089e0158bf1604bfb90516fe9a20@google.com&gt;</t>
  </si>
  <si>
    <t>Fri, 10 Oct 2014 13:01:58 -0400</t>
  </si>
  <si>
    <t>Last Chance</t>
  </si>
  <si>
    <t>&lt;c927038dad0243889490acb371a3cc35@mikehonda.com&gt;</t>
  </si>
  <si>
    <t>Sun, 15 Feb 2015 23:14:00 -0500</t>
  </si>
  <si>
    <t>Huma Abedin &lt;huma@hrcoffice.com&gt;, John Anzalone &lt;john@algpolling.com&gt;, 
 Shannon Currie &lt;scurrie@bsgco.com&gt;, Mandy Grunwald &lt;gruncom@aol.com&gt;, 
 Jennifer Palmieri &lt;jennifer.m.palmieri@gmail.com&gt;, 
 Teddy Goff &lt;teddy@precisionstrategies.com&gt;, 
 Kristina Schake &lt;kristinakschake@gmail.com&gt;, 
 Wendy Clark &lt;hellowendyclark@me.com&gt;, Robby Mook &lt;robbymook2015@gmail.com&gt;, 
 "Margolis, Jim" &lt;Jim.Margolis@gmmb.com&gt;, 
 Mona Thinavongsa &lt;Mona@algpolling.com&gt;, 
 Joanne Laszczych &lt;jlaszczych@cdmillsGroup.com&gt;, 
 Cheryl Mills &lt;cheryl.mills@gmail.com&gt;, 
 John Podesta &lt;john.podesta@gmail.com&gt;, Dennis Cheng &lt;d.cheng@me.com&gt;, 
 Marc Elias &lt;melias@perkinscoie.com&gt;</t>
  </si>
  <si>
    <t>Follow Up Runway/Launch Concept Call</t>
  </si>
  <si>
    <t>&lt;D106D8E7.345C2%marissa.astor@icloud.com&gt;</t>
  </si>
  <si>
    <t>Mon, 14 Dec 2015 16:53:05 +0000</t>
  </si>
  <si>
    <t>"melody@melodybarnes.net" &lt;melody@melodybarnes.net&gt;, 
 "blinder@princeton.edu" &lt;blinder@princeton.edu&gt;, 
 "chetty@stanford.edu" &lt;chetty@stanford.edu&gt;, 
 "john.podesta@gmail.com" &lt;john.podesta@gmail.com&gt;, 
 "saez@econ.berkeley.edu" &lt;saez@econ.berkeley.edu&gt;, 
 "tyson@haas.berkeley.edu" &lt;tyson@haas.berkeley.edu&gt;, 
 "barbmlewis@hotmail.com" &lt;barbmlewis@hotmail.com&gt;, 
 "jcurrie@princeton.edu" &lt;jcurrie@princeton.edu&gt;, 
 'Steve Daetz' &lt;sdaetz@sandlerfoundation.org&gt;, 
 "hms@sandlerfoundation.org" &lt;hms@sandlerfoundation.org&gt;</t>
  </si>
  <si>
    <t>Save the date: Equitable Growth grantee conference</t>
  </si>
  <si>
    <t>&lt;CY1PR08MB19419D03F2F6538F03E1865DDEED0@CY1PR08MB1941.namprd08.prod.outlook.com&gt;</t>
  </si>
  <si>
    <t>Wed, 10 Jun 2015 01:27:05 +0000</t>
  </si>
  <si>
    <t>"Neera Tanden" &lt;ntanden@americanprogress.org&gt;, 
 "Neera Tanden" &lt;ntanden@gmail.com&gt;</t>
  </si>
  <si>
    <t>Hillary fundaiser</t>
  </si>
  <si>
    <t>&lt;1209418239-1433899627-cardhu_decombobulator_blackberry.rim.net-21957193-@b17.c2.bise3.blackberry&gt;</t>
  </si>
  <si>
    <t>Tue, 23 Jun 2009 10:18:46 -0400</t>
  </si>
  <si>
    <t>[big campaign] AFL-CIO Statement on Iran</t>
  </si>
  <si>
    <t>&lt;ee4d24620906230718y2960b4abod6d6c70a87eb43ff@mail.gmail.com&gt;</t>
  </si>
  <si>
    <t>Wed, 27 Aug 2008 13:42:23 -0400</t>
  </si>
  <si>
    <t>Rolling up our sleeves</t>
  </si>
  <si>
    <t>&lt;5b638c02855cf33b05713aebc3c92cb1@localhost.localdomain&gt;</t>
  </si>
  <si>
    <t>Tue, 8 Apr 2014 23:33:55 -0400</t>
  </si>
  <si>
    <t>&lt;F833D0AA-60FF-4F1D-99C6-E358858B14C5@gmail.com&gt;</t>
  </si>
  <si>
    <t>Sun, 8 Mar 2015 22:52:23 -0400</t>
  </si>
  <si>
    <t>Re: WSJ story</t>
  </si>
  <si>
    <t>&lt;CAJiTYQbsaDiuwcsfn8qjqbfK_765o2C5ESvRkm+7Axn5oxaSeQ@mail.gmail.com&gt;</t>
  </si>
  <si>
    <t>Tue, 28 Sep 2010 17:08:09 -0400</t>
  </si>
  <si>
    <t>[big campaign] Fwd: Take this quiz</t>
  </si>
  <si>
    <t>&lt;AANLkTim0mOLi8=5jXJi5G6zsW0pkrOmAoGGrpbT70sdE@mail.gmail.com&gt;</t>
  </si>
  <si>
    <t>Thu, 27 Aug 2015 20:57:24 +0000</t>
  </si>
  <si>
    <t>Students Arrive for Orientation 2015</t>
  </si>
  <si>
    <t>&lt;5CFB44D64A78CA459D19BE4B86C9F9E85F237A51@LAW-MBX01.law.georgetown.edu&gt;</t>
  </si>
  <si>
    <t>Wed, 30 Dec 2015 02:50:41 -0500 (EST)</t>
  </si>
  <si>
    <t>Treat yourself to rewards when you complete surveys. Get Started!</t>
  </si>
  <si>
    <t>&lt;2130706390.44465603.1451461841441@ctjbossms01.surveysampling.com&gt;</t>
  </si>
  <si>
    <t>Sun, 15 Nov 2015 20:20:50 -0500</t>
  </si>
  <si>
    <t>Re: Clinton/Bloomberg article</t>
  </si>
  <si>
    <t>&lt;53C5B446-28CB-40CA-A50A-A6E7A1CA89F4@32advisors.com&gt;</t>
  </si>
  <si>
    <t>Mon, 17 Nov 2008 12:13:00 -0500</t>
  </si>
  <si>
    <t>jimrlyons@aol.com</t>
  </si>
  <si>
    <t>robin@wayfinderinc.com, ewashburn@windwardconsulting.biz, Winebyer@aol.com, 
 mvasilic@americanprogress.org, adamnag@nytimes.com, TFreedma@aol.com, 
 tom@tfreedmanconsulting.com, epugatch@knickskd.com, john.podesta@gmail.com, 
 macg@fool.com, mbarnes@ptt.gov, kml@barackobama.com, 
 engebretsenj@demconvention.com, mallin@politico.com, 
 Kathleen.mcglynn@gmail.com, rsnieckus@nrcs.wdc.gov, 
 ajentleson@americanprogress.org, Dori.Salcido@corp.aol.com, 
 stephanie.cutter@ptt.gov, jfavreau@barackobama.com, lsidoti@ap.org, 
 Dsalcido00@aol.com, Prouse@barackobama.com, jvaal@americanprogress.org, 
 JimLisShan@Cos.net, karen_tumulty@timemagazine.com, 
 Candace.McAdams@gmail.com, sara@latham@ptt.gov, creynolds@barackobama.com, 
 melody.barnes@barackobama.com, laurasnichols@yahoo.com, 
 jjohnson@gloverparkgroup.com, dleger@americanprogress.org, 
 swartell@americanprogress.org, zeleny@nytimes.com, Kkullman1@juno.com, 
 balzd@washpost.com, wstachelberg@americanprogress.org, npickler@ap.org, 
 KmcLean@deweysquare.com, prouse@ptt.gov, bburton@barackobama.com, 
 theo@lecompte@gmail.com, calmes@nytimes.com, missy.owens@gmail.com, 
 jenny@backusconsulting.com, tvietor@barackobama.com, 
 scutter@barackobama.com, jharris@politico.com, Patrick_Briggs@yahoo.com</t>
  </si>
  <si>
    <t>&lt;8CB16EEE08CF5EA-14D4-7DE@MBLK-M33.sysops.aol.com&gt;</t>
  </si>
  <si>
    <t>Sun, 1 Sep 2013 18:03:29 +0000</t>
  </si>
  <si>
    <t>Your thoughts on Syria?</t>
  </si>
  <si>
    <t>&lt;4973ddb5cd560875d1c165c829139662@bounce.bluestatedigital.com&gt;</t>
  </si>
  <si>
    <t>Fri, 8 Aug 2008 13:01:30 -0500</t>
  </si>
  <si>
    <t>"Justin Ruben" &lt;justin@moveon.org&gt;</t>
  </si>
  <si>
    <t>jason@effectcommunications.com</t>
  </si>
  <si>
    <t>[big campaign] Re: McBush visuals for TV</t>
  </si>
  <si>
    <t>&lt;606fcdf50808081101w1fdffb90m9ea775436e3fa022@mail.gmail.com&gt;</t>
  </si>
  <si>
    <t>Thu, 17 Sep 2009 13:32:42 -0500 (CDT)</t>
  </si>
  <si>
    <t>The Almanac of American Politics 2010 &lt;aap@njp-media.com&gt;</t>
  </si>
  <si>
    <t>Gold standard for political information is Now Available!</t>
  </si>
  <si>
    <t>&lt;4Oz1cemcew-gyv2ba8yVeQebeg.mw.1253212347374@OMS06&gt;</t>
  </si>
  <si>
    <t>Mon, 23 Nov 2015 11:58:48 -0500</t>
  </si>
  <si>
    <t>Re: Deutsche Bank</t>
  </si>
  <si>
    <t>&lt;-654963816442569449@unknownmsgid&gt;</t>
  </si>
  <si>
    <t>Tue, 9 Feb 2016 03:25:14 +0000</t>
  </si>
  <si>
    <t>"George, Nicholas" &lt;nicholas.george@rochester.edu&gt;</t>
  </si>
  <si>
    <t>BEWARE: our youth are self-interested</t>
  </si>
  <si>
    <t>&lt;DA20BF68-34FD-4BC2-B9D8-95E0CFD158A1@ur.rochester.edu&gt;</t>
  </si>
  <si>
    <t>Tue, 3 Jun 2008 12:34:33 -0400</t>
  </si>
  <si>
    <t>[big campaign] FW: ** MEMO ** - Senator McCain: The Same Old Bush
 Policies</t>
  </si>
  <si>
    <t>&lt;00e801c8c597$b4c4d070$1e4e7150$@org&gt;</t>
  </si>
  <si>
    <t>Tue, 8 Sep 2015 11:55:19 -0400</t>
  </si>
  <si>
    <t>"Dan Neidich" &lt;dan.brooke.neidich@gmail.com&gt;</t>
  </si>
  <si>
    <t>Book party next Wednesday!</t>
  </si>
  <si>
    <t>&lt;015601d0ea4e$ea1afbd0$be50f370$@gmail.com&gt;</t>
  </si>
  <si>
    <t>Mon, 17 May 2010 12:24:26 -0400 (EDT)</t>
  </si>
  <si>
    <t>Relentless ...  Sestak 42% - Specter 41%!</t>
  </si>
  <si>
    <t>&lt;472657232.-1863641585@wfc.wfcDB.mail.democracyinaction.com&gt;</t>
  </si>
  <si>
    <t>Tue, 15 Sep 2009 13:10:32 -0400</t>
  </si>
  <si>
    <t>[big campaign] Report: Insurance/HMO interests spend $700,000 per day</t>
  </si>
  <si>
    <t>&lt;C6D542C8.D4FF%ddonnelly@campaignmoney.org&gt;</t>
  </si>
  <si>
    <t>Sun, 24 Jan 2016 15:17:33 +0000</t>
  </si>
  <si>
    <t>Re: Readout of MTP</t>
  </si>
  <si>
    <t>&lt;6B722414-319B-4C61-935E-0544A0C8BE9B@bsgco.com&gt;</t>
  </si>
  <si>
    <t>Mon, 8 Feb 2016 20:11:51 -0600 (CST)</t>
  </si>
  <si>
    <t>&lt;2073046195.25961454983911481.JavaMail.aaadm@aasjclapp1151&gt;</t>
  </si>
  <si>
    <t>Fri, 13 Nov 2015 17:21:37 -0500</t>
  </si>
  <si>
    <t>Message from Rich Trumka</t>
  </si>
  <si>
    <t>&lt;CAEMn5QkQD00jr0iwJV6ZaWvht5skqWfTqZybdX9TU9FJjzM8Cg@mail.gmail.com&gt;</t>
  </si>
  <si>
    <t>Mon, 15 Jun 2015 21:27:11 +0000</t>
  </si>
  <si>
    <t>john.podesta@gmail.com, Oren Shur &lt;oshur@hillaryclinton.com&gt;, 
 ha16@hillaryclinton.com, Matt Paul &lt;mpaul@hillaryclinton.com&gt;, 
 Clay Middleton &lt;cmiddleton@hillaryclinton.com&gt;, ellen.esterhay@gmmb.com, 
 Marlon Marshall &lt;mmarshall@hillaryclinton.com&gt;, 
 Katie Dowd &lt;kdowd@hillaryclinton.com&gt;, 
 Alex Hornbrook &lt;ahornbrook@hillaryclinton.com&gt;, 
 Tony Carrk &lt;tcarrk@hillaryclinton.com&gt;, 
 Amanda Renteria &lt;arenteria@hillaryclinton.com&gt;, 
 Kristina Schake &lt;kschake@hillaryclinton.com&gt;, john@algpolling.com, 
 Jake Sullivan &lt;jsullivan@hillaryclinton.com&gt;, 
 David Binder &lt;david@db-research.com&gt;, Teddy Goff &lt;tgoff@hillaryclinton.com&gt;, 
 Emmy Ruiz &lt;eruiz@hillaryclinton.com&gt;, Sawsan Bay &lt;sbay@hillaryclinton.com&gt;, 
 jbenenson@bsgco.com, Jennifer Palmieri &lt;jpalmieri@hillaryclinton.com&gt;, 
 Christina Reynolds &lt;creynolds@hillaryclinton.com&gt;, gruncom@aol.com, 
 caitlin@grunwald-communications.com, 
 Maya Harris &lt;mharris@hillaryclinton.com&gt;, 
 Mike Vlacich &lt;mvlacich@hillaryclinton.com&gt;, jim.margolis@gmmb.com, 
 Brian Fallon &lt;bfallon@hillaryclinton.com&gt;, 
 Robby Mook &lt;re47@hillaryclinton.com&gt;</t>
  </si>
  <si>
    <t>Updated Invitation: Weekly Long-Term Message Planning Meeting @ Wed
 Jun 17, 2015 9:30am - 11:30am (john.podesta@gmail.com)</t>
  </si>
  <si>
    <t>&lt;e89a8ffba9bbe809490518951ed0@google.com&gt;</t>
  </si>
  <si>
    <t>Fri, 29 May 2015 22:47:16 -0500</t>
  </si>
  <si>
    <t>Jeremy Bird &lt;jbird@270strategies.com&gt;</t>
  </si>
  <si>
    <t>&lt;CAMCb6gZ3PQ+7Wh-4ypprYUPOUzqPkDZk1eR60zkCjHjjY=exjA@mail.gmail.com&gt;</t>
  </si>
  <si>
    <t>Thu, 10 Dec 2015 16:36:41 -0500</t>
  </si>
  <si>
    <t>Re: DRAFT: Stump in Tulsa &amp; St. Louis</t>
  </si>
  <si>
    <t>&lt;CAFjSERAqGt5xSC6+mHT6bm5J2HaNMceTEGN-atCf7cEQwEc-rA@mail.gmail.com&gt;</t>
  </si>
  <si>
    <t>Wed, 20 Jan 2016 21:21:49 -0500</t>
  </si>
  <si>
    <t>Re: YGPF</t>
  </si>
  <si>
    <t>&lt;CALk44aBTZo4vrs=w4N=tTEiGvXsSeLo8yTC7t2kWBC29t3mnuQ@mail.gmail.com&gt;</t>
  </si>
  <si>
    <t>Thu, 12 Mar 2015 03:59:30 -0400</t>
  </si>
  <si>
    <t>Re: Toasting Jennifer Palmieri</t>
  </si>
  <si>
    <t>&lt;EC0FCBA1-654F-45CB-BC88-A4C0FAE0E534@gmail.com&gt;</t>
  </si>
  <si>
    <t>Tue, 6 Jan 2015 20:37:20 +0000</t>
  </si>
  <si>
    <t>Office of the Dean &lt;deansoffice@law.georgetown.edu&gt;</t>
  </si>
  <si>
    <t>Weather/Dismissal Today</t>
  </si>
  <si>
    <t>&lt;6EAC56DE9C501D49A7FC49228E068B7D0C20E669@LAW-MBX02.law.georgetown.edu&gt;</t>
  </si>
  <si>
    <t>Wed, 27 Aug 2014 20:55:44 -0400</t>
  </si>
  <si>
    <t>Help! Tonight is Critical</t>
  </si>
  <si>
    <t>&lt;2230006058.1745116160@org2.org2DB.reply.salsalabs.com&gt;</t>
  </si>
  <si>
    <t>Fri, 8 Oct 2010 11:11:14 -0400 (EDT)</t>
  </si>
  <si>
    <t>Unpredictable</t>
  </si>
  <si>
    <t>&lt;1011562649.-1564057494@democracy.dsccdb.www.democratsenators.org&gt;</t>
  </si>
  <si>
    <t>Sun, 20 Dec 2015 09:13:10 -0500</t>
  </si>
  <si>
    <t>&lt;-5895596979537214707@unknownmsgid&gt;</t>
  </si>
  <si>
    <t>Sun, 21 Jun 2015 17:51:17 +0000</t>
  </si>
  <si>
    <t>&lt;F1C77710-88C5-4B1B-91D0-3A255F9A3CA3@lrrlaw.com&gt;</t>
  </si>
  <si>
    <t>Fri, 4 Nov 2011 17:52:19 -0400</t>
  </si>
  <si>
    <t>ssyed@americanprogress.org</t>
  </si>
  <si>
    <t>Fwd: CGI Annual Meeting Debrief</t>
  </si>
  <si>
    <t>&lt;CAE6FiQ9PzcBHPBf_=-w6OPhj6OhwDJMP0rvcA20Y6JcEe2haNA@mail.gmail.com&gt;</t>
  </si>
  <si>
    <t>Fri, 27 Feb 2015 15:44:32 -0500</t>
  </si>
  <si>
    <t>&lt;CAOuuN2tgucCuxbyn7O5TtFdbi01ON4Sm-FH2TePhJqLx6Cq=7g@mail.gmail.com&gt;</t>
  </si>
  <si>
    <t>Tue, 8 Dec 2015 21:59:54 -0600</t>
  </si>
  <si>
    <t>Fwd: look who's eating halal food</t>
  </si>
  <si>
    <t>&lt;DFDF3C9D-1DAB-4AA2-9288-FDBC2F135AED@gmail.com&gt;</t>
  </si>
  <si>
    <t>Sun, 4 Oct 2015 22:15:49 +0000</t>
  </si>
  <si>
    <t>Celebrating 40 years in Washington</t>
  </si>
  <si>
    <t>&lt;BN3PR03MB1365E92FDDEE0995726C2865BA490@BN3PR03MB1365.namprd03.prod.outlook.com&gt;</t>
  </si>
  <si>
    <t>30 Nov 2015 13:01:48 -0500</t>
  </si>
  <si>
    <t>The fact about right-wing extremism</t>
  </si>
  <si>
    <t>&lt;5577251c01ea4dcfb305a3affe1e2a8d@785&gt;</t>
  </si>
  <si>
    <t>Thu, 27 Feb 2014 21:16:05 -0500</t>
  </si>
  <si>
    <t>&lt;8F0BEC1E-4392-4F9D-93BC-A7AB46389C4F@gmail.com&gt;</t>
  </si>
  <si>
    <t>Wed, 28 Mar 2012 19:45:14 -0400</t>
  </si>
  <si>
    <t>It's a(nother) boy!</t>
  </si>
  <si>
    <t>&lt;39BAA59E-F380-413A-81EA-FB49C74C6834@gmail.com&gt;</t>
  </si>
  <si>
    <t>Mon, 2 Feb 2015 21:44:12 -0500</t>
  </si>
  <si>
    <t>Fwd: Tom Vilsack Tribute</t>
  </si>
  <si>
    <t>&lt;1A6000A7-9262-4C5E-9674-4D0A5FE51DB6@gmail.com&gt;</t>
  </si>
  <si>
    <t>Thu, 19 Nov 2015 20:19:59 -0500</t>
  </si>
  <si>
    <t>&lt;838D13F3-9C8F-4AA2-8E6A-B95257FB3968@gmail.com&gt;</t>
  </si>
  <si>
    <t>Wed, 29 Jul 2009 11:14:47 -0400</t>
  </si>
  <si>
    <t>[big campaign] Kudlow To Conservatives: Play Politics With The
 Economy</t>
  </si>
  <si>
    <t>&lt;A28459BA2B4D5D49BED0238513058A7F012524CB310F@CAPMAILBOX.americanprogresscenter.org&gt;</t>
  </si>
  <si>
    <t>Tue, 24 Feb 2015 17:51:26 -0500</t>
  </si>
  <si>
    <t>Re: ICYMI: Donner summit snow lowest on record</t>
  </si>
  <si>
    <t>&lt;CAE6FiQ_ny1KYFD654DOW=4_Vv5GFbUmruM2u9BQVbmcSnPW86g@mail.gmail.com&gt;</t>
  </si>
  <si>
    <t>Fri, 13 Feb 2015 14:25:33 -0500</t>
  </si>
  <si>
    <t>Paradigm Research Group &lt;prg@paradigmresearchgroup.org&gt;</t>
  </si>
  <si>
    <t>Time to meet?</t>
  </si>
  <si>
    <t>&lt;8c3c740c-a950-4c0e-9a4e-000ef7f8f224@LAW-CAS1.law.georgetown.edu&gt;</t>
  </si>
  <si>
    <t>Thu, 14 Jan 2016 23:33:45 -0500</t>
  </si>
  <si>
    <t>Re: Tomorrow to Doral</t>
  </si>
  <si>
    <t>&lt;CAE6FiQ-Axx794s912h2apggh32_AQMr59jgj=sygFakUWJAmwQ@mail.gmail.com&gt;</t>
  </si>
  <si>
    <t>Thu, 14 May 2009 01:47:33 -0000</t>
  </si>
  <si>
    <t>MARY, your top 4 Club Card Specials plus Big Savings inside!</t>
  </si>
  <si>
    <t>&lt;bufu2yjbdw9vawaxbpyd9atugwckk4.2011616918.7946@mta415.a.chtah.com&gt;</t>
  </si>
  <si>
    <t>Wed, 23 Jul 2008 16:27:16 -0400</t>
  </si>
  <si>
    <t>Beth Eagle &lt;eagle@bonnergrp.com&gt;, "Speed, Greg" &lt;GSpeed@americavotes.org&gt;, 
 "fes33@aol.com" &lt;fes33@aol.com&gt;, "JStocks@nea.org" &lt;JStocks@nea.org&gt;, 
 "davidbrockdc@gmail.com" &lt;davidbrockdc@gmail.com&gt;, 
 "carl.pope@sierraclub.org" &lt;carl.pope@sierraclub.org&gt;, 
 "rstein@democracyalliance.org" &lt;rstein@democracyalliance.org&gt;, 
 Cristina Uribe &lt;cristina@nextrungstrat.com&gt;, 
 Mary Pat Bonner &lt;mpbonner@bonnergrp.com&gt;, 
 John Podesta &lt;john.podesta@gmail.com&gt;</t>
  </si>
  <si>
    <t>&lt;D8A72943A4200045A620F28CED197D3703DC96F401@MBX01.netplexity.local&gt;</t>
  </si>
  <si>
    <t>Thu, 18 Dec 2008 20:26:42 -0500</t>
  </si>
  <si>
    <t>Agenda for 9:15 pm central call</t>
  </si>
  <si>
    <t>&lt;C3A7CC906A84E040A2FE3C55E46B273A544C6FEC8B@MBX-01.ptt.gov&gt;</t>
  </si>
  <si>
    <t>Wed, 11 Mar 2015 15:20:02 +0000</t>
  </si>
  <si>
    <t>Names for my COO and General Counsel</t>
  </si>
  <si>
    <t>&lt;4A64AB58F5C89648B3FBDA2A961BD8B314D30D46@S11MAILD006N1.sh11.lan&gt;</t>
  </si>
  <si>
    <t>Wed, 1 Oct 2008 14:51:25 -0500</t>
  </si>
  <si>
    <t>Harrison Wellford comments on Transition structure</t>
  </si>
  <si>
    <t>&lt;D5741E19E8CAB942A960B129CDEDEB4B06CB64EA@DAMON.obama.local&gt;</t>
  </si>
  <si>
    <t>Thu, 12 Feb 2015 14:01:09 -0500 (EST)</t>
  </si>
  <si>
    <t>&lt;Kilauea348092-76949-222635714-3-1021@flonetwork.com&gt;</t>
  </si>
  <si>
    <t>Mon, 8 Sep 2008 17:40:59 -0400</t>
  </si>
  <si>
    <t>[big campaign] ADVISORY: Rahm Emanuel, Labor Leaders to Spotlight
 Urgent Need for 2nd Economic Recovery Package, TOMORROW, 11:45AM, EDT</t>
  </si>
  <si>
    <t>&lt;29FF7EFA288ACD488DD412939D4D1BAB97805C@aufc-server.AUFC.local&gt;</t>
  </si>
  <si>
    <t>12 Jan 2016 13:24:39 -0500</t>
  </si>
  <si>
    <t>Powerball's Billion-Dollar Swindle</t>
  </si>
  <si>
    <t>&lt;7a20ebf73f584bec9ea167bb9372777a@785&gt;</t>
  </si>
  <si>
    <t>Mon, 13 Apr 2015 18:37:28 -0500</t>
  </si>
  <si>
    <t>Re: Road Trip | Day 2</t>
  </si>
  <si>
    <t>&lt;-8058729383084625493@unknownmsgid&gt;</t>
  </si>
  <si>
    <t>Fri, 5 Feb 2016 17:32:37 +0000</t>
  </si>
  <si>
    <t>Ilisa Eichenbaum &lt;IEichenbaum@bergersingerman.com&gt;</t>
  </si>
  <si>
    <t>"CTS1996@gmail.com" &lt;CTS1996@gmail.com&gt;</t>
  </si>
  <si>
    <t>Environmental Earned Media Opportunities in Florida</t>
  </si>
  <si>
    <t>&lt;9F5B32149CB2114C842E02D7BB93F8A841386268@Exch-MBX3.bergersingerman.com&gt;</t>
  </si>
  <si>
    <t>Thu, 21 Jan 2010 09:47:31 -0700</t>
  </si>
  <si>
    <t>Adam Lioz &lt;adam.lioz@gmail.com&gt;</t>
  </si>
  <si>
    <t>[big campaign] Bank of America or America of the Banks?</t>
  </si>
  <si>
    <t>&lt;98fa58581001210847u5225543dudd5297bcd2034353@mail.gmail.com&gt;</t>
  </si>
  <si>
    <t>Fri, 19 Feb 2016 19:29:55 -0500</t>
  </si>
  <si>
    <t>Jaime's Personal gMail &lt;harrisonjaime@gmail.com&gt;</t>
  </si>
  <si>
    <t>Re: Big day...</t>
  </si>
  <si>
    <t>&lt;16AA149E-CD88-4547-96EF-67B0A707FA76@gmail.com&gt;</t>
  </si>
  <si>
    <t>Tue, 1 Apr 2014 13:13:37 +0000</t>
  </si>
  <si>
    <t>Fwd: CAP and J Street in the New Republic</t>
  </si>
  <si>
    <t>&lt;C5C78264-3B02-4E5E-805C-E0F4DE5FD5ED@sandlerfoundation.org&gt;</t>
  </si>
  <si>
    <t>Wed, 13 Jan 2016 21:03:18 +0000</t>
  </si>
  <si>
    <t>&lt;43AA882B9390F2428F6563C1C95B58C31866857A@LAW-MBX02.law.georgetown.edu&gt;</t>
  </si>
  <si>
    <t>Thu, 1 Nov 2012 15:57:49 -0400</t>
  </si>
  <si>
    <t>John, thanks: Here's your total 2012 record of support</t>
  </si>
  <si>
    <t>&lt;b878b489a839f45d163f3db315ea438e@ofa0.bounce.bluestatedigital.com&gt;</t>
  </si>
  <si>
    <t>Wed, 23 Jun 2010 08:00:52 -0400 (EDT)</t>
  </si>
  <si>
    <t>2010 Broad Prize - Save the Date</t>
  </si>
  <si>
    <t>&lt;1103501009207.1102246000775.8585.9.90800B3@scheduler&gt;</t>
  </si>
  <si>
    <t>Thu, 7 Aug 2008 17:29:36 -0500</t>
  </si>
  <si>
    <t>hiring moves/operations update</t>
  </si>
  <si>
    <t>&lt;1B00035490093D4A9609987376E3B83323083042@manny.obama.local&gt;</t>
  </si>
  <si>
    <t>Thu, 30 Oct 2014 22:34:38 +0000</t>
  </si>
  <si>
    <t>Matt Browne &lt;mbrowne@americanprogress.org&gt;, 
 Angel Urena &lt;Angel@presidentclinton.com&gt;</t>
  </si>
  <si>
    <t>RE: THIRD WAY AGAIN.docx</t>
  </si>
  <si>
    <t>&lt;D21329A6885FF54D9E511161BDBD090301E85675@CESC-EXCH01.clinton.local&gt;</t>
  </si>
  <si>
    <t>Tue, 12 May 2015 23:57:21 -0400</t>
  </si>
  <si>
    <t>when are you back in DC?</t>
  </si>
  <si>
    <t>&lt;CAJiTYQaHbJ=ji3BOY3fMKSogueN073NjzehO=3ZUGAtcHh10Kw@mail.gmail.com&gt;</t>
  </si>
  <si>
    <t>Fri, 24 Jul 2015 19:15:58 -0700</t>
  </si>
  <si>
    <t>&lt;CAJiTYQa=scPdt+gjrHwWPNAWW7MX=ryzd7+kWCQTZkkMrs3e7A@mail.gmail.com&gt;</t>
  </si>
  <si>
    <t>Sat, 18 Apr 2015 21:34:25 +0000</t>
  </si>
  <si>
    <t>Tomorrow night</t>
  </si>
  <si>
    <t>&lt;78E10264-9234-4B3F-B608-185285E9C10F@americanprogress.org&gt;</t>
  </si>
  <si>
    <t>Wed, 22 Jul 2015 11:32:05 -0400</t>
  </si>
  <si>
    <t>&lt;CAE6FiQ9A--pKYctiBNVdzxyaZvBmMLNv25PW+FYe=zhAe-Nn3A@mail.gmail.com&gt;</t>
  </si>
  <si>
    <t>Wed, 22 Jul 2015 19:28:12 -0400</t>
  </si>
  <si>
    <t>Re: Policy</t>
  </si>
  <si>
    <t>&lt;CAE6FiQ9FaAT3Akryz3nokTGom-6yzbJkqpZqqH89a0Q0eKywmQ@mail.gmail.com&gt;</t>
  </si>
  <si>
    <t>Sun, 14 Jun 2015 17:47:17 -0400</t>
  </si>
  <si>
    <t>Re: You talked with Dennis right?</t>
  </si>
  <si>
    <t>&lt;CAE6FiQ9qfVnyQQXf-sY__gE=GDscnRyPdYn_t+N=Ux5WerewbQ@mail.gmail.com&gt;</t>
  </si>
  <si>
    <t>Fri, 5 Dec 2014 02:55:32 -0500</t>
  </si>
  <si>
    <t>Re: Garner killing</t>
  </si>
  <si>
    <t>&lt;499BE316-12C6-45F3-B85E-4FC55ECE13D0@gmail.com&gt;</t>
  </si>
  <si>
    <t>Sat, 4 Jul 2015 13:15:54 -0400</t>
  </si>
  <si>
    <t>&lt;CAE6FiQ9fw9Q+HLTv1bsrUy8+4LoJJSuS5DmhGAcsW0cG4FO3tg@mail.gmail.com&gt;</t>
  </si>
  <si>
    <t>Tue, 5 May 2015 19:09:35 -0400</t>
  </si>
  <si>
    <t>Oren Shur &lt;orencshur@gmail.com&gt;</t>
  </si>
  <si>
    <t>Re: WSJ Poll</t>
  </si>
  <si>
    <t>&lt;36001535-5102-4B65-869B-56D54A7A6B0A@gmail.com&gt;</t>
  </si>
  <si>
    <t>Wed, 1 Jul 2009 11:33:51 -0400</t>
  </si>
  <si>
    <t>[big campaign] DFA, Change Congress, MoveOn release new ad against
 Landreiu on  public option</t>
  </si>
  <si>
    <t>&lt;6777f41e0907010833q2920d87es376b8fb741cd57a3@mail.gmail.com&gt;</t>
  </si>
  <si>
    <t>Wed, 13 Jan 2016 15:04:02 -0500</t>
  </si>
  <si>
    <t>Karen Dunn &lt;KDunn@bsfllp.com&gt;</t>
  </si>
  <si>
    <t>Re: Proposed Agenda for Tomorrow's Debate Prep</t>
  </si>
  <si>
    <t>&lt;CAOpGB0LFmBB=TRXxZ2R+8F1v8RxQMdU-HksiwW-raZnyJAMZXQ@mail.gmail.com&gt;</t>
  </si>
  <si>
    <t>Tue, 28 Jun 2011 17:03:12 -0500 (CDT)</t>
  </si>
  <si>
    <t>Not afraid</t>
  </si>
  <si>
    <t>&lt;31155966.1309298623990.JavaMail.www@app329&gt;</t>
  </si>
  <si>
    <t>Mon, 24 Nov 2014 19:16:31 +0200</t>
  </si>
  <si>
    <t>&lt;F2862FEEDFD5418C9825985D5582C035@rodeh&gt;</t>
  </si>
  <si>
    <t>Tue, 5 Jan 2016 14:39:29 -0500</t>
  </si>
  <si>
    <t>Re: TWEETS 1/5</t>
  </si>
  <si>
    <t>&lt;CAEMn5Qnmrzaib73BAAyuySyX4z6MV5teBfWKFpnw13WbDLBEcg@mail.gmail.com&gt;</t>
  </si>
  <si>
    <t>Tue, 14 Jan 2014 22:13:38 +0000</t>
  </si>
  <si>
    <t>Re: Fwd: FW: Peter Lewis</t>
  </si>
  <si>
    <t>&lt;158970bd585c4d11aa38e6ca5ffcfd14@BN1PR05MB422.namprd05.prod.outlook.com&gt;</t>
  </si>
  <si>
    <t>Fri, 19 Feb 2016 21:31:50 +0000</t>
  </si>
  <si>
    <t>john.podesta@gmail.com, slatham@hillaryclinton.com, 
 bfallon@hillaryclinton.com, oraisner@hillaryclinton.com, 
 dschwerin@hillaryclinton.com, digitalintern@hillaryclinton.com, 
 kofferdahl@hillaryclinton.com, mvlacich@hillaryclinton.com, 
 jpalmieri@hillaryclinton.com, awoolheater@hillaryclinton.com, 
 re47@hillaryclinton.com, creynolds@hillaryclinton.com, 
 kschake@hillaryclinton.com, jsullivan@hillaryclinton.com, 
 tgoff@hillaryclinton.com</t>
  </si>
  <si>
    <t>Invitation: Weekend Press Planning @ Sat Feb 20, 2016 10am - 11am (john.podesta@gmail.com)</t>
  </si>
  <si>
    <t>&lt;e89a8f2354fd0f440d052c2636ba@google.com&gt;</t>
  </si>
  <si>
    <t>Thu, 17 Mar 2016 18:58:30 -0400</t>
  </si>
  <si>
    <t>&lt;-4828197887735591505@unknownmsgid&gt;</t>
  </si>
  <si>
    <t>Fri, 14 Nov 2008 10:54:54 +0000</t>
  </si>
  <si>
    <t>Delivered: Re: quick question</t>
  </si>
  <si>
    <t>&lt;189157943-1226660078-cardhu_decombobulator_blackberry.rim.net-1013634025-@bxe245.bisx.prod.on.blackberry&gt;</t>
  </si>
  <si>
    <t>Wed, 12 Aug 2015 17:15:55 +0000</t>
  </si>
  <si>
    <t>Ford: Morning Joe</t>
  </si>
  <si>
    <t>&lt;y3b.eshfer.61bnxe@e2ma.net&gt;</t>
  </si>
  <si>
    <t>Wed, 16 Sep 2015 21:01:30 -0400</t>
  </si>
  <si>
    <t>Re: LGBT Support</t>
  </si>
  <si>
    <t>&lt;CAEMn5Q=wajQ6H475bV6=gvoBJnrJPis-o8Wfn8wsCNtk7CGmnA@mail.gmail.com&gt;</t>
  </si>
  <si>
    <t>Sat, 25 Apr 2015 12:19:08 +0000</t>
  </si>
  <si>
    <t>Did you happen to find what I was looking for the other day?</t>
  </si>
  <si>
    <t>&lt;20150425121917.5865618.20935.74428@bonnergrp.com&gt;</t>
  </si>
  <si>
    <t>Sat, 12 Mar 2016 23:11:53 -0500</t>
  </si>
  <si>
    <t>&lt;CAAF2qwRWnw4YSLgyW80Aw+rJGxqJS7hU9msG3ssAPZcPcYDcxw@mail.gmail.com&gt;</t>
  </si>
  <si>
    <t>Fri, 23 Jan 2015 18:01:31 -0500</t>
  </si>
  <si>
    <t>Melissa Moss &lt;melissa@melissa-moss.com&gt;</t>
  </si>
  <si>
    <t xml:space="preserve">Re: HRC and the Business Council </t>
  </si>
  <si>
    <t>&lt;423A7CB7-E737-40DC-B49B-54FB4B08ED0E@melissa-moss.com&gt;</t>
  </si>
  <si>
    <t>Mon, 26 May 2008 20:43:28 -0400</t>
  </si>
  <si>
    <t>[big campaign] McCain Memorial Day Event</t>
  </si>
  <si>
    <t>&lt;4569b3c70805261743u6b4332acp537408945e3decb4@mail.gmail.com&gt;</t>
  </si>
  <si>
    <t>Wed, 11 Jan 2012 15:21:18 -0500</t>
  </si>
  <si>
    <t>Re: Clinton Foundation</t>
  </si>
  <si>
    <t>&lt;CALk44aCHNLAw1O3wwydYyy2EY-7iD2Ds+bN+UOJNvdAD6QE_Nw@mail.gmail.com&gt;</t>
  </si>
  <si>
    <t>Fri, 12 Dec 2008 18:59:27 -0500</t>
  </si>
  <si>
    <t xml:space="preserve">SATURDAY and SUNDAY Schedule for President Elect Barack Obama </t>
  </si>
  <si>
    <t>&lt;910765B614388641B55B89646DC9E15705814383@SENATE-MS06.senate.ussenate.us&gt;</t>
  </si>
  <si>
    <t>Tue, 23 Jun 2015 16:45:20 -0400</t>
  </si>
  <si>
    <t>Re: this morning on CNBC</t>
  </si>
  <si>
    <t>&lt;CAE6FiQ-Y3P=Vj1H5VC43EE=0nxB9r3qHvy9=CniAu1+AXiGF-w@mail.gmail.com&gt;</t>
  </si>
  <si>
    <t>Fri, 8 May 2015 10:00:20 -0400</t>
  </si>
  <si>
    <t>Heather Samuelson &lt;hsamuelson@cdmillsgroup.com&gt;, 
 John Podesta &lt;john.podesta@gmail.com&gt;, 
 Jennifer Palmieri &lt;jennifer.m.palmieri@gmail.com&gt;</t>
  </si>
  <si>
    <t>Fwd: Tea Leaves</t>
  </si>
  <si>
    <t>&lt;CALk44aAM6Qe_Jb4SVM4-xfs6VwgE8ngnCsfDPa8ot3kLj6gYbw@mail.gmail.com&gt;</t>
  </si>
  <si>
    <t>Tue, 17 Nov 2015 14:44:19 -0500</t>
  </si>
  <si>
    <t>Trains DC--&gt; NYC toromorrow</t>
  </si>
  <si>
    <t>&lt;CAEMn5QkYsdkXAcZzH48TwLunO5MGwZ5w4yX_m1U0fffd3XTDEw@mail.gmail.com&gt;</t>
  </si>
  <si>
    <t>Wed, 27 Aug 2008 22:26:53 -0000</t>
  </si>
  <si>
    <t>MARY, savings for you</t>
  </si>
  <si>
    <t>&lt;bvsry76bdw9vawaxs023matugwckg0.2011616918.277@mta412.a.chtah.com&gt;</t>
  </si>
  <si>
    <t>Tue, 27 Jan 2015 14:18:03 +0000</t>
  </si>
  <si>
    <t>CSIS Strategic Technologies Program &lt;techpolicy@csis.org&gt;</t>
  </si>
  <si>
    <t>CSIS Invite: Data Beyond Borders</t>
  </si>
  <si>
    <t>&lt;2381576915.4@informz.net&gt;</t>
  </si>
  <si>
    <t>Fri, 11 Jul 2014 09:33:02 -0400</t>
  </si>
  <si>
    <t>&lt;7C604687-9776-4BD0-8596-01CF62ADF756@gmail.com&gt;</t>
  </si>
  <si>
    <t>Tue, 14 Jan 2014 18:44:25 +0000</t>
  </si>
  <si>
    <t>"Daetz, Steve" &lt;sdaetz@sandlerfoundation.org&gt;</t>
  </si>
  <si>
    <t>FW: Speech on Role of Government and Philanthropy in Reducing
 Poverty and Inequality</t>
  </si>
  <si>
    <t>&lt;F0D3D43FF3054747B0B0ED45F68E06BC544D5F@sf-exch01.sandlerfamily.org&gt;</t>
  </si>
  <si>
    <t>Sun, 9 Nov 2008 15:55:04 -0600</t>
  </si>
  <si>
    <t>john.podesta@gmail.com, "Denis McDonough" &lt;dmcdonough@barackobama.com&gt;, 
 "Pete Rouse" &lt;prouse@barackobama.com&gt;, 
 "Stephanie Cutter" &lt;scutter@barackobama.com&gt;, 
 "Robert Gibbs" &lt;rgibbs@barackobama.com&gt;, 
 "Jim Messina" &lt;jmessina@barackobama.com&gt;</t>
  </si>
  <si>
    <t>Fw: Please confirm</t>
  </si>
  <si>
    <t>&lt;1B00035490093D4A9609987376E3B8332C7838A2@manny.obama.local&gt;</t>
  </si>
  <si>
    <t>Sun, 5 May 2013 07:55:07 -0400</t>
  </si>
  <si>
    <t>"'zshaikley@clintonfoundation.org'" &lt;zshaikley@clintonfoundation.org&gt;, 
 Hannah Richert &lt;Hannah@presidentclinton.com&gt;, 
 "'blurie@clintonfoundation.org'" &lt;blurie@clintonfoundation.org&gt;</t>
  </si>
  <si>
    <t>&lt;786762D781A7FF4FAC9060892B4044883E7D0B9B3C@CLNTINET08.clinton.local&gt;</t>
  </si>
  <si>
    <t>Fri, 26 Sep 2014 19:40:29 +0000</t>
  </si>
  <si>
    <t>not one of those emails</t>
  </si>
  <si>
    <t>&lt;28897d6abc0a9f578e20e1140dd8923f@bounce.bluestatedigital.com&gt;</t>
  </si>
  <si>
    <t>Sun, 10 Jan 2016 13:34:19 -0500</t>
  </si>
  <si>
    <t>David Brock &lt;davidbrockdc@gmail.com&gt;</t>
  </si>
  <si>
    <t>&lt;CAGS-Cu1bC1h+pxEyrduv0tS0K71gNhkOXKrcHh2GY2Q4qm1Vcg@mail.gmail.com&gt;</t>
  </si>
  <si>
    <t>Tue, 7 Jul 2015 18:20:31 -0400</t>
  </si>
  <si>
    <t>Judy Lichtman &lt;jllichtman@nationalpartnership.org&gt;</t>
  </si>
  <si>
    <t>Re: hope all is well</t>
  </si>
  <si>
    <t>&lt;CAE6FiQ-k4Jp-JTKSziWhzvWz_9_M25-cW_cY9VAa2urq9aX-LA@mail.gmail.com&gt;</t>
  </si>
  <si>
    <t>Mon, 1 Aug 2011 18:12:05 -0400</t>
  </si>
  <si>
    <t>[big campaign] NEA President on Debt Ceiling Deal</t>
  </si>
  <si>
    <t>&lt;4C4A2E6B7BA7AE41899DE9963C1C8BC607E70EFF@NEA-HQ-EVS2.NEA.LOC&gt;</t>
  </si>
  <si>
    <t>Sun, 8 Nov 2015 17:01:32 -0500</t>
  </si>
  <si>
    <t>Ari Gutman &lt;arigutman@hotmail.com&gt;</t>
  </si>
  <si>
    <t>Preliminary Consideration as U.S. Vice Presidential Candidate
 (seriously)</t>
  </si>
  <si>
    <t>&lt;BLU169-W122BC4DAE4FECF8D7272F9CB1160@phx.gbl&gt;</t>
  </si>
  <si>
    <t>Wed, 6 Apr 2011 10:58:25 -0400</t>
  </si>
  <si>
    <t>[big campaign] New TV Ad Tells Paul Ryan, Big Insurance Companies :
 'Hands Off Medicare'</t>
  </si>
  <si>
    <t>&lt;95AFEEF8AB22CE4E8CA3F8E6FBCB8CD12741E21122@AUFC-S1.AUFC.local&gt;</t>
  </si>
  <si>
    <t>Mon, 16 Mar 2015 09:21:30 -0400</t>
  </si>
  <si>
    <t>Beth Nolan</t>
  </si>
  <si>
    <t>&lt;5160FCB8-2A24-4011-A43F-0F89BF6C5519@gmail.com&gt;</t>
  </si>
  <si>
    <t>Fri, 16 Dec 2011 21:05:38 -0500</t>
  </si>
  <si>
    <t>Re: FW: Final - Keystone Pipeline Project Points in re Congressional
 action on Payroll Tax Provision</t>
  </si>
  <si>
    <t>&lt;CALk44aCsBzX8ZVaEvY1puE0K-J68ZYyKDEs7jUm+4HG_H8WQ2Q@mail.gmail.com&gt;</t>
  </si>
  <si>
    <t>Mon, 14 Sep 2015 12:33:50 -0400</t>
  </si>
  <si>
    <t>Auto-reply: Maternity Leave Re: Call my cell</t>
  </si>
  <si>
    <t>&lt;CAKM1B-_tXOZdMevj7GdwYo39ezrwSsJtrAYr=-0KX2cc7=q+ng@mail.gmail.com&gt;</t>
  </si>
  <si>
    <t>Mon, 14 Sep 2015 18:00:33 -0400</t>
  </si>
  <si>
    <t>Fwd: ICYMI: TODAY in Iowa, Hillary Clinton outlines vision for
 confronting campus sexual assault</t>
  </si>
  <si>
    <t>&lt;CANu9wN6taQzMFzVRk+ozB2CWKvrK5ZP2tdcZKAfmkszKtWsnYQ@mail.gmail.com&gt;</t>
  </si>
  <si>
    <t>Wed, 6 May 2015 14:36:15 +0000</t>
  </si>
  <si>
    <t>Thanks for your help!</t>
  </si>
  <si>
    <t>&lt;0000014d29a7d8dd-1c62dbc9-a1a8-40bb-8562-c34b2281fcdb-000000@email.amazonses.com&gt;</t>
  </si>
  <si>
    <t>Tue, 10 Nov 2015 18:26:11 +0000</t>
  </si>
  <si>
    <t>Date/Room Change - The Ten-Year Anniversary of the Yean and Bosico
 Case and Continued Statelessness in the Dominican Republic</t>
  </si>
  <si>
    <t>&lt;43AA882B9390F2428F6563C1C95B58C31864C47D@LAW-MBX02.law.georgetown.edu&gt;</t>
  </si>
  <si>
    <t>Wed, 07 Jan 2015 23:26:41 -0500</t>
  </si>
  <si>
    <t>Jennifer Klein &lt;jenklein.dc@gmail.com&gt;</t>
  </si>
  <si>
    <t>No Ceilings Policy Agenda</t>
  </si>
  <si>
    <t>&lt;D0D34226.AC729%jenklein.dc@gmail.com&gt;</t>
  </si>
  <si>
    <t>Mon, 28 Dec 2015 19:54:06 +0000</t>
  </si>
  <si>
    <t>John, this will go in the office:</t>
  </si>
  <si>
    <t>&lt;d1193b5afc37bf6e50ef68dd743f8e92@bounce.bluestatedigital.com&gt;</t>
  </si>
  <si>
    <t>Wed, 20 May 2015 08:53:01 -0400</t>
  </si>
  <si>
    <t>May 20 Morning Network News Roundup</t>
  </si>
  <si>
    <t>&lt;CAGTda=A=cRDMF+Ww7D3QR-gamMsx3ewg9jEwbMSnuDzyYb2_Aw@mail.gmail.com&gt;</t>
  </si>
  <si>
    <t>Sat, 14 Nov 2015 14:00:22 +0000 (GMT)</t>
  </si>
  <si>
    <t>We're here to listen</t>
  </si>
  <si>
    <t>&lt;1151979153.563473821447509622236.JavaMail.app@rbg32.atlis1&gt;</t>
  </si>
  <si>
    <t>Mon, 6 Oct 2008 17:21:16 -0400</t>
  </si>
  <si>
    <t>[big campaign] FW: RELEASE: Debate Study Guide - Town Hall Edition</t>
  </si>
  <si>
    <t>&lt;A28459BA2B4D5D49BED0238513058A7F0124034F05C4@CAPMAILBOX.americanprogresscenter.org&gt;</t>
  </si>
  <si>
    <t>Thu, 1 Jan 2015 21:22:34 -0500</t>
  </si>
  <si>
    <t>podesta.mary@gmail.com, mae_podesta@mckinsey.com, 
 Gabe Podesta &lt;gpodesta@gmail.com&gt;, Megan Rouse &lt;meganrouse@gmail.com&gt;</t>
  </si>
  <si>
    <t>Happiness project</t>
  </si>
  <si>
    <t>&lt;CAE6FiQ-4V-5O1P6H35+TYxt4AKHj54HDkp98ddSOL0a-z6ArLQ@mail.gmail.com&gt;</t>
  </si>
  <si>
    <t>Sun, 29 Mar 2015 16:48:34 -0400</t>
  </si>
  <si>
    <t>Saturday night dinner</t>
  </si>
  <si>
    <t>&lt;CANeeMAgscOWa0Tbozp1x4hQXKOLt5=Azcsxg=CTs9vvOUiUnPA@mail.gmail.com&gt;</t>
  </si>
  <si>
    <t>Mon, 6 Oct 2008 09:34:29 -0400</t>
  </si>
  <si>
    <t>Lists</t>
  </si>
  <si>
    <t>&lt;0DA00BFE3116BB4DB975587B3511F4E00557C6C5@EXNJMB57.nam.nsroot.net&gt;</t>
  </si>
  <si>
    <t>Fri, 1 Jan 2016 03:14:10 +0000</t>
  </si>
  <si>
    <t>Before the ball drops</t>
  </si>
  <si>
    <t>&lt;242d7d68c808fe4c473e1d73e159678f@bounce.bluestatedigital.com&gt;</t>
  </si>
  <si>
    <t>Wed, 4 Nov 2015 15:30:23 +0000</t>
  </si>
  <si>
    <t>Virginia Sloan &lt;VSloan@constitutionproject.org&gt;</t>
  </si>
  <si>
    <t>Maya Harris &lt;mharris@hillaryclinton.com&gt;, 
 John Podesta &lt;john.podesta@gmail.com&gt;</t>
  </si>
  <si>
    <t>RE: Thanks!</t>
  </si>
  <si>
    <t>&lt;C685F9871F6AB349A828D82863EA0EAE139FDF82@CPMAIL.CP.lan&gt;</t>
  </si>
  <si>
    <t>Wed, 13 Aug 2008 14:58:34 -0400</t>
  </si>
  <si>
    <t>"Judy Feder for Congress " &lt;Judy@judyfeder.com&gt;</t>
  </si>
  <si>
    <t>August Newsletter</t>
  </si>
  <si>
    <t>&lt;fadda0e586464d638d79e9831aaf291d@judyfeder.com&gt;</t>
  </si>
  <si>
    <t>Mon, 10 Nov 2008 18:44:46 -0500</t>
  </si>
  <si>
    <t>"kjohnson@barackobama.com" &lt;kjohnson@barackobama.com&gt;</t>
  </si>
  <si>
    <t>agenda / to-do list for tonight's call</t>
  </si>
  <si>
    <t>&lt;2D9BF548D5515F438B3AA0B0BE7BF5F62F730C0491@MBX-01.ptt.gov&gt;</t>
  </si>
  <si>
    <t>Sat, 9 May 2015 11:10:51 -0400</t>
  </si>
  <si>
    <t>Marc Elias &lt;MElias@perkinscoie.com&gt;, John Podesta &lt;john.podesta@gmail.com&gt;, 
 Robby Mook &lt;re47@hillaryclinton.com&gt;, 
 Maya Harris &lt;mharris@hillaryclinton.com&gt;, 
 Jake Sullivan &lt;jsullivan@hillaryclinton.com&gt;, 
 Kristina Schake &lt;kschake@hillaryclinton.com&gt;, 
 Dennis Cheng &lt;dcheng@hillaryclinton.com&gt;</t>
  </si>
  <si>
    <t>NYTimes: Hillary Clinton and the Super Trough</t>
  </si>
  <si>
    <t>&lt;E7C974A6-EAF0-4785-918E-161FFD5A4AED@gmail.com&gt;</t>
  </si>
  <si>
    <t>Mon, 10 Nov 2008 15:33:27 -0600</t>
  </si>
  <si>
    <t>rahm@friendsofrahmemanuel.com, john.podesta@gmail.com, 
 "Robert Gibbs" &lt;rgibbs@barackobama.com&gt;, 
 "Dan Pfeiffer" &lt;dpfeiffer@barackobama.com&gt;, 
 "Anita Dunn" &lt;adunn@barackobama.com&gt;, 
 "Jason Furman" &lt;jfurman@barackobama.com&gt;, 
 "Dan Tarullo" &lt;Dan.Tarullo@ptt.gov&gt;</t>
  </si>
  <si>
    <t>RE: less prescriptive read out....</t>
  </si>
  <si>
    <t>&lt;1B00035490093D4A9609987376E3B8332E219ECC@manny.obama.local&gt;</t>
  </si>
  <si>
    <t>Wed, 4 Nov 2015 16:09:44 -0500</t>
  </si>
  <si>
    <t>Ashley Woolheater &lt;awoolheater@hillaryclinton.com&gt;, 
 "&lt;smarx@hillaryclinton.com&gt;" &lt;smarx@hillaryclinton.com&gt;, 
 "jpalmieri@hillaryclinton.com" &lt;jpalmieri@hillaryclinton.com&gt;, 
 "jsullivan@hillaryclinton.com" &lt;jsullivan@hillaryclinton.com&gt;, 
 "kofferdahl@hillaryclinton.com" &lt;kofferdahl@hillaryclinton.com&gt;, 
 "mharris@hillaryclinton.com" &lt;mharris@hillaryclinton.com&gt;, 
 "mkeefe@hillaryclinton.com" &lt;mkeefe@hillaryclinton.com&gt;, 
 "vanand@hillaryclinton.com" &lt;vanand@hillaryclinton.com&gt;, 
 John Podesta &lt;john.podesta@gmail.com&gt;, 
 "mfisher@hillaryclinton.com" &lt;mfisher@hillaryclinton.com&gt;, 
 "arenteria@hillaryclinton.com" &lt;arenteria@hillaryclinton.com&gt;, 
 "erenda@hillaryclinton.com" &lt;erenda@hillaryclinton.com&gt;</t>
  </si>
  <si>
    <t>Re: Military Sexual Assault Call</t>
  </si>
  <si>
    <t>&lt;783568280525121085@unknownmsgid&gt;</t>
  </si>
  <si>
    <t>Thu, 13 Nov 2008 20:26:31 -0800 (PST)</t>
  </si>
  <si>
    <t>&lt;0016e644c5e63d234b045b9ea21b@googlemail.com&gt;</t>
  </si>
  <si>
    <t>Sun, 8 Mar 2015 00:06:17 -0500</t>
  </si>
  <si>
    <t>Wrapped my head some....</t>
  </si>
  <si>
    <t>&lt;AB3BD23B-8E90-4F91-93AE-DD5264D6DD64@gmail.com&gt;</t>
  </si>
  <si>
    <t>Thu, 10 Dec 2015 19:36:40 -0500</t>
  </si>
  <si>
    <t>Re: Hamilton Ticket</t>
  </si>
  <si>
    <t>&lt;CANvypvAwXVE56+f3QfcKAvL9U-QTssmGyLBjDLiV-W2YrdGJ6w@mail.gmail.com&gt;</t>
  </si>
  <si>
    <t>Mon, 31 Aug 2009 10:37:42 -0400</t>
  </si>
  <si>
    <t>[big campaign] ICYMI: Pawlenty stimulus hypocrisy</t>
  </si>
  <si>
    <t>&lt;A28459BA2B4D5D49BED0238513058A7F0125F226B5C5@CAPMAILBOX.americanprogresscenter.org&gt;</t>
  </si>
  <si>
    <t>Tue, 17 Feb 2015 18:42:54 -0500</t>
  </si>
  <si>
    <t>&lt;CAE6FiQ9Y=E0PdOrjAVh66BPyz-+mXOSynLkMv1qz+8Bj6EnZ4w@mail.gmail.com&gt;</t>
  </si>
  <si>
    <t>Thu, 5 Mar 2015 21:55:44 +0000</t>
  </si>
  <si>
    <t>"Jennifer M. Granholm" &lt;jennifer@jennifergranholm.com&gt;</t>
  </si>
  <si>
    <t>RE: quick phone call?</t>
  </si>
  <si>
    <t>&lt;5D6AD4602504D54ABE3EC5C024BCE18732FE8AFC@MBX252.domain.local&gt;</t>
  </si>
  <si>
    <t>Tue, 4 Nov 2014 15:45:00 +0000</t>
  </si>
  <si>
    <t>Today is the day!</t>
  </si>
  <si>
    <t>&lt;034c378cbce7454a74ee07e308c42a9f@bounce.bluestatedigital.com&gt;</t>
  </si>
  <si>
    <t>Fri, 6 Mar 2015 20:00:49 -0500</t>
  </si>
  <si>
    <t>"Pfeiffer, Dan" &lt;Dan_Pfeiffer@who.eop.gov&gt;</t>
  </si>
  <si>
    <t>&lt;CAE6FiQ9F1yGowWF+mj_w7-gd9M=yzaW-8qWh8rcNt1Ej=T7hCQ@mail.gmail.com&gt;</t>
  </si>
  <si>
    <t>Fri, 6 Jun 2008 16:51:04 -0400</t>
  </si>
  <si>
    <t>"Jackson, Molly" &lt;MJackson@prochoiceamerica.org&gt;</t>
  </si>
  <si>
    <t>[big campaign] Is John McCain Against Birth Control?</t>
  </si>
  <si>
    <t>&lt;D002EA057F50654790D903A3C9B2EF9301676AE8@narsrex015499.naral.local&gt;</t>
  </si>
  <si>
    <t>Mon, 6 Oct 2014 08:01:40 +0000</t>
  </si>
  <si>
    <t>Fwd: Hidden Oppression in Eritrea</t>
  </si>
  <si>
    <t>&lt;03A228F5-F4AB-41A8-89FD-241EB95260DF@podesta.com&gt;</t>
  </si>
  <si>
    <t>Sat, 29 Nov 2014 23:01:53 -0600</t>
  </si>
  <si>
    <t>Jerome Tatar &lt;jerry@TatarLawFirm.com&gt;</t>
  </si>
  <si>
    <t>Alan Adkins &lt;alan_adkins@hotmail.com&gt;, 
 Alice Herbener Pileski &lt;alicejpileski@ameritech.net&gt;, 
 Angela Weyhaupt Platt &lt;awplatt15@yahoo.com&gt;, 
 Arturo Ramirez &lt;art@aramlaw.net&gt;, 
 Barbara Jastrem Mayer &lt;mayerbarbj@comcast.net&gt;, 
 Barry Bearak &lt;bearak@nytimes.com&gt;, Ben Tovrog &lt;B5n97T@aol.com&gt;, 
 Betsy Bowen &lt;rbowen@wi.rr.com&gt;, Bev Eatman Flynn &lt;casaflynn@hotmail.com&gt;, 
 Bev Tice-Deering &lt;bticedeer@yahoo.com&gt;, 
 =?utf-8?Q?Bill=0D=0A_Goldberg?= &lt;wjgoldberg11734@gmail.com&gt;, 
 Brian Allen &lt;ballen7426@cox.net.readnotify.com&gt;, 
 Bruce Wyatt &lt;bwyatt@linfield.edu&gt;, "Carol Bordet" &lt;chezbordet@yahoo.com&gt;, 
 carol clegg &lt;cclegg@earnware.net&gt;, 
 "Carol Cravens Johnson" &lt;rpj6@cornell.edu&gt;, 
 Cathy Zollinger Grafton &lt;cathygrafton@gmail.com&gt;, 
 Charles Sloan &lt;cm.sloan@yahoo.com&gt;, Charley Stivale &lt;C_Stivale@wayne.edu&gt;, 
 Chris Poelma &lt;jadeprairie@yahoo.com&gt;, 
 =?utf-8?Q?Christopher=0D=0A_Jones?= &lt;cjones@tbtc.net&gt;, 
 Chuck Creekmore &lt;ccreekm190@aol.com&gt;, 
 =?utf-8?Q?Constance=0D=0A_Johnson?= &lt;kapi1@msn.com&gt;, 
 Coy Casper &lt;clcasper@aol.com&gt;, Dan Barron &lt;ztbarron@gmail.com&gt;, 
 Dave Jachim &lt;dpjachim@comcast.net&gt;, David Brillhart &lt;dbrillh@aol.com&gt;, 
 "David K. Brillhart" &lt;david.brillhart@ipaper.com&gt;, 
 "Deborah Bernardoni" &lt;leafbud@comcast.net&gt;, 
 Deborah Martin McCabe &lt;dmccabe@uwsp.edu&gt;, 
 Dennis Farrell &lt;dennisfarrelllaw@aol.com&gt;, 
 Dennis   Reynolds &lt;dpr2004@comcast.net&gt;, 
 Diana Egbers Fanning &lt;fanning@middlebury.edu&gt;, 
 "Don Raleigh" &lt;djr@email.unc.edu&gt;, Donald Savage &lt;dfsavage@mchsi.com&gt;, 
 "Dr. Millie Culp" &lt;culp@workwise.net&gt;, 
 Elliott Vizansky &lt;evizansky@nysdhcr.gov&gt;, 
 "F. Dale Cozad" &lt;dale131@juno.com&gt;, Frederick Jenkin &lt;FDJenkin@hotmail.com&gt;, 
 "G. Neil Blevins" &lt;NBlevins2006@comcast.net&gt;, 
 Gail   Hueting &lt;ghueting@sbcglobal.net&gt;, 
 Gary Gehlbach &lt;gehlbach@egbbl.com.readnotify.com&gt;, 
 Greg Busch &lt;gbusch5@comcast.net&gt;, Greg   Loy &lt;greg@scsolutions.com&gt;, 
 "Gregory Donovan" &lt;gregorydonovan@yahoo.com&gt;, 
 "H. Brian Wishne" &lt;bwishne@scad.edu&gt;, Harry Steinmeyer &lt;HCS101@comcast.net&gt;, 
 Helen Gatawakas Parker &lt;haparker@verizon.net&gt;, 
 Herbert Held &lt;hheld@fdic.gov&gt;, 
 Ian Kopelman &lt;ian.kopelman@dlapiper.com.readnotify.com&gt;, 
 Jack Gaggini &lt;jgaggini@mwe.com&gt;, James Rhodes &lt;jr112649@yahoo.com&gt;, 
 Jan Augustyn &lt;JEAugustyn@aol.com&gt;, 
 "Jan Kirby Tyrrell" &lt;tyrrell@beltrailway.com&gt;, 
 Jan   Koran &lt;jmkh428@gmail.com&gt;, 
 "Janet Koran" &lt;jmkh428@gmail.com.readnotify.com&gt;, 
 Jill Hazelbauer Von der Ohe &lt;hazelbauer@hotmail.com&gt;, 
 Joe Heumann &lt;cfjkh@eiu.edu&gt;, Joe Mannino &lt;mannino@andrew.cmu.edu&gt;, 
 John Elson &lt;j_h_elson@yahoo.com&gt;, John Gaggini &lt;gaggini@earthlink.net&gt;, 
 John Hayes &lt;jehesq@aol.com&gt;, John Podesta &lt;podesta@law.georgetown.edu&gt;, 
 John Saelens &lt;saelensj@aol.com&gt;, John Sternberg &lt;john.sternberg@cna.com&gt;, 
 Jon Kimmel &lt;jonskimmel@aol.com&gt;, 
 "Joyce Petrie Stevens" &lt;joyceabug@yahoo.com&gt;, 
 Judee   Settipani Hansen &lt;grandiflora@ameritech.net&gt;, 
 Judy Lambert &lt;djbkl@comcast.net&gt;, "June Schulthes Loy" &lt;june@juneloy.com&gt;, 
 =?utf-8?Q?Kathleen=0D=0A_O&amp;#39=2CConnor_Spear?= &lt;kmspear@aol.com&gt;, 
 Larry Kusch &lt;twams67@comcast.net&gt;, Linda S Kostrowski &lt;lulu6692@yahoo.com&gt;, 
 Lonnie Fredenhagen Schaefer &lt;dandlschaefer@yahoo.com&gt;, 
 Lou Kurzeja &lt;kurz2177@msn.com&gt;, Martin Reichel &lt;mreich@mcfallmonument.com&gt;, 
 "Mary Barclay Tompkins" &lt;mary_tompkins@ncsu.edu&gt;, 
 Mary Fasbender &lt;mfasbender@gmail.com&gt;, 
 Merry Ann   Kincaid Malcolm &lt;hnews@hotmail.com&gt;, 
 Mike Norris &lt;mike@retaworks.com&gt;, Mildred L Culp &lt;workwise@comcast.net&gt;, 
 Nancy Elder &lt;nancylongelder@aol.com&gt;, Paula Wolf Irrgang &lt;irrgang@juno.com&gt;, 
 "Penny Wells LaValle" &lt;pennywells.lavalle@co.suffolk.ny.us&gt;, 
 Peter Osborne &lt;pcosborne@hotmail.com&gt;, Phil Hardy &lt;pjhardy@us.ibm.com&gt;, 
 Ralph Norman &lt;namron624@comcast.net&gt;, Rick   Lahann &lt;nightstar02@msn.com&gt;, 
 Rick Toth &lt;DrToth@aol.com&gt;, Rob Mentzer &lt;rementz@yahoo.com&gt;, 
 Robert Houdek &lt;dr.arkose@gmail.com&gt;, 
 Robert Rothstein &lt;r_rothstein@hotmail.com&gt;, 
 "Sandra Emery" &lt;semery@fhcrc.org&gt;, 
 Sandy Husar   Ligon &lt;sandyhligon@yahoo.com&gt;, 
 "Semenya McCord" &lt;semenya@aol.com&gt;, Sherwood   Kiraly &lt;SherKiraly@aol.com&gt;, 
 Steve Weiner &lt;sweiner@listenup.com&gt;, 
 Steven   Phillips &lt;steveph@baylorhealth.edu&gt;, 
 "Steven Williams" &lt;gunko1@aol.com&gt;, 
 Sue   Ganser Levinson &lt;levinson.law@gmail.com.readnotify.com&gt;, 
 Suzanne Eggen &lt;TURQUOISE_MIST27@yahoo.com.readnotify.com&gt;, 
 Ted Fagerburg &lt;ted@fagerburg.com&gt;, Thomas Huntsha &lt;tomhuntsha@yahoo.com&gt;, 
 Tom Main &lt;temain@comcast.net&gt;, Tracy Taubert Thornton &lt;ctracyt@aol.com&gt;</t>
  </si>
  <si>
    <t>Article</t>
  </si>
  <si>
    <t>&lt;CAC9z1zJ3+XtRapNaGTzDzyUB6ZdX_whi=OhDd4YXujQ5NNKboA@mail.gmail.com&gt;</t>
  </si>
  <si>
    <t>Fri, 2 Oct 2015 20:04:24 -0400</t>
  </si>
  <si>
    <t>Emily Wu &lt;emily.s.wu@gmail.com&gt;</t>
  </si>
  <si>
    <t>&lt;3BBB9CF5-106C-4E4D-8025-55D8C9E68B5A@gmail.com&gt;</t>
  </si>
  <si>
    <t>Mon, 16 Mar 2015 14:51:40 -0400</t>
  </si>
  <si>
    <t>Daschle Staff Reunion &lt;daschlestaffreunion@gmail.com&gt;</t>
  </si>
  <si>
    <t>veronica@daschlegroup.com</t>
  </si>
  <si>
    <t>Thursday's event</t>
  </si>
  <si>
    <t>&lt;CADuxkq+ypOPasXoJaaGgnCJDo89D+gEwEF+F43cDqiPykYn5+Q@mail.gmail.com&gt;</t>
  </si>
  <si>
    <t>Fri, 25 Sep 2015 16:17:55 -0400</t>
  </si>
  <si>
    <t>&lt;BAY405-EAS4033BA8A91ECF331FE9216894420@phx.gbl&gt;</t>
  </si>
  <si>
    <t>Fri, 8 Jan 2016 18:58:35 -0500</t>
  </si>
  <si>
    <t>&lt;CAE6FiQ9FK3v_UDkbHs3K1MxNav3aS926phTtphGQ_685R_536Q@mail.gmail.com&gt;</t>
  </si>
  <si>
    <t>Tue, 4 Nov 2014 08:30:00 -0600</t>
  </si>
  <si>
    <t>&lt;26561-24925604.1415111456593.JavaMail.SYSTEM@chg-mcm-prod&gt;</t>
  </si>
  <si>
    <t>Mon, 04 Jan 2016 17:35:24 -0600</t>
  </si>
  <si>
    <t>RUSTED!</t>
  </si>
  <si>
    <t>&lt;E5672B4C-D1F3-42C3-8037-AE277D20194C@me.com&gt;</t>
  </si>
  <si>
    <t>Mon, 25 Aug 2014 12:59:53 -0400</t>
  </si>
  <si>
    <t>"Richards, Cecile" &lt;cecile.richards@ppfa.org&gt;</t>
  </si>
  <si>
    <t>following up re Helms</t>
  </si>
  <si>
    <t>&lt;CAFKW5=RLpydcsyeekSXE7iZzOvyEg99m13GSP+4zOV8C-DNzcQ@mail.gmail.com&gt;</t>
  </si>
  <si>
    <t>Wed, 8 Oct 2008 00:29:21 +0000</t>
  </si>
  <si>
    <t>Delivered: Re: Ideas for fishery related positions</t>
  </si>
  <si>
    <t>&lt;1695019173-1223425759-cardhu_decombobulator_blackberry.rim.net-1126079748-@bxe032.bisx.prod.on.blackberry&gt;</t>
  </si>
  <si>
    <t>Wed, 12 Mar 2008 17:29:04 -0400</t>
  </si>
  <si>
    <t>jpalmieri@americanprogress.org, susan.mccue@one.org, john.podesta@gmail.com</t>
  </si>
  <si>
    <t>Notes from the meeting</t>
  </si>
  <si>
    <t>&lt;027d01c88488$1aac0940$50041bc0$@org&gt;</t>
  </si>
  <si>
    <t>Tue, 8 Apr 2014 15:35:08 -0400</t>
  </si>
  <si>
    <t>Re: Fall Campaigning</t>
  </si>
  <si>
    <t>&lt;CA+NiFyOW67eiNEFTR=FFUk-aykm=Y35_XEXNvE=X1bQ7BCRUxg@mail.gmail.com&gt;</t>
  </si>
  <si>
    <t>Thu, 06 Mar 2008 09:21:50 -0500</t>
  </si>
  <si>
    <t>"Luke McFarland - Judy Feder for Congress " &lt;Luke@JudyFeder.com&gt;</t>
  </si>
  <si>
    <t>2008 Strong for Judy, for Change</t>
  </si>
  <si>
    <t>&lt;6402c899ccdf46e29b489f41a8050f72@JudyFeder.com&gt;</t>
  </si>
  <si>
    <t>Tue, 4 Aug 2015 09:06:10 -0500</t>
  </si>
  <si>
    <t>great announcement!</t>
  </si>
  <si>
    <t>&lt;6E640502-B44D-452C-9D39-6957D2EA16B9@gmail.com&gt;</t>
  </si>
  <si>
    <t>Fri, 28 Feb 2014 15:39:59 -0500</t>
  </si>
  <si>
    <t>&lt;62760D31-696C-4923-81A8-4A0159043FCD@gmail.com&gt;</t>
  </si>
  <si>
    <t>Fri, 2 May 2014 16:40:07 +0430</t>
  </si>
  <si>
    <t>Re: Runners World</t>
  </si>
  <si>
    <t>&lt;CAP-MWF6DVGGNrzBOdqrzVUL99KeY=4QvJtt2=78vNOj7CJykiA@mail.gmail.com&gt;</t>
  </si>
  <si>
    <t>Sun, 16 Nov 2008 15:17:58 +0000</t>
  </si>
  <si>
    <t>Fw: Calls Tomorrow</t>
  </si>
  <si>
    <t>&lt;99328575-1226848660-cardhu_decombobulator_blackberry.rim.net-528738116-@bxe245.bisx.prod.on.blackberry&gt;</t>
  </si>
  <si>
    <t>Sun, 30 Sep 2012 12:29:27 -0400 (EDT)</t>
  </si>
  <si>
    <t>running out</t>
  </si>
  <si>
    <t>&lt;1913544101.951243852@democracy.dsccdb.www.democratsenators.org&gt;</t>
  </si>
  <si>
    <t>Tue, 12 Aug 2014 14:52:59 -0400</t>
  </si>
  <si>
    <t>Re: How did the call with POTUS go?</t>
  </si>
  <si>
    <t>&lt;FCC87E98-213F-43DA-A714-11E292040FE4@gmail.com&gt;</t>
  </si>
  <si>
    <t>Mon, 11 Jan 2016 00:38:55 -0500</t>
  </si>
  <si>
    <t>appears</t>
  </si>
  <si>
    <t>&lt;1522f31beef-5c5a-982c@webprd-a52.mail.aol.com&gt;</t>
  </si>
  <si>
    <t>Wed, 16 Sep 2015 21:43:23 -0400</t>
  </si>
  <si>
    <t>Daniel Solzman &lt;dsolzman@hotmail.com&gt;</t>
  </si>
  <si>
    <t>White House question</t>
  </si>
  <si>
    <t>&lt;BAY178-DS152900E9112A9C1DD7B30C35A0@phx.gbl&gt;</t>
  </si>
  <si>
    <t>Fri, 20 Dec 2013 08:04:29 -0700</t>
  </si>
  <si>
    <t>Fwd: WSJ / Podesta</t>
  </si>
  <si>
    <t>&lt;7CAD0DA5-6E65-474E-9D14-3244DA04ADDE@gmail.com&gt;</t>
  </si>
  <si>
    <t>Fri, 19 Feb 2016 19:48:59 -0500</t>
  </si>
  <si>
    <t>John Podesta &lt;john.podesta@gmail.com&gt;, 
 Jessica Morales Rocketto &lt;jmoralesrocketto@hillaryclinton.com&gt;, 
 Amanda Litman &lt;alitman@hillaryclinton.com&gt;</t>
  </si>
  <si>
    <t>Re: From afar - it is not the message; it is the perception of passion</t>
  </si>
  <si>
    <t>&lt;CADHYb1_F86PLvP3vk7E2q6AxbOONZ2WSVUtC+DReGGAJKPw64Q@mail.gmail.com&gt;</t>
  </si>
  <si>
    <t>Tue, 14 Oct 2008 18:38:25 -0400</t>
  </si>
  <si>
    <t>"Michael Stebbins" &lt;stebbins@sefora.org&gt;</t>
  </si>
  <si>
    <t>[big campaign] All 2008 US Nobel Laureates in Science Endorse Obama!</t>
  </si>
  <si>
    <t>&lt;2e3c2ef60810141538g1262a70ara388154b262a4a2c@mail.gmail.com&gt;</t>
  </si>
  <si>
    <t>Sun, 6 Sep 2015 13:10:35 -0400</t>
  </si>
  <si>
    <t>&lt;CA+Z3wa1DeQhXP_+YeJmXbZo-h0-y_NzdGh6Vj5XYKR0QgRSN_w@mail.gmail.com&gt;</t>
  </si>
  <si>
    <t>Mon, 1 Sep 2014 14:01:58 -0400</t>
  </si>
  <si>
    <t>Mike Honda &lt;mike@mikehonda.com&gt;</t>
  </si>
  <si>
    <t>Labor Day</t>
  </si>
  <si>
    <t>&lt;ff9de89d27d74731b4831d47b9276d43@mikehonda.com&gt;</t>
  </si>
  <si>
    <t>Tue, 13 May 2008 16:27:24 EDT</t>
  </si>
  <si>
    <t>JStocks@nea.org, amy@fundforamerica.net, john.podesta@gmail.com, 
 anna.burger@seiu.org, rmckay@mckayfund.org</t>
  </si>
  <si>
    <t>Re: Ben Smith and outside groups</t>
  </si>
  <si>
    <t>&lt;c28.34e7eed3.355b53ac@aol.com&gt;</t>
  </si>
  <si>
    <t>Thu, 15 Dec 2011 14:00:40 -0500</t>
  </si>
  <si>
    <t>Re: Summary Page for Report - new versioin</t>
  </si>
  <si>
    <t>&lt;EE18C3F3-127B-4E0B-B982-6BCBDF8C7C0B@clintonfoundation.org&gt;</t>
  </si>
  <si>
    <t>Mon, 6 Feb 2012 10:51:58 -0500</t>
  </si>
  <si>
    <t>"john.podesta@gmail.com" &lt;john.podesta@gmail.com&gt;, 
 "dcheng@clintonfoundation.org" &lt;dcheng@clintonfoundation.org&gt;</t>
  </si>
  <si>
    <t>re: Tom Steyer</t>
  </si>
  <si>
    <t>&lt;786762D781A7FF4FAC9060892B40448822B92BF415@CLNTINET08.clinton.local&gt;</t>
  </si>
  <si>
    <t>Thu, 21 Oct 2010 15:21:22 -0400</t>
  </si>
  <si>
    <t>The bedfellows of Mike Pompeo</t>
  </si>
  <si>
    <t>&lt;865553c508c64ae186c8f32c5a50611d@goyleforcongress.com&gt;</t>
  </si>
  <si>
    <t>Wed, 13 Aug 2014 17:39:29 -0400</t>
  </si>
  <si>
    <t>Grant Woodard &lt;info@jackhatch.com&gt;</t>
  </si>
  <si>
    <t>Getting Out The Message</t>
  </si>
  <si>
    <t>&lt;4882b65b9e3743c0b50d93ee411c7bf8@jackhatch.com&gt;</t>
  </si>
  <si>
    <t>Wed, 11 Nov 2015 00:07:24 +0000</t>
  </si>
  <si>
    <t>Nobody...NOBODY saw this coming:</t>
  </si>
  <si>
    <t>&lt;4f7faa705aed64f6b96078ab213acd32@bounce.bluestatedigital.com&gt;</t>
  </si>
  <si>
    <t>Mon, 30 Jun 2008 10:22:58 -0400</t>
  </si>
  <si>
    <t>[big campaign] John McCain, Just Like Bush, Out of Touch on the
 Economy</t>
  </si>
  <si>
    <t>&lt;ee67d7720806300722y7888b6d4kfd15c3cdc45f2e7a@mail.gmail.com&gt;</t>
  </si>
  <si>
    <t>Tue, 4 Aug 2015 17:51:48 -0600</t>
  </si>
  <si>
    <t>Re: Hitting Jeb tonight</t>
  </si>
  <si>
    <t>&lt;-5417291872985664006@unknownmsgid&gt;</t>
  </si>
  <si>
    <t>Wed, 2 Nov 2011 11:23:54 -0400</t>
  </si>
  <si>
    <t>55 and 77 Staff &lt;5577staff@clintonfoundation.org&gt;, 
 LittleRock - Staff &lt;littlerock@clintonfoundation.org&gt;, 
 CGI NY Staff &lt;cginystaff@clintonglobalinitiative.org&gt;, 
 CHAI and WJCF Boston Office All &lt;BostonOfficeAll@clintonHealthAccess.org&gt;</t>
  </si>
  <si>
    <t>&lt;no subject&gt;</t>
  </si>
  <si>
    <t>&lt;CAD6D8CA.191E7%blindsey@clintonfoundation.org&gt;</t>
  </si>
  <si>
    <t>Fri, 19 Jun 2015 18:41:29 +0000</t>
  </si>
  <si>
    <t>Law Center Service Desk &lt;help@law.georgetown.edu&gt;</t>
  </si>
  <si>
    <t>All Faculty and Staff &lt;AllFacultyandStaff@law.georgetown.edu&gt;, 
 =?iso-8859-1?Q?All=0D=0A_Students?= &lt;allstudents@law.georgetown.edu&gt;</t>
  </si>
  <si>
    <t>Protecting your personal information from exploitation</t>
  </si>
  <si>
    <t>&lt;73984AF78B542844AEA95588A8660FFC5FD29FB4@LAW-MBX01.law.georgetown.edu&gt;</t>
  </si>
  <si>
    <t>Fri, 29 Jan 2016 21:11:47 -0500</t>
  </si>
  <si>
    <t>Re: Lester Holt just now</t>
  </si>
  <si>
    <t>&lt;CAE6FiQ9JLiHeAfyXEsGuNxZJ0Q8VQOcTgCaW8zx_fa22Rx6Owg@mail.gmail.com&gt;</t>
  </si>
  <si>
    <t>Mon, 30 Nov 2009 11:30:04 -0500</t>
  </si>
  <si>
    <t>[big campaign] InsurancePuppets.com</t>
  </si>
  <si>
    <t>&lt;C7395D3C.10781%ddonnelly@campaignmoney.org&gt;</t>
  </si>
  <si>
    <t>Tue, 23 Feb 2016 00:16:00 +0000</t>
  </si>
  <si>
    <t>GIANT setback</t>
  </si>
  <si>
    <t>&lt;f6467f3901c748e3c821ead47f0e3ffd@bounce.bluestatedigital.com&gt;</t>
  </si>
  <si>
    <t>Mon, 29 Feb 2016 13:52:14 -0600</t>
  </si>
  <si>
    <t>Solitary Confinement: The Courts, the Constitution, and Current Concerns</t>
  </si>
  <si>
    <t>&lt;13983-12810493.1456775594072.JavaMail.SYSTEM@chg-mcm-prod&gt;</t>
  </si>
  <si>
    <t>Tue, 13 Jan 2009 20:41:56 -0500</t>
  </si>
  <si>
    <t>Danielle Crutchfield &lt;Danielle.Crutchfield@ptt.gov&gt;, 
 "'adunn@squiermedia.com'" &lt;'adunn@squiermedia.com'&gt;, 
 Alyssa Mastromonaco &lt;Alyssa.Mastromonaco@ptt.gov&gt;, 
 Amanda Anderson &lt;Amanda.Anderson@ptt.gov&gt;, 
 "Anita B. Dunn" &lt;Anita.Dunn@ptt.gov&gt;, 
 "'axelrodfam@aol.com'" &lt;'axelrodfam@aol.com'&gt;, 
 Dan Pfeiffer &lt;Dan.Pfeiffer@ptt.gov&gt;, Ellen Moran &lt;Ellen.Moran@ptt.gov&gt;, 
 Eric Lesser &lt;Eric.Lesser@ptt.gov&gt;, Jayne Thomisee &lt;Jayne.Thomisee@ptt.gov&gt;, 
 "'Jen.waller@mail.house.gov'" &lt;Jen.waller@mail.house.gov&gt;, 
 Jim Messina &lt;Jim.Messina@ptt.gov&gt;, 
 "'john.podesta@gmail.com'" &lt;'john.podesta@gmail.com'&gt;, 
 "'jpodesta@americanprogress.org'" &lt;'jpodesta@americanprogress.org'&gt;, 
 Kristin   Sheehy &lt;Kristin.Sheehy@ptt.gov&gt;, 
 "'ksheehy@barackobama.com'" &lt;'ksheehy@barackobama.com'&gt;, 
 Lauren Paige &lt;Lauren.Paige@ptt.gov&gt;, 
 =?utf-8?Q?Marissa=0D=0A_C._Hopkins?= &lt;Marissa.Hopkins@ptt.gov&gt;, 
 Pete Rouse &lt;Pete.Rouse@ptt.gov&gt;, Phil   Schiliro &lt;Phil.Schiliro@ptt.gov&gt;, 
 "'prouse@barackobama.com'" &lt;'prouse@barackobama.com'&gt;, 
 Rahm Emanuel &lt;Rahm.Emanuel@ptt.gov&gt;, Reggie Love &lt;Reggie.Love@ptt.gov&gt;, 
 Robert Gibbs &lt;Robert.Gibbs@ptt.gov&gt;, Sara Latham &lt;Sara.Latham@ptt.gov&gt;, 
 Sarah Feinberg &lt;Sarah.Feinberg@ptt.gov&gt;, 
 Stephanie   Cutter &lt;Stephanie.Cutter@ptt.gov&gt;, 
 "'swarfield@squiermedia.com'" &lt;'swarfield@squiermedia.com'&gt;, 
 Valerie Jarrett &lt;Valerie.Jarrett@ptt.gov&gt;, 
 "'vjarrett@habitat.com'" &lt;'vjarrett@habitat.com'&gt;, 
 Marvin Nicholson &lt;Marvin.Nicholson@ptt.gov&gt;</t>
  </si>
  <si>
    <t>Running a little late</t>
  </si>
  <si>
    <t>&lt;C3A7CC906A84E040A2FE3C55E46B273A5452FFF16C@MBX-01.ptt.gov&gt;</t>
  </si>
  <si>
    <t>Tue, 23 Jun 2015 21:13:30 -0400</t>
  </si>
  <si>
    <t>Re: Politico: Schumer: Carbon tax has a chance if Clinton wins</t>
  </si>
  <si>
    <t>&lt;CAMhPeA_uWrpBhE781XjMtxY8PX8S1u485WZ20OJyrCJzQHzupA@mail.gmail.com&gt;</t>
  </si>
  <si>
    <t>Tue, 22 Sep 2015 16:14:38 +0000</t>
  </si>
  <si>
    <t>Dornsife pere &lt;d-pere@dornsife.usc.edu&gt;</t>
  </si>
  <si>
    <t xml:space="preserve">Manuel Pastor invites your feedback (again) on framework for
 state-level progressive governance </t>
  </si>
  <si>
    <t>&lt;BLUPR07MB0501DDF18526C7171A07F83D9450@BLUPR07MB050.namprd07.prod.outlook.com&gt;</t>
  </si>
  <si>
    <t>Fri, 11 Sep 2015 12:13:56 +0000</t>
  </si>
  <si>
    <t>lvalmoro@hillaryclinton.com</t>
  </si>
  <si>
    <t>john.podesta@gmail.com, tgoff@hillaryclinton.com, kschake@hillaryclinton.com, 
 re47@hillaryclinton.com, jp66@hillaryclinton.com, dcheng@hillaryclinton.com, 
 sbay@hillaryclinton.com, cciorciari@hillaryclinton.com, 
 jpalmieri@hillaryclinton.com, dschwerin@hillaryclinton.com, 
 jsullivan@hillaryclinton.com, mmarshall@hillaryclinton.com, 
 kdowd@hillaryclinton.com, kfinney@hillaryclinton.com, 
 hstone@hillaryclinton.com, slatham@hillaryclinton.com, 
 arenteria@hillaryclinton.com, bcraig@hillaryclinton.com, 
 jchung@hillaryclinton.com, erenda@hillaryclinton.com, 
 vanand@hillaryclinton.com, ahornbrook@hillaryclinton.com, 
 dhamwi@hillaryclinton.com, mfisher@hillaryclinton.com, 
 kofferdahl@hillaryclinton.com, mharris@hillaryclinton.com, 
 ha16@hillaryclinton.com, creynolds@hillaryclinton.com</t>
  </si>
  <si>
    <t>Updated Invitation: Senior Staff Long Term Scheduling Meeting  @ Fri
 Sep 11, 2015 12:30pm - 2:15pm (john.podesta@gmail.com)</t>
  </si>
  <si>
    <t>&lt;001a11c2e60a63e947051f77a688@google.com&gt;</t>
  </si>
  <si>
    <t>Sat, 12 Mar 2016 21:15:12 -0500</t>
  </si>
  <si>
    <t>&lt;CAFBbhQZpjvyyAMXHd05ptP32O77nyJ2pZdXyVghrEiRH0a7kZw@mail.gmail.com&gt;</t>
  </si>
  <si>
    <t>Mon, 6 Oct 2008 11:41:35 -0400</t>
  </si>
  <si>
    <t>bobama@ameritech.net</t>
  </si>
  <si>
    <t>Contact Information</t>
  </si>
  <si>
    <t>&lt;8dd172e0810060841s1919c97elfbdd47e9ca93388a@mail.gmail.com&gt;</t>
  </si>
  <si>
    <t>Fri, 16 May 2008 11:31:45 -0400</t>
  </si>
  <si>
    <t>[big campaign] MoveOn Video: Fire Charlie Black</t>
  </si>
  <si>
    <t>&lt;158f62fe0805160831t2b4f65edxdc8493d634c9c4f5@mail.gmail.com&gt;</t>
  </si>
  <si>
    <t>Thu, 3 Nov 2011 16:33:31 -0400</t>
  </si>
  <si>
    <t>Laura Graham &lt;lgraham@clintonfoundation.org&gt;, 
 Bruce Lindsey &lt;blindsey@clintonfoundation.org&gt;</t>
  </si>
  <si>
    <t>RE: Update: Additional Office Space at Water Street</t>
  </si>
  <si>
    <t>&lt;786762D781A7FF4FAC9060892B40448822791B25A4@CLNTINET08.clinton.local&gt;</t>
  </si>
  <si>
    <t>Tue, 3 Mar 2015 20:48:15 +0000</t>
  </si>
  <si>
    <t>Joel Benenson &lt;jbenenson@bsgco.com&gt;, Mandy Grunwald &lt;gruncom@aol.com&gt;, 
 "kristinakschake@gmail.com" &lt;kristinakschake@gmail.com&gt;, 
 "jennifer.m.palmieri@gmail.com" &lt;jennifer.m.palmieri@gmail.com&gt;, 
 Jim Margolis &lt;Jim.Margolis@gmmb.com&gt;, 
 "john.podesta@gmail.com" &lt;john.podesta@gmail.com&gt;, 
 "robbymook2015@gmail.com" &lt;robbymook2015@gmail.com&gt;, 
 Nick Merrill &lt;nmerrill@hrcoffice.com&gt;, 
 Dan Schwerin &lt;dschwerin@hrcoffice.com&gt;</t>
  </si>
  <si>
    <t>&lt;C2A8AC61-579A-44A9-AB87-B0E973CC5BB8@hrcoffice.com&gt;</t>
  </si>
  <si>
    <t>Sat, 14 Feb 2015 01:50:26 +0000</t>
  </si>
  <si>
    <t>&lt;C5303CF47707FC429A24D83940BDD73901218B1B@smeopm04&gt;</t>
  </si>
  <si>
    <t>Wed, 9 Jun 2010 19:15:55 -0400</t>
  </si>
  <si>
    <t>[big campaign] Sens. Collins, Scott Brown Feel "Heat," "Pressure" 
	Back Home to Reject the 'Murkowski Big Oil Bailout' Tomorrow</t>
  </si>
  <si>
    <t>&lt;95AFEEF8AB22CE4E8CA3F8E6FBCB8CD12691BF067E@AUFC-S1.AUFC.local&gt;</t>
  </si>
  <si>
    <t>Mon, 6 Oct 2008 11:24:07 -0400</t>
  </si>
  <si>
    <t>Fwd: transition meeting conversation: Monica Medina</t>
  </si>
  <si>
    <t>&lt;5e5cb08a0810060824h3a38ba4boa54ba9c105bd6480@mail.gmail.com&gt;</t>
  </si>
  <si>
    <t>Sat, 14 Nov 2015 11:02:10 -0600</t>
  </si>
  <si>
    <t>Paris and Knox students abroad</t>
  </si>
  <si>
    <t>&lt;CAD7TbapQVF4afU37tqPjG_DBO5T+uKZOk9RQ8+s_T8BovJ6M=A@mail.gmail.com&gt;</t>
  </si>
  <si>
    <t>Wed, 16 Mar 2016 01:38:52 -0400</t>
  </si>
  <si>
    <t>Re: From Saint Louis - yay!!!</t>
  </si>
  <si>
    <t>&lt;CAE6FiQ8emHzN+1n8pCh2HRd2qG6czkwhMOCiBVvBRzw97fP0jQ@mail.gmail.com&gt;</t>
  </si>
  <si>
    <t>Tue, 20 May 2008 12:09:56 -0400</t>
  </si>
  <si>
    <t>"David Brock" &lt;davidbrockdc@gmail.com&gt;</t>
  </si>
  <si>
    <t>ABC News: Rove's Latest Electoral Maps Have Clinton Stronger Than Obama</t>
  </si>
  <si>
    <t>&lt;dd5d1c030805200909r6a0966abm64a728efd7575f55@mail.gmail.com&gt;</t>
  </si>
  <si>
    <t>Wed, 24 Jun 2015 18:39:27 +0000 (GMT)</t>
  </si>
  <si>
    <t>Hillary Clinton &lt;info@hillaryclinton.com&gt;</t>
  </si>
  <si>
    <t>Don't miss the deadline to enter</t>
  </si>
  <si>
    <t>&lt;958157496.384103771435171167148.JavaMail.app@rbg33.atlis1&gt;</t>
  </si>
  <si>
    <t>Wed, 27 Jan 2010 21:03:16 -0500</t>
  </si>
  <si>
    <t>kfrisch@mediamatters.org</t>
  </si>
  <si>
    <t>Re: [big campaign] A good laugh before SOTU, Fox's Major Garrett 
	tweets soft-core-porn, blames bit.ly</t>
  </si>
  <si>
    <t>&lt;a2adb5651001271803m3570cae6iadc7a5ee86229837@mail.gmail.com&gt;</t>
  </si>
  <si>
    <t>Tue, 1 Jul 2008 21:25:37 +0200</t>
  </si>
  <si>
    <t>McKiernan &lt;omst{ndl@CLUB996.net&gt;</t>
  </si>
  <si>
    <t>Workplace power plays</t>
  </si>
  <si>
    <t>&lt;ez.rnlgpwfdktauin@ecky&gt;</t>
  </si>
  <si>
    <t>Thu, 5 Feb 2015 05:48:19 -0500</t>
  </si>
  <si>
    <t>Fwd: Thank You</t>
  </si>
  <si>
    <t>&lt;6A290044-F7E0-4FF6-985D-D20C0D5FFD2E@gmail.com&gt;</t>
  </si>
  <si>
    <t>Wed, 22 Jul 2015 10:01:51 -0400</t>
  </si>
  <si>
    <t>AnnMOLeary &lt;annmoleary@gmail.com&gt;</t>
  </si>
  <si>
    <t>Trevor Houser &lt;tghouser@gmail.com&gt;, Pete Ogden &lt;progden@gmail.com&gt;, 
 Jake Sullivan &lt;jsullivan@hillaryclinton.com&gt;, 
 John Podesta &lt;john.podesta@gmail.com&gt;</t>
  </si>
  <si>
    <t>Fwd: Flordia numbers</t>
  </si>
  <si>
    <t>&lt;36F6E1EA-EB29-450F-8583-A85A14F566B8@gmail.com&gt;</t>
  </si>
  <si>
    <t>Wed, 5 Nov 2008 14:57:09 +0000</t>
  </si>
  <si>
    <t>"Chris Lu" &lt;clu@barackobama.com&gt;, "Dan Pfeiffer" &lt;DPfeiffer@barackobama.com&gt;, 
 "Stephanie Cutter" &lt;scutter@barackobama.com&gt;, 
 "Anita Dunn" &lt;adunn@barackobama.com&gt;, "Pete Rouse" &lt;Prouse@BarackObama.com&gt;, 
 jpodesta@gmail.com, "Jim Messina" &lt;jmessina@barackobama.com&gt;, 
 chris.lu@ptt.gov</t>
  </si>
  <si>
    <t>Re: revised press release</t>
  </si>
  <si>
    <t>&lt;1513997729-1225897096-cardhu_decombobulator_blackberry.rim.net-1020237432-@bxe112.bisx.prod.on.blackberry&gt;</t>
  </si>
  <si>
    <t>Mon, 20 Jul 2015 23:22:58 -0400</t>
  </si>
  <si>
    <t>&lt;CA+Z3wa2H0A8vVT8-DNhSuW4TCDzXBOr-qL5xc+kSiC6NMf_SnQ@mail.gmail.com&gt;</t>
  </si>
  <si>
    <t>Fri, 30 Apr 2010 10:56:42 -0400 (EDT)</t>
  </si>
  <si>
    <t>Willy Wonka's Golden Ticket ...</t>
  </si>
  <si>
    <t>&lt;461828907.273053884@wfc.wfcDB.mail.democracyinaction.com&gt;</t>
  </si>
  <si>
    <t>Tue, 17 Nov 2015 14:08:52 -0500</t>
  </si>
  <si>
    <t>&lt;4254031402737170682@unknownmsgid&gt;</t>
  </si>
  <si>
    <t>Tue, 13 Oct 2015 12:32:55 -0400</t>
  </si>
  <si>
    <t>Re: Thrush piece is out</t>
  </si>
  <si>
    <t>&lt;CAE6FiQ-4EDrEVhSmxwpaPPDx7EtRCr3u7T5zmf+s1LUvLpWfDw@mail.gmail.com&gt;</t>
  </si>
  <si>
    <t>Fri, 30 Nov 2007 21:45:26 -0500</t>
  </si>
  <si>
    <t>Event Briefing for Tuesday</t>
  </si>
  <si>
    <t>&lt;9370BED6AEC4AC40B3A3C23A4D4BF5FA01120FBF77@exmb01.netplexity.local&gt;</t>
  </si>
  <si>
    <t>Mon, 3 Feb 2014 18:03:09 -0500</t>
  </si>
  <si>
    <t>Andy Stern &lt;andrewlstern@gmail.com&gt;</t>
  </si>
  <si>
    <t>Podesta John &lt;John_D_Podesta@who.eop.gov&gt;, 
 Podesta John &lt;john.podesta@gmail.com&gt;</t>
  </si>
  <si>
    <t>Anna Burger Job at State Special Representative on Labor</t>
  </si>
  <si>
    <t>&lt;F1EF3900-4B51-4043-8220-8F313120B885@gmail.com&gt;</t>
  </si>
  <si>
    <t>Fri, 7 Aug 2015 18:26:58 +0000</t>
  </si>
  <si>
    <t>Campus Wide Touch Up Painting</t>
  </si>
  <si>
    <t>&lt;041FCE3558628844B2C8F552872894F25E6D7FC8@LAW-MBX01.law.georgetown.edu&gt;</t>
  </si>
  <si>
    <t>Sun, 14 Feb 2016 21:09:45 +0000</t>
  </si>
  <si>
    <t>&lt;EAEFDD19-2021-4683-AD4E-4C281F89259F@wilmerhale.com&gt;</t>
  </si>
  <si>
    <t>Tue, 7 Apr 2015 18:45:39 +0000</t>
  </si>
  <si>
    <t>WCEG and other meetings</t>
  </si>
  <si>
    <t>&lt;3B00EFA99369C540BE90A0C751EF8F8A13ABA8FE@sf-exch01.sandlerfamily.org&gt;</t>
  </si>
  <si>
    <t>Mon, 6 Jul 2015 14:57:08 +0000</t>
  </si>
  <si>
    <t>"Milia.fisher@gmail.com" &lt;Milia.fisher@gmail.com&gt;, 
 "'John.podesta@gmail.com'" &lt;John.podesta@gmail.com&gt;</t>
  </si>
  <si>
    <t>FW: Equitable Growth Press Clips July 6</t>
  </si>
  <si>
    <t>&lt;DM2PR0501MB1566BD8A02D927CD3F320DDEDE930@DM2PR0501MB1566.namprd05.prod.outlook.com&gt;</t>
  </si>
  <si>
    <t>Mon, 22 Dec 2008 21:58:42 -0500</t>
  </si>
  <si>
    <t>Fw: austrialian trade mnstr Crean Letter to podesta
  [SEC=UNCLASSIFIED]</t>
  </si>
  <si>
    <t>&lt;96AB68D2CFDF484BA95B23C51E9C8B053F5377D0A7@CAPMAILBOX.americanprogresscenter.org&gt;</t>
  </si>
  <si>
    <t>Thu, 24 Sep 2015 13:39:36 -0400</t>
  </si>
  <si>
    <t>Standing by 13/14 east</t>
  </si>
  <si>
    <t>&lt;5367304845822604933@unknownmsgid&gt;</t>
  </si>
  <si>
    <t>Mon, 11 Aug 2008 15:25:57 -0400</t>
  </si>
  <si>
    <t>[big campaign] Whose help will McCain look for next? Tom DeLay's?</t>
  </si>
  <si>
    <t>&lt;C4C60A85.52F6F%ddonnelly@campaignmoney.org&gt;</t>
  </si>
  <si>
    <t>Sun, 30 Aug 2015 16:00:01 -0500</t>
  </si>
  <si>
    <t>"bob.adapt@sbcglobal.net" &lt;bob.adapt@sbcglobal.net&gt;</t>
  </si>
  <si>
    <t>REV UP Campaign Meeting Friday September 4th 11am - 1pm</t>
  </si>
  <si>
    <t>&lt;5i9sg561fpp0eumr3huif8wj.1440967881450@email.android.com&gt;</t>
  </si>
  <si>
    <t>Wed, 29 Oct 2008 16:54:59 +0000</t>
  </si>
  <si>
    <t>Delivered: Re: Engagement Memo</t>
  </si>
  <si>
    <t>&lt;1876685795-1225299290-cardhu_decombobulator_blackberry.rim.net-1517047626-@bxe245.bisx.prod.on.blackberry&gt;</t>
  </si>
  <si>
    <t>Mon, 23 Mar 2015 11:13:19 -0400</t>
  </si>
  <si>
    <t>Re: Fwd: Hi! Clinton stuff</t>
  </si>
  <si>
    <t>&lt;CALk44aDvMCdcdKHxAUd0YEGPx0zD=k4ggSRBANqKLNvKxNLwGA@mail.gmail.com&gt;</t>
  </si>
  <si>
    <t>Mon, 16 Feb 2015 14:00:10 -0500</t>
  </si>
  <si>
    <t>Correct The Record Monday February 16, 2015 Afternoon Roundup</t>
  </si>
  <si>
    <t>&lt;CAGLPf4c6YFtS5htanAR4znqGJ_sKtboeWAxjm7w4t=mS5+7Yhg@mail.gmail.com&gt;</t>
  </si>
  <si>
    <t>Fri, 20 Mar 2015 18:31:27 -0400</t>
  </si>
  <si>
    <t>&lt;CAB5o6bZq1_HTULr3GQgqD+apSW+q6H+GtzXmo-OGGRz2m3Cc-A@mail.gmail.com&gt;</t>
  </si>
  <si>
    <t>Wed, 18 Mar 2015 02:32:54 +0000</t>
  </si>
  <si>
    <t>Charlie Baker &lt;Charlie.Baker@deweysquare.com&gt;, 
 John Podesta &lt;john.podesta@gmail.com&gt;, 
 Cheryl Mills &lt;cheryl.mills@gmail.com&gt;, Robby Mook &lt;robbymook2015@gmail.com&gt;, 
 Dennis Cheng &lt;d.cheng@me.com&gt;</t>
  </si>
  <si>
    <t>&lt;D12E5C03.100A6E%melias@perkinscoie.com&gt;</t>
  </si>
  <si>
    <t>Sat, 10 May 2014 02:28:41 -0400</t>
  </si>
  <si>
    <t>Brian Gilmore &lt;brian.gilmore00@gmail.com&gt;</t>
  </si>
  <si>
    <t>Re: Question about Congressional Investigations Paper</t>
  </si>
  <si>
    <t>&lt;F7F99C33-E317-4375-A422-EBFC54B89908@gmail.com&gt;</t>
  </si>
  <si>
    <t>Tue, 06 Jan 2009 21:50:52 +0000</t>
  </si>
  <si>
    <t>Interview Results</t>
  </si>
  <si>
    <t>&lt;010620092150.14142.4963D23C0008A4B10000373E22230682229B0A02D29B9B0EBF9C0A9B0E09A103A19D@att.net&gt;</t>
  </si>
  <si>
    <t>Sat, 27 Feb 2016 18:34:12 -0500</t>
  </si>
  <si>
    <t>Speech Drafts &lt;speechdrafts@hillaryclinton.com&gt;, 
 Lily Adams &lt;ladams@hillaryclinton.com&gt;, 
 Tyrone Gayle &lt;tgayle@hillaryclinton.com&gt;, 
 Mary Rutherford Jennings &lt;mrutherfordjennings@hillaryclinton.com&gt;</t>
  </si>
  <si>
    <t>DRAFT: AR Insert</t>
  </si>
  <si>
    <t>&lt;CABvAcWf+iOQ7MxpgN2-_N0TNU_1q18cW9M=Vmf2Z2vZFkMCbkw@mail.gmail.com&gt;</t>
  </si>
  <si>
    <t>Tue, 03 Nov 2009 07:16:51 -0800</t>
  </si>
  <si>
    <t>s2slk &lt;s2slk@aol.com&gt;</t>
  </si>
  <si>
    <t>xplr@mac.com</t>
  </si>
  <si>
    <t>Corriere della Sera Review of "La Terra Senza Male", Rome</t>
  </si>
  <si>
    <t>&lt;F38565DA.7B7C.4BA8.998E.ABA5FFEDE927@aol.com&gt;</t>
  </si>
  <si>
    <t>Thu, 28 May 2015 11:33:17 -0400</t>
  </si>
  <si>
    <t>Michael Boots &lt;michaeljayboots@gmail.com&gt;</t>
  </si>
  <si>
    <t>Re: Nice Article</t>
  </si>
  <si>
    <t>&lt;CAESFuEmOdH5rSPcmncsdrSO++THRG9X-atFrfVMrBfe-fEWkFQ@mail.gmail.com&gt;</t>
  </si>
  <si>
    <t>Wed, 20 May 2015 08:52:14 -0500</t>
  </si>
  <si>
    <t>Cheryl Mills n &lt;cheryl.mills@gmail.com&gt;, 
 John Podesta &lt;john.podesta@gmail.com&gt;</t>
  </si>
  <si>
    <t>Fwd: Chelsea Book Announcement</t>
  </si>
  <si>
    <t>&lt;-5608479000298630338@unknownmsgid&gt;</t>
  </si>
  <si>
    <t>Sat, 27 Jun 2009 02:45:55 EDT</t>
  </si>
  <si>
    <t>Fwd: Olmstead, Sample Op Ed</t>
  </si>
  <si>
    <t>&lt;c76.485d4dd7.37771a23@aol.com&gt;</t>
  </si>
  <si>
    <t>Sat, 9 Jan 2016 05:14:00 +0000</t>
  </si>
  <si>
    <t>"roy.spence@gsdm.com" &lt;roy.spence@gsdm.com&gt;, 
 "george@shipleyassociates.com" &lt;george@shipleyassociates.com&gt;, 
 "jmartintexas@gmail.com" &lt;jmartintexas@gmail.com&gt;, 
 "njroach@nixlawfirm.com" &lt;njroach@nixlawfirm.com&gt;</t>
  </si>
  <si>
    <t>Why Polls Have Been Wrong Recently - The New York Times</t>
  </si>
  <si>
    <t>&lt;CY1PR17MB020446A6E5F3834599CE0991DFF70@CY1PR17MB0204.namprd17.prod.outlook.com&gt;</t>
  </si>
  <si>
    <t>Wed, 23 Sep 2015 21:29:09 -0000</t>
  </si>
  <si>
    <t>Get your new Shoemojis!</t>
  </si>
  <si>
    <t>&lt;b8fabcab57hq1qaupmh19qd9bc3kpk.14748554742.8103@mta923.e.footlocker.com&gt;</t>
  </si>
  <si>
    <t>Fri, 21 Feb 2014 21:45:07 -0500</t>
  </si>
  <si>
    <t>Lois Quam &lt;loisquam@gmail.com&gt;</t>
  </si>
  <si>
    <t>Re: TNC</t>
  </si>
  <si>
    <t>&lt;9A97082A-ECA9-4FE8-AAA8-D8DDB920B223@gmail.com&gt;</t>
  </si>
  <si>
    <t>Wed, 28 Oct 2015 17:51:36 -0400 (EDT)</t>
  </si>
  <si>
    <t>The Daily 202 P.M. Special: What Post reporters will be watching
 during tonight's Republican debate</t>
  </si>
  <si>
    <t>&lt;20151028175136.5425983.195201@sailthru.com&gt;</t>
  </si>
  <si>
    <t>Fri, 6 Jun 2008 18:06:44 -0400</t>
  </si>
  <si>
    <t>[big campaign] Re: Tracking Update: McCain Press Avail in Everglades,
 FL 06/06/08</t>
  </si>
  <si>
    <t>&lt;536aaea90806061506r165e4950w533df7f6d7bcb3c7@mail.gmail.com&gt;</t>
  </si>
  <si>
    <t>Tue, 21 Oct 2014 21:08:12 +0000</t>
  </si>
  <si>
    <t>Paola Marugan &lt;cpm52@law.georgetown.edu&gt;</t>
  </si>
  <si>
    <t>Lost car key</t>
  </si>
  <si>
    <t>&lt;440A3DF3-F1A0-4EC1-8587-CD09780A7FAE@law.georgetown.edu&gt;</t>
  </si>
  <si>
    <t>Wed, 15 Jul 2015 21:38:00 -0400</t>
  </si>
  <si>
    <t>Jake Sullivan &lt;jsullivan@hillaryclinton.com&gt;, 
 Maya Harris &lt;mharris@hillaryclinton.com&gt;</t>
  </si>
  <si>
    <t>LCV</t>
  </si>
  <si>
    <t>&lt;CAE6FiQ_5yiQZp2obRUAMy774LhZ4_Lb36dRNm=+9TnN0MqJi4g@mail.gmail.com&gt;</t>
  </si>
  <si>
    <t>Fri, 10 Jul 2015 14:15:37 +0000</t>
  </si>
  <si>
    <t>Fw: Global Ocean Commission Update, and request for advise</t>
  </si>
  <si>
    <t>&lt;DM2PR0501MB15663779A9BC101ABF6EA079DE9F0@DM2PR0501MB1566.namprd05.prod.outlook.com&gt;</t>
  </si>
  <si>
    <t>Fri, 29 Aug 2008 14:50:12 -0400</t>
  </si>
  <si>
    <t>[big campaign] Palin Supported...  Pat Buchanan</t>
  </si>
  <si>
    <t>&lt;D95FD7E3C26145418259F2F5E3E88E5B0E2AB78C1C@bryan.ad.nsnetwork.org&gt;</t>
  </si>
  <si>
    <t>Mon, 27 Apr 2015 13:27:47 -0400</t>
  </si>
  <si>
    <t>DRAFT Stump Speech</t>
  </si>
  <si>
    <t>&lt;CAEMn5QncLrvs9-rH+OTMnhPSTwzuWFa=42jZkW+UrT=TisJeTw@mail.gmail.com&gt;</t>
  </si>
  <si>
    <t>Fri, 3 Oct 2008 15:22:04 +0000</t>
  </si>
  <si>
    <t>Delivered: Re: Danzig in the Post</t>
  </si>
  <si>
    <t>&lt;76896799-1223047323-cardhu_decombobulator_blackberry.rim.net-147336726-@bxe032.bisx.prod.on.blackberry&gt;</t>
  </si>
  <si>
    <t>Sun, 31 Jan 2016 15:17:05 -0600</t>
  </si>
  <si>
    <t>&lt;CA+xFL8eR8QLoawuxSNUX_WGUwWja+q=Tckh+chWUabT1FyvOVw@mail.gmail.com&gt;</t>
  </si>
  <si>
    <t>Sun, 28 Feb 2016 06:07:10 -0600 (CST)</t>
  </si>
  <si>
    <t>Contact Delta &lt;ContactUs.Delta@delta.com&gt;</t>
  </si>
  <si>
    <t>Auto-Reply from Delta Air Lines Passenger Refunds
  (KMM58129412V61167L0KM)</t>
  </si>
  <si>
    <t>&lt;25882000.4815.1456661224673.JavaMail.svckan@smspbdjdlwe01&gt;</t>
  </si>
  <si>
    <t>Sun, 26 Jul 2015 20:12:10 -0400</t>
  </si>
  <si>
    <t>John Podesta &lt;john.podesta@gmail.com&gt;, 
 Jake Sullivan &lt;jsullivan@hillaryclinton.com&gt;, 
 Trevor Houser &lt;tghouser.hrc@gmail.com&gt;, Pete Ogden &lt;progden@gmail.com&gt;, 
 Ben Kobren &lt;benkobren@gmail.com&gt;, Tony Carrk &lt;tcarrk@hillaryclinton.com&gt;</t>
  </si>
  <si>
    <t>HRC remarks on clean energy</t>
  </si>
  <si>
    <t>&lt;CAAEwKfx5jVe1K0g-ZL5mM2M0bL=RaGAEASd0REOy257Pgr2QMw@mail.gmail.com&gt;</t>
  </si>
  <si>
    <t>Sat, 10 Oct 2015 16:39:09 +0000 (UTC)</t>
  </si>
  <si>
    <t>Try Uber, here's a free ride!</t>
  </si>
  <si>
    <t>&lt;150529ecb01.29e4.24b56c8@ismtpd-073&gt;</t>
  </si>
  <si>
    <t>Thu, 29 May 2014 15:32:03 +0430</t>
  </si>
  <si>
    <t>Re: rotary</t>
  </si>
  <si>
    <t>&lt;CAP-MWF7muPCqncDP_9n575Mhi88-JKdykNQSmGcoBuJF+KVvpQ@mail.gmail.com&gt;</t>
  </si>
  <si>
    <t>23 Jul 2015 14:40:15 -0400</t>
  </si>
  <si>
    <t>Top 5: Read Our Hate Mail</t>
  </si>
  <si>
    <t>&lt;9f146824464f4347bb8b62c42d9fcc1e@785&gt;</t>
  </si>
  <si>
    <t>Mon, 21 Dec 2015 12:01:58 -0500</t>
  </si>
  <si>
    <t>Fwd: CLIP | Meet the Press: John Podesta</t>
  </si>
  <si>
    <t>&lt;-3172978992193326411@unknownmsgid&gt;</t>
  </si>
  <si>
    <t>Thu, 25 Feb 2016 22:27:30 -0500</t>
  </si>
  <si>
    <t>Adam Baron &lt;adam.s.baron@gmail.com&gt;</t>
  </si>
  <si>
    <t>Re: Columbia Pickup: Adam Baron, 9:15 PM</t>
  </si>
  <si>
    <t>&lt;57A276AA-2B5D-46B3-92F5-87822A17B540@gmail.com&gt;</t>
  </si>
  <si>
    <t>Sat, 21 Mar 2015 08:26:05 -0400</t>
  </si>
  <si>
    <t>Fwd: List of Ideas</t>
  </si>
  <si>
    <t>&lt;CAE6FiQ8WEGzA_GfeKnqL2ULKhMub7FPhqa=4Qyyfgwit0pyDUw@mail.gmail.com&gt;</t>
  </si>
  <si>
    <t>Tue, 7 Jul 2015 19:56:43 -0400</t>
  </si>
  <si>
    <t>Caroline Wadhams &lt;carolinewadhams@gmail.com&gt;</t>
  </si>
  <si>
    <t>Re: checking in</t>
  </si>
  <si>
    <t>&lt;CAE6FiQ9QaAzT9d44DBkygRDjaLC8fJH7gp2Oz8Xw8iQfSTb-tg@mail.gmail.com&gt;</t>
  </si>
  <si>
    <t>Sat, 29 Nov 2008 11:44:24 +0800 (CST)</t>
  </si>
  <si>
    <t>&lt;1227930264.47687.johnson_lo@mail2000.com.tw&gt;</t>
  </si>
  <si>
    <t>Tue, 28 Apr 2015 22:20:11 -0400</t>
  </si>
  <si>
    <t>&lt;CAE6FiQ8OkVeke7bNcVG-PYBQPn1a6TQK0VF-p6QpNDOLsp--Og@mail.gmail.com&gt;</t>
  </si>
  <si>
    <t>Thu, 14 Jan 2016 14:01:06 -0500</t>
  </si>
  <si>
    <t>&lt;CANvypvC-pTBT-KYhWNwvR5Rf2rTrjkED2K=YnAyHStYox+TS4g@mail.gmail.com&gt;</t>
  </si>
  <si>
    <t>Tue, 22 May 2012 13:14:35 -0400</t>
  </si>
  <si>
    <t>Hannah Richert - PC &lt;hannah@presidentclinton.com&gt;, 
 Bruce Lindsey &lt;blindsey@clintonfoundation.org&gt;, 
 Laura Graham &lt;lgraham@clintonfoundation.org&gt;, 
 Doug Band - PC &lt;doug@presidentclinton.com&gt;, 
 Justin Cooper - PC &lt;justin@presidentclinton.com&gt;, 
 "john.podesta@gmail.com" &lt;john.podesta@gmail.com&gt;, 
 Bari Lurie contact &lt;bari@chelseaoffice.com&gt;</t>
  </si>
  <si>
    <t>for WJC: Chinese solar donations</t>
  </si>
  <si>
    <t>&lt;D00800C9D48A754DA64285EA07737575016896246E@CLINTON07.utopiasystems.net&gt;</t>
  </si>
  <si>
    <t>Mon, 15 Feb 2016 15:03:25 +0000</t>
  </si>
  <si>
    <t>&lt;2454a7ce7948205bbd7c2431129d48f4b7c.20160215150224@mail197.atl21.rsgsv.net&gt;</t>
  </si>
  <si>
    <t>Fri, 29 Jan 2016 17:51:29 -0600</t>
  </si>
  <si>
    <t>&lt;CANvypvAkcT2z_XpGBqYk6ipQ9=1CYxWaTVx7dyePDZ9rpsozgQ@mail.gmail.com&gt;</t>
  </si>
  <si>
    <t>Sun, 29 Mar 2015 19:22:09 -0400</t>
  </si>
  <si>
    <t>Fwd: You should hire me for this</t>
  </si>
  <si>
    <t>&lt;CAE6FiQ8DCOXQXCX+ixNmLsp6kme6g5H-AXMzkYHR3PeYRy6kvQ@mail.gmail.com&gt;</t>
  </si>
  <si>
    <t>Tue, 4 Aug 2015 09:26:27 -0400</t>
  </si>
  <si>
    <t>My Address</t>
  </si>
  <si>
    <t>&lt;CAKM1B-8SeVACHUtrphBT97canBLT0VpbBEcUOW4Vq+8s6Q18xQ@mail.gmail.com&gt;</t>
  </si>
  <si>
    <t>Thu, 17 Sep 2009 14:14:41 -0400</t>
  </si>
  <si>
    <t>Ari Rabin-Havt &lt;ari@rabinhavt.com&gt;</t>
  </si>
  <si>
    <t>[big campaign] Media Matters Action Network Launches SmearBuster.org</t>
  </si>
  <si>
    <t>&lt;7ee877e00909171114n66834832qe9fa1f23ea32cea3@mail.gmail.com&gt;</t>
  </si>
  <si>
    <t>Mon, 25 May 2015 15:16:49 +0000</t>
  </si>
  <si>
    <t>Bernie Sanders</t>
  </si>
  <si>
    <t>&lt;DA454F14-6AE8-4775-8F1F-D1D4EDC52C3B@nbcuni.com&gt;</t>
  </si>
  <si>
    <t>Sun, 3 Jan 2016 16:03:53 -0500</t>
  </si>
  <si>
    <t>EricJ@crer.com</t>
  </si>
  <si>
    <t>&lt;CAE6FiQ8XSRPmAOyY=Rq06BSw1K7Gkabm5ewbw+C7KVn4RfKhKw@mail.gmail.com&gt;</t>
  </si>
  <si>
    <t>Mon, 6 Jul 2015 20:24:14 -0400</t>
  </si>
  <si>
    <t>&lt;CAE6FiQ_c7FG-mAkH-NSHr8MktqbZ__QNYFBdNXf9oZvLsuSNCA@mail.gmail.com&gt;</t>
  </si>
  <si>
    <t>Sun, 8 Nov 2015 08:55:37 -0500</t>
  </si>
  <si>
    <t>Re: Races</t>
  </si>
  <si>
    <t>&lt;CAE6FiQ8iJhR5N+=bzXn5kYTPLRpFVzzmECtGi3ztsHkximrpRQ@mail.gmail.com&gt;</t>
  </si>
  <si>
    <t>Thu, 4 Feb 2016 22:42:53 -0500</t>
  </si>
  <si>
    <t>Maura Keefe &lt;mkeefe@hillaryclinton.com&gt;, 
 Speech Book &lt;speechbook@hillaryclinton.com&gt;</t>
  </si>
  <si>
    <t>FOR THE BOOK: Girls Inc TPs</t>
  </si>
  <si>
    <t>&lt;CA+C_h80m4tBZxTUdvFHuJ22yAYdG96rX1pCGCcVuObBRb6wd4g@mail.gmail.com&gt;</t>
  </si>
  <si>
    <t>Sat, 21 Feb 2015 20:01:55 -0500</t>
  </si>
  <si>
    <t>&lt;CAKM1B-8CqYFNwZpwFmxBZtA30UJwYDOJF-LrZUGUZTvy2D52eA@mail.gmail.com&gt;</t>
  </si>
  <si>
    <t>Wed, 14 Oct 2015 02:01:33 +0000</t>
  </si>
  <si>
    <t>&lt;production-dispatcher05.350653936.aca7c4f9f8b85b13699a60f94784c8e7cbc6f495.production@paperlesspost.com&gt;</t>
  </si>
  <si>
    <t>Thu, 16 Oct 2014 16:00:00 -0500</t>
  </si>
  <si>
    <t>ABA Books - Section of Litigation &lt;publishing@americanbar.org&gt;</t>
  </si>
  <si>
    <t>Write Better Briefs</t>
  </si>
  <si>
    <t>&lt;20018-26913527.1413493370875.JavaMail.SYSTEM@chg-mcm-prod&gt;</t>
  </si>
  <si>
    <t>Wed, 30 Nov 2011 11:51:44 -0500</t>
  </si>
  <si>
    <t>"'cheryl.mills@gmail.com'" &lt;cheryl.mills@gmail.com&gt;, 
 "'terry@tdmca.com'" &lt;terry@tdmca.com&gt;, 
 "'john.podesta@gmail.com'" &lt;john.podesta@gmail.com&gt;, 
 Justin Cooper &lt;Justin@presidentclinton.com&gt;</t>
  </si>
  <si>
    <t>&lt;786762D781A7FF4FAC9060892B40448822B117C27D@CLNTINET08.clinton.local&gt;</t>
  </si>
  <si>
    <t>Sat, 5 Sep 2015 13:22:14 -0400</t>
  </si>
  <si>
    <t>&lt;7964768647286697169@unknownmsgid&gt;</t>
  </si>
  <si>
    <t>Mon, 14 Sep 2015 19:54:16 -0400</t>
  </si>
  <si>
    <t>John Podesta &lt;jp66@hillaryclinton.com&gt;, 
 John Podesta &lt;john.podesta@gmail.com&gt;, 
 Milia Fisher &lt;mfisher@hillaryclinton.com&gt;, 
 Robert Russo &lt;rrusso@hillaryclinton.com&gt;, 
 Brynne Craig &lt;bcraig@hillaryclinton.com&gt;, 
 Dan Stein &lt;dstein@hillaryclinton.com&gt;, 
 Alex Hornbrook &lt;ahornbrook@hillaryclinton.com&gt;, 
 Maia Johnson &lt;mjohnson@hillaryclinton.com&gt;, 
 Bonnie Rubin &lt;brubin@hillaryclinton.com&gt;, 
 Sawsan Bay &lt;sbay@hillaryclinton.com&gt;, 
 Marisa McAuliffe &lt;mmcauliffe@hillaryclinton.com&gt;</t>
  </si>
  <si>
    <t>LCV participants on Wednesday</t>
  </si>
  <si>
    <t>&lt;CADp8JMx+-W8uPgX=--XEU5Yq3ZQza3GtEeJxZdW-aw54RLsHxA@mail.gmail.com&gt;</t>
  </si>
  <si>
    <t>Sun, 3 Jan 2016 15:05:03 -0500</t>
  </si>
  <si>
    <t>jilllafer@gmail.com</t>
  </si>
  <si>
    <t>&lt;CAE6FiQ-jTD-W6VhJXAACJ=sLT=482Nt=+Z=yDjfpxBxZV=koSg@mail.gmail.com&gt;</t>
  </si>
  <si>
    <t>Fri, 28 Aug 2015 11:15:28 +0000</t>
  </si>
  <si>
    <t>Canceled Event: Integration Meeting @ Fri Aug 28, 2015 8:30am - 9am (john.podesta@gmail.com)</t>
  </si>
  <si>
    <t>&lt;089e0139fa9288bd66051e5d33e8@google.com&gt;</t>
  </si>
  <si>
    <t>Sat, 18 Apr 2015 23:02:50 +0000</t>
  </si>
  <si>
    <t>Re: Steyer</t>
  </si>
  <si>
    <t>&lt;D1585AAB.1070B6%melias@perkinscoie.com&gt;</t>
  </si>
  <si>
    <t>Tue, 24 Feb 2015 20:47:35 +0000</t>
  </si>
  <si>
    <t>FW: LCV Statement on Keystone Veto</t>
  </si>
  <si>
    <t>&lt;8556EAB513AEF34695D1B8C494A5ABACDF7252B0@MAILVM.lcv.local&gt;</t>
  </si>
  <si>
    <t>Fri, 29 May 2015 18:23:34 -0400</t>
  </si>
  <si>
    <t>Robby Mook &lt;re47@hillaryclinton.com&gt;, 
 Christina Reynolds &lt;creynolds@hillaryclinton.com&gt;</t>
  </si>
  <si>
    <t>Re: O'Malley Tweet</t>
  </si>
  <si>
    <t>&lt;CADHYb18Qgxu6RO3fhukhrxggdYhH-EJ3A0MiwdSMObN272sZWA@mail.gmail.com&gt;</t>
  </si>
  <si>
    <t>Thu, 13 Nov 2008 16:15:59 -0800</t>
  </si>
  <si>
    <t>"john.podesta@ptt.gov" &lt;john.podesta@ptt.gov&gt;</t>
  </si>
  <si>
    <t>FW: TIGR</t>
  </si>
  <si>
    <t>&lt;2FD0E76C5D4DEA4497F9B4E90F7C54351E0DC77E@EXVMBX017-2.exch017.msoutlookonline.net&gt;</t>
  </si>
  <si>
    <t>Mon, 3 Nov 2008 20:29:30 +0000</t>
  </si>
  <si>
    <t>"Sonal Shah" &lt;sonalshah@google.com&gt;, 
 "Julius Genachowski" &lt;jg@rock-creek-ventures.com&gt;</t>
  </si>
  <si>
    <t>Elaine kamarck</t>
  </si>
  <si>
    <t>&lt;42320693-1225744166-cardhu_decombobulator_blackberry.rim.net-1545307305-@bxe245.bisx.prod.on.blackberry&gt;</t>
  </si>
  <si>
    <t>Mon, 29 Feb 2016 11:24:16 -0600</t>
  </si>
  <si>
    <t>Fwd: NYTimes: Monsanto Could Benefit From a Chemical Safety Bill</t>
  </si>
  <si>
    <t>&lt;BD208E5B-DEFA-47B2-9E5C-9F92A5B5DBA2@me.com&gt;</t>
  </si>
  <si>
    <t>Thu, 8 May 2014 07:20:25 -0700</t>
  </si>
  <si>
    <t>Details plus</t>
  </si>
  <si>
    <t>&lt;18A44DF0E0A6D648BF16A32368A5C04105FBEA44CF@EXVMBX020-10.exch020.serverdata.net&gt;</t>
  </si>
  <si>
    <t>Mon, 23 Nov 2015 21:15:36 +0000</t>
  </si>
  <si>
    <t>Celebrating 10 Years of the WTO Academy</t>
  </si>
  <si>
    <t>&lt;5CFB44D64A78CA459D19BE4B86C9F9E85F2443E8@LAW-MBX01.law.georgetown.edu&gt;</t>
  </si>
  <si>
    <t>Thu, 8 Oct 2015 15:29:36 -0400</t>
  </si>
  <si>
    <t>Fwd: TWEET: GOP Members are crying</t>
  </si>
  <si>
    <t>&lt;CANvypvDsU0rCXG8=87jnc2ivXpCVw4_6Go6HF6DCk4DTFBV=iQ@mail.gmail.com&gt;</t>
  </si>
  <si>
    <t>Wed, 12 Aug 2015 18:50:25 +0000</t>
  </si>
  <si>
    <t>Charlotte Pera &lt;Charlotte.Pera@climateworks.org&gt;</t>
  </si>
  <si>
    <t>Our Recommended Portfolio for 2016</t>
  </si>
  <si>
    <t>&lt;D1F0DF43.303FA%charlotte.pera@climateworks.org&gt;</t>
  </si>
  <si>
    <t>Tue, 29 Dec 2015 19:19:43 +0000</t>
  </si>
  <si>
    <t>CRITICAL &lt;admin@endcitizensunited.org&gt;</t>
  </si>
  <si>
    <t>JAW-DROPPING</t>
  </si>
  <si>
    <t>&lt;543e0125f80940c7bbbe43093e07fd2d@bounce.bluestatedigital.com&gt;</t>
  </si>
  <si>
    <t>Fri, 15 Jan 2016 16:38:13 -0500</t>
  </si>
  <si>
    <t>&lt;CAE6FiQ_63CHH2wPsYztowdV=eL=i_CJ-7xp67LoHrYX74nBe7g@mail.gmail.com&gt;</t>
  </si>
  <si>
    <t>Tue, 22 Mar 2011 13:44:07 -0400</t>
  </si>
  <si>
    <t>Robert Creamer &lt;Creamer2@aol.com&gt;</t>
  </si>
  <si>
    <t>[big campaign] NAACP Regional Director Job Announcement</t>
  </si>
  <si>
    <t>&lt;8707C95B-DD34-4F54-B8E5-2C36C954C258@aol.com&gt;</t>
  </si>
  <si>
    <t>Sat, 27 Jun 2015 08:00:24 -0500</t>
  </si>
  <si>
    <t>Open the Pentagon budget</t>
  </si>
  <si>
    <t>&lt;1982958898.1435410078664.JavaMail.www@app316.cl3int.convio.net&gt;</t>
  </si>
  <si>
    <t>Wed, 9 Sep 2015 19:02:49 +0000</t>
  </si>
  <si>
    <t>"jstewart@albrightstonebridge.com" &lt;jstewart@albrightstonebridge.com&gt;, 
 Carol Browner &lt;cbrowner@americanprogress.org&gt;, 
 "tomd1175@gmail.com" &lt;tomd1175@gmail.com&gt;, 
 "glenn.hutchins@silverlake.com" &lt;glenn.hutchins@silverlake.com&gt;, 
 "john.podesta@gmail.com" &lt;john.podesta@gmail.com&gt;, 
 "ses@sandlerfoundation.org" &lt;ses@sandlerfoundation.org&gt;, 
 "hms@sandlerfoundation.org" &lt;hms@sandlerfoundation.org&gt;, 
 "tsteyer@fahrllc.com" &lt;tsteyer@fahrllc.com&gt;, 
 "donald@donaldsussman.com" &lt;donald@donaldsussman.com&gt;, 
 "jvillarreal@akingump.com" &lt;jvillarreal@akingump.com&gt;, 
 "wyssh@loreda.org" &lt;wyssh@loreda.org&gt;, 
 "McUsic@wyssfoundation.org" &lt;McUsic@wyssfoundation.org&gt;, 
 Steve Daetz &lt;sdaetz@sandlerfoundation.org&gt;</t>
  </si>
  <si>
    <t>CAP Board Meeting</t>
  </si>
  <si>
    <t>&lt;BY1PR0501MB16409AE2655765FB0160D4FBD7520@BY1PR0501MB1640.namprd05.prod.outlook.com&gt;</t>
  </si>
  <si>
    <t>Sun, 18 Jan 2009 15:05:42 -0500</t>
  </si>
  <si>
    <t>"RPirie" &lt;rpirie@mindspring.com&gt;</t>
  </si>
  <si>
    <t>"john podesta" &lt;john.podesta@gmail.com&gt;</t>
  </si>
  <si>
    <t>good luck and congratulations</t>
  </si>
  <si>
    <t>&lt;7DC8A5B251CE4D7285C3F97CEF809245@D6711E1C18464CB&gt;</t>
  </si>
  <si>
    <t>Thu, 9 Apr 2015 01:40:37 -0400</t>
  </si>
  <si>
    <t>Re: Exec action</t>
  </si>
  <si>
    <t>&lt;4348281564753486422@unknownmsgid&gt;</t>
  </si>
  <si>
    <t>Tue, 4 Nov 2008 20:34:58 +0000</t>
  </si>
  <si>
    <t>&lt;494680399-1225830887-cardhu_decombobulator_blackberry.rim.net-792357074-@bxe245.bisx.prod.on.blackberry&gt;</t>
  </si>
  <si>
    <t>Tue, 3 Nov 2009 19:00:39 -0500</t>
  </si>
  <si>
    <t>[big campaign] The irony - AHIP warns of a "Government Monopoly Over
 Your Healthcare" in email blast</t>
  </si>
  <si>
    <t>&lt;29FF7EFA288ACD488DD412939D4D1BABEE04B7@aufc-server.AUFC.local&gt;</t>
  </si>
  <si>
    <t>Tue, 23 Feb 2016 14:06:58 -0800</t>
  </si>
  <si>
    <t>"Trevor Houser" &lt;tghouser.hrc@gmail.com&gt;</t>
  </si>
  <si>
    <t>"'Kristina Costa'" &lt;kcosta@hillaryclinton.com&gt;, 
 "'Jake Sullivan'" &lt;jsullivan@hillaryclinton.com&gt;, 
 "'Bradley Komar'" &lt;bkomar@hillaryclinton.com&gt;, 
 "'Sara Latham'" &lt;slatham@hillaryclinton.com&gt;, 
 "'John Podesta'" &lt;john.podesta@gmail.com&gt;</t>
  </si>
  <si>
    <t>RE: NEW AD: Bernie Sanders - "Frack"</t>
  </si>
  <si>
    <t>&lt;020e01d16e86$848a6370$8d9f2a50$@gmail.com&gt;</t>
  </si>
  <si>
    <t>Tue, 7 Feb 2012 11:31:05 -0500</t>
  </si>
  <si>
    <t>for WJC: Edison Electric report on energy efficiency</t>
  </si>
  <si>
    <t>&lt;D00800C9D48A754DA64285EA07737575012A3B898B@CLINTON07.utopiasystems.net&gt;</t>
  </si>
  <si>
    <t>Sun, 8 Jun 2008 15:51:05 -0400</t>
  </si>
  <si>
    <t>[big campaign] McCain Lobbyist Ties Questioned in an Ad, Complaint</t>
  </si>
  <si>
    <t>&lt;008a01c8c9a0$fd9e75f0$f8db61d0$@org&gt;</t>
  </si>
  <si>
    <t>Thu, 24 Sep 2015 15:39:28 -0400</t>
  </si>
  <si>
    <t>&lt;9B6B623C-E97A-4442-BF7B-B06DA387B208@gmail.com&gt;</t>
  </si>
  <si>
    <t>Sat, 19 Jul 2008 09:07:47 -0400</t>
  </si>
  <si>
    <t>[big campaign] HUGE STORY</t>
  </si>
  <si>
    <t>&lt;D95FD7E3C26145418259F2F5E3E88E5B0616D04AA8@bryan.ad.nsnetwork.org&gt;</t>
  </si>
  <si>
    <t>Tue, 16 Feb 2016 16:07:40 -0600</t>
  </si>
  <si>
    <t>" (Unknown)" &lt;podesta@law.georgetown.edu&gt;</t>
  </si>
  <si>
    <t>Plant a tree with Casey Trees this spring! | The Leaflet: This Week</t>
  </si>
  <si>
    <t>&lt;0abcd8bbc69a4873ae8df3256455a389@caseytrees.org&gt;</t>
  </si>
  <si>
    <t>Thu, 27 Aug 2015 22:25:25 +0000</t>
  </si>
  <si>
    <t>caitlin@grunwald-communications.com, creynolds@hillaryclinton.com, 
 jim.margolis@gmmb.com, mharris@hillaryclinton.com, 
 dschwerin@hillaryclinton.com, gruncom@aol.com, sbay@hillaryclinton.com, 
 kfinney@hillaryclinton.com, tgoff@hillaryclinton.com, jbenenson@bsgco.com, 
 jsullivan@hillaryclinton.com, tcarrk@hillaryclinton.com, 
 bfallon@hillaryclinton.com, john@algpolling.com, john.podesta@gmail.com, 
 jpalmieri@hillaryclinton.com, kschake@hillaryclinton.com, 
 ha16@hillaryclinton.com, oshur@hillaryclinton.com, 
 arenteria@hillaryclinton.com, 
 "David@db-research.com" &lt;david@db-research.com&gt;, mona@algpolling.com, 
 jp66@hillaryclinton.com, scurrie@bsgco.com, mmarshall@hillaryclinton.com, 
 re47@hillaryclinton.com, ellen.esterhay@gmmb.com</t>
  </si>
  <si>
    <t>&lt;001a114ec83c91b897051e52710d@google.com&gt;</t>
  </si>
  <si>
    <t>Wed, 2 Dec 2015 09:47:58 -0500</t>
  </si>
  <si>
    <t>FW: Phase 1 report</t>
  </si>
  <si>
    <t>&lt;b22d66f0659924ddab5bd965e9f4bb2b@mail.gmail.com&gt;</t>
  </si>
  <si>
    <t>Thu, 23 Oct 2014 11:27:30 +0000</t>
  </si>
  <si>
    <t>&lt;DD15BCF2-A514-4A80-A41F-66870D1F3F37@rbf.org&gt;</t>
  </si>
  <si>
    <t>Sun, 3 Jan 2016 22:31:56 -0600</t>
  </si>
  <si>
    <t>Call for this week week</t>
  </si>
  <si>
    <t>&lt;3317876755100880052@unknownmsgid&gt;</t>
  </si>
  <si>
    <t>Sun, 25 Oct 2015 19:52:46 -0400</t>
  </si>
  <si>
    <t>&lt;8588167637176024120@unknownmsgid&gt;</t>
  </si>
  <si>
    <t>Fri, 18 Mar 2016 13:47:09 -0400</t>
  </si>
  <si>
    <t>Fwd: "Ask" from Knox Grad '73</t>
  </si>
  <si>
    <t>&lt;CAE6FiQ9kUuUqTea70wM3iXxwT2vhjaeRqe=6qmg0ZZEtc5rG5A@mail.gmail.com&gt;</t>
  </si>
  <si>
    <t>Tue, 9 Dec 2014 06:50:26 -0500</t>
  </si>
  <si>
    <t>&lt;5C40EE85-4F26-486F-AACE-A0780B2E918E@gmail.com&gt;</t>
  </si>
  <si>
    <t>Mon, 5 Dec 2011 21:32:38 -0500</t>
  </si>
  <si>
    <t>Fwd: Teneo</t>
  </si>
  <si>
    <t>&lt;CALk44aAOps1HYKOjchnpbPuWRaQpyvaJGNPqd22eJuNd_8MQdg@mail.gmail.com&gt;</t>
  </si>
  <si>
    <t>Sun, 14 Jun 2015 11:28:50 -0400</t>
  </si>
  <si>
    <t>&lt;CAE6FiQ_rhZSL_8S65ktsbM-3HtOyyGRT8OUkcJrc8UTCWoh2QA@mail.gmail.com&gt;</t>
  </si>
  <si>
    <t>Sat, 7 Mar 2015 21:15:31 -0500</t>
  </si>
  <si>
    <t>&lt;CALk44aBGhWuXmxNNj2AadzY_PyMa2egYNj4AfRDie5GFJTZT5A@mail.gmail.com&gt;</t>
  </si>
  <si>
    <t>Thu, 18 Feb 2016 01:17:00 +0000</t>
  </si>
  <si>
    <t>Fw: Important</t>
  </si>
  <si>
    <t>&lt;BLUPR05MB62585E86D37911AA9467D8BBFAF0@BLUPR05MB625.namprd05.prod.outlook.com&gt;</t>
  </si>
  <si>
    <t>Mon, 11 Jan 2016 15:43:53 -0600</t>
  </si>
  <si>
    <t>ABA Judicial Division &lt;abajd@americanbar.org&gt;</t>
  </si>
  <si>
    <t>2015 Amendments to the Federal Rules of Civil Procedure: Rule 26, Proportionality, Judicial Intervention, and Mastering the Discovery Juggernaut</t>
  </si>
  <si>
    <t>&lt;2757-19719699.1452548755750.JavaMail.SYSTEM@chg-mcm-prod&gt;</t>
  </si>
  <si>
    <t>Sun, 28 Feb 2016 12:37:34 -0500</t>
  </si>
  <si>
    <t>Fwd: WJC Call Sheet</t>
  </si>
  <si>
    <t>&lt;CANvypvBOJyAExKKkutje67_ChOUejZqEnLH2bhp_tNz0tnPZWg@mail.gmail.com&gt;</t>
  </si>
  <si>
    <t>Mon, 13 Jul 2015 16:13:52 -0400</t>
  </si>
  <si>
    <t>Howard and Sheri Schultz</t>
  </si>
  <si>
    <t>&lt;CAE6FiQ__wEjLb+RQAkuAXK2q0qWFS=bHfBgV9UHQr4EsSaqWLw@mail.gmail.com&gt;</t>
  </si>
  <si>
    <t>Mon, 15 Jun 2015 20:49:15 -0400</t>
  </si>
  <si>
    <t>sslosberg@hillaryclinton.com</t>
  </si>
  <si>
    <t>cbaker@hillaryclinton.com, Robby Mook &lt;re47@hillaryclinton.com&gt;, 
 john.podesta@gmail.com, Jake Sullivan &lt;jsullivan@hillaryclinton.com&gt;, 
 Jennifer Palmieri &lt;jpalmieri@hillaryclinton.com&gt;, 
 Kristina Schake &lt;kschake@hillaryclinton.com&gt;, 
 Ron Klain &lt;ron.klain@revolution.com&gt;, Karen Dunn &lt;kdunn@bsfllp.com&gt;</t>
  </si>
  <si>
    <t>Debate Call</t>
  </si>
  <si>
    <t>&lt;0ffb607c859fb4ecf332f8f7aff0eca8@mail.gmail.com&gt;</t>
  </si>
  <si>
    <t>Tue, 11 Nov 2008 11:42:03 +0000</t>
  </si>
  <si>
    <t>Re: U up and about?</t>
  </si>
  <si>
    <t>&lt;1394995326-1226403708-cardhu_decombobulator_blackberry.rim.net-1068749086-@bxe245.bisx.prod.on.blackberry&gt;</t>
  </si>
  <si>
    <t>Wed, 28 Oct 2015 12:44:06 -0400</t>
  </si>
  <si>
    <t>Re: WJC &amp; Digital Ask Follow-up</t>
  </si>
  <si>
    <t>&lt;CADHYb18KGk3RdHfvy33hXqw=srdtaWfOdV14Voepm+NnujJDhg@mail.gmail.com&gt;</t>
  </si>
  <si>
    <t>Tue, 8 Sep 2015 02:47:40 -0400</t>
  </si>
  <si>
    <t>&lt;CAE6FiQ-sxhYiKi8r9BwrgCU25oTAXXhABHvGap6JMZhhULTf-w@mail.gmail.com&gt;</t>
  </si>
  <si>
    <t>Tue, 7 Apr 2015 14:48:18 -0400</t>
  </si>
  <si>
    <t>&lt;CAKM1B-_0c1fze2pE_SBsBaJfLcUA3m9JgtZbt7n00L4SCZEEvg@mail.gmail.com&gt;</t>
  </si>
  <si>
    <t>Fri, 3 Jul 2015 03:48:35 +0000 (UTC)</t>
  </si>
  <si>
    <t>"Jason W. Forrester" &lt;member@linkedin.com&gt;</t>
  </si>
  <si>
    <t>&lt;2086139146.14564.1435895315564.JavaMail.app@lva1-app2163.prod&gt;</t>
  </si>
  <si>
    <t>Thu, 18 Sep 2014 21:46:05 +0000</t>
  </si>
  <si>
    <t>Representative Simpson</t>
  </si>
  <si>
    <t>&lt;7B65C48E-3AED-4A7B-84F3-FF76C2EF79DE@nea.org&gt;</t>
  </si>
  <si>
    <t>Mon, 1 Jun 2015 14:00:39 -0400</t>
  </si>
  <si>
    <t>Amanda Renteria &lt;arenteria@hillaryclinton.com&gt;, 
 Marlon Marshall &lt;mmarshall@hillaryclinton.com&gt;</t>
  </si>
  <si>
    <t>&lt;CAE6FiQ-HmxDUof4Xez_1KhAsk6UpV1v_x0r3qFD+11f8z-EnBA@mail.gmail.com&gt;</t>
  </si>
  <si>
    <t>Sun, 6 Mar 2016 15:44:18 -0500</t>
  </si>
  <si>
    <t>&lt;CAE6FiQ8kNDc3odL-7491fQWfntRfiK+3g7x3yb=zXCNpisC4Vg@mail.gmail.com&gt;</t>
  </si>
  <si>
    <t>Sun, 13 Dec 2015 20:06:57 +0000</t>
  </si>
  <si>
    <t>john.podesta@gmail.com, sbay@hillaryclinton.com, ha16@hillaryclinton.com, 
 oshur@hillaryclinton.com, kschake@hillaryclinton.com, 
 jill@normingtonpetts.com, David Binder &lt;david@db-research.com&gt;, 
 jp66@hillaryclinton.com, ekriegel@hillaryclinton.com, kconnolly@bsgco.com, 
 mona@algpolling.com, hstone@hillaryclinton.com, gruncom@aol.com, 
 jsullivan@hillaryclinton.com, caitlin@grunwald-communications.com, 
 jbenenson@bsgco.com, ellen.esterhay@gmmb.com, dschwerin@hillaryclinton.com, 
 jim.margolis@gmmb.com, jpalmieri@hillaryclinton.com, john@algpolling.com, 
 tgoff@hillaryclinton.com, scurrie@bsgco.com</t>
  </si>
  <si>
    <t>Invitation: HRC Prep Call @ Mon Dec 14, 2015 8am - 8:45am (john.podesta@gmail.com)</t>
  </si>
  <si>
    <t>&lt;001a113eb61a3ff8530526cd1900@google.com&gt;</t>
  </si>
  <si>
    <t>Tue, 1 Dec 2015 20:36:36 +0000</t>
  </si>
  <si>
    <t>Holiday Gathering</t>
  </si>
  <si>
    <t>&lt;543D844B42837C4C958DB610DFB00D076A053DD7@LAW-MBX01.law.georgetown.edu&gt;</t>
  </si>
  <si>
    <t>Tue, 13 Oct 2015 21:58:50 -0500</t>
  </si>
  <si>
    <t>Bunk house</t>
  </si>
  <si>
    <t>&lt;B4C8B6A9-6FA3-45BD-AF6D-C19E1C84CBA3@me.com&gt;</t>
  </si>
  <si>
    <t>Wed, 18 Feb 2015 15:14:32 -0500</t>
  </si>
  <si>
    <t>[epa-ej] Blog: Building Partnerships Between Colleges and Underserved Communities</t>
  </si>
  <si>
    <t>&lt;LYRIS-526356-1533079-2015.02.18-15.14.37--podesta#law.georgetown.edu@lists.epa.gov&gt;</t>
  </si>
  <si>
    <t>Thu, 30 Apr 2015 19:35:02 +0000</t>
  </si>
  <si>
    <t>Responding to Baltimore: a Prayer for Peace and Justice in Our
 Communities</t>
  </si>
  <si>
    <t>&lt;D167FC24.B8A5%pkr@law.georgetown.edu&gt;</t>
  </si>
  <si>
    <t>Wed, 6 May 2015 00:46:21 -0400</t>
  </si>
  <si>
    <t>Fwd: Updated Q&amp;A</t>
  </si>
  <si>
    <t>&lt;2826694465384624076@unknownmsgid&gt;</t>
  </si>
  <si>
    <t>Thu, 23 Jul 2015 21:07:51 -0400</t>
  </si>
  <si>
    <t>"Lynton, Michael" &lt;Michael_Lynton@spe.sony.com&gt;</t>
  </si>
  <si>
    <t>&lt;CAE6FiQ-tMZ4CYHgfv57D3Koe7RB=+us6ek+dTZdphy1B6VqfFw@mail.gmail.com&gt;</t>
  </si>
  <si>
    <t>Tue, 31 Mar 2015 02:34:17 +0000</t>
  </si>
  <si>
    <t>Jake Sullivan &lt;jake.sullivan@gmail.com&gt;, 
 Dan Schwerin &lt;dschwerin.hrco@gmail.com&gt;, 
 John Podesta &lt;john.podesta@gmail.com&gt;</t>
  </si>
  <si>
    <t>Tweet from @Noahpinion</t>
  </si>
  <si>
    <t>&lt;BN1PR05MB4229861B4A3EED250E595E6D7F40@BN1PR05MB422.namprd05.prod.outlook.com&gt;</t>
  </si>
  <si>
    <t>Mon, 22 Jun 2015 21:08:35 +0000</t>
  </si>
  <si>
    <t>&lt;9ABFFFA47B84FA478A1BA79FA876B3C410BB95AF@CESC-EXCH01.clinton.local&gt;</t>
  </si>
  <si>
    <t>Sat, 21 Jun 2008 09:00:42 -0400</t>
  </si>
  <si>
    <t>"Steve Smith" &lt;ssmith@aflcio.org&gt;</t>
  </si>
  <si>
    <t>[big campaign] Chicago Tribune story on AFL-CIO McCain campaign</t>
  </si>
  <si>
    <t>&lt;485CC33A0200000F0000CC65@haymarket.aflcio.org&gt;</t>
  </si>
  <si>
    <t>Mon, 21 Jul 2014 10:25:17 -0400</t>
  </si>
  <si>
    <t>Enter the Back to School Sweepstakes</t>
  </si>
  <si>
    <t>&lt;10462-335-38JCJ5-3ORSYS-S7MB6-JLNY2A-WVF63U-H-M2-20140721-8b27b8541176ad7c@e-dialog.com&gt;</t>
  </si>
  <si>
    <t>Mon, 16 Apr 2012 16:56:52 -0400</t>
  </si>
  <si>
    <t>Bruce Lindsey &lt;blindsey@clintonfoundation.org&gt;, 
 Laura Graham &lt;lgraham@clintonfoundation.org&gt;, 
 Doug Band - PC &lt;doug@presidentclinton.com&gt;, 
 Justin Cooper - PC &lt;justin@presidentclinton.com&gt;</t>
  </si>
  <si>
    <t>Qatar, Brazil, Peru, Malawi, Rwanda</t>
  </si>
  <si>
    <t>&lt;D00800C9D48A754DA64285EA077375750132AD071F@CLINTON07.utopiasystems.net&gt;</t>
  </si>
  <si>
    <t>Fri, 16 May 2014 12:59:59 -0400</t>
  </si>
  <si>
    <t>Fwd: Re: Congressional Investigations Paper</t>
  </si>
  <si>
    <t>&lt;CAE6FiQ_XCRkvTih4dW=EWzoWzpmXMAEsVuEDMUQ6JWxMWQAR2g@mail.gmail.com&gt;</t>
  </si>
  <si>
    <t>Fri, 16 May 2014 11:28:05 +0430</t>
  </si>
  <si>
    <t>"john.podesta@gmail.com" &lt;john.podesta@gmail.com&gt;, 
 Mary Podesta &lt;podesta.mary@gmail.com&gt;, Megan Rouse &lt;meganrouse@gmail.com&gt;</t>
  </si>
  <si>
    <t>10K</t>
  </si>
  <si>
    <t>&lt;CAP-MWF7uvh1rzRAGPpo4N6mZTTvq9pK=FQi4XU2XQLeeozmGpg@mail.gmail.com&gt;</t>
  </si>
  <si>
    <t>Sun, 24 Aug 2014 19:18:47 -0400</t>
  </si>
  <si>
    <t>Megan Rouse &lt;meganrouse@gmail.com&gt;, 
 "Kristina L. Costa" &lt;kristinacosta@gmail.com&gt;</t>
  </si>
  <si>
    <t>Re: ice bucket video</t>
  </si>
  <si>
    <t>&lt;CAE6FiQ9VPxiyvnG-hi7E2UMUUghBqwYhd7q_20s1z=CVCJXQ8Q@mail.gmail.com&gt;</t>
  </si>
  <si>
    <t>Sun, 4 Oct 2015 13:14:31 -0400</t>
  </si>
  <si>
    <t>Bridget Ansel &lt;bridgetansel@gmail.com&gt;</t>
  </si>
  <si>
    <t>"podesta.mary@gmail.com" &lt;podesta.mary@gmail.com&gt;, john.podesta@gmail.com</t>
  </si>
  <si>
    <t>Charger and medal</t>
  </si>
  <si>
    <t>&lt;80BD215A-9B11-450A-9D60-1DBB66140FAA@gmail.com&gt;</t>
  </si>
  <si>
    <t>Sat, 25 Jul 2015 15:10:14 -0500</t>
  </si>
  <si>
    <t>&lt;-5376892643921144192@unknownmsgid&gt;</t>
  </si>
  <si>
    <t>Mon, 25 May 2015 09:24:11 -0400</t>
  </si>
  <si>
    <t>&lt;CAOpGB0Lwe-oZoOCQo+JM3-b6x9W-Ev13GKDW1iP5cUGMrdw23g@mail.gmail.com&gt;</t>
  </si>
  <si>
    <t>Sun, 31 Jan 2016 22:12:51 -0500</t>
  </si>
  <si>
    <t>Re: still feel good?</t>
  </si>
  <si>
    <t>&lt;CAJiTYQbCkAz0A_bHPce0-3Yt8C9VSWH+BBYHXxKewKLfRTiUOg@mail.gmail.com&gt;</t>
  </si>
  <si>
    <t>Sun, 26 Oct 2014 21:58:46 +0000</t>
  </si>
  <si>
    <t>Request for [podesta@law.georgetown.edu]</t>
  </si>
  <si>
    <t>&lt;2aff1064e9e0a1f63f153ca791e3ab9d@bounce.bluestatedigital.com&gt;</t>
  </si>
  <si>
    <t>26 Mar 2015 14:54:35 -0700</t>
  </si>
  <si>
    <t>reservations@email-usairways.com</t>
  </si>
  <si>
    <t>Your US Airways flight</t>
  </si>
  <si>
    <t>&lt;e887ee$3umvru@mail-out.usairways.com&gt;</t>
  </si>
  <si>
    <t>Tue, 1 Nov 2011 14:30:02 -0400</t>
  </si>
  <si>
    <t>Anna James &lt;aj66@nyu.edu&gt;, john.podesta@gmail.com</t>
  </si>
  <si>
    <t>Fwd: Message From Bruce Lindsey</t>
  </si>
  <si>
    <t>&lt;CALk44aBecb-pH8vvUQjfxnVGGPstw+k5T3C5RN61tg_muH=_1g@mail.gmail.com&gt;</t>
  </si>
  <si>
    <t>Thu, 5 Mar 2015 14:36:22 -0500</t>
  </si>
  <si>
    <t>Re: Fwd: Amtrak: eTicket and Receipt for Your 03/05/2015 Trip - JOHN PODESTA</t>
  </si>
  <si>
    <t>&lt;CAE6FiQ9uxri8_w6NH=VEonQnxdSYeU9vjwHR0rAi_CPn6+X-Ww@mail.gmail.com&gt;</t>
  </si>
  <si>
    <t>Sat, 27 Feb 2016 16:15:39 -0600 (CST)</t>
  </si>
  <si>
    <t>&lt;714452462.9501456611339409.JavaMail.aaadm@aasjclapp1154&gt;</t>
  </si>
  <si>
    <t>Thu, 14 May 2015 11:43:33 -0400</t>
  </si>
  <si>
    <t>Bob Boorstin &lt;rboorstin@gmail.com&gt;</t>
  </si>
  <si>
    <t>Re: An old CAP alum</t>
  </si>
  <si>
    <t>&lt;CAMoHMqgoR+=79Nojps=uhycMoNAAWjHyAs5C2wgZ5_HOSF1vZA@mail.gmail.com&gt;</t>
  </si>
  <si>
    <t>Wed, 13 Aug 2008 23:54:39 -0400</t>
  </si>
  <si>
    <t>[big campaign] IE Watch 8/13</t>
  </si>
  <si>
    <t>&lt;8a3f92340808132054n100762e1madaf49be2d6291a0@mail.gmail.com&gt;</t>
  </si>
  <si>
    <t>Thu, 8 Mar 2012 17:19:42 -0500</t>
  </si>
  <si>
    <t>Bruce Lindsey &lt;blindsey@clintonfoundation.org&gt;, 
 Laura Graham &lt;lgraham@clintonfoundation.org&gt;, 
 Doug Band - PC &lt;doug@presidentclinton.com&gt;, 
 John Podesta &lt;john.podesta@gmail.com&gt;</t>
  </si>
  <si>
    <t>request for WJC to be on Pew Trusts' new Global Ocean Commission</t>
  </si>
  <si>
    <t>&lt;D00800C9D48A754DA64285EA07737575012A4C2D0F@CLINTON07.utopiasystems.net&gt;</t>
  </si>
  <si>
    <t>Mon, 27 Apr 2015 10:52:44 -0400</t>
  </si>
  <si>
    <t>Happy Birthday!</t>
  </si>
  <si>
    <t>&lt;CAE6FiQ_JT71zvVy08sTVAYvPGhLEYUBfGFJjVksRVWQ+S6YP-Q@mail.gmail.com&gt;</t>
  </si>
  <si>
    <t>Mon, 24 Sep 2007 12:56:03 -0400</t>
  </si>
  <si>
    <t>Margaret Heald &lt;mheald@bonnergrp.com&gt;</t>
  </si>
  <si>
    <t>RE: PowerPoint Presentation - Electronic Version</t>
  </si>
  <si>
    <t>&lt;9370BED6AEC4AC40B3A3C23A4D4BF5FAF924FDD1@exmb01.netplexity.local&gt;</t>
  </si>
  <si>
    <t>Fri, 26 Sep 2014 00:41:40 +0000</t>
  </si>
  <si>
    <t>better! (re: Chamber of Commerce Attack Ad!)</t>
  </si>
  <si>
    <t>&lt;e2ce22c832c43fd1b555fbe8ca798ee8@bounce.bluestatedigital.com&gt;</t>
  </si>
  <si>
    <t>Wed, 6 Feb 2008 13:45:50 +0000</t>
  </si>
  <si>
    <t>"Paul Begala" &lt;pbegala@hatcreekent.com&gt;, 
 "Susan McCue" &lt;susan@messageinc.com&gt;, 
 "John Podesta" &lt;John.Podesta@gmail.com&gt;, 
 "Stan Greenberg" &lt;sgreenberg@gqrr.com&gt;, 
 "Anna Greenberg" &lt;agreenberg@gqrr.com&gt;, 
 "Tara McGuinness" &lt;tara@campaigntodefendamerica.org&gt;, 
 "Zach Schwartz" &lt;zschwartz@shangrila.us&gt;</t>
  </si>
  <si>
    <t>&lt;1646635833-1202305586-cardhu_decombobulator_blackberry.rim.net-1504670149-@bxe118.bisx.prod.on.blackberry&gt;</t>
  </si>
  <si>
    <t>Fri, 11 Sep 2015 12:49:00 -0400</t>
  </si>
  <si>
    <t>Re: Do you know Kate's Leone's husband's name?</t>
  </si>
  <si>
    <t>&lt;CAE6FiQ9jstio-2Cwq5M_a2t=o27OozjtY4KsWE4L7OJhP6egNw@mail.gmail.com&gt;</t>
  </si>
  <si>
    <t>Sat, 9 Jan 2016 12:35:36 -0500</t>
  </si>
  <si>
    <t>Re: Brady Campaign endorsement</t>
  </si>
  <si>
    <t>&lt;-8990991415248849238@unknownmsgid&gt;</t>
  </si>
  <si>
    <t>Fri, 02 Nov 2012 06:41:22 -0400</t>
  </si>
  <si>
    <t>Brand New BURTON! Get The Latest
 Boots, Boards, Bindings &amp; More</t>
  </si>
  <si>
    <t>&lt;20120-450-HX6I6F-6L5YK-HN8B3-SCGNKD-SLJMOO-H-M2-20121102-935e708eeb36fbdcf@e-dialog.com&gt;</t>
  </si>
  <si>
    <t>Fri, 2 May 2014 05:27:01 -0400</t>
  </si>
  <si>
    <t>Re: WHCD</t>
  </si>
  <si>
    <t>&lt;1BEEF33A-2E7F-4404-94CC-16ED3A424361@gmail.com&gt;</t>
  </si>
  <si>
    <t>Thu, 15 Oct 2015 22:19:29 +0000</t>
  </si>
  <si>
    <t>pbarnett@sb-atalaya.com</t>
  </si>
  <si>
    <t>&lt;047d7b1121b79d474e05222c1241@google.com&gt;</t>
  </si>
  <si>
    <t>Sun, 23 Sep 2007 13:43:44 GMT</t>
  </si>
  <si>
    <t>"Gene Karpinski, LCV Action Fund" &lt;info@lcv.org&gt;</t>
  </si>
  <si>
    <t>Meet the Dirty Dozen Class of '08</t>
  </si>
  <si>
    <t>&lt;20070923134344.8243.521.qmail@omail6.getactive.com&gt;</t>
  </si>
  <si>
    <t>Fri, 29 May 2015 16:04:57 -0400</t>
  </si>
  <si>
    <t>"Laura Benton" &lt;lbenton@pesyn.org&gt;</t>
  </si>
  <si>
    <t>Rabbi Arthur Schneier</t>
  </si>
  <si>
    <t>&lt;!&amp;!AAAAAAAAAAAYAAAAAAAAANXiS5ZFdHBKgNVVB4sinqfCgAAAEAAAAJuu3iX/3chOstWgD8W9cMgBAAAAAA==@pesyn.org&gt;</t>
  </si>
  <si>
    <t>Mon, 12 Oct 2015 15:06:18 +0000 (UTC)</t>
  </si>
  <si>
    <t>John, you've got new invites waiting for you</t>
  </si>
  <si>
    <t>&lt;1388547179.179143.1444662378091.JavaMail.app@ela4-app2717.prod.linkedin.com&gt;</t>
  </si>
  <si>
    <t>Tue, 9 Feb 2016 17:35:16 +0000</t>
  </si>
  <si>
    <t>a troubling decision at Mt St Mary's University</t>
  </si>
  <si>
    <t>&lt;3A68F6A716A0D040B37408D501E20C8682D538@LAW-MBX02.law.georgetown.edu&gt;</t>
  </si>
  <si>
    <t>Wed, 17 Feb 2010 15:24:44 -0500</t>
  </si>
  <si>
    <t>[big campaign] GOP Reps, Sens Castigated for Hypocrisy on Recovery 
	Act's 1st Anniversary</t>
  </si>
  <si>
    <t>&lt;29FF7EFA288ACD488DD412939D4D1BABF6AB8B@aufc-server.AUFC.local&gt;</t>
  </si>
  <si>
    <t>Sun, 12 Apr 2015 21:03:04 -0400</t>
  </si>
  <si>
    <t>Not enough people were paying attention to your tweet that mentioned
 climate change...</t>
  </si>
  <si>
    <t>&lt;CAGpTthJ7DPab=91R5yKRtJ90MF-8m8XsEijKNDgEOUxmwkXfQg@mail.gmail.com&gt;</t>
  </si>
  <si>
    <t>Wed, 23 Dec 2015 07:59:26 -0500</t>
  </si>
  <si>
    <t>&lt;-5507821918320607100@unknownmsgid&gt;</t>
  </si>
  <si>
    <t>Fri, 27 Mar 2015 09:20:30 -0400</t>
  </si>
  <si>
    <t>David Goodfriend &lt;david.goodfriend@gmail.com&gt;</t>
  </si>
  <si>
    <t>Re: Charlie</t>
  </si>
  <si>
    <t>&lt;CAGcN_c8qcFUpR0gFDq3TU0Q75xMT+=Z+36U0MUo5upLJt2vyqA@mail.gmail.com&gt;</t>
  </si>
  <si>
    <t>Sat, 9 May 2009 13:26:35 -0500</t>
  </si>
  <si>
    <t>Unlock the Professor Within.  HELP--Rose from Chi</t>
  </si>
  <si>
    <t>&lt;000001c9d0d3$afa62d30$0ef28790$@edu&gt;</t>
  </si>
  <si>
    <t>Wed, 17 Jun 2015 15:56:38 -0400</t>
  </si>
  <si>
    <t>&lt;CAMmOTTA8WURaLH_gtKG9w3GmeydVK1_Z_c27ZZT0QvtoXwpuAg@mail.gmail.com&gt;</t>
  </si>
  <si>
    <t>Mon, 18 Jan 2016 11:00:00 -0600</t>
  </si>
  <si>
    <t>The 2015 Amendments to the FRCP, Part II</t>
  </si>
  <si>
    <t>&lt;19608-4526169.1453136534265.JavaMail.SYSTEM@chg-mcm-prod&gt;</t>
  </si>
  <si>
    <t>Mon, 12 Jan 2009 21:28:45 +0000</t>
  </si>
  <si>
    <t>Beth Jones</t>
  </si>
  <si>
    <t>&lt;011220092128.29335.496BB60C000EEA260000729722230647029B0A02D29B9B0EBF9C0A9B0E09A103A19D@att.net&gt;</t>
  </si>
  <si>
    <t>Sun, 10 Feb 2008 18:52:42 -0500</t>
  </si>
  <si>
    <t>&lt;391DB2D2E5138B43AA28B750D2D0789605D2E916@EVS1.hillaryclinton.local&gt;</t>
  </si>
  <si>
    <t>Mon, 11 Jan 2016 19:23:07 +0000</t>
  </si>
  <si>
    <t>Checking in again...</t>
  </si>
  <si>
    <t>&lt;DM2PR05MB368922B90EE9AC960D0ECB2C4C90@DM2PR05MB368.namprd05.prod.outlook.com&gt;</t>
  </si>
  <si>
    <t>Thu, 24 Apr 2008 12:23:19 -0400</t>
  </si>
  <si>
    <t>John Podesta &lt;john.podesta@gmail.com&gt;, "JStocks@nea.org" &lt;JStocks@nea.org&gt;, 
 Anna Burger &lt;Anna.Burger@seiu.org&gt;, Rob McKay &lt;rmckay@mckayfund.org&gt;, 
 Amy Dacey &lt;amy@fundforamerica.net&gt;, 
 Mary Pat Bonner &lt;mpbonner@bonnergrp.com&gt;</t>
  </si>
  <si>
    <t>May 21 Meeting Update</t>
  </si>
  <si>
    <t>&lt;BBEC2A2F3452DB4CB24D1371C747718E01F5E1F4@MBX01.netplexity.local&gt;</t>
  </si>
  <si>
    <t>Fri, 16 Jan 2015 01:20:55 +0000</t>
  </si>
  <si>
    <t>Kamyl Bazbaz &lt;kamyl@chelseaoffice.com&gt;</t>
  </si>
  <si>
    <t>Chelsea Update</t>
  </si>
  <si>
    <t>&lt;6589BCD951844349BC9F5D26192AE698D14191@CESC-EXCH01.clinton.local&gt;</t>
  </si>
  <si>
    <t>Tue, 22 Feb 2011 12:38:29 -0500</t>
  </si>
  <si>
    <t>[big campaign] Message/research memo on Chamber/Koch in WI</t>
  </si>
  <si>
    <t>&lt;C9895EC5.1BC55%ddonnelly@campaignmoney.org&gt;</t>
  </si>
  <si>
    <t>Tue, 27 Oct 2015 01:55:40 +0000</t>
  </si>
  <si>
    <t>&lt;C906F5CD-3886-417F-8514-1B431F575B80@podesta.com&gt;</t>
  </si>
  <si>
    <t>Tue, 14 Apr 2015 19:31:04 -0500</t>
  </si>
  <si>
    <t>Greg Busch &lt;gregory.k.busch@gmail.com&gt;</t>
  </si>
  <si>
    <t>small help</t>
  </si>
  <si>
    <t>&lt;7002A924-2AA1-4C5B-82C1-B6AAECD3E193@gmail.com&gt;</t>
  </si>
  <si>
    <t>Tue, 8 Sep 2015 21:16:53 +0000</t>
  </si>
  <si>
    <t>&lt;C6770B40-61A1-46FF-ADF2-DEFD4700F4F7@bsgco.com&gt;</t>
  </si>
  <si>
    <t>Tue, 06 Jan 2009 19:59:25 -0500</t>
  </si>
  <si>
    <t>thissue@aol.com</t>
  </si>
  <si>
    <t>Panetta's a great choice</t>
  </si>
  <si>
    <t>&lt;8CB3E7A520E28A0-15F0-87F@FWM-D10.sysops.aol.com&gt;</t>
  </si>
  <si>
    <t>Sun, 26 Jan 2014 22:23:33 +0000</t>
  </si>
  <si>
    <t>Democrats Debate How to Discuss Inequality - The Wall Street
 Journal.</t>
  </si>
  <si>
    <t>&lt;35E90C98-2479-4487-842A-07EAB6971968@sandlerfoundation.org&gt;</t>
  </si>
  <si>
    <t>Thu, 07 May 2015 00:52:47 -0500</t>
  </si>
  <si>
    <t>I'll make you a bet</t>
  </si>
  <si>
    <t>&lt;B309B2B4-403A-40F0-89DF-25D47040E1F6@me.com&gt;</t>
  </si>
  <si>
    <t>Mon, 17 Aug 2015 17:38:02 +0000 (UTC)</t>
  </si>
  <si>
    <t>Samuel Davis &lt;messages-noreply@linkedin.com&gt;</t>
  </si>
  <si>
    <t>Samuel Davis's invitation is waiting for your response</t>
  </si>
  <si>
    <t>&lt;112254413.456548.1439833082458.JavaMail.app@ela4-app7395.prod&gt;</t>
  </si>
  <si>
    <t>Fri, 7 Nov 2014 13:42:14 -0500</t>
  </si>
  <si>
    <t>We Won!</t>
  </si>
  <si>
    <t>&lt;3ba0d8b6bec34c619be0979c10fb5cee@mikehonda.com&gt;</t>
  </si>
  <si>
    <t>Mon, 24 Nov 2008 12:21:20 -0500</t>
  </si>
  <si>
    <t>"Toby Chaudhuri" &lt;chaudhuri@ourfuture.org&gt;</t>
  </si>
  <si>
    <t>[big campaign] Base Responds To Obama Econ Team</t>
  </si>
  <si>
    <t>&lt;26B3DD16453D0D48B15B24BF38F16ACC9A8A43@mail.FLORENCE&gt;</t>
  </si>
  <si>
    <t>Thu, 4 Sep 2014 17:35:48 -0400</t>
  </si>
  <si>
    <t>Bill Hyers &lt;info@quinnforillinois.com&gt;</t>
  </si>
  <si>
    <t>Unthinkable</t>
  </si>
  <si>
    <t>&lt;fb8807dc0d5d4d76b2b71a97347f8bbb@quinnforillinois.com&gt;</t>
  </si>
  <si>
    <t>Sat, 2 May 2015 11:50:39 -0700</t>
  </si>
  <si>
    <t>Emanuel Yekutiel &lt;eyekutiel@hillaryclinton.com&gt;</t>
  </si>
  <si>
    <t>Thanks for all the help yesterday</t>
  </si>
  <si>
    <t>&lt;CA+aTzrePKu0hAEYfSk0XCDOrp5SbefU4TYJedRSveKHWC5eukA@mail.gmail.com&gt;</t>
  </si>
  <si>
    <t>Wed, 16 Sep 2015 21:57:11 -0400</t>
  </si>
  <si>
    <t>RT HRC on Incomes</t>
  </si>
  <si>
    <t>&lt;CAEMn5Qnsu8PE2mqdnWOBXcd5ZXrWc_=r-pb5PW6LwLUEm6=9Qg@mail.gmail.com&gt;</t>
  </si>
  <si>
    <t>Tue, 18 Nov 2014 14:25:23 +0000</t>
  </si>
  <si>
    <t>Matt Wanning &lt;tmwred@gmail.com&gt;, 
 "john.podesta@gmail.com" &lt;john.podesta@gmail.com&gt;, 
 "Podesta, John" &lt;John_D_Podesta@who.eop.gov&gt;</t>
  </si>
  <si>
    <t>RE: John, Hope you are well. Matt Wanning from John Catsimatidis
 office, NYC</t>
  </si>
  <si>
    <t>&lt;C5303CF47707FC429A24D83940BDD7390113F024@smeopm04&gt;</t>
  </si>
  <si>
    <t>Thu, 27 Aug 2015 18:32:40 -0400</t>
  </si>
  <si>
    <t>&lt;CAD6XBDBQg5kVcQ7UEmjfpLHY7O=9sV0gN+rpN4xzhnZakT3GHg@mail.gmail.com&gt;</t>
  </si>
  <si>
    <t>Mon, 13 Apr 2015 17:02:49 -0700</t>
  </si>
  <si>
    <t>Fwd: TPA/TPP</t>
  </si>
  <si>
    <t>&lt;CAMhPeA_0pUBgJMqet_eO6nxJOqttN9yPB-9P=_2esewzxMtyEg@mail.gmail.com&gt;</t>
  </si>
  <si>
    <t>Thu, 5 Feb 2015 14:29:35 +0000</t>
  </si>
  <si>
    <t>HRC Clips | 2.5.15</t>
  </si>
  <si>
    <t>&lt;D0F86F56.C2F19%nmerrill@hrcoffice.com&gt;</t>
  </si>
  <si>
    <t>Wed, 5 Nov 2008 13:35:29 -0800 (PST)</t>
  </si>
  <si>
    <t>"Morton H. Halperin" &lt;mhalperin@osi-dc.org&gt;</t>
  </si>
  <si>
    <t>transition and administration</t>
  </si>
  <si>
    <t>&lt;617743.40556.qm@web50902.mail.re2.yahoo.com&gt;</t>
  </si>
  <si>
    <t>Tue, 9 Jun 2015 20:14:49 +0000</t>
  </si>
  <si>
    <t>&lt;ab8caaf461f049a5a0be999533592cf5@SERVER38.nflplayers.local&gt;</t>
  </si>
  <si>
    <t>Wed, 10 Sep 2014 10:00:00 -0500</t>
  </si>
  <si>
    <t>"ABA CLE - Section of Antitrust Law " &lt;cle@americanbar.org&gt;</t>
  </si>
  <si>
    <t>Hart-Scott-Rodino Reportability Pitfalls: Avoiding Common Issues That Arise in HSR Analysis | October 15</t>
  </si>
  <si>
    <t>&lt;71934-9332399.1410361356031.JavaMail.SYSTEM@chg-mcm-prod&gt;</t>
  </si>
  <si>
    <t>Fri, 21 Aug 2015 07:08:39 -0700</t>
  </si>
  <si>
    <t>&lt;5EF79799-94E3-4FEB-BE14-F7AD75EA7961@gmail.com&gt;</t>
  </si>
  <si>
    <t>Mon, 1 Oct 2012 09:00:49 -0500 (CDT)</t>
  </si>
  <si>
    <t>Last Chance to RSVP for the exclusive call with Senator Tester</t>
  </si>
  <si>
    <t>&lt;21217974.1349100135893.JavaMail.www@app329&gt;</t>
  </si>
  <si>
    <t>Tue, 12 Jan 2016 11:23:44 -0500</t>
  </si>
  <si>
    <t>Fwd: Deck on digital strategy for HRC</t>
  </si>
  <si>
    <t>&lt;CANvypvDuMPkh0nuCjDHXrZR0oUoDmjayY4c_iiOVOdufMbQO3w@mail.gmail.com&gt;</t>
  </si>
  <si>
    <t>Mon, 09 Mar 2015 13:28:37 -0400</t>
  </si>
  <si>
    <t>John Podesta &lt;john.podesta@gmail.com&gt;, Robby Mook &lt;robbymook2015@gmail.com&gt;, 
 Jennifer Palmieri &lt;jennifer.m.palmieri@gmail.com&gt;, 
 Kristina Schake &lt;kristinakschake@gmail.com&gt;, 
 Huma Abedin &lt;huma@hrcoffice.com&gt;, Philippe Reines &lt;pir@hrcoffice.com&gt;, 
 Nick Merrill &lt;nmerrill@hrcoffice.com&gt;, Joel Benenson &lt;jbenenson@bsgco.com&gt;, 
 Jim Margolis &lt;Jim.Margolis@gmmb.com&gt;, Mandy Grunwald &lt;gruncom@aol.com&gt;, 
 Josh Schwerin &lt;joshschwerin@gmail.com&gt;</t>
  </si>
  <si>
    <t>Re: Call =?ISO-8859-1?B?rQ==?= 1:30pm EDT</t>
  </si>
  <si>
    <t>&lt;D1235085.3A36E%marissa.astor@icloud.com&gt;</t>
  </si>
  <si>
    <t>Mon, 22 Feb 2016 11:47:12 -0500</t>
  </si>
  <si>
    <t>Brian Fallon &lt;bfallon@hillaryclinton.com&gt;, 
 Jennifer Palmieri &lt;jpalmieri@hillaryclinton.com&gt;, 
 John Podesta &lt;john.podesta@gmail.com&gt;</t>
  </si>
  <si>
    <t>Jay Newton Small / TIME</t>
  </si>
  <si>
    <t>&lt;101165808422491161@unknownmsgid&gt;</t>
  </si>
  <si>
    <t>Wed, 11 Mar 2015 20:15:10 -0400</t>
  </si>
  <si>
    <t>"Elias, Marc  (Perkins Coie)" &lt;MElias@perkinscoie.com&gt;, 
 Robby Mook &lt;robbymook2015@gmail.com&gt;</t>
  </si>
  <si>
    <t>Re: Call after 8:30 tonight</t>
  </si>
  <si>
    <t>&lt;D12652B5.3AB5C%marissa.astor@icloud.com&gt;</t>
  </si>
  <si>
    <t>Sat, 24 Oct 2015 13:38:55 -0700</t>
  </si>
  <si>
    <t>Rethink the weekend</t>
  </si>
  <si>
    <t>&lt;0.1.7D.AC2.1D10E9C007B8C16.0@omp.e.hotwire.com&gt;</t>
  </si>
  <si>
    <t>Sun, 6 Mar 2016 22:12:27 -0500</t>
  </si>
  <si>
    <t>&lt;E547A842-7928-4A4C-B74A-DDEDC408F7F6@yahoo.com&gt;</t>
  </si>
  <si>
    <t>Wed, 14 Jan 2009 19:17:22 -0500</t>
  </si>
  <si>
    <t>Katie Johnson &lt;Katie.Johnson@ptt.gov&gt;, 
 Danielle Crutchfield &lt;Danielle.Crutchfield@ptt.gov&gt;, 
 "'adunn@squiermedia.com'" &lt;'adunn@squiermedia.com'&gt;, 
 Alyssa Mastromonaco &lt;Alyssa.Mastromonaco@ptt.gov&gt;, 
 Amanda Anderson &lt;Amanda.Anderson@ptt.gov&gt;, 
 "Anita B. Dunn" &lt;Anita.Dunn@ptt.gov&gt;, 
 "'axelrodfam@aol.com'" &lt;'axelrodfam@aol.com'&gt;, 
 Dan   Pfeiffer &lt;Dan.Pfeiffer@ptt.gov&gt;, Ellen Moran &lt;Ellen.Moran@ptt.gov&gt;, 
 Eric   Lesser &lt;Eric.Lesser@ptt.gov&gt;, 
 Jayne Thomisee &lt;Jayne.Thomisee@ptt.gov&gt;, 
 "'jen.waller@mail.house.gov'" &lt;jen.waller@mail.house.gov&gt;, 
 Jim Messina &lt;Jim.Messina@ptt.gov&gt;, 
 "'john.podesta@gmail.com'" &lt;'john.podesta@gmail.com'&gt;, 
 "'jpodesta@americanprogress.org'" &lt;'jpodesta@americanprogress.org'&gt;, 
 Kristin   Sheehy &lt;Kristin.Sheehy@ptt.gov&gt;, 
 "'ksheehy@barackobama.com'" &lt;'ksheehy@barackobama.com'&gt;, 
 Lauren Paige &lt;Lauren.Paige@ptt.gov&gt;, 
 =?utf-8?Q?Marissa=0D=0A_C._Hopkins?= &lt;Marissa.Hopkins@ptt.gov&gt;, 
 Pete Rouse &lt;Pete.Rouse@ptt.gov&gt;, Phil   Schiliro &lt;Phil.Schiliro@ptt.gov&gt;, 
 "'prouse@barackobama.com'" &lt;'prouse@barackobama.com'&gt;, 
 Rahm Emanuel &lt;Rahm.Emanuel@ptt.gov&gt;, Reggie Love &lt;Reggie.Love@ptt.gov&gt;, 
 Robert Gibbs &lt;Robert.Gibbs@ptt.gov&gt;, 
 Sarah Feinberg &lt;Sarah.Feinberg@ptt.gov&gt;, 
 Stephanie Cutter &lt;Stephanie.Cutter@ptt.gov&gt;, 
 "'swarfield@squiermedia.com'" &lt;'swarfield@squiermedia.com'&gt;, 
 Valerie Jarrett &lt;Valerie.Jarrett@ptt.gov&gt;, 
 "'vjarrett@habitat.com'" &lt;'vjarrett@habitat.com'&gt;</t>
  </si>
  <si>
    <t>Re: Call at 7:30 pm tonight</t>
  </si>
  <si>
    <t>&lt;2D9BF548D5515F438B3AA0B0BE7BF5F6303B036CFE@MBX-01.ptt.gov&gt;</t>
  </si>
  <si>
    <t>Wed, 30 Jul 2008 11:31:59 -0400</t>
  </si>
  <si>
    <t>[big campaign] McCain Favors Special Interests</t>
  </si>
  <si>
    <t>&lt;e95d0bd80807300831s46659d28q8e5b77d6baa7a357@mail.gmail.com&gt;</t>
  </si>
  <si>
    <t>Mon, 3 Aug 2015 19:49:51 -0700</t>
  </si>
  <si>
    <t>Michael Brune &lt;michael.brune@sierraclub.org&gt;</t>
  </si>
  <si>
    <t>You were right</t>
  </si>
  <si>
    <t>&lt;CAK-KizBXtcfPe_FO4XT=MvTJa+siG2U4dtM=9Xsxn7MxD++stw@mail.gmail.com&gt;</t>
  </si>
  <si>
    <t>Sat, 10 Jan 2015 09:19:37 -0800</t>
  </si>
  <si>
    <t>T shirt camillestrong</t>
  </si>
  <si>
    <t>&lt;CAAVDwMLco034Daow2f4BxYVA9Yz+OCy3w0UzBzxNCm73sLBXrA@mail.gmail.com&gt;</t>
  </si>
  <si>
    <t>Wed, 01 Jul 2015 21:03:10 +0000</t>
  </si>
  <si>
    <t>Canceled Event: Daily Senior Staff Meeting @ Fri Jul 3, 2015 9am -
 9:30am (john.podesta@gmail.com)</t>
  </si>
  <si>
    <t>&lt;047d7b6dca5884595b0519d6a6c1@google.com&gt;</t>
  </si>
  <si>
    <t>Fri, 20 Feb 2015 09:22:12 -0500</t>
  </si>
  <si>
    <t>Re: One White House person</t>
  </si>
  <si>
    <t>&lt;493A0291-8BAC-4FEA-8852-1E19C957FA50@gmail.com&gt;</t>
  </si>
  <si>
    <t>Mon, 29 Sep 2014 19:36:06 -0700</t>
  </si>
  <si>
    <t>Mom &lt;podesta.mary@gmail.com&gt;, John Podesta &lt;john.podesta@gmail.com&gt;, 
 Gordon Rouse &lt;rouse.gordon@gmail.com&gt;</t>
  </si>
  <si>
    <t>Thumbs up to the best in laws ever</t>
  </si>
  <si>
    <t>&lt;CAAVDwMLpUwsAa1aHMTH5ALf_xbawwTUosff_Gcrws0vP2KmGvg@mail.gmail.com&gt;</t>
  </si>
  <si>
    <t>Thu, 18 Feb 2016 20:54:59 -0600</t>
  </si>
  <si>
    <t>"Your Benefits Center" &lt;Fidelity.Investments@mail.fidelity.com&gt;</t>
  </si>
  <si>
    <t>Sign up for eDelivery to reduce clutter</t>
  </si>
  <si>
    <t>&lt;b5e21180-2b75-4891-a813-f0201909a13a@xtnvmta1117.xt.local&gt;</t>
  </si>
  <si>
    <t>Thu, 16 Jul 2015 17:30:59 +0000</t>
  </si>
  <si>
    <t>Re: Steve and I followed up with Darren, as discussed. Verypositive.</t>
  </si>
  <si>
    <t>&lt;EFDE5A0A-844D-478B-AAC1-76E7DFB4952A@equitablegrowth.org&gt;</t>
  </si>
  <si>
    <t>Fri, 29 May 2015 16:53:26 -0400</t>
  </si>
  <si>
    <t>"John Harwood, (NBCUniversal)" &lt;John.Harwood@nbcuni.com&gt;</t>
  </si>
  <si>
    <t>&lt;CAE6FiQ-R0b=f6rXu148Ef6TWG4T3HbrSRoETcwe8rcjBS6VqOQ@mail.gmail.com&gt;</t>
  </si>
  <si>
    <t>Wed, 9 Sep 2009 11:13:29 -0400</t>
  </si>
  <si>
    <t>Heather Smith &lt;heather@rockthevote.com&gt;</t>
  </si>
  <si>
    <t>[big campaign] Rock the Vote Launches Health Care ad</t>
  </si>
  <si>
    <t>&lt;9C8584DC-B08C-44D7-B684-015226C63B71@rockthevote.com&gt;</t>
  </si>
  <si>
    <t>Sat, 18 Jul 2015 10:21:38 -0400</t>
  </si>
  <si>
    <t>&lt;CAE6FiQ_iqDGtbDJM5vRy_L-qf74mMSxwkgnPdQkbckS0ysEB5w@mail.gmail.com&gt;</t>
  </si>
  <si>
    <t>Tue, 7 Oct 2008 17:56:08 -0400</t>
  </si>
  <si>
    <t>Personnel Working Group</t>
  </si>
  <si>
    <t>&lt;0DA00BFE3116BB4DB975587B3511F4E00557C74D@EXNJMB57.nam.nsroot.net&gt;</t>
  </si>
  <si>
    <t>Tue, 21 Oct 2008 17:12:46 -0400</t>
  </si>
  <si>
    <t>any word from the Sandlers  -- Jonathan Lewis wanted to know the
 status and if he should do anything</t>
  </si>
  <si>
    <t>&lt;D8A72943A4200045A620F28CED197D3703DF417E51@MBX01.netplexity.local&gt;</t>
  </si>
  <si>
    <t>Thu, 6 Sep 2012 16:30:03 -0400</t>
  </si>
  <si>
    <t>[big campaign] Request regarding Congressional campaign debates</t>
  </si>
  <si>
    <t>&lt;CAM7OFynu0YCVwdhHZ8UusfZ9ddNptxv_yw7+2dzjX6SQ_Gbh4Q@mail.gmail.com&gt;</t>
  </si>
  <si>
    <t>Wed, 2 Jul 2008 22:46:26 -0000</t>
  </si>
  <si>
    <t>&lt;bvdu5mja1qhy9saxsp1g4atugwckcu.2011616918.1699@mta122.favorites.safeway.com&gt;</t>
  </si>
  <si>
    <t>Sun, 31 Jan 2016 17:06:59 +0000</t>
  </si>
  <si>
    <t>A very, very tough race</t>
  </si>
  <si>
    <t>&lt;228eab55bf406a50cd728954a76d2a30@bounce.bluestatedigital.com&gt;</t>
  </si>
  <si>
    <t>Fri, 29 Aug 2008 11:39:22 -0400</t>
  </si>
  <si>
    <t>[big campaign] Sara Palin Under Mines "Ethics Reform" Places Big Oil
 Front And Center</t>
  </si>
  <si>
    <t>&lt;4948a2ba0808290839i41d758l64be8cd419ac861b@mail.gmail.com&gt;</t>
  </si>
  <si>
    <t>Sat, 8 Aug 2015 14:55:49 +0000</t>
  </si>
  <si>
    <t xml:space="preserve">Dinner tonight </t>
  </si>
  <si>
    <t>&lt;484E6B20-1D2A-41F2-AE74-66120F97FC7E@pandora.com&gt;</t>
  </si>
  <si>
    <t>Sat, 20 Feb 2016 04:45:04 +0000</t>
  </si>
  <si>
    <t>&lt;CAJiTYQafGwez+btp88PVD+7kczAF880fCOHdWK5tEpgzGdkhSA@mail.gmail.com&gt;</t>
  </si>
  <si>
    <t>Mon, 4 Apr 2011 09:00:42 -0400</t>
  </si>
  <si>
    <t>[big campaign] New CAP Action Bible on the Koch Brothers</t>
  </si>
  <si>
    <t>&lt;A28459BA2B4D5D49BED0238513058A7F012AF0FCA7A6@CAPMAILBOX.americanprogresscenter.org&gt;</t>
  </si>
  <si>
    <t>Fri, 10 Jul 2015 23:19:25 -0400</t>
  </si>
  <si>
    <t>Re: Quick Nightly Labor Update</t>
  </si>
  <si>
    <t>&lt;-6610257059505982947@unknownmsgid&gt;</t>
  </si>
  <si>
    <t>Mon, 4 May 2015 11:02:58 -0400</t>
  </si>
  <si>
    <t>Re: Call Today in Afternoon?</t>
  </si>
  <si>
    <t>&lt;CALk44aCan_y2CZipr2iSwo8Oh_pSoX668+QHohjhrPQHALqyyg@mail.gmail.com&gt;</t>
  </si>
  <si>
    <t>Sun, 16 Mar 2014 21:12:27 -0400</t>
  </si>
  <si>
    <t>&lt;CAJiTYQYwtgh4bjYwHayp0+j6-oJhkf65KLeUN0rpA14GYHimRg@mail.gmail.com&gt;</t>
  </si>
  <si>
    <t>Thu, 2 Oct 2008 10:42:23 -0400</t>
  </si>
  <si>
    <t>[big campaign] Today's Cost of War Receipt - "Guard Families Fight
 War of Their Own"</t>
  </si>
  <si>
    <t>&lt;29FF7EFA288ACD488DD412939D4D1BABA3F9D0@aufc-server.AUFC.local&gt;</t>
  </si>
  <si>
    <t>Sun, 17 May 2015 11:14:58 -0400</t>
  </si>
  <si>
    <t>&lt;CAE6FiQ-xx__n_cPSAu9HhNEZDf_R-mbiZk8w4RXhh0TQSN3+6g@mail.gmail.com&gt;</t>
  </si>
  <si>
    <t>Tue, 9 Feb 2016 12:37:50 -0700</t>
  </si>
  <si>
    <t>&lt;99A673B6-295C-4687-880D-F26DEA272096@sb-atalaya.com&gt;</t>
  </si>
  <si>
    <t>Tue, 26 Aug 2014 06:00:00 -0500</t>
  </si>
  <si>
    <t>YourABA Editor &lt;YourABA@americanbar.org&gt;</t>
  </si>
  <si>
    <t>YourABA - Sept. 2014 - Meet ABA President Hubbard; Annual Meeting recap; First hackathon results; More</t>
  </si>
  <si>
    <t>&lt;21802-21374298.1409051726750.JavaMail.SYSTEM@chg-mcm-prod&gt;</t>
  </si>
  <si>
    <t>Tue, 29 Dec 2015 18:14:47 +0000</t>
  </si>
  <si>
    <t>BREAKING: McCain's "toughest challenger"</t>
  </si>
  <si>
    <t>&lt;d0100fd6ceb3156e5c8a5338bb468a25@bounce.bluestatedigital.com&gt;</t>
  </si>
  <si>
    <t>Wed, 28 Nov 2007 15:09:38 -0500</t>
  </si>
  <si>
    <t>"Tom Matzzie" &lt;tmatzzie@gmail.com&gt;</t>
  </si>
  <si>
    <t>immigration</t>
  </si>
  <si>
    <t>&lt;559B1E0E325F6C4981A5D17758E67417D09679@EMAIL.SEIU.ORG&gt;</t>
  </si>
  <si>
    <t>Wed, 10 Feb 2016 19:37:57 -0500</t>
  </si>
  <si>
    <t>Elan Kriegel &lt;ekriegel@hillaryclinton.com&gt;, 
 Stephanie Hannon &lt;hannon@hillaryclinton.com&gt;, 
 Christina Reynolds &lt;creynolds@hillaryclinton.com&gt;, 
 Adrienne Elrod &lt;aelrod@hillaryclinton.com&gt;, 
 Maya Harris &lt;mharris@hillaryclinton.com&gt;, 
 Sawsan Bay &lt;sbay@hillaryclinton.com&gt;, 
 Karen Finney &lt;kfinney@hillaryclinton.com&gt;, 
 Teddy Goff &lt;tgoff@hillaryclinton.com&gt;, 
 "Ann O'Leary" &lt;aoleary@hillaryclinton.com&gt;, 
 Katie Dowd &lt;kdowd@hillaryclinton.com&gt;, 
 Jake Sullivan &lt;jsullivan@hillaryclinton.com&gt;, 
 Tony Carrk &lt;tcarrk@hillaryclinton.com&gt;, 
 Brian Fallon &lt;bfallon@hillaryclinton.com&gt;, 
 John Podesta &lt;john.podesta@gmail.com&gt;, 
 Jennifer Palmieri &lt;jpalmieri@hillaryclinton.com&gt;, 
 Lona Valmoro &lt;lvalmoro@hillaryclinton.com&gt;, 
 Tracey Lewis &lt;tlewis@hillaryclinton.com&gt;, 
 Kristina Schake &lt;kschake@hillaryclinton.com&gt;, 
 Huma Abedin &lt;ha16@hillaryclinton.com&gt;, 
 Navin Nayak &lt;nnayak@hillaryclinton.com&gt;, 
 Oren Shur &lt;oshur@hillaryclinton.com&gt;, 
 Sara Latham &lt;slatham@hillaryclinton.com&gt;, 
 Alex Hornbrook &lt;ahornbrook@hillaryclinton.com&gt;, 
 Charlie Baker &lt;cbaker@hillaryclinton.com&gt;, 
 Heather Stone &lt;hstone@hillaryclinton.com&gt;, 
 Marc Elias &lt;melias@perkinscoie.com&gt;, 
 Amanda Renteria &lt;arenteria@hillaryclinton.com&gt;, 
 Dennis Cheng &lt;dcheng@hillaryclinton.com&gt;, 
 Beth Jones &lt;bjones@hillaryclinton.com&gt;, 
 Marc Elias &lt;melias@hillaryclinton.com&gt;, 
 Marlon Marshall &lt;mmarshall@hillaryclinton.com&gt;, 
 Robby Mook &lt;re47@hillaryclinton.com&gt;, 
 Maura Keefe &lt;mkeefe@hillaryclinton.com&gt;, 
 Jenna Lowenstein &lt;jlowenstein@hillaryclinton.com&gt;, 
 Kate Offerdahl &lt;kofferdahl@hillaryclinton.com&gt;</t>
  </si>
  <si>
    <t>Re: [Update] Senior Staff Post-NH Check-In</t>
  </si>
  <si>
    <t>&lt;CAG7k_Mq_zypQNyh1JF-gKogLWzitrgPtZjtW3mDs7qQJO3O-9w@mail.gmail.com&gt;</t>
  </si>
  <si>
    <t>Sat, 21 Feb 2015 03:46:05 +0000</t>
  </si>
  <si>
    <t>&lt;74C006B9-1840-464C-9C0B-94D2356CA529@bsgco.com&gt;</t>
  </si>
  <si>
    <t>Mon, 24 Mar 2014 15:13:52 +0000</t>
  </si>
  <si>
    <t>iPad Air and iPad mini. Where will you take them?</t>
  </si>
  <si>
    <t>&lt;1467324880.139625027.1395674032526.JavaMail.cboxp@coldbay.apple.com&gt;</t>
  </si>
  <si>
    <t>Mon, 24 Nov 2014 10:42:44 -0500</t>
  </si>
  <si>
    <t>Re: Call re :Communications Plan</t>
  </si>
  <si>
    <t>&lt;CAME8pxXfvA05qQb_MMWR0h8TrvYOo3DdLzbFmtf=guc4STyO0g@mail.gmail.com&gt;</t>
  </si>
  <si>
    <t>Sat, 5 Sep 2015 08:07:51 -0400</t>
  </si>
  <si>
    <t>Re: You in DC this weekend?</t>
  </si>
  <si>
    <t>&lt;CAE6FiQ9pMTwcZUAmTO0E1vUqX-qAPNAF0dVyeJxF_GUR-0zgxg@mail.gmail.com&gt;</t>
  </si>
  <si>
    <t>Sun, 12 Oct 2008 02:49:15 +0000</t>
  </si>
  <si>
    <t>&lt;1976118653-1223779754-cardhu_decombobulator_blackberry.rim.net-986219821-@bxe032.bisx.prod.on.blackberry&gt;</t>
  </si>
  <si>
    <t>Fri, 29 Jan 2010 12:11:43 +0000</t>
  </si>
  <si>
    <t>Don't forget: Join President Obama next week</t>
  </si>
  <si>
    <t>&lt;0a97c0e955399f8122a3cc77beb4456c@localhost.localdomain&gt;</t>
  </si>
  <si>
    <t>Mon, 07 Jan 2013 14:57:19 -0600</t>
  </si>
  <si>
    <t>"Amy K. Dacey" &lt;information@email.emilyslist.org&gt;</t>
  </si>
  <si>
    <t>Did you see this?</t>
  </si>
  <si>
    <t>&lt;f63b2245-b5e5-43ae-a547-1392c95d0cbb@xtnvmta4210.xt.local&gt;</t>
  </si>
  <si>
    <t>Sat, 12 Dec 2015 18:41:04 +0000</t>
  </si>
  <si>
    <t>"Deese, Brian  C. EOP/WHO" &lt;Brian_C_Deese@who.eop.gov&gt;</t>
  </si>
  <si>
    <t>Re: Bring it home</t>
  </si>
  <si>
    <t>&lt;500BEBCED9278642BDA87E806FBBA13E1824A528@CN-399-EXCH1.whca.mil&gt;</t>
  </si>
  <si>
    <t>Wed, 17 Sep 2014 13:59:43 +0000</t>
  </si>
  <si>
    <t>REMINDER: Dean's Wednesday Luncheon</t>
  </si>
  <si>
    <t>&lt;A1DC97038FFD894F8D98DB750350519324983E2F@LAW-MBX01.law.georgetown.edu&gt;</t>
  </si>
  <si>
    <t>Sun, 28 Sep 2008 19:37:26 -0400</t>
  </si>
  <si>
    <t>[big campaign] REMINDER: Ohio Early Voting Starts Tuesday</t>
  </si>
  <si>
    <t>&lt;e95d0bd80809281637ncc18c9bhd160dfad365eaa4e@mail.gmail.com&gt;</t>
  </si>
  <si>
    <t>Tue, 1 Mar 2016 23:22:59 -0500</t>
  </si>
  <si>
    <t>VMs: 3</t>
  </si>
  <si>
    <t>&lt;CAEMn5QmDYDK2kM8RqL-KUsATcUiotCqdFSTOZQ+YFc1C-fuknw@mail.gmail.com&gt;</t>
  </si>
  <si>
    <t>Sun, 12 Jul 2015 15:18:21 +0000</t>
  </si>
  <si>
    <t>"'ami@presidentclinton.com'" &lt;ami@presidentclinton.com&gt;</t>
  </si>
  <si>
    <t>Re: WJC / Greece / Merkel</t>
  </si>
  <si>
    <t>&lt;DDCFD5559832FC4B976F13453D0A0A6A0A07B62F@CN-399-EXCH1.whca.mil&gt;</t>
  </si>
  <si>
    <t>Sun, 6 Dec 2015 19:03:08 +0000</t>
  </si>
  <si>
    <t>The Roundup: Giving Thanks</t>
  </si>
  <si>
    <t>&lt;69e5e325e9c6974f8ccb4b705f4bf76f@bounce.bluestatedigital.com&gt;</t>
  </si>
  <si>
    <t>Tue, 16 Jun 2015 22:35:38 -0400</t>
  </si>
  <si>
    <t>Re: We doing focus group call?</t>
  </si>
  <si>
    <t>&lt;-7173365013341402533@unknownmsgid&gt;</t>
  </si>
  <si>
    <t>Thu, 14 Jun 2007 11:03:28 -0700 (PDT)</t>
  </si>
  <si>
    <t>&lt;16364595060432e18c34f7af6c72@googlemail.com&gt;</t>
  </si>
  <si>
    <t>Wed, 22 Jul 2015 11:31:15 -0400</t>
  </si>
  <si>
    <t>Quinnipiac Push Back</t>
  </si>
  <si>
    <t>&lt;CAMhPeA_5qP2xP0a8RY+3ZywoBcj9kvaPprb8RM-QVjdq3Ampqw@mail.gmail.com&gt;</t>
  </si>
  <si>
    <t>Sun, 3 Aug 2014 12:57:04 +0000</t>
  </si>
  <si>
    <t>Bill Clinton eulogizes Richard Mellon Scaife: Nemesis, then friend
 - Kenneth P. Vogel - POLITICO.com</t>
  </si>
  <si>
    <t>&lt;8206D503-ED21-48BB-9A7C-7B42AD359029@sandlerfoundation.org&gt;</t>
  </si>
  <si>
    <t>Mon, 30 Apr 2012 14:35:45 -0400</t>
  </si>
  <si>
    <t>&lt;CAE6FiQ_5jmSzRKgVzg=2o64F62hnuyiy=md4N7GAf_C+xKC4nQ@mail.gmail.com&gt;</t>
  </si>
  <si>
    <t>Wed, 8 Oct 2008 20:39:58 -0400</t>
  </si>
  <si>
    <t>[big campaign] Tracking Highlight: Intro speaker says "Barack Hussein
 Obama"... twice</t>
  </si>
  <si>
    <t>&lt;c28de9b0810081739r3ef35ac0kb2a28e3ad6a07a49@mail.gmail.com&gt;</t>
  </si>
  <si>
    <t>Fri, 4 Sep 2015 20:26:24 -0400</t>
  </si>
  <si>
    <t>Speech Drafts &lt;speechdrafts@hillaryclinton.com&gt;, 
 Speech Book &lt;speechbook@hillaryclinton.com&gt;, 
 Jen Klein &lt;jenklein.dc@gmail.com&gt;, Rachel Vogelstein &lt;rachelv@gmail.com&gt;</t>
  </si>
  <si>
    <t>FOR THE BOOK: NH Women for Hillary</t>
  </si>
  <si>
    <t>&lt;CAFcwtWD_a_ciJyJ-=Hf2U60_-H5aojxqG0Qk4J-__E1XwX9aqQ@mail.gmail.com&gt;</t>
  </si>
  <si>
    <t>Sat, 7 Nov 2015 11:43:36 -0500</t>
  </si>
  <si>
    <t>Re: We haven't had a good war with NYT in awhile</t>
  </si>
  <si>
    <t>&lt;CANqZgL9Vch+e6csLfVqJbDMYK7yS+LdRXGQSV3xiy9Q250XNyQ@mail.gmail.com&gt;</t>
  </si>
  <si>
    <t>Wed, 30 Sep 2015 22:14:41 +0100</t>
  </si>
  <si>
    <t>Admin &lt;rjh@georgetown.edu&gt;</t>
  </si>
  <si>
    <t>Admin Notice</t>
  </si>
  <si>
    <t>&lt;CAD_k0m+04VNAaX+0FdVqnn1yXVFXs8nxRLe7h4xRCyXieYhowg@mail.gmail.com&gt;</t>
  </si>
  <si>
    <t>Sat, 21 Nov 2015 19:43:11 -0500</t>
  </si>
  <si>
    <t>&lt;CAE6FiQ9rvZcz-ZjiFM41+AHB=+Y9nXftR=vgqquoMvo+Z1J3zQ@mail.gmail.com&gt;</t>
  </si>
  <si>
    <t>Sat, 26 Dec 2015 21:12:04 +0000</t>
  </si>
  <si>
    <t>Bill Clinton and Trump</t>
  </si>
  <si>
    <t>&lt;CY1PR17MB0204C6BBD49CBE4685B27378DFF90@CY1PR17MB0204.namprd17.prod.outlook.com&gt;</t>
  </si>
  <si>
    <t>Fri, 9 Oct 2015 21:22:43 -0400</t>
  </si>
  <si>
    <t>Re: SATURDAY &amp; SUNDAY -- debate prep sessions in NY</t>
  </si>
  <si>
    <t>&lt;CA+QCcc8h6NAOLS3f41RfQftuV+STdc9MiN7wgdgDNJ1FCLhjSA@mail.gmail.com&gt;</t>
  </si>
  <si>
    <t>Sun, 12 Apr 2015 18:28:21 -0700</t>
  </si>
  <si>
    <t>Re: Hillary Clinton 2015: She hits the road</t>
  </si>
  <si>
    <t>&lt;58006CE2-D95F-4B23-8930-311C6B162452@db-research.com&gt;</t>
  </si>
  <si>
    <t>Wed, 24 Sep 2008 08:27:53 -0400</t>
  </si>
  <si>
    <t>[big campaign] '08 Daily News Clips - 9/24</t>
  </si>
  <si>
    <t>&lt;c28de9b0809240527k4cc251e8r1eb3246a6586c980@mail.gmail.com&gt;</t>
  </si>
  <si>
    <t>Tue, 5 May 2015 16:47:29 +0000</t>
  </si>
  <si>
    <t>Robby Mook - HRC &lt;re47@hillaryclinton.com&gt;, 
 =?us-ascii?Q?Jennifer_Palmieri=0D=0A_=28jpalmieri@hillaryclinton.com=29?= &lt;jpalmieri@hillaryclinton.com&gt;, 
 =?us-ascii?Q?Kristina=0D=0A_Schake_=28kschake@hillaryclinton.com=29?= &lt;kschake@hillaryclinton.com&gt;, 
 =?us-ascii?Q?Brian=0D=0A_Fallon_=28bfallon@hillaryclinton.com=29?= &lt;bfallon@hillaryclinton.com&gt;, 
 "orencshur@gmail.com" &lt;orencshur@gmail.com&gt;, 
 Jim Margolis &lt;Jim.Margolis@gmmb.com&gt;, Mandy Grunwald &lt;gruncom@aol.com&gt;, 
 John Anzalone &lt;john@algpolling.com&gt;, David Binder &lt;David@db-research.com&gt;, 
 =?us-ascii?Q?John_Podesta=0D=0A_=28john.podesta@gmail.com=29?= &lt;john.podesta@gmail.com&gt;</t>
  </si>
  <si>
    <t xml:space="preserve">RE: WSJ Poll </t>
  </si>
  <si>
    <t>&lt;1A484C9C32B526468802B7C2E6FD1BCEB3718C3C@mbx031-w1-co-6.exch031.domain.local&gt;</t>
  </si>
  <si>
    <t>Mon, 13 Jul 2015 08:32:59 -0700</t>
  </si>
  <si>
    <t>Re: Talk?</t>
  </si>
  <si>
    <t>&lt;CADh_Vv1UqH9wnA4B-jsX-ORLHH1d4UHHQ-kALJ240n5105gNig@mail.gmail.com&gt;</t>
  </si>
  <si>
    <t>Wed, 09 Dec 2015 13:20:47 -0600</t>
  </si>
  <si>
    <t>"Vanguard" &lt;vanguard@eonline.e-vanguard.com&gt;</t>
  </si>
  <si>
    <t>Live video webcast reminder: Slow growth in 2016?</t>
  </si>
  <si>
    <t>&lt;89ab222b-3123-480c-918c-7b58231a0f9b@xtgap4s7mta1253.xt.local&gt;</t>
  </si>
  <si>
    <t>Sun, 28 Jun 2009 17:45:13 -0400</t>
  </si>
  <si>
    <t>Tara McGuinness &lt;taramcguinness@gmail.com&gt;</t>
  </si>
  <si>
    <t>join us - july 11th on the roof</t>
  </si>
  <si>
    <t>&lt;1eb2be430906281445w1e1b6100p779b102b2d03f540@mail.gmail.com&gt;</t>
  </si>
  <si>
    <t>Tue, 24 Mar 2015 15:35:44 -0400</t>
  </si>
  <si>
    <t>Pulling together QA</t>
  </si>
  <si>
    <t>&lt;CAME8pxV=emHbx3_HsOAHsYjpKWiJnQAK4waGSP7J1PSu3fc6gg@mail.gmail.com&gt;</t>
  </si>
  <si>
    <t>Mon, 13 Apr 2015 00:00:57 -0400</t>
  </si>
  <si>
    <t>Washington Blade: Meet the same-sex couple in Clinton campaign video</t>
  </si>
  <si>
    <t>&lt;1463351852688719162@unknownmsgid&gt;</t>
  </si>
  <si>
    <t>Mon, 30 Nov 2015 14:54:32 -0500</t>
  </si>
  <si>
    <t>Are you off the grid?</t>
  </si>
  <si>
    <t>&lt;CAE6FiQ_9fGWUeO0FxK0ad=+4mJ-L=2G0VgVYf-h9GgnXXHACAw@mail.gmail.com&gt;</t>
  </si>
  <si>
    <t>Fri, 11 Mar 2016 14:09:30 -0600</t>
  </si>
  <si>
    <t>Game Changer for All Businesses and Lawyers: Internet of Things, March 30-31</t>
  </si>
  <si>
    <t>&lt;17075-25772098.1457727032072.JavaMail.SYSTEM@chg-mcm-prod&gt;</t>
  </si>
  <si>
    <t>Mon, 15 Feb 2016 20:19:37 -0500</t>
  </si>
  <si>
    <t>Re: MSU Spartans for Hillary</t>
  </si>
  <si>
    <t>&lt;CAFj4w=tVe01O_tAtyJSWA8rH7TNqi-yT8aAo1WTY7=m6165pCg@mail.gmail.com&gt;</t>
  </si>
  <si>
    <t>Wed, 5 Nov 2008 15:08:44 -0500</t>
  </si>
  <si>
    <t>"John Podesta" &lt;jpodesta@americanprogress.org&gt;, 
 "John Podesta" &lt;john.podesta@gmail.com&gt;, 
 "Anna Burger" &lt;anna.burger@seiu.org&gt;, 
 "Anna Greenberg" &lt;agreenberg@gqrr.com&gt;, "Wes Boyd" &lt;wes@moveon.org&gt;, 
 "Eli Pariser" &lt;eli@moveon.org&gt;, "Nita Chaudhary" &lt;nita@moveon.org&gt;, 
 "John Hennelly" &lt;John.Hennelly@seiu.org&gt;, 
 "Brian Katulis" &lt;bkatulis@americanprogress.org&gt;, 
 "Tara McGuinness" &lt;tara.mcguinness@gmail.com&gt;, 
 "Brad Woodhouse" &lt;woodhouseb@dnc.org&gt;, "Jeff Blum" &lt;jblum@usaction.org&gt;, 
 "Jon Soltz" &lt;jon@votevets.org&gt;, "Moira Mack" &lt;Moira@hildebrandtewes.com&gt;, 
 "Benjamin Jones" &lt;benjamin@hildebrandtewes.com&gt;, 
 "Cara Morris Stern" &lt;cara@hildebrandtewes.com&gt;, 
 "Stan Greenberg" &lt;sgreenberg@gqrr.com&gt;, 
 "Morton Halperin" &lt;mhalperin@osi-dc.org&gt;, "Ira Arlook" &lt;ira@fenton.com&gt;, 
 "Trevor Fitzgibbon" &lt;tfitzgibbon@fenton.com&gt;</t>
  </si>
  <si>
    <t>Iraq escalation campaign</t>
  </si>
  <si>
    <t>&lt;87906ab90811051208q4b21a8d8l9b61c049d0430400@mail.gmail.com&gt;</t>
  </si>
  <si>
    <t>Sat, 13 Feb 2016 07:30:55 -0800</t>
  </si>
  <si>
    <t>kcosta@hillaryclinton.com</t>
  </si>
  <si>
    <t>Feed in tariff</t>
  </si>
  <si>
    <t>&lt;B7231BC3-8A5D-4ACC-848D-9295921C99BA@gmail.com&gt;</t>
  </si>
  <si>
    <t>Thu, 10 Jan 2008 10:07:16 -0500</t>
  </si>
  <si>
    <t>tom@zzranch.com, tara.mcguinness@gmail.com, benjamin@hildebrandtewes.com, 
 pbegala@hatcreekent.com, "Susan McCue" &lt;Susan.McCue@one.org&gt;</t>
  </si>
  <si>
    <t>Re: Huck</t>
  </si>
  <si>
    <t>&lt;A2A2F2B7956F5649969225C6F0DD3A63090DC3@OneMailSvr.oneone.org&gt;</t>
  </si>
  <si>
    <t>Fri, 30 Jan 2015 18:43:47 +0000</t>
  </si>
  <si>
    <t>&lt;041FCE3558628844B2C8F552872894F2249FF5AE@LAW-MBX01.law.georgetown.edu&gt;</t>
  </si>
  <si>
    <t>Mon, 7 Dec 2015 13:27:43 -0500</t>
  </si>
  <si>
    <t>Re: NYT Hillary Clinton op/ed - "How to Rein In Wall Street"</t>
  </si>
  <si>
    <t>&lt;-4422980483501640738@unknownmsgid&gt;</t>
  </si>
  <si>
    <t>Mon, 13 May 2013 05:09:04 -0400 (EDT)</t>
  </si>
  <si>
    <t>Millions are Standing for a Healthy Environment - Will You?</t>
  </si>
  <si>
    <t>&lt;2553327142.1618428873@org.orgDB.mail.democracyinaction.org&gt;</t>
  </si>
  <si>
    <t>Tue, 26 Jan 2016 08:28:10 -0500</t>
  </si>
  <si>
    <t>&lt;CAE6FiQ-EEgCoiOH-WpfCq2B_+z8KsVMBXV8upV60AZW7zksh7w@mail.gmail.com&gt;</t>
  </si>
  <si>
    <t>Wed, 29 Apr 2015 20:48:30 -0400</t>
  </si>
  <si>
    <t>Press Release - For Immediate Release - Indian Embassy in
 Washington Starts a Series of Yoga events to celebrate First International
 Day of Yoga - Sri Sri Ravi Shankar Talks on 'Nurturing Peace Through Yoga
 and Meditation'</t>
  </si>
  <si>
    <t>&lt;1120907873773.1115496907910.2024446626.0.132048JL.1002@scheduler.constantcontact.com&gt;</t>
  </si>
  <si>
    <t>Wed, 14 Jan 2015 16:12:53 +0000</t>
  </si>
  <si>
    <t>Huma Abedin &lt;huma@hrcoffice.com&gt;, Robby Mook &lt;robbymook2015@gmail.com&gt;, 
 Dan Schwerin &lt;dschwerin@hrcoffice.com&gt;, Joel Benenson &lt;jbenenson@bsgco.com&gt;, 
 John Anzalone &lt;john@algpolling.com&gt;, John Podesta &lt;john.podesta@gmail.com&gt;, 
 Mandy Grunwald &lt;gruncom@aol.com&gt;, Philippe Reines &lt;pir@hrcoffice.com&gt;, 
 "jim.margolis@gmmb.com" &lt;jim.margolis@gmmb.com&gt;</t>
  </si>
  <si>
    <t>&lt;D0DBFF7D.B02B0%nmerrill@hrcoffice.com&gt;</t>
  </si>
  <si>
    <t>Fri, 5 Feb 2016 00:02:34 +0000</t>
  </si>
  <si>
    <t>Fwd: HUGE NEWS: We are tied!</t>
  </si>
  <si>
    <t>&lt;32963adbef59e7f857c4df6a4829f559@bounce.bluestatedigital.com&gt;</t>
  </si>
  <si>
    <t>Tue, 1 Mar 2016 14:35:31 -0500</t>
  </si>
  <si>
    <t>Re: SHOWING: Weds 3/2 -  10 a.m.</t>
  </si>
  <si>
    <t>&lt;0D7D6526-E5DA-4F0C-9DEC-1DB5FDE815F7@mercedesberk.com&gt;</t>
  </si>
  <si>
    <t>Thu, 30 Oct 2014 01:02:06 +0000</t>
  </si>
  <si>
    <t>Update: Roll Call downgrades Maloney's chances AGAIN</t>
  </si>
  <si>
    <t>&lt;547b07a27fce5b27f81a150b449aa19c@bounce.bluestatedigital.com&gt;</t>
  </si>
  <si>
    <t>Wed, 16 Sep 2015 21:59:36 -0400</t>
  </si>
  <si>
    <t>Jennifer Palmieri &lt;jpalmieri@hillaryclinton.com&gt;, 
 Kristina Schake &lt;kschake@hillaryclinton.com&gt;, 
 Huma Abedin &lt;ha16@hillaryclinton.com&gt;, 
 Nick Merrill &lt;nmerrill@hillaryclinton.com&gt;, 
 John Podesta &lt;john.podesta@gmail.com&gt;, Robby Mook &lt;re47@hillaryclinton.com&gt;, 
 Christina Reynolds &lt;creynolds@hillaryclinton.com&gt;, 
 Brian Fallon &lt;bfallon@hillaryclinton.com&gt;</t>
  </si>
  <si>
    <t>Transcript | 20150916 Jimmy Fallon Skit and Interview</t>
  </si>
  <si>
    <t>&lt;CAMCPnYk+bDWgY7JSm+Gtb2-0V6=0+QNj=S7zBHO3kZXmZXMfuw@mail.gmail.com&gt;</t>
  </si>
  <si>
    <t>Sat, 3 May 2014 10:02:35 +0000</t>
  </si>
  <si>
    <t>Re: Your comments</t>
  </si>
  <si>
    <t>&lt;38e76c7faa9142ed8181fcb4095711de@BN1PR01MB021.prod.exchangelabs.com&gt;</t>
  </si>
  <si>
    <t>Sat, 12 Dec 2015 13:23:27 -0500 (EST)</t>
  </si>
  <si>
    <t>Jared Polis &lt;jaredpolis@polisforcongress.com&gt;</t>
  </si>
  <si>
    <t>Be an Education Champion</t>
  </si>
  <si>
    <t>&lt;3021100395.-309830339@salsa3.salsa3DB.mail.salsalabs.com&gt;</t>
  </si>
  <si>
    <t>Thu, 10 Sep 2015 22:50:01 -0400</t>
  </si>
  <si>
    <t>&lt;-146812607480692566@unknownmsgid&gt;</t>
  </si>
  <si>
    <t>Thu, 31 Dec 2015 18:04:26 -0500 (EST)</t>
  </si>
  <si>
    <t>Are you around?</t>
  </si>
  <si>
    <t>&lt;457593779.1255130202@salsa4.salsa4DB.mail.salsalabs.com&gt;</t>
  </si>
  <si>
    <t>Thu, 31 Dec 2015 12:50:59 -0500</t>
  </si>
  <si>
    <t>Kim &lt;info@weaverforcongress.com&gt;</t>
  </si>
  <si>
    <t>Looking forward</t>
  </si>
  <si>
    <t>&lt;8cffb84dbf9948ecb03db8ea28c902c3@weaverforcongress.com&gt;</t>
  </si>
  <si>
    <t>Thu, 21 May 2015 23:49:41 -0400</t>
  </si>
  <si>
    <t>Buffy Wicks &lt;buffyw@gmail.com&gt;</t>
  </si>
  <si>
    <t>&lt;12F473B3-C1F7-4420-B539-A6465E90A232@gmail.com&gt;</t>
  </si>
  <si>
    <t>Tue, 1 Dec 2015 11:12:12 -0500</t>
  </si>
  <si>
    <t>Fwd: Dennis Call &amp; Dec 11</t>
  </si>
  <si>
    <t>&lt;CAE6FiQ9-gzwU3FQ_8ZqKK1vs1KL9gR6gnLa3uVRHQJ+PcnwxhQ@mail.gmail.com&gt;</t>
  </si>
  <si>
    <t>Sun, 21 Feb 2016 19:27:07 -0500</t>
  </si>
  <si>
    <t>Elan Kriegel &lt;ekriegel@hillaryclinton.com&gt;, 
 Ashley Woolheater &lt;awoolheater@hillaryclinton.com&gt;, 
 Sara Latham &lt;slatham@hillaryclinton.com&gt;, 
 Emily Samsel &lt;esamsel@hillaryclinton.com&gt;, 
 Maya Harris &lt;mharris@hillaryclinton.com&gt;, 
 Alex Hornbrook &lt;ahornbrook@hillaryclinton.com&gt;, 
 Heather Stone &lt;hstone@hillaryclinton.com&gt;, 
 Sawsan Bay &lt;sbay@hillaryclinton.com&gt;, 
 Elizabeth Renda &lt;erenda@hillaryclinton.com&gt;, 
 Milia Fisher &lt;mfisher@hillaryclinton.com&gt;, 
 Olivia Raisner &lt;oraisner@hillaryclinton.com&gt;, 
 John Podesta &lt;jp66@hillaryclinton.com&gt;, 
 Jake Sullivan &lt;jsullivan@hillaryclinton.com&gt;, 
 Marlon Marshall &lt;mmarshall@hillaryclinton.com&gt;, 
 Robby Mook &lt;re47@hillaryclinton.com&gt;, John Podesta &lt;john.podesta@gmail.com&gt;, 
 Jennifer Palmieri &lt;jpalmieri@hillaryclinton.com&gt;, 
 Michael Halle &lt;mhalle@hillaryclinton.com&gt;, 
 Lona Valmoro &lt;lvalmoro@hillaryclinton.com&gt;, 
 Kristina Schake &lt;kschake@hillaryclinton.com&gt;, 
 Huma Abedin &lt;ha16@hillaryclinton.com&gt;, 
 Kate Offerdahl &lt;kofferdahl@hillaryclinton.com&gt;</t>
  </si>
  <si>
    <t>Re: [Update] Next Week Schedule</t>
  </si>
  <si>
    <t>&lt;CAG7k_MpVHPjTiO0Dn-DhXQV82nzHOCOK=jNR+3m5PmSfRYHErQ@mail.gmail.com&gt;</t>
  </si>
  <si>
    <t>Sun, 9 Feb 2014 15:00:22 -0500</t>
  </si>
  <si>
    <t>Re: Had several calls</t>
  </si>
  <si>
    <t>&lt;08B020CC-CA81-41B5-BC6C-092B697A9994@gmail.com&gt;</t>
  </si>
  <si>
    <t>Tue, 28 Jul 2015 13:48:53 -0600</t>
  </si>
  <si>
    <t>&lt;88feb680-5954-4db1-adb0-d937093b230f@xtnvmta1119.xt.local&gt;</t>
  </si>
  <si>
    <t>Tue, 23 Dec 2014 18:46:00 +0000</t>
  </si>
  <si>
    <t>BREAKING NEWS &lt;democrats@thehousemajoritypac.com&gt;</t>
  </si>
  <si>
    <t>SIGN: demand Michael Grimm resign</t>
  </si>
  <si>
    <t>&lt;c0e4c57d1bd3c1c73d54b3c712b7cb98@bounce.bluestatedigital.com&gt;</t>
  </si>
  <si>
    <t>Tue, 7 Jul 2015 23:35:45 -0400</t>
  </si>
  <si>
    <t>&lt;CAOpGB0Kps469uaZvBLy0Z2=_REr5vwOvrvwoxYSwc-Zr=Oi4FQ@mail.gmail.com&gt;</t>
  </si>
  <si>
    <t>Wed, 10 Dec 2014 06:10:00 -0600</t>
  </si>
  <si>
    <t>ABA Sponsored CLE &lt;cle@americanbar.org&gt;</t>
  </si>
  <si>
    <t>Register On-Site for Medical Device &amp; Legal Professionals | DEC 11-12</t>
  </si>
  <si>
    <t>&lt;35659-11074477.1418213504687.JavaMail.SYSTEM@chg-mcm-prod&gt;</t>
  </si>
  <si>
    <t>Wed, 30 Dec 2015 10:07:00 -0600</t>
  </si>
  <si>
    <t>"Michelle Behnke, Chair of the ABA Fund for Justice and Education"
	&lt;fje@americanbar.org&gt;</t>
  </si>
  <si>
    <t>2016 Will Bring Great Things</t>
  </si>
  <si>
    <t>&lt;69214-15053011.1451491843187.JavaMail.SYSTEM@chg-mcm-prod&gt;</t>
  </si>
  <si>
    <t>Tue, 2 Feb 2016 17:55:22 -0500</t>
  </si>
  <si>
    <t>Re: Putting you together</t>
  </si>
  <si>
    <t>&lt;CAMhPeA9Z=yvfNLWdO--GNhd9BLOxOzEri1OMretFq6XOuSjGsw@mail.gmail.com&gt;</t>
  </si>
  <si>
    <t>Mon, 10 Aug 2015 10:33:54 -0400</t>
  </si>
  <si>
    <t>Contrast on College</t>
  </si>
  <si>
    <t>&lt;CAAEwKfzGQSYXnvcecoyO-OrWF60oORyo4-zFJQe66+P=5o2AMQ@mail.gmail.com&gt;</t>
  </si>
  <si>
    <t>Tue, 23 Feb 2010 11:38:16 -0500</t>
  </si>
  <si>
    <t>Kat Barr &lt;katbarr07@gmail.com&gt;</t>
  </si>
  <si>
    <t>[big campaign] Heather Graham is Back as the Public Option</t>
  </si>
  <si>
    <t>&lt;573519551002230838sd54cd7eoabe08147797638f0@mail.gmail.com&gt;</t>
  </si>
  <si>
    <t>Wed, 3 Jun 2015 17:39:16 -0400</t>
  </si>
  <si>
    <t>Before I head out around 6:15 pm...</t>
  </si>
  <si>
    <t>&lt;CAKM1B-86vxBYpxp0begJ50VkpukM=ZVX+3UWowOj4=+jSe4p3g@mail.gmail.com&gt;</t>
  </si>
  <si>
    <t>Wed, 27 May 2009 10:53:09 -0700</t>
  </si>
  <si>
    <t>Christopher Edley &lt;edley@law.berkeley.edu&gt;</t>
  </si>
  <si>
    <t>"Podesta, Mary" &lt;podesta@ici.org&gt;</t>
  </si>
  <si>
    <t>Re: Thanks so much</t>
  </si>
  <si>
    <t>&lt;4A1D7E05.4090004@law.berkeley.edu&gt;</t>
  </si>
  <si>
    <t>Fri, 4 Mar 2016 18:54:12 -0500</t>
  </si>
  <si>
    <t>Ron Klain &lt;ron.klain@revolution.com&gt;, 
 Jake Sullivan &lt;jsullivan@hillaryclinton.com&gt;, 
 Karen Dunn &lt;karen.l.dunn@gmail.com&gt;, Karen Dunn &lt;KDunn@bsfllp.com&gt;, 
 John Podesta &lt;john.podesta@gmail.com&gt;, 
 Jennifer Palmieri &lt;jpalmieri@hillaryclinton.com&gt;, 
 Sara Solow &lt;ssolow@hillaryclinton.com&gt;, 
 Tony Carrk &lt;tcarrk@hillaryclinton.com&gt;</t>
  </si>
  <si>
    <t>RE: The PNGV Hit</t>
  </si>
  <si>
    <t>&lt;d90f2d1f5cb721aa4b21a55c4fc0800c@mail.gmail.com&gt;</t>
  </si>
  <si>
    <t>Mon, 29 Jun 2015 12:43:05 -0400</t>
  </si>
  <si>
    <t>Fellows News</t>
  </si>
  <si>
    <t>&lt;1121387987980.1101613886126.1544191500.0.701240JL.1002@scheduler.constantcontact.com&gt;</t>
  </si>
  <si>
    <t>Sat, 17 Oct 2015 10:13:00 -0400</t>
  </si>
  <si>
    <t>Re: DRAFT: Birmingham News Op-Ed</t>
  </si>
  <si>
    <t>&lt;CA+C_h80ufMPFoPq72sx53cnx74b7jc88kQ4NvXF6ROEyYRfv0w@mail.gmail.com&gt;</t>
  </si>
  <si>
    <t>Mon, 6 Jul 2015 20:39:18 +0000</t>
  </si>
  <si>
    <t>RE: my latest presentation on the economy</t>
  </si>
  <si>
    <t>&lt;BN1PR05MB4224C532C4D29F2B40A4F39D7930@BN1PR05MB422.namprd05.prod.outlook.com&gt;</t>
  </si>
  <si>
    <t>Wed, 6 Jan 2016 19:01:19 -0500</t>
  </si>
  <si>
    <t>Fwd: Invitation from Wayne and Catherine Reynolds for February 2</t>
  </si>
  <si>
    <t>&lt;0107EF48-CC59-44EA-9191-58F7E6109441@gmail.com&gt;</t>
  </si>
  <si>
    <t>Thu, 27 Jun 2013 17:21:44 -0400</t>
  </si>
  <si>
    <t>What's happening in Texas</t>
  </si>
  <si>
    <t>&lt;b9c560037ef6c3e2f7e7d3435a765ea6@ofa0.bounce.bluestatedigital.com&gt;</t>
  </si>
  <si>
    <t>Fri, 23 Oct 2015 23:04:51 +0000</t>
  </si>
  <si>
    <t>Cheryl Mills &lt;cheryl.mills@gmail.com&gt;, 
 Heather Samuelson &lt;hsamuelson@cdmillsgroup.com&gt;</t>
  </si>
  <si>
    <t>RE: Draft Letter to Gowdy</t>
  </si>
  <si>
    <t>&lt;80717.115102319045401085@us-mta-28.us.mimecast.lan&gt;</t>
  </si>
  <si>
    <t>Thu, 4 Sep 2014 14:26:58 +0000</t>
  </si>
  <si>
    <t>BREAKING: Maloney's Chances Downgraded</t>
  </si>
  <si>
    <t>&lt;299329f615422cce07ef106ff570275a@bounce.bluestatedigital.com&gt;</t>
  </si>
  <si>
    <t>Sat, 22 Sep 2007 11:16:07 -0400</t>
  </si>
  <si>
    <t>&lt;391DB2D2E5138B43AA28B750D2D07896F5D506@EVS1.hillaryclinton.local&gt;</t>
  </si>
  <si>
    <t>Tue, 5 Aug 2014 18:03:54 +0000</t>
  </si>
  <si>
    <t>STAGGERING</t>
  </si>
  <si>
    <t>&lt;34adfd1a7aa80b88310f8caa052266a0@bounce.bluestatedigital.com&gt;</t>
  </si>
  <si>
    <t>Fri, 15 May 2015 20:32:03 -0400 (EDT)</t>
  </si>
  <si>
    <t>&lt;988847439.8084717.1431736323637.JavaMail.jboss@ctjbossms01.surveysampling.com&gt;</t>
  </si>
  <si>
    <t>Mon, 22 Dec 2014 19:44:56 +0000</t>
  </si>
  <si>
    <t>"john.podesta@gmail.com" &lt;john.podesta@gmail.com&gt;, 
 Mary Podesta &lt;podesta.mary@gmail.com&gt;</t>
  </si>
  <si>
    <t>Sips and Suppers, January 25, 2015</t>
  </si>
  <si>
    <t>&lt;BY1PR0501MB1288D12192E17C13BFB6505AAF560@BY1PR0501MB1288.namprd05.prod.outlook.com&gt;</t>
  </si>
  <si>
    <t>Mon, 3 Aug 2015 13:32:56 -0400</t>
  </si>
  <si>
    <t>Jock Gill &lt;jock@jockgill.com&gt;</t>
  </si>
  <si>
    <t>Current political scene</t>
  </si>
  <si>
    <t>&lt;755CC1FC-6C8D-4CC9-A5BA-329314EB1AFA@jockgill.com&gt;</t>
  </si>
  <si>
    <t>Thu, 23 Jul 2015 16:53:18 -0400</t>
  </si>
  <si>
    <t>Re: Pew Research survey - GOP brand takes nose dive</t>
  </si>
  <si>
    <t>&lt;-5990835425840335298@unknownmsgid&gt;</t>
  </si>
  <si>
    <t>Sat, 23 Jan 2016 01:33:20 -0500</t>
  </si>
  <si>
    <t>Iowa Labor Update</t>
  </si>
  <si>
    <t>&lt;CA+Z3wa08EoETvKVRviOQkKgMCMMXq2g7Y-WtbMenJUX2KbxNAw@mail.gmail.com&gt;</t>
  </si>
  <si>
    <t>Fri, 7 Nov 2008 22:55:12 +0000</t>
  </si>
  <si>
    <t>"Lisa Brown" &lt;embrown01@aol.com&gt;, "Melody Barnes" &lt;mbarnes@barackobama.com&gt;</t>
  </si>
  <si>
    <t>Fw: Department of Veteran's Affairs Transition Len Sistek</t>
  </si>
  <si>
    <t>&lt;970432833-1226098542-cardhu_decombobulator_blackberry.rim.net-455204113-@bxe245.bisx.prod.on.blackberry&gt;</t>
  </si>
  <si>
    <t>Tue, 2 Jun 2015 06:27:52 +0000 (UTC)</t>
  </si>
  <si>
    <t>Deb Callahan &lt;member@linkedin.com&gt;</t>
  </si>
  <si>
    <t>&lt;1958945219.6863258.1433226472769.JavaMail.app@lva1-app8093.prod&gt;</t>
  </si>
  <si>
    <t>Wed, 15 Apr 2015 21:24:45 -0400</t>
  </si>
  <si>
    <t>Re: Reacting to the Fight for 15</t>
  </si>
  <si>
    <t>&lt;CAEj1YxqhXBM9KsHjt816PToS32Ck5jaw_ePSrfi=tY00mYPjng@mail.gmail.com&gt;</t>
  </si>
  <si>
    <t>Fri, 28 Nov 2008 20:30:01 -0000</t>
  </si>
  <si>
    <t>Inspiring recipes for your Thanksgiving Leftovers</t>
  </si>
  <si>
    <t>&lt;bv13j1jbdw9vawaxt3trpatugwckf3.2011616918.7182@mta410.a.chtah.com&gt;</t>
  </si>
  <si>
    <t>Tue, 15 Dec 2015 00:14:11 -0500</t>
  </si>
  <si>
    <t>For the Book: Minnesota speech - 12am</t>
  </si>
  <si>
    <t>&lt;CAAEwKfy4iOWQcf6bbhmjPVS4Gmy1AM4mmo8PX_3Y2dXQ59pUTQ@mail.gmail.com&gt;</t>
  </si>
  <si>
    <t>Thu, 2 Oct 2008 11:32:35 +0000</t>
  </si>
  <si>
    <t>&lt;1704809449-1222947156-cardhu_decombobulator_blackberry.rim.net-1189918895-@bxe032.bisx.prod.on.blackberry&gt;</t>
  </si>
  <si>
    <t>Fri, 16 Jan 2015 17:20:54 +0000</t>
  </si>
  <si>
    <t>Mary Gallivan &lt;Mary@greycroft.com&gt;</t>
  </si>
  <si>
    <t>Letter from Alan Patricof to Secretary Clinton</t>
  </si>
  <si>
    <t>&lt;D6FFD7A26DD4E74E987B72859F6254EE022528840E@GC01EXCH.GreycroftPartners.local&gt;</t>
  </si>
  <si>
    <t>Wed, 5 Jun 2013 08:09:11 -0400 (EDT)</t>
  </si>
  <si>
    <t>New Report Details Strategies to Boost Access to, Performance on
 Advanced Placement Exams for African-American Students in Urban School
 Districts</t>
  </si>
  <si>
    <t>&lt;1113677357033.1112598236776.4392.7.270800F2@scheduler.constantcontact.com&gt;</t>
  </si>
  <si>
    <t>Tue, 8 Mar 2016 14:41:02 -0500</t>
  </si>
  <si>
    <t>Re: You around in DC on Saturday?</t>
  </si>
  <si>
    <t>&lt;CAOuuN2tdEB_8ruWjj7odTJ1eBQuV9HFJucRU7oviET15pV6aFA@mail.gmail.com&gt;</t>
  </si>
  <si>
    <t>Sat, 25 Oct 2014 18:48:26 -0400</t>
  </si>
  <si>
    <t>&lt;3B35E57E-9896-454B-950B-03E87E00F18F@gmail.com&gt;</t>
  </si>
  <si>
    <t>Wed, 2 Dec 2015 17:44:38 +0000</t>
  </si>
  <si>
    <t>Alice Cosgrove &lt;alice.e.cosgrove@gmail.com&gt;, 
 Anne Hall &lt;Anne.Hall@APORTER.COM&gt;, Bill Antholis &lt;antholis@virginia.edu&gt;, 
 "bill.danvers@gmail.com" &lt;bill.danvers@gmail.com&gt;, 
 Brian Katulis &lt;bkatulis@americanprogress.org&gt;, 
 Bruce Riedel &lt;briedel@brookings.edu&gt;, 
 =?us-ascii?Q?Carol=0D=0A_Browner?= &lt;cmbrowner@me.com&gt;, 
 Carole Hall &lt;chall@brookings.edu&gt;, 
 =?us-ascii?Q?Catherine=0D=0A_Whitney?= &lt;Catherine.Whitney@skadden.com&gt;, 
 Chris Roberts &lt;croberts@albrightstonebridge.com&gt;, 
 Colin Kahl &lt;colin.h.kahl@gmail.com&gt;, 
 =?us-ascii?Q?Dan=0D=0A_Benjamin?= &lt;dbenjam61@hotmail.com&gt;, 
 Daniel Silverberg &lt;danielsilverberg@yahoo.com&gt;, 
 Denis McDonough &lt;denis.mcdonough@gmail.com&gt;, 
 Derek Chollet &lt;dhchollet@gmail.com&gt;, 
 "Don Gips (don.gips@gmail.com)" &lt;don.gips@gmail.com&gt;, 
 Don Kerrick &lt;donkerrick@gmail.com&gt;, Eryn Sanders &lt;eryn.sepp@gmail.com&gt;, 
 Fariba Yassaee &lt;fyassaee@albrightstonebridge.com&gt;, 
 Greg Craig &lt;gcraig@skadden.com&gt;, 
 Jacob Freedman &lt;jfreedman@albrightstonebridge.com&gt;, 
 =?us-ascii?Q?Jake_Sullivan=0D=0A_=28Jake.sullivan@gmail.com=29?= &lt;Jake.sullivan@gmail.com&gt;, 
 Jamie Rubin &lt;JamesPRubin1960@gmail.com&gt;, 
 Jan Stewart &lt;jstewart@albrightstonebridge.com&gt;, 
 Jasmine Battle &lt;jbattle@albrightstonebridge.com&gt;, 
 Jeff Smith &lt;jeffrey_smith@aporter.com&gt;, Jeremy Bash &lt;jeremybash@gmail.com&gt;, 
 =?us-ascii?Q?Jessica=0D=0A_Lewis?= &lt;lewisje03@yahoo.com&gt;, 
 =?us-ascii?Q?Jim_Miller_-_Department_of_Defense=0D=0A_=28james.n.miller.jr@gmail.com?=
 =?us-ascii?Q?=29?= &lt;james.n.miller.jr@gmail.com&gt;, 
 Jim O'Brien &lt;jobrien@albrightstonebridge.com&gt;, 
 =?us-ascii?Q?Joanna_Nicoletti=0D=0A_=28info@forwardengagement.org=29?= &lt;info@forwardengagement.org&gt;, 
 Joe Cirincione &lt;jcirincione@ploughshares.org&gt;, 
 John Norris &lt;jnorris@americanprogress.org&gt;, 
 John Podesta &lt;john.podesta@gmail.com&gt;, Julianne Smith &lt;julsmi@gmail.com&gt;, 
 "Ken Lieberthal" &lt;klieberthal@brookings.edu&gt;, 
 Kim Holloway &lt;kholloway@albrightstonebridge.com&gt;, 
 Kurt Campbell &lt;kurtmcampbell@yahoo.com&gt;, Leon Fuerth &lt;hdpf@msn.com&gt;, 
 "Maggie McCloud (mmccloud@dmggroup.com)" &lt;mmccloud@dmggroup.com&gt;, 
 Maida Stadtler &lt;mstadtler@apcoworldwide.com&gt;, 
 "Marcel Lettre" &lt;marcel.lettre@gmail.com&gt;, 
 =?us-ascii?Q?Mariah_Sixkiller=0D=0A_=28mariah6@gmail.com=29?= &lt;mariah6@gmail.com&gt;, 
 Martin Indyk &lt;mindyk@brookings.edu&gt;, 
 Michele Flournoy &lt;micheleflournoy3@gmail.com&gt;, 
 =?us-ascii?Q?Mike=0D=0A_Morell_=28mmorell@beaconglobalstrategies.com=29?= &lt;mmorell@beaconglobalstrategies.com&gt;, 
 Milia Fisher &lt;mfisher@hillaryclinton.com&gt;, 
 Olivia Beavers &lt;olb4vt@virginia.edu&gt;, Pat   Griffin &lt;pgriffin@pmj-dc.com&gt;, 
 "philip.gordon (philip.gordon@verizon.net)" &lt;philip.gordon@verizon.net&gt;, 
 Rob Malley &lt;rmalley555@gmail.com&gt;, 
 Samuel Berger &lt;sberger@albrightstonebridge.com&gt;, 
 Sharon Burke &lt;burkese@comcast.net&gt;, Steve   Ricchetti &lt;sricchetti@cox.net&gt;, 
 Strobe Talbott &lt;stalbott@brookings.edu&gt;, Susan Rice &lt;ricesusane@aol.com&gt;, 
 Suzy George &lt;suzygeorge8@gmail.com&gt;, 
 =?us-ascii?Q?Tamara=0D=0A_Wittes_=28twittes@brookings.edu=29?= &lt;twittes@brookings.edu&gt;, 
 Tara Sonenshine &lt;tsonenshine@earthlink.net&gt;, 
 Theodore Waddelow &lt;twaddelow@albrightstonebridge.com&gt;, 
 Tim Roemer &lt;tjroemer@gmail.com&gt;, Tom   Daschle &lt;Tom@DaschleGroup.com&gt;, 
 Tom Donilon &lt;tdonilon@gmail.com&gt;, Tom Downey &lt;tdowney@dmggroup.com&gt;, 
 Tommy Ross &lt;trossjr@gmail.com&gt;, Toni Verstandig &lt;tonigverstandig@gmail.com&gt;, 
 "Toni Verstandig (tonigverstandig@aol.com)" &lt;tonigverstandig@aol.com&gt;, 
 Tony Blinken &lt;ablinken@aol.com&gt;, 
 Veronica Pollack &lt;veronica@daschlegroup.com&gt;, 
 "Vikram Singh" &lt;vsingh@americanprogress.org&gt;, 
 Wendy Sherman &lt;wendyrsherman@gmail.com&gt;</t>
  </si>
  <si>
    <t>FW: Farewell, Sandy Berger, the Clinton Man Who Stopped Armageddon -
 The Daily Beast</t>
  </si>
  <si>
    <t>&lt;BLUPR07MB322C45222095F51B460669DD90E0@BLUPR07MB322.namprd07.prod.outlook.com&gt;</t>
  </si>
  <si>
    <t>Mon, 29 Feb 2016 07:14:16 -0500</t>
  </si>
  <si>
    <t>First Draft on Politics: One Day Until Super Tuesday, When Some Clarity (Maybe) Moves In</t>
  </si>
  <si>
    <t>&lt;56D43618.00000396@pmta03.sea1.nytimes.com&gt;</t>
  </si>
  <si>
    <t>Tue, 8 Apr 2014 19:22:28 +0000</t>
  </si>
  <si>
    <t>Marie Jorajuria &lt;jorajuria@eq-cap.com&gt;</t>
  </si>
  <si>
    <t>John Podesta &lt;jpodesta@americanprogress.org&gt;, 
 "John.podesta@gmail.com" &lt;John.podesta@gmail.com&gt;</t>
  </si>
  <si>
    <t>2013 K1 Tax Estimates</t>
  </si>
  <si>
    <t>&lt;5F112D50B88ABD41890D68FB2E29CCF66D34FFCE@ORD2MBX04B.mex05.mlsrvr.com&gt;</t>
  </si>
  <si>
    <t>Thu, 21 Jan 2010 13:17:18 -0500</t>
  </si>
  <si>
    <t>[big campaign] Press Call Tomorrow: Responding to the Tragedy in 
	Haiti</t>
  </si>
  <si>
    <t>&lt;D95FD7E3C26145418259F2F5E3E88E5B9EA28B3295@bryan.ad.nsnetwork.org&gt;</t>
  </si>
  <si>
    <t>Tue, 13 Oct 2015 18:29:11 -0400</t>
  </si>
  <si>
    <t>**You're Invited/Tonight: Top Talkers Call Post Debate**</t>
  </si>
  <si>
    <t>&lt;CANu9wN63skjS-SfbupGnPHWRBHSjTnE+Hk4ZfLTGNtxu6HWA+g@mail.gmail.com&gt;</t>
  </si>
  <si>
    <t>Wed, 6 Jan 2016 14:48:55 -0500</t>
  </si>
  <si>
    <t>Adrienne Elrod &lt;aelrod@hillaryclinton.com&gt;, 
 Alex Hornbrook &lt;ahornbrook@hillaryclinton.com&gt;, 
 Alexandria Phillips &lt;aphillips@hillaryclinton.com&gt;, 
 Amanda Renteria &lt;arenteria@hillaryclinton.com&gt;, 
 "Ann O'Leary" &lt;aoleary@hillaryclinton.com&gt;, 
 Ashley Woolheater &lt;awoolheater@hillaryclinton.com&gt;, 
 Brian Fallon &lt;bfallon@hillaryclinton.com&gt;, 
 Brynne Craig &lt;bcraig@hillaryclinton.com&gt;, 
 Christina Reynolds &lt;creynolds@hillaryclinton.com&gt;, 
 Clay Middleton &lt;cmiddleton@hillaryclinton.com&gt;, 
 Dan Schwerin &lt;dschwerin@hillaryclinton.com&gt;, 
 Diane Hamwi &lt;dhamwi@hillaryclinton.com&gt;, 
 Emily Aden &lt;eaden@hillaryclinton.com&gt;, Emmy Ruiz &lt;eruiz@hillaryclinton.com&gt;, 
 Harrell Kirstein &lt;hkirstein@hillaryclinton.com&gt;, 
 Huma Abedin &lt;ha16@hillaryclinton.com&gt;, 
 Jenna Lowenstein &lt;jlowenstein@hillaryclinton.com&gt;, 
 Jennifer Kinon &lt;jkinon@hillaryclinton.com&gt;, 
 Jesse Ferguson &lt;jferguson@hillaryclinton.com&gt;, 
 Kristina Costa &lt;kcosta@hillaryclinton.com&gt;, 
 Stephanie Hannon &lt;hannon@hillaryclinton.com&gt;, 
 balcantara &lt;balcantara@hillaryclinton.com&gt;, jmueller@hillaryclinton.com, 
 john.podesta@gmail.com, jpalmieri@hillaryclinton.com, 
 jrosenbaum@hillaryclinton.com, jsilva@hillaryclinton.com, 
 jsullivan@hillaryclinton.com, kdowd@hillaryclinton.com, 
 kfinney@hillaryclinton.com, kschake@hillaryclinton.com, 
 ladams@hillaryclinton.com, ldrane@hillaryclinton.com, 
 lpeterson@hillaryclinton.com, lpraeli@hillaryclinton.com, 
 mastor@hillaryclinton.com, mfisher@hillaryclinton.com, 
 mharris@hillaryclinton.com, mkwan@hillaryclinton.com, 
 mlipper@hillaryclinton.com, mmarshall@hillaryclinton.com, 
 mortega@hillaryclinton.com, mpaul@hillaryclinton.com, 
 mrooney@hillaryclinton.com, mtimmaraju@hillaryclinton.com, 
 mvlacich@hillaryclinton.com, nbudzinski@hillaryclinton.com, 
 oshur@hillaryclinton.com, osi@hillaryclinton.com, sbay@hillaryclinton.com, 
 sformas@hillaryclinton.com, skos@hillaryclinton.com, 
 slatham@hillaryclinton.com, tcarrk@hillaryclinton.com, 
 tgoff@hillaryclinton.com, thogan@hillaryclinton.com, 
 tlewis@hillaryclinton.com, Xochitl Hinojosa &lt;xhinojosa@hillaryclinton.com&gt;</t>
  </si>
  <si>
    <t>Agenda for Calendar Amplification Mtg</t>
  </si>
  <si>
    <t>&lt;fbd0affaf92420b4ecbeba51d587489f@mail.gmail.com&gt;</t>
  </si>
  <si>
    <t>Sun, 9 Feb 2014 09:31:39 -0500</t>
  </si>
  <si>
    <t>Got time to have me over for cup of coffee?</t>
  </si>
  <si>
    <t>&lt;C6C90688A6F02D4D96CBB9A668FBF01659F24BE076@XMAIL.podesta.com&gt;</t>
  </si>
  <si>
    <t>Mon, 5 Dec 2011 16:19:56 -0500</t>
  </si>
  <si>
    <t>Michelle Barretta &lt;mbarretta@clintonfoundation.org&gt;</t>
  </si>
  <si>
    <t>Laura Graham &lt;lgraham@clintonfoundation.org&gt;, 
 Robert Harrison &lt;bob.harrison@clintonglobalinitiative.org&gt;, 
 Bruce Lindsey &lt;blindsey@clintonfoundation.org&gt;, 
 "ssyed@americanprogress.org" &lt;ssyed@americanprogress.org&gt;, 
 Terry Sheridan &lt;tsheridan@clintonfoundation.org&gt;, 
 Justin Cooper - PC &lt;justin@presidentclinton.com&gt;, 
 Scott Curran &lt;scurran@clintonfoundation.org&gt;, 
 Doug Band - PC &lt;doug@presidentclinton.com&gt;, 
 Ana Maria Coronel &lt;acoronel@clintonfoundation.org&gt;, 
 Stephanie Streett &lt;sstreett@clintonfoundation.org&gt;, 
 Ira Magaziner &lt;ira@sjsadvisors.com&gt;, 
 "Andrew Kessel" &lt;akessel@clintonfoundation.org&gt;</t>
  </si>
  <si>
    <t>RE: New Plan</t>
  </si>
  <si>
    <t>&lt;4A690BA92801374689B1D958B8163E77027375B884@CLINTON07.utopiasystems.net&gt;</t>
  </si>
  <si>
    <t>Wed, 7 Jan 2015 23:40:17 -0500</t>
  </si>
  <si>
    <t>Re: Elizabeth Warren</t>
  </si>
  <si>
    <t>&lt;CALk44aA5V6CVLnyTAf9YVcO1=P-U_7HmBvkqsUrC+rb++BasLA@mail.gmail.com&gt;</t>
  </si>
  <si>
    <t>Thu, 26 Jun 2014 08:28:23 +0000</t>
  </si>
  <si>
    <t>"Emerson, John B" &lt;EmersonJB@state.gov&gt;</t>
  </si>
  <si>
    <t>Quick update</t>
  </si>
  <si>
    <t>&lt;798FD7EA1327B04D862C6CB66610E87796735A@BerlinEX01.eur.state.sbu&gt;</t>
  </si>
  <si>
    <t>Thu, 6 Nov 2008 20:16:36 -0500</t>
  </si>
  <si>
    <t>"Josh Gotbaum" &lt;jg@blue-wolf.com&gt;</t>
  </si>
  <si>
    <t>&lt;65377A1BAF09CB4B8FD4F7F7CB447868F176D9@bwe001.blue-wolf.com&gt;</t>
  </si>
  <si>
    <t>Sun, 13 Sep 2015 14:39:41 -0400</t>
  </si>
  <si>
    <t>Oct 10</t>
  </si>
  <si>
    <t>&lt;529CF39F-502C-499C-8C53-90D0D484D5F4@gmail.com&gt;</t>
  </si>
  <si>
    <t>Fri, 9 Oct 2015 13:10:25 -0400</t>
  </si>
  <si>
    <t>Re: Fwd: Pre/Post Debate: Press Booking Update</t>
  </si>
  <si>
    <t>&lt;CANvypvCmYA9aNF9JP_eadBz7hde=EocVpxcOscBSJqk+F5wYow@mail.gmail.com&gt;</t>
  </si>
  <si>
    <t>Fri, 28 Aug 2015 02:25:02 -0700</t>
  </si>
  <si>
    <t>Reminder: miles are on sale</t>
  </si>
  <si>
    <t>&lt;0.0.20.D1D.1D0E1736AA5C6AC.0@omp.news.united.com&gt;</t>
  </si>
  <si>
    <t>Tue, 10 Nov 2015 00:12:47 +0000</t>
  </si>
  <si>
    <t>"Sandler, Susan" &lt;ses@sandlerfoundation.org&gt;, 
 "Sandler, Jim" &lt;james@sandlerfoundation.org&gt;, 
 "Knaebel, Sergio" &lt;SKnaebel@sandlerfoundation.org&gt;</t>
  </si>
  <si>
    <t xml:space="preserve">Fwd: </t>
  </si>
  <si>
    <t>&lt;38D8304E-8B77-4BF4-8DC7-EC00BACA36DD@sandlerfoundation.org&gt;</t>
  </si>
  <si>
    <t>Sun, 2 Dec 2007 23:03:48 -0500</t>
  </si>
  <si>
    <t>Don't Miss Article on Rudy</t>
  </si>
  <si>
    <t>&lt;1eb2be430712022003t2e01a00icf344e6d4b52a705@mail.gmail.com&gt;</t>
  </si>
  <si>
    <t>Thu, 14 May 2015 14:14:44 -0400</t>
  </si>
  <si>
    <t>Plane cancelled</t>
  </si>
  <si>
    <t>&lt;CAE6FiQ9z9=GtJ0-+VGMBkVhqA=fq18ZipkFzYtJpTkbss09Qcw@mail.gmail.com&gt;</t>
  </si>
  <si>
    <t>Wed, 26 Mar 2014 20:46:39 -0400</t>
  </si>
  <si>
    <t>don't mean to stalk</t>
  </si>
  <si>
    <t>&lt;CAJiTYQaOnmjXt4qZskZs0V+kHVkwkOTZ1J5iJTnh0dnJNfSHaQ@mail.gmail.com&gt;</t>
  </si>
  <si>
    <t>Sun, 20 Sep 2015 11:06:53 -0400</t>
  </si>
  <si>
    <t>&lt;CAE6FiQ-mCGiz336xTL4f=7DO8rtMpqR3XEu58sMcP3H1X2t3iw@mail.gmail.com&gt;</t>
  </si>
  <si>
    <t>Sun, 15 Nov 2015 11:58:49 -0500</t>
  </si>
  <si>
    <t>Trooper Sanders &lt;sanderstroop@gmail.com&gt;</t>
  </si>
  <si>
    <t>Sanders and Guns</t>
  </si>
  <si>
    <t>&lt;F954ACF7-59E0-4204-B291-DF52172439C1@gmail.com&gt;</t>
  </si>
  <si>
    <t>Sun, 10 Aug 2014 22:05:39 -0400</t>
  </si>
  <si>
    <t>Join Us TOMORROW (8/11) at Protect Our Salish Sea paddle, Rally &amp;
 Blockade - Very exciting Native &amp; non-Native Unity</t>
  </si>
  <si>
    <t>&lt;1118172691146.1011284163030.1239.0.182203JL.1002@scheduler.constantcontact.com&gt;</t>
  </si>
  <si>
    <t>Tue, 4 Aug 2015 23:29:09 -0400</t>
  </si>
  <si>
    <t>Kristina Schake &lt;kschake@hillaryclinton.com&gt;, 
 John Podesta &lt;john.podesta@gmail.com&gt;, 
 Amanda Renteria &lt;arenteria@hillaryclinton.com&gt;, 
 charles baker &lt;charlie.baker@deweysquare.com&gt;, 
 Charles Baker &lt;cbaker@hillaryclinton.com&gt;, 
 Brian Fallon &lt;bfallon@hillaryclinton.com&gt;, 
 Beth Jones &lt;bjones@hillaryclinton.com&gt;, 
 Robby Mook &lt;re47@hillaryclinton.com&gt;, Huma Abedin &lt;ha16@hillaryclinton.com&gt;, 
 Oren Shur &lt;oshur@hillaryclinton.com&gt;, 
 Alex Hornbrook &lt;ahornbrook@hillaryclinton.com&gt;, 
 Tony Carrk &lt;tcarrk@hillaryclinton.com&gt;, 
 Stephanie Hannon &lt;shannon@hillaryclinton.com&gt;, 
 Karen Finney &lt;kfinney@hillaryclinton.com&gt;, 
 Katie Dowd &lt;kdowd@hillaryclinton.com&gt;, jake.sullivan@gmail.com, 
 Dennis Cheng &lt;dcheng@hillaryclinton.com&gt;, 
 Lona Valmoro &lt;lvalmoro@hillaryclinton.com&gt;, 
 marlon marshall &lt;mmarshall@hillaryclinton.com&gt;, 
 Jake Sullivan &lt;jsullivan@hillaryclinton.com&gt;, 
 Teddy Goff &lt;tgoff@hillaryclinton.com&gt;, 
 Marc Elias &lt;melias@hillaryclinton.com&gt;, 
 Maya Harris &lt;mharris@hillaryclinton.com&gt;, 
 Elan Kriegel &lt;ekriegel@hillaryclinton.com&gt;, 
 Christina Reynolds &lt;creynolds@hillaryclinton.com&gt;, 
 Jennifer Palmieri &lt;jpalmieri@hillaryclinton.com&gt;</t>
  </si>
  <si>
    <t>Primary States Report -- 8/4 Special Edition Colorado Commit To
 Caucus Org Event</t>
  </si>
  <si>
    <t>&lt;CALq5bd39WrmvO9xqPGxUASyA9TzkUVkefYwryb3RYb4hNVjXLw@mail.gmail.com&gt;</t>
  </si>
  <si>
    <t>Sat, 30 Aug 2008 00:01:20 -0400</t>
  </si>
  <si>
    <t>Fw: John edwards</t>
  </si>
  <si>
    <t>&lt;80A0C6FBCD6E494E8933D1D1A52D267A0F28E0B7@epistula.americanprogresscenter.org&gt;</t>
  </si>
  <si>
    <t>Tue, 15 Dec 2015 19:10:03 -0500</t>
  </si>
  <si>
    <t>Re: TWEETS: Climate for Debate tonight</t>
  </si>
  <si>
    <t>&lt;CAEMn5Qna2VFr+K_xsQddkXE4kvGYLrTeeEKZiPa=zTq0rLKzHg@mail.gmail.com&gt;</t>
  </si>
  <si>
    <t>Fri, 16 Oct 2015 15:39:44 +0000</t>
  </si>
  <si>
    <t>Sad news about a student</t>
  </si>
  <si>
    <t>&lt;D246927F.6E749%treanorwm@law.georgetown.edu&gt;</t>
  </si>
  <si>
    <t>Mon, 1 Jun 2015 11:15:15 -0400</t>
  </si>
  <si>
    <t>Re: Menu for Friday</t>
  </si>
  <si>
    <t>&lt;CACzVcjGSvJ4xzWyWatsg4zU=eJ+LWwnxeDrpxhR9bPL6ydD8nA@mail.gmail.com&gt;</t>
  </si>
  <si>
    <t>Wed, 22 Oct 2008 02:32:50 +0000</t>
  </si>
  <si>
    <t>Delivered: Is the email system down?</t>
  </si>
  <si>
    <t>&lt;2046489951-1224642765-cardhu_decombobulator_blackberry.rim.net-662830259-@bxe032.bisx.prod.on.blackberry&gt;</t>
  </si>
  <si>
    <t>Sun, 4 Oct 2015 17:10:29 -0400</t>
  </si>
  <si>
    <t>DRAFT: TPs on guns for tomorrow in NH</t>
  </si>
  <si>
    <t>&lt;CAFcwtWAiSXr3EXSvB9pQPS0XrbBsdj0HCEFKashVSBwM8TvoFw@mail.gmail.com&gt;</t>
  </si>
  <si>
    <t>Wed, 5 Aug 2009 08:37:41 -0400</t>
  </si>
  <si>
    <t>Fw: White House Counsel's Job at Stake; WSJ</t>
  </si>
  <si>
    <t>&lt;786762D781A7FF4FAC9060892B40448803493080BF@CLNTINET08.clinton.local&gt;</t>
  </si>
  <si>
    <t>Wed, 26 Aug 2015 17:30:05 -0400</t>
  </si>
  <si>
    <t>Jason Furman &lt;Jason_L_Furman@cea.eop.gov&gt;</t>
  </si>
  <si>
    <t>Re: Announcing New CEA Member Jay Shambaugh</t>
  </si>
  <si>
    <t>&lt;CAE6FiQ9+NuWJ+5pacmpkF9veJPYS4BHoMcDfw753VE9Ax7QOSw@mail.gmail.com&gt;</t>
  </si>
  <si>
    <t>Fri, 03 Apr 2015 14:26:54 -0400</t>
  </si>
  <si>
    <t>[NEED TO RESCHEDULE] Priorities and Super PACs Discussion</t>
  </si>
  <si>
    <t>&lt;D14453AE.45007%marissa.astor@icloud.com&gt;</t>
  </si>
  <si>
    <t>Thu, 26 Jul 2012 19:51:57 -0400</t>
  </si>
  <si>
    <t>[big campaign] Fwd: PolitiFact | Putting Mitt Romney's attacks on
 'You didn't build that' to the Truth-O-Meter</t>
  </si>
  <si>
    <t>&lt;CACy1HNyz1OwvBJx=C44kN+CqpCghE6EcZi5grLPLNtDdL5bmig@mail.gmail.com&gt;</t>
  </si>
  <si>
    <t>Tue, 16 Jun 2015 18:22:43 -0400</t>
  </si>
  <si>
    <t>Contract update</t>
  </si>
  <si>
    <t>&lt;2192171948902181017@unknownmsgid&gt;</t>
  </si>
  <si>
    <t>Tue, 9 Jun 2015 15:12:52 -0400</t>
  </si>
  <si>
    <t>&lt;CAEMn5Qmvv1py5DoJF4T1FA5L5CqF6JiOhnAcHR-eAVRunPbf_A@mail.gmail.com&gt;</t>
  </si>
  <si>
    <t>Sat, 18 Jul 2015 04:57:22 -0400</t>
  </si>
  <si>
    <t>Re: Bernie</t>
  </si>
  <si>
    <t>&lt;CAJiTYQYVAtxu+uFmEukuGstf80nBBo88fLQpZUZhmjcEUo9kMg@mail.gmail.com&gt;</t>
  </si>
  <si>
    <t>Thu, 27 Aug 2015 19:55:08 -0400</t>
  </si>
  <si>
    <t>&lt;CANqZgL8R0w75SOBmjLajBJTHtgponFb=bD8Rmin_phhHFAZgvg@mail.gmail.com&gt;</t>
  </si>
  <si>
    <t>Wed, 6 May 2015 02:01:50 +0000</t>
  </si>
  <si>
    <t>Re: Launch Speech Outline</t>
  </si>
  <si>
    <t>&lt;86698CCD-5164-4DB0-A9FB-BC02159EC513@gmmb.com&gt;</t>
  </si>
  <si>
    <t>Sun, 20 Mar 2016 08:32:12 -0500</t>
  </si>
  <si>
    <t>"Reid Detchon, United Nations Foundation" &lt;mailings@unfoundation.org&gt;</t>
  </si>
  <si>
    <t>Angry Birds for a Happy Planet</t>
  </si>
  <si>
    <t>&lt;070f60267c4443b2b42f75fd4b3a86c7@unfoundation.org&gt;</t>
  </si>
  <si>
    <t>Wed, 21 Jan 2015 03:06:38 +0000</t>
  </si>
  <si>
    <t>Nick Merrill &lt;nmerrill@hrcoffice.com&gt;, Robby Mook &lt;robbymook2015@gmail.com&gt;, 
 John Anzalone &lt;john@algpolling.com&gt;</t>
  </si>
  <si>
    <t>Re: SOTU Tweets</t>
  </si>
  <si>
    <t>&lt;D0E481DD.E969%jim.margolis@gmmb.com&gt;</t>
  </si>
  <si>
    <t>Tue, 11 Mar 2008 18:49:30 -0400</t>
  </si>
  <si>
    <t>&lt;9370BED6AEC4AC40B3A3C23A4D4BF5FA03400446AB@exmb01.netplexity.local&gt;</t>
  </si>
  <si>
    <t>Sat, 18 Oct 2014 01:46:21 +0000</t>
  </si>
  <si>
    <t>Fwd: Yellen on inequality</t>
  </si>
  <si>
    <t>&lt;9067DDB9-76B8-4125-B4C6-97548832B324@sandlerfoundation.org&gt;</t>
  </si>
  <si>
    <t>Tue, 9 Feb 2016 01:00:06 -0500 (EST)</t>
  </si>
  <si>
    <t>&lt;119577809.12119403.1454997606350@ctjbossms01.surveysampling.com&gt;</t>
  </si>
  <si>
    <t>Tue, 16 Jun 2015 16:28:46 +0000</t>
  </si>
  <si>
    <t>Call from Senator Harry Reid</t>
  </si>
  <si>
    <t>&lt;1A899D4F7054CF41A890869E40F81E8904B3EAD4@P-ESS-SEN-EXA2.senate.ussenate.us&gt;</t>
  </si>
  <si>
    <t>Fri, 04 Mar 2016 20:00:50 +0000</t>
  </si>
  <si>
    <t>PowerPAC+ Team &lt;info@powerpacplus.org&gt;</t>
  </si>
  <si>
    <t>FW: Sign our Supreme Court petition: President Obama, nominate a
 progressive woman of color</t>
  </si>
  <si>
    <t>&lt;56d9e972b574d_2239c2b3f7010745f@worker6.mail&gt;</t>
  </si>
  <si>
    <t>Thu, 02 Jul 2015 20:31:50 +0000</t>
  </si>
  <si>
    <t>john.podesta@gmail.com, Dan Schwerin &lt;dschwerin@hillaryclinton.com&gt;, 
 Kristina Schake &lt;kschake@hillaryclinton.com&gt;, re47@hillaryclinton.com, 
 Christina Reynolds &lt;creynolds@hillaryclinton.com&gt;, 
 Teddy Goff &lt;tgoff@hillaryclinton.com&gt;, Oren Shur &lt;oshur@hillaryclinton.com&gt;, 
 Jake Sullivan &lt;jsullivan@hillaryclinton.com&gt;, 
 Jennifer Palmieri &lt;jpalmieri@hillaryclinton.com&gt;</t>
  </si>
  <si>
    <t>Updated Invitation: Message Box Call @ Thu Jul 2, 2015 7pm - 8pm (john.podesta@gmail.com)</t>
  </si>
  <si>
    <t>&lt;001a114d6f184802c40519ea542d@google.com&gt;</t>
  </si>
  <si>
    <t>Tue, 9 Sep 2008 18:09:14 -0400</t>
  </si>
  <si>
    <t>[big campaign] Re: Did it work?</t>
  </si>
  <si>
    <t>&lt;87906ab90809091509u6a72a7d0o51b70f74545055c2@mail.gmail.com&gt;</t>
  </si>
  <si>
    <t>Tue, 1 Dec 2015 23:24:39 -0500</t>
  </si>
  <si>
    <t>Re: Calling me back?</t>
  </si>
  <si>
    <t>&lt;CAE6FiQ89eAEDHd+FwJDCV_sGaFhW05FKC3mW1K_WSaVnO7_X9g@mail.gmail.com&gt;</t>
  </si>
  <si>
    <t>Mon, 27 Apr 2015 16:45:27 -0400</t>
  </si>
  <si>
    <t>Re: The two-speed economy</t>
  </si>
  <si>
    <t>&lt;-6618044351018893119@unknownmsgid&gt;</t>
  </si>
  <si>
    <t>Fri, 22 Jan 2016 14:41:20 -0500</t>
  </si>
  <si>
    <t>DRAFT: IA labor event bullets</t>
  </si>
  <si>
    <t>&lt;fbaaae82cf8026fe880879f921e98534@mail.gmail.com&gt;</t>
  </si>
  <si>
    <t>Fri, 26 Mar 2010 08:48:48 -0500 (CDT)</t>
  </si>
  <si>
    <t>&lt;23029192.1269612784731.JavaMail.www@app319&gt;</t>
  </si>
  <si>
    <t>Wed, 16 Sep 2015 15:15:12 -0400</t>
  </si>
  <si>
    <t>09.15.15 Friends &amp; Allies GOP ABCs Second Debate TPs</t>
  </si>
  <si>
    <t>&lt;CANu9wN4+RzinyWOadnC68ryuZvMH3t7ycjwriaAhCA7zpL+FNg@mail.gmail.com&gt;</t>
  </si>
  <si>
    <t>Sat, 13 Feb 2016 10:33:56 -0500</t>
  </si>
  <si>
    <t>Re: Bernie's lies</t>
  </si>
  <si>
    <t>&lt;3033767260601629930@unknownmsgid&gt;</t>
  </si>
  <si>
    <t>Fri, 25 Sep 2015 16:06:25 -0400</t>
  </si>
  <si>
    <t>"George Peacock C'84, P'16" &lt;gp100@georgetown.edu&gt;</t>
  </si>
  <si>
    <t>You're Invited: Celebrating Fellow Hoyas</t>
  </si>
  <si>
    <t>&lt;HPC-SAM749.GTW.48126.557462@mailer2&gt;</t>
  </si>
  <si>
    <t>Sat, 14 Feb 2015 22:15:37 +0000</t>
  </si>
  <si>
    <t>Hi John, Idea for this week?</t>
  </si>
  <si>
    <t>&lt;81D4B46E-FFD8-4613-9FED-514A9B2A91F1@tfreedmanconsulting.com&gt;</t>
  </si>
  <si>
    <t>Thu, 26 Mar 2015 15:26:25 +0000</t>
  </si>
  <si>
    <t>Alex DeMots &lt;ademots@americanprogress.org&gt;</t>
  </si>
  <si>
    <t>Info on Eryn's arrangement</t>
  </si>
  <si>
    <t>&lt;BN1PR05MB140356CEA1D9F41C6FA5E5EC8080@BN1PR05MB140.namprd05.prod.outlook.com&gt;</t>
  </si>
  <si>
    <t>Thu, 5 Nov 2015 17:03:45 -0000</t>
  </si>
  <si>
    <t>Because You're a Valued Subscriber, You Will Receive a Free Google Cardboard Virtual Reality Viewer</t>
  </si>
  <si>
    <t>&lt;b8gvhqdbfev00jaup8r42by8272e12.17426907.9372@mta982.e.newyorktimesinfo.com&gt;</t>
  </si>
  <si>
    <t>Wed, 15 Jul 2009 12:19:27 -0000</t>
  </si>
  <si>
    <t>Thousands of New Everyday Low Prices</t>
  </si>
  <si>
    <t>&lt;bua7p00bdw9vawaxb0hh0atugwckr4.2011616918.2671@mta412.a.chtah.com&gt;</t>
  </si>
  <si>
    <t>Tue, 8 Dec 2015 01:02:07 +0000</t>
  </si>
  <si>
    <t>"=?utf-8?Q?=E2=98=92 Your Signature PENDING (via
 EndCitizensUnited.org)?=" &lt;admin@endcitizensunited.org&gt;</t>
  </si>
  <si>
    <t>Need MORE signatures from District of Columbia</t>
  </si>
  <si>
    <t>&lt;41feefc292f785e343b8574421f64bc8@bounce.bluestatedigital.com&gt;</t>
  </si>
  <si>
    <t>Fri, 27 Feb 2015 14:12:34 -0500</t>
  </si>
  <si>
    <t>Re: senator menendez</t>
  </si>
  <si>
    <t>&lt;557F7587-0F7A-4C29-A705-55FC31E80409@gmail.com&gt;</t>
  </si>
  <si>
    <t>Tue, 13 Nov 2012 11:13:02 -0500</t>
  </si>
  <si>
    <t>Carla Ohringer Engle &lt;carla@progressivestrategies.net&gt;</t>
  </si>
  <si>
    <t>TODAY: Celebrate with Elizabeth Warren</t>
  </si>
  <si>
    <t>&lt;95AFEEF8AB22CE4E8CA3F8E6FBCB8CD1A00CF5D945@AUFC-S1.AUFC.local&gt;</t>
  </si>
  <si>
    <t>Wed, 10 Feb 2016 02:12:04 -0500</t>
  </si>
  <si>
    <t>Re: Speech gracious enough?</t>
  </si>
  <si>
    <t>&lt;CAJiTYQa6tsO2TkASfdMLsD-sbwz8SHqCbw8g1e6+zoc1wk1AiA@mail.gmail.com&gt;</t>
  </si>
  <si>
    <t>Thu, 3 Sep 2015 12:31:02 -0700</t>
  </si>
  <si>
    <t>Re: DRAFT: Puerto Rico tps</t>
  </si>
  <si>
    <t>&lt;CACWw=rTzv6_GrC07eM-jm9uRU-Q7hX-4gZGQ8V31iTSi=1UmQQ@mail.gmail.com&gt;</t>
  </si>
  <si>
    <t>Mon, 8 Jul 2013 14:00:19 -0500 (CDT)</t>
  </si>
  <si>
    <t>Fighting For Women's Rights</t>
  </si>
  <si>
    <t>&lt;24436343.1373310026727.JavaMail.www@app339&gt;</t>
  </si>
  <si>
    <t>Fri, 10 Apr 2015 17:40:30 -0400</t>
  </si>
  <si>
    <t>&lt;CAE6FiQ-z2pa=KNh2AQtX_QRj6-vKPerdNBhyMhwZtPNz3K-xvw@mail.gmail.com&gt;</t>
  </si>
  <si>
    <t>Thu, 10 Jan 2008 10:10:11 -0500</t>
  </si>
  <si>
    <t>ABaumann@gqrr.com, tom@zzranch.com, tara.mcguinness@gmail.com, 
 benjamin@hildebrandtewes.com, susan@one.org</t>
  </si>
  <si>
    <t>&lt;DD3F85C93FEB8A489C0283BD1379358A01FAA761@ms18.mse9.exchange.ms&gt;</t>
  </si>
  <si>
    <t>Wed, 28 May 2014 13:52:22 +0000</t>
  </si>
  <si>
    <t>"Verma, Richard" &lt;rverma@steptoe.com&gt;</t>
  </si>
  <si>
    <t>&lt;3089488F75B66E47A2DDF090416E43C43E28DE49@SJUSMAIL02.steptoe.com&gt;</t>
  </si>
  <si>
    <t>Sat, 4 Jan 2014 10:54:30 -0500</t>
  </si>
  <si>
    <t>cbaker@deweysquare.com, sfxsweeney@msn.com, jim@themessinagroup.com</t>
  </si>
  <si>
    <t>Jennifer</t>
  </si>
  <si>
    <t>&lt;CAE6FiQ_iztxDwzoTry_HUY_dH_agqMv+QPemwC5t1QT03BROKA@mail.gmail.com&gt;</t>
  </si>
  <si>
    <t>Sun, 6 Sep 2015 08:34:44 -0400</t>
  </si>
  <si>
    <t>Eryn Sepp &lt;eryn.sepp@gmail.com&gt;, Eryn Sepp &lt;esepp@equitablegrowth.org&gt;</t>
  </si>
  <si>
    <t>You around today</t>
  </si>
  <si>
    <t>&lt;CAE6FiQ_joK-21BB+AZR2cBeC7aC_yHqyZB1uuYAgisQXq3TcMA@mail.gmail.com&gt;</t>
  </si>
  <si>
    <t>Tue, 23 Feb 2016 20:13:36 +0000</t>
  </si>
  <si>
    <t>Facilities Management &lt;facilitiesmgmt@law.georgetown.edu&gt;, 
 =?us-ascii?Q?All_Faculty=0D=0A_and_Staff?= &lt;AllFacultyandStaff@law.georgetown.edu&gt;</t>
  </si>
  <si>
    <t>RE: Notification: McDonough Hall Elevator #1 Service Outage</t>
  </si>
  <si>
    <t>&lt;3205DDEC5E335F4BA63E3C607EFE864F5E856DCB@LAW-MBX01.law.georgetown.edu&gt;</t>
  </si>
  <si>
    <t>Sun, 13 Mar 2016 19:53:17 +0000</t>
  </si>
  <si>
    <t>FW: Re:</t>
  </si>
  <si>
    <t>&lt;BLUPR17MB0324E47183D4891AF55E8F89A3B70@BLUPR17MB0324.namprd17.prod.outlook.com&gt;</t>
  </si>
  <si>
    <t>Wed, 6 Jan 2010 15:32:02 -0500 (EST)</t>
  </si>
  <si>
    <t>Update - Kitchen Call Tour Begins</t>
  </si>
  <si>
    <t>&lt;384965465.-196524156@wfc.wfcDB.mail.democracyinaction.com&gt;</t>
  </si>
  <si>
    <t>Tue, 10 Feb 2015 15:28:16 +0000</t>
  </si>
  <si>
    <t>John Mikhail &lt;jm455@law.georgetown.edu&gt;</t>
  </si>
  <si>
    <t>Daniel Ernst &lt;ernst@law.georgetown.edu&gt;, 
 Law Faculty and Visitors &lt;LawFacultyandVisitors@law.georgetown.edu&gt;</t>
  </si>
  <si>
    <t>RE: Faculty Workshop, Tuesday Feb. 10: Brad Snyder</t>
  </si>
  <si>
    <t>&lt;D61962D67003994CA2154FE3BBE7C02B4199C9B3@LAW-MBX01.law.georgetown.edu&gt;</t>
  </si>
  <si>
    <t>Thu, 3 Mar 2016 14:01:02 -0600</t>
  </si>
  <si>
    <t>Georgetown University Library &lt;libraryassociates@advmail.georgetown.edu&gt;</t>
  </si>
  <si>
    <t>Invitation: Across Generations 3/16</t>
  </si>
  <si>
    <t>&lt;d22aaff7-9fc5-4174-b675-7e5e58e33901@atl1s07mta737.xt.local&gt;</t>
  </si>
  <si>
    <t>Mon, 30 Mar 2015 01:02:00 +0000</t>
  </si>
  <si>
    <t>Dial in</t>
  </si>
  <si>
    <t>&lt;BL2PR03MB1163687B8D0214041F61C8ADDF50@BL2PR03MB116.namprd03.prod.outlook.com&gt;</t>
  </si>
  <si>
    <t>Wed, 14 Oct 2015 19:22:28 -0400</t>
  </si>
  <si>
    <t>Re: UFCW Ad</t>
  </si>
  <si>
    <t>&lt;CAMayD+7gjZ4FfsVw288dSWY4A3cUnYS1CGkXru3=3-rzyA9Txw@mail.gmail.com&gt;</t>
  </si>
  <si>
    <t>Sat, 29 Aug 2015 07:52:43 -0700</t>
  </si>
  <si>
    <t>Auto-reply: Maternity Leave Re: For the 12th time</t>
  </si>
  <si>
    <t>&lt;CAKM1B-8STHekMBGbP6jnvs=JRrEjP=GR5dDMpH36Yr1gr-3+5g@mail.gmail.com&gt;</t>
  </si>
  <si>
    <t>Wed, 9 Sep 2015 15:21:40 -0400</t>
  </si>
  <si>
    <t>Re: Back in my room.</t>
  </si>
  <si>
    <t>&lt;CAE6FiQ8WACp9-bRRzzqwVfvuWyyBFH5xucvSEHUt6umRA9oQDQ@mail.gmail.com&gt;</t>
  </si>
  <si>
    <t>Wed, 2 Sep 2015 23:27:30 +0000</t>
  </si>
  <si>
    <t>Chairman John Currie &lt;pcdemsrita@gmail.com&gt;, 
 Vin Gopal &lt;vin.gopal.2008@gmail.com&gt;, 
 Vincent Prieto &lt;Vinnyprieto@comcast.net&gt;, 
 =?us-ascii?Q?Lou=0D=0A_Stellato?= &lt;bcdcchairman@gmail.com&gt;, 
 Leroy Jones &lt;leroy@1868publicaffairs.com&gt;, 
 John Podesta &lt;john.podesta@gmail.com&gt;, 
 Huma   Abedin &lt;habedin@hillaryclinton.com&gt;, 
 Kelly Maer &lt;kellysmaer@gmail.com&gt;, 
 "Jennifer Holdsworth" &lt;jennifer@njdems.org&gt;, 
 Marlon Marshall &lt;mmarshall@hillaryclinton.com&gt;, 
 Lyle Canceko &lt;lcanceko@hillaryclinton.com&gt;</t>
  </si>
  <si>
    <t>Fwd: MOMMOUTH COUNTY FOR HILLARY...100,000 VOTES FOR HILLARY ,
 CHAIRMAN CURRIE, KELLY , JENNIFER.</t>
  </si>
  <si>
    <t>&lt;v5sw658j8ftdek3ope66b7bl.1441236447649@email.android.com&gt;</t>
  </si>
  <si>
    <t>Thu, 4 Jun 2015 13:58:53 +0000</t>
  </si>
  <si>
    <t>Abdulaziz Altuwaijri &lt;aaa244@law.georgetown.edu&gt;, 
 Abdulwahab Sadeq &lt;aas78@law.georgetown.edu&gt;, 
 Ada Siqueira &lt;as3591@law.georgetown.edu&gt;, 
 "Agustin Ignacio Barroilhet(fwd)" &lt;ab2897@georgetown.edu&gt;, 
 Alexandra Phelan &lt;alexandra.phelan@gmail.com&gt;, 
 Amy Uelmen &lt;aju2@law.georgetown.edu&gt;, 
 =?iso-8859-7?Q?Anna=0D=0A_Offit_=28fwd=29?= &lt;annaoffit@gmail.com&gt;, 
 Daniel A Hougendobler &lt;dah93@law.georgetown.edu&gt;, 
 "derek.webb@law.stanford.edu" &lt;derek.webb@law.stanford.edu&gt;, 
 "Dina B. Mishra" &lt;dina.b.mishra@gmail.com&gt;, 
 Edit Frenyo &lt;ef246@law.georgetown.edu&gt;, 
 Faculty Support &lt;facultysupport@law.georgetown.edu&gt;, 
 "Han-hsi Liu(fwd)" &lt;hl580@georgetown.edu&gt;, 
 "Hisham Alsabt(fwd)" &lt;ha374@georgetown.edu&gt;, 
 =?iso-8859-7?Q?Ian_M=0D=0A_Kysel=28fwd=29?= &lt;imk6@georgetown.edu&gt;, 
 "IBhatty@ussc.gov" &lt;IBhatty@ussc.gov&gt;, 
 "Ido Kilovaty(fwd)" &lt;ik292@georgetown.edu&gt;, 
 "Itamar J. Mann-Kanowitz (fwd)" &lt;itamar.mann@gmail.com&gt;, 
 "jofarin@hotmail.com" &lt;jofarin@hotmail.com&gt;, 
 =?iso-8859-7?Q?John=0D=0A_M_Bentil?= &lt;jmb386@law.georgetown.edu&gt;, 
 "Jonathan Keim (fwd)" &lt;jonathan.keim@gmail.com&gt;, 
 Julia Cadaval Martins &lt;jc2403@law.georgetown.edu&gt;, 
 Julia Tomassetti &lt;julia.tomassetti@gmail.com&gt;, 
 "Justin S Murray (fwd)" &lt;jumurray@gmail.com&gt;, L Caplan &lt;lcaplan3@gmail.com&gt;, 
 Laura Alexander &lt;Alexander.Laura@gmail.com&gt;, 
 Law Center Staff &lt;LawCenterStaff@law.georgetown.edu&gt;, 
 Law Faculty and Visitors &lt;LawFacultyandVisitors@law.georgetown.edu&gt;, 
 Law Library All &lt;LawLibraryAll@law.georgetown.edu&gt;, 
 "Lorenzo G Di Silvio(fwd)" &lt;disilvio@gmail.com&gt;, 
 "mahony.christopher@gmail.com" &lt;mahony.christopher@gmail.com&gt;, 
 "Maxtell@Princeton.edu" &lt;Maxtell@Princeton.edu&gt;, 
 "milton@toledojunior.com.br" &lt;milton@toledojunior.com.br&gt;, 
 "molly.beth.wilder@gmail.com" &lt;molly.beth.wilder@gmail.com&gt;, 
 Munshis &lt;munshisherally@gmail.com&gt;, 
 =?iso-8859-7?Q?Nancy=0D=0A_Cantalupo?= &lt;cantalun@law.georgetown.edu&gt;, 
 "nasredeen.abdulbari@post.harvard.edu" &lt;nasredeen.abdulbari@post.harvard.edu&gt;, 
 "oso@georgetown.edu" &lt;oso@georgetown.edu&gt;, 
 "Patrick.Glen@usdoj.gov" &lt;Patrick.Glen@usdoj.gov&gt;, 
 "Rabia S. Belt" &lt;rsb81@law.georgetown.edu&gt;, 
 Ramzan Alnoaimi &lt;ra357@law.georgetown.edu&gt;, 
 richizquierdo &lt;richizquierdo@gmail.com&gt;, 
 "Ruthanne M Deutsch" &lt;rmd8@law.georgetown.edu&gt;, 
 Shana Tabak &lt;shanatabak@gmail.com&gt;, "Sooz Shin" &lt;soozshin@gmail.com&gt;, 
 "ss735@georgetown.edu" &lt;ss735@georgetown.edu&gt;, Sshmuely &lt;sshmuely@MIT.EDU&gt;, 
 "tpschmidt@gmail.com" &lt;tpschmidt@gmail.com&gt;, 
 "Zachary.kaufman@aya.yale.edu" &lt;Zachary.kaufman@aya.yale.edu&gt;</t>
  </si>
  <si>
    <t>&lt;A888E62AAB7CCD4DB73595DED62138B5762653B8@LAW-MBX02.law.georgetown.edu&gt;</t>
  </si>
  <si>
    <t>Wed, 17 Dec 2014 16:17:14 +0000</t>
  </si>
  <si>
    <t>John Catsimatidis and Rabbi Schmuel Butman
	&lt;John_Catsimatidis_and_Rabbi_Schm@mail.vresp.com&gt;</t>
  </si>
  <si>
    <t>Come by tonight with John Catsimatidis, giant Menorah lighting, 5:30PM,  across from Plaza Hotel</t>
  </si>
  <si>
    <t>&lt;dc5c480a8a-podesta=law.georgetown.edu@mail.vresp.com&gt;</t>
  </si>
  <si>
    <t>Fri, 25 Feb 2011 11:40:04 -0500 (EST)</t>
  </si>
  <si>
    <t>Reality</t>
  </si>
  <si>
    <t>&lt;1178561762.-1940554974@democracy.dsccdb.www.democratsenators.org&gt;</t>
  </si>
  <si>
    <t>Thu, 17 Feb 2011 15:42:19 -0500 (EST)</t>
  </si>
  <si>
    <t>New Threats to Our Drinking Water</t>
  </si>
  <si>
    <t>&lt;1714374083.-1175418025@org.orgDB.mail.democracyinaction.org&gt;</t>
  </si>
  <si>
    <t>Mon, 23 Feb 2015 14:14:18 -0500</t>
  </si>
  <si>
    <t>CTR TALKING POINTS: HILLARY CLINTON: CHAMPION OF EQUAL PAY</t>
  </si>
  <si>
    <t>&lt;CAGLPf4eqsFHhHdsQBhmrdFewjvkXbnRtgoSKb63HZuPRjXQivg@mail.gmail.com&gt;</t>
  </si>
  <si>
    <t>Wed, 24 Feb 2016 11:10:20 -0500</t>
  </si>
  <si>
    <t>Michael Shapiro &lt;mshapiro@hillaryclinton.com&gt;</t>
  </si>
  <si>
    <t>Neera Tanden &lt;ntanden@gmail.com&gt;, 
 Corey Ciorciari &lt;cciorciari@hillaryclinton.com&gt;, 
 David Kamin &lt;davidckamin@gmail.com&gt;</t>
  </si>
  <si>
    <t>Re: Tweet by Alex Seitz-Wald on Twitter</t>
  </si>
  <si>
    <t>&lt;CAPWwyw1tU_tP23EGaaXRZWhYbe1n2wC3j5+uJ5rCGL2N0A9s4w@mail.gmail.com&gt;</t>
  </si>
  <si>
    <t>Fri, 7 Aug 2009 22:21:43 -0400</t>
  </si>
  <si>
    <t>Doug Band &lt;doug@presidentclinton.com&gt;, 
 "'bandr@comcast.net'" &lt;bandr@comcast.net&gt;, 
 "'AbedinH@state.gov'" &lt;AbedinH@state.gov&gt;, 
 "'john.podesta@gmail.com'" &lt;john.podesta@gmail.com&gt;, 
 "'podesta@ici.org'" &lt;podesta@ici.org&gt;, 
 "'zschwartz@shangrila.us'" &lt;zschwartz@shangrila.us&gt;, 
 "'sean.gallagher@usss.dhs.gov'" &lt;sean.gallagher@usss.dhs.gov&gt;</t>
  </si>
  <si>
    <t>Re: pizza.jpg</t>
  </si>
  <si>
    <t>&lt;786762D781A7FF4FAC9060892B4044880349305D8D@CLNTINET08.clinton.local&gt;</t>
  </si>
  <si>
    <t>Tue, 23 Dec 2008 12:24:24 -0500</t>
  </si>
  <si>
    <t>&lt;2D9BF548D5515F438B3AA0B0BE7BF5F63032F72E29@MBX-01.ptt.gov&gt;</t>
  </si>
  <si>
    <t>Fri, 14 Aug 2015 12:18:52 -0400</t>
  </si>
  <si>
    <t>Re: IAM endorses HRC! #2!</t>
  </si>
  <si>
    <t>&lt;1557458040362965460@unknownmsgid&gt;</t>
  </si>
  <si>
    <t>Thu, 30 Apr 2015 16:12:39 -0400</t>
  </si>
  <si>
    <t>Frank White</t>
  </si>
  <si>
    <t>&lt;CAE6FiQ87S9sCw2e1oUobHfTf0LUvQJ0YoZzWRuz8Ci0hPPKCbA@mail.gmail.com&gt;</t>
  </si>
  <si>
    <t>Mon, 22 Dec 2014 11:09:34 -0800</t>
  </si>
  <si>
    <t>RE: Like</t>
  </si>
  <si>
    <t>&lt;18A44DF0E0A6D648BF16A32368A5C0410624A030DE@EXVMBX020-10.exch020.serverdata.net&gt;</t>
  </si>
  <si>
    <t>Mon, 7 Mar 2016 14:14:51 -0500</t>
  </si>
  <si>
    <t>315 pm prep for FOX Town Hall Prep</t>
  </si>
  <si>
    <t>&lt;28925437466319390@unknownmsgid&gt;</t>
  </si>
  <si>
    <t>Fri, 22 Jan 2016 15:47:20 +0000</t>
  </si>
  <si>
    <t>Roe v. Wade =?utf-8?Q?=F0=9F=97=BD?=</t>
  </si>
  <si>
    <t>&lt;2280e9-2f6-56a24f08@list.prochoiceamerica.org&gt;</t>
  </si>
  <si>
    <t>Thu, 23 Jul 2015 08:07:49 -0400</t>
  </si>
  <si>
    <t>Richard Attias &amp; Associates &lt;info@ny-forum.com&gt;</t>
  </si>
  <si>
    <t>Quartz Africa Weekly Brief: Robocops in Kinshasa; Starbucks opens
 in South Africa; Africa's currencies struggling</t>
  </si>
  <si>
    <t>&lt;1121726791693.1105311589019.59742.0.340757JL.1002@scheduler.constantcontact.com&gt;</t>
  </si>
  <si>
    <t>Thu, 3 Mar 2016 19:08:54 -0500</t>
  </si>
  <si>
    <t>Re: DRAFT: Detroit on Jobs</t>
  </si>
  <si>
    <t>&lt;-2292171650335788597@unknownmsgid&gt;</t>
  </si>
  <si>
    <t>Sat, 12 Dec 2015 15:00:30 +0000</t>
  </si>
  <si>
    <t>Bill Moyer &lt;info@backbonecampaign.org&gt;</t>
  </si>
  <si>
    <t>Why Backbone?</t>
  </si>
  <si>
    <t>&lt;566c368eedcc5_16919ddf474104519@worker7.mail&gt;</t>
  </si>
  <si>
    <t>Sun, 24 Aug 2014 09:38:25 -0400</t>
  </si>
  <si>
    <t xml:space="preserve">You've been iced </t>
  </si>
  <si>
    <t>&lt;B9689ACA-E9AA-4749-B417-2254C6019544@gmail.com&gt;</t>
  </si>
  <si>
    <t>Sun, 20 Mar 2016 20:10:08 -0400</t>
  </si>
  <si>
    <t>Speech Drafts &lt;speechdrafts@hillaryclinton.com&gt;, 
 Sarah Bard &lt;sbard@hillaryclinton.com&gt;</t>
  </si>
  <si>
    <t>NEAR FINAL: AIPAC speech</t>
  </si>
  <si>
    <t>&lt;CAAEwKfzkFuddJqmms9vYtLBzf_+ZtkGxo1wiw-KKiuVzWWpKgQ@mail.gmail.com&gt;</t>
  </si>
  <si>
    <t>Tue, 7 Oct 2008 11:20:11 -0400</t>
  </si>
  <si>
    <t>[big campaign] McCain's Foreign Policy: Where's the Beef?</t>
  </si>
  <si>
    <t>&lt;D95FD7E3C26145418259F2F5E3E88E5B0E2ABC79C0@bryan.ad.nsnetwork.org&gt;</t>
  </si>
  <si>
    <t>Fri, 27 Mar 2015 09:19:49 -0400</t>
  </si>
  <si>
    <t>"david.goodfriend@gmail.com" &lt;david.goodfriend@gmail.com&gt;</t>
  </si>
  <si>
    <t>Charlie</t>
  </si>
  <si>
    <t>&lt;FB20F111-A324-4126-BA91-F487894A4E17@gmail.com&gt;</t>
  </si>
  <si>
    <t>Wed, 7 Jan 2009 14:42:44 -0500</t>
  </si>
  <si>
    <t>[big campaign] RE: STATEMENT: McConnell's Tax Cut Gives 10 Times More
 To Mega-Rich Than To Middle Class Families</t>
  </si>
  <si>
    <t>&lt;A28459BA2B4D5D49BED0238513058A7F01251BD7AB42@CAPMAILBOX.americanprogresscenter.org&gt;</t>
  </si>
  <si>
    <t>Fri, 9 Jan 2015 21:23:42 -0500</t>
  </si>
  <si>
    <t>Re: Happy (belated) Birthday!</t>
  </si>
  <si>
    <t>&lt;794EBAF3-7D18-49A2-AA5C-FECD91F8EFC9@gmail.com&gt;</t>
  </si>
  <si>
    <t>Fri, 30 Jan 2015 20:06:07 +0000</t>
  </si>
  <si>
    <t>"Albee, Luke (Warner)" &lt;Luke_Albee@warner.senate.gov&gt;</t>
  </si>
  <si>
    <t>Contact information.</t>
  </si>
  <si>
    <t>&lt;876D8CDC4D866F4CBCB2CAEEFEE0A47F0137DEF8@P-ESS-SEN-EXA4.senate.ussenate.us&gt;</t>
  </si>
  <si>
    <t>Fri, 12 Sep 2008 18:06:28 -0400</t>
  </si>
  <si>
    <t>john.podesta@gmail.com, william.m.daley@jpmchase.com</t>
  </si>
  <si>
    <t>&lt;8F8DAD58152C5E4B97F98532F5BB18DA028BE176@QGNYCEXC01.quadranglenyc.quadranglegroup.com&gt;</t>
  </si>
  <si>
    <t>Mon, 18 Mar 2013 06:46:42 -0400</t>
  </si>
  <si>
    <t>Get 20% Off A Single Item!</t>
  </si>
  <si>
    <t>&lt;21557-903-WUDHDC-XFG10-8EKXU-8QK2LT-JRRRE8-H-M2-20130318-61e7b7d06323e355c@e-dialog.com&gt;</t>
  </si>
  <si>
    <t>Tue, 18 Nov 2008 10:10:16 -0800</t>
  </si>
  <si>
    <t>Jim Sandler &lt;james@sandlerfoundation.org&gt;</t>
  </si>
  <si>
    <t>Re: Oceans</t>
  </si>
  <si>
    <t>&lt;C5484508.CBC0%james@sandlerfoundation.org&gt;</t>
  </si>
  <si>
    <t>Tue, 16 Feb 2016 23:31:39 +0000</t>
  </si>
  <si>
    <t>"tomd1175@gmail.com" &lt;tomd1175@gmail.com&gt;, 
 Carol Browner &lt;cbrowner@americanprogress.org&gt;, 
 "glenn@northisland.net" &lt;glenn@northisland.net&gt;, 
 "john.podesta@gmail.com" &lt;john.podesta@gmail.com&gt;, 
 "ses@sandlerfoundation.org" &lt;ses@sandlerfoundation.org&gt;, 
 "hms@sandlerfoundation.org" &lt;hms@sandlerfoundation.org&gt;, 
 "tsteyer@fahrllc.com" &lt;tsteyer@fahrllc.com&gt;, 
 "donald@donaldsussman.com" &lt;donald@donaldsussman.com&gt;, 
 "jvillarreal@akingump.com" &lt;jvillarreal@akingump.com&gt;, 
 "wyssh@loreda.org" &lt;wyssh@loreda.org&gt;, 
 "jstewart@albrightstonebridge.com" &lt;jstewart@albrightstonebridge.com&gt;, 
 "jlavine@sankaty.com" &lt;jlavine@sankaty.com&gt;</t>
  </si>
  <si>
    <t>Prime Minister Trudeau to Speak at CAP</t>
  </si>
  <si>
    <t>&lt;BN1PR05MB422C1CC6047BFE1E664E287D7AD0@BN1PR05MB422.namprd05.prod.outlook.com&gt;</t>
  </si>
  <si>
    <t>Tue, 6 Oct 2015 13:44:35 -0400</t>
  </si>
  <si>
    <t>"Siewert, Jake" &lt;Jake.Siewert@gs.com&gt;</t>
  </si>
  <si>
    <t>Re: Interview request</t>
  </si>
  <si>
    <t>&lt;1058071964228179916@unknownmsgid&gt;</t>
  </si>
  <si>
    <t>Thu, 10 Dec 2015 22:04:59 +0000</t>
  </si>
  <si>
    <t>John's cozying up to corporations?!</t>
  </si>
  <si>
    <t>&lt;258c93b880603452d6bb34147f66abd6@bounce.bluestatedigital.com&gt;</t>
  </si>
  <si>
    <t>Wed, 12 Aug 2015 08:19:00 -0400</t>
  </si>
  <si>
    <t>Re: is this NH poll real</t>
  </si>
  <si>
    <t>&lt;CAE6FiQ8b_XLRXjJwHyG0k7dWY9LzgYnbBNN45kUXj+YxirDWDw@mail.gmail.com&gt;</t>
  </si>
  <si>
    <t>Mon, 16 Nov 2015 20:00:10 -0500</t>
  </si>
  <si>
    <t>Kristina Schake &lt;kschake@hillaryclinton.com&gt;, 
 John Podesta &lt;john.podesta@gmail.com&gt;</t>
  </si>
  <si>
    <t>RE: The cleaning company at LaGuardia</t>
  </si>
  <si>
    <t>&lt;4d07578cc9adb1d97d11ed7094693ea7@mail.gmail.com&gt;</t>
  </si>
  <si>
    <t>Mon, 7 Dec 2015 05:35:09 +0000</t>
  </si>
  <si>
    <t>Obama addresses the nation</t>
  </si>
  <si>
    <t>&lt;CY1PR17MB0204CD5F622F81C306AEEBF5DF090@CY1PR17MB0204.namprd17.prod.outlook.com&gt;</t>
  </si>
  <si>
    <t>Fri, 12 Sep 2008 09:42:39 -0500</t>
  </si>
  <si>
    <t>RE: Sunday call with BO</t>
  </si>
  <si>
    <t>&lt;1B00035490093D4A9609987376E3B833271C8C7E@manny.obama.local&gt;</t>
  </si>
  <si>
    <t>Wed, 29 Apr 2015 22:40:11 +0000</t>
  </si>
  <si>
    <t>&lt;602B55A8-2637-4CAD-94D5-E1511213F7F7@politico.com&gt;</t>
  </si>
  <si>
    <t>Wed, 14 Oct 2015 20:06:39 -0400</t>
  </si>
  <si>
    <t>&lt;CAGcN_c8Zwjd_+nCZUu21h-uxn8N0SS0sjSbR3-i4NgEKbdAt6A@mail.gmail.com&gt;</t>
  </si>
  <si>
    <t>Tue, 11 Aug 2015 16:45:53 -0400</t>
  </si>
  <si>
    <t>Accepted: NYT Mtg prep</t>
  </si>
  <si>
    <t>&lt;842de9cb8eee64853626b4fd76970172@mail.gmail.com&gt;</t>
  </si>
  <si>
    <t>Thu, 7 May 2015 11:26:20 -0700</t>
  </si>
  <si>
    <t>Lona Valmoro &lt;lvalmoro@hillaryclinton.com&gt;, 
 Alex Hornbrook &lt;ahornbrook@hillaryclinton.com&gt;, 
 Robby Mook &lt;re47@hillaryclinton.com&gt;, 
 Jennifer Palmieri &lt;jpalmieri@hillaryclinton.com&gt;, 
 Kristina Schake &lt;kschake@hillaryclinton.com&gt;, 
 Marlon Marshall &lt;mmarshall@hillaryclinton.com&gt;, 
 Amanda Renteria &lt;arenteria@hillaryclinton.com&gt;, 
 Dennis Cheng &lt;dcheng@hillaryclinton.com&gt;, 
 Jake Sullivan &lt;jsullivan@hillaryclinton.com&gt;, 
 Dan Schwerin &lt;dschwerin@hillaryclinton.com&gt;, 
 Oren Shur &lt;oshur@hillaryclinton.com&gt;</t>
  </si>
  <si>
    <t>My update</t>
  </si>
  <si>
    <t>&lt;-2517382868501881040@unknownmsgid&gt;</t>
  </si>
  <si>
    <t>Sun, 1 Mar 2015 13:28:59 -0500</t>
  </si>
  <si>
    <t>Re: Dinner Sunday</t>
  </si>
  <si>
    <t>&lt;83456C86-BC66-4F43-96E9-3DBE8CE13217@gmail.com&gt;</t>
  </si>
  <si>
    <t>Fri, 27 Mar 2015 19:46:16 +0000</t>
  </si>
  <si>
    <t>John Podesta &lt;john.podesta@gmail.com&gt;, Nick Merrill &lt;nmerrill@hrcoffice.com&gt;</t>
  </si>
  <si>
    <t>Final of DEK Letter to Gowdy</t>
  </si>
  <si>
    <t>&lt;63752.115032715461902233@us-mta-26.us.mimecast.lan&gt;</t>
  </si>
  <si>
    <t>Sat, 5 Mar 2016 10:47:53 -0800</t>
  </si>
  <si>
    <t>&lt;0.1.39.96B.1D1770F8694D470.0@omp.e.hotwire.com&gt;</t>
  </si>
  <si>
    <t>Wed, 7 Jan 2009 20:43:02 -0500</t>
  </si>
  <si>
    <t>Agenda for tonight?</t>
  </si>
  <si>
    <t>&lt;2D9BF548D5515F438B3AA0B0BE7BF5F6303B036C84@MBX-01.ptt.gov&gt;</t>
  </si>
  <si>
    <t>Fri, 31 Oct 2008 12:10:45 -0400</t>
  </si>
  <si>
    <t>john.podesta@gmail.com, "Stern, Todd" &lt;Todd.Stern@wilmerhale.com&gt;</t>
  </si>
  <si>
    <t>auto bailout</t>
  </si>
  <si>
    <t>&lt;E66066FAFFFA6C4487FA9C3D3010AEFC02868160@tagmail.mkalbright.com&gt;</t>
  </si>
  <si>
    <t>Fri, 26 Oct 2012 16:35:42 -0400</t>
  </si>
  <si>
    <t>campaign update</t>
  </si>
  <si>
    <t>&lt;ee487b0322bd4cd3b5c580195a6d7865@cheribustos.com&gt;</t>
  </si>
  <si>
    <t>Fri, 11 Sep 2015 22:51:39 -0000</t>
  </si>
  <si>
    <t>Releasing tomorrow: Nike LeBron 12 and Kobe X Elite!</t>
  </si>
  <si>
    <t>&lt;b94a0dvb57hq1qaups1edqd9bc3krq.14748554742.5873@mta824.e.footlocker.com&gt;</t>
  </si>
  <si>
    <t>Fri, 26 Sep 2008 13:58:48 -0400</t>
  </si>
  <si>
    <t>"Governor Napolitano" &lt;governornapolitano@az.gov&gt;, fpena@vestarden.com</t>
  </si>
  <si>
    <t>RE: Additional names</t>
  </si>
  <si>
    <t>&lt;0DA00BFE3116BB4DB975587B3511F4E00557C4BA@EXNJMB57.nam.nsroot.net&gt;</t>
  </si>
  <si>
    <t>Tue, 31 Mar 2015 15:53:04 +0000</t>
  </si>
  <si>
    <t>John Podesta &lt;johnpodestatemp@outlook.com&gt;, 
 John Podesta &lt;john.podesta@gmail.com&gt;, Eryn Sepp &lt;eryn.sepp@gmail.com&gt;</t>
  </si>
  <si>
    <t>Foundation call</t>
  </si>
  <si>
    <t>&lt;BY1PR0701MB182900EE3BA6B5DEC804B59CBFF40@BY1PR0701MB1829.namprd07.prod.outlook.com&gt;</t>
  </si>
  <si>
    <t>Fri, 19 Jun 2015 17:00:49 +0000</t>
  </si>
  <si>
    <t>&lt;BE249BAA-6543-4FE0-8F25-2D83B647B078@presidentclinton.com&gt;</t>
  </si>
  <si>
    <t>Mon, 25 May 2015 19:03:49 -0400</t>
  </si>
  <si>
    <t>Re: Draft memo on summer plans</t>
  </si>
  <si>
    <t>&lt;CAMhPeA_u0iTe+A9skBjmZt25wUM0HAmjfef5fAMmP=pHd6=LRA@mail.gmail.com&gt;</t>
  </si>
  <si>
    <t>Thu, 15 Aug 2013 22:47:23 +0000</t>
  </si>
  <si>
    <t>"Sean Sweeney " &lt;sfxsweeney@msn.com&gt;</t>
  </si>
  <si>
    <t>"Charlie Baker " &lt;CBaker@deweysquare.com&gt;, 
 "Michael Whouley " &lt;mwhouley@deweysquare.com&gt;, 
 "Minyon Moore " &lt;MMoore@deweysquare.com&gt;, 
 =?iso-8859-15?Q?John=0D=0A_Podesta_?= &lt;john.podesta@gmail.com&gt;</t>
  </si>
  <si>
    <t>&lt;BLU171-DS5D35A0FE27F1AED4692D6DE460@phx.gbl&gt;</t>
  </si>
  <si>
    <t>Sun, 4 Oct 2015 11:03:04 -0400</t>
  </si>
  <si>
    <t>Re: PAS</t>
  </si>
  <si>
    <t>&lt;CAE6FiQ9_KGc5=44bYepc8b8f4WNSkO7Z0kUzZY28pMvbW0a5ww@mail.gmail.com&gt;</t>
  </si>
  <si>
    <t>Tue, 27 Jan 2015 22:44:47 +0530</t>
  </si>
  <si>
    <t>&lt;CAMey=dEF8h2sSga3yztb1o5Brhxr0MW-rcbdFQJ24fAJ_61nPA@mail.gmail.com&gt;</t>
  </si>
  <si>
    <t>Thu, 6 Jun 2013 13:29:28 -0400</t>
  </si>
  <si>
    <t>Pass this video along - it's a good one</t>
  </si>
  <si>
    <t>&lt;13a7696f653a5299c0b8b2f1e26cd94f@ofa0.bounce.bluestatedigital.com&gt;</t>
  </si>
  <si>
    <t>Wed, 27 May 2015 22:59:35 -0400</t>
  </si>
  <si>
    <t>Re: Jaishankar</t>
  </si>
  <si>
    <t>&lt;11969A89-09A7-4DB6-9CBE-1F1B21250F82@gmail.com&gt;</t>
  </si>
  <si>
    <t>Tue, 8 Sep 2015 17:04:22 -0400</t>
  </si>
  <si>
    <t>Speech Drafts &lt;speechdrafts@hillaryclinton.com&gt;, 
 Laura Rosenberger &lt;lrosenberger@hillaryclinton.com&gt;</t>
  </si>
  <si>
    <t>CURRENT DRAFT: Iran speech</t>
  </si>
  <si>
    <t>&lt;465a17cbe8b0cd2fe27ad847961add55@mail.gmail.com&gt;</t>
  </si>
  <si>
    <t>Thu, 10 Nov 2011 09:29:01 -0500</t>
  </si>
  <si>
    <t>&lt;CAE6FiQ9N0HVuyeiJvTwEQVrc4HjZe9Ne8-Jw4GvajaKL8owfhQ@mail.gmail.com&gt;</t>
  </si>
  <si>
    <t>Mon, 11 Mar 2013 06:57:01 -0400</t>
  </si>
  <si>
    <t>Winter Sale Marked Down an Additional 15%</t>
  </si>
  <si>
    <t>&lt;12495-153-TNW1W6-PDSB6-9QWUY-8QK2LT-3ZVR02-H-M2-20130311-5f1a4522c08079d64@e-dialog.com&gt;</t>
  </si>
  <si>
    <t>Sat, 11 Oct 2014 11:48:32 -0400</t>
  </si>
  <si>
    <t>&lt;CAE6FiQ9xfwSa1zjybeqxZXHHXczwr-cMHHt9jkH6dz6E27fxTA@mail.gmail.com&gt;</t>
  </si>
  <si>
    <t>Tue, 04 Sep 2012 12:29:51 -0400</t>
  </si>
  <si>
    <t>Sport Your Colors &amp; Get Free
 Shipping on All Jerseys!</t>
  </si>
  <si>
    <t>&lt;10342-938-5OF2FW-SD3ZF-7KBT4-8QK2LT-943R1T-H-M2-20120904-d1d47a8d2bf75e71a@e-dialog.com&gt;</t>
  </si>
  <si>
    <t>Wed, 25 Feb 2015 20:15:32 -0500</t>
  </si>
  <si>
    <t>Re: Just tried you</t>
  </si>
  <si>
    <t>&lt;CAE6FiQ9eHADeGeoy9nr2Eed_Y1vX5Y5YN+K5VzV3X63pSsp7wg@mail.gmail.com&gt;</t>
  </si>
  <si>
    <t>Thu, 1 Oct 2015 02:58:41 -0400</t>
  </si>
  <si>
    <t>Robby Mook &lt;re47@hillaryclinton.com&gt;, Huma Abedin &lt;ha16@hillaryclinton.com&gt;, 
 Dennis Cheng &lt;dcheng@hillaryclinton.com&gt;</t>
  </si>
  <si>
    <t>Fwd: Ugh</t>
  </si>
  <si>
    <t>&lt;4E7FC164-ADC7-4A16-89AB-C787118375B0@gmail.com&gt;</t>
  </si>
  <si>
    <t>Thu, 25 Feb 2016 13:38:15 -0800</t>
  </si>
  <si>
    <t>RE: Charter</t>
  </si>
  <si>
    <t>&lt;93B1CF7D57FD2F46AE8EBDC8D265688F02551A46C36C@EXCHANGE01.win.dreamworksstudios.com&gt;</t>
  </si>
  <si>
    <t>Sun, 11 Oct 2015 03:41:26 +0000</t>
  </si>
  <si>
    <t>Jake Sullivan &lt;jsullivan@hillaryclinton.com&gt;, 
 Jake Sullivan &lt;jsullivan@hillaryclinton.com&gt;, 
 Karen Dunn &lt;karen.l.dunn@gmail.com&gt;, 
 =?us-ascii?Q?Karen=0D=0A_Dunn_=28KDunn@BSFLLP.com=29?= &lt;KDunn@BSFLLP.com&gt;, 
 =?us-ascii?Q?Robert_Barnett=0D=0A_=28RBarnett@wc.com=29?= &lt;RBarnett@wc.com&gt;, 
 =?us-ascii?Q?Tony_Carrk=0D=0A_=28tcarrk@hillaryclinton.com=29?= &lt;tcarrk@hillaryclinton.com&gt;, 
 =?us-ascii?Q?John_Podesta=0D=0A_=28john.podesta@gmail.com=29?= &lt;john.podesta@gmail.com&gt;</t>
  </si>
  <si>
    <t>Questionf for Sunday Mock</t>
  </si>
  <si>
    <t>&lt;F652FD7157F3814886D064763C7EADD8160A19BA@REV02EXCH01.revolution.ad&gt;</t>
  </si>
  <si>
    <t>Sun, 31 Jan 2016 19:12:35 +0000</t>
  </si>
  <si>
    <t>Re: Short Iowa data update</t>
  </si>
  <si>
    <t>&lt;E9C34B73-7314-40FB-9C90-C78B9EB0A6EC@bsgco.com&gt;</t>
  </si>
  <si>
    <t>Tue, 16 Feb 2016 19:09:24 +0000</t>
  </si>
  <si>
    <t>"Sandler, Susan" &lt;ses@sandlerfoundation.org&gt;, 
 "Daetz, Steve" &lt;sdaetz@sandlerfoundation.org&gt;, 
 "Knaebel, Sergio" &lt;SKnaebel@sandlerfoundation.org&gt;</t>
  </si>
  <si>
    <t>Thomas Piketty on the rise of Bernie Sanders: the US enters a new
 political era | US news | The Guardian</t>
  </si>
  <si>
    <t>&lt;3B00EFA99369C540BE90A0C751EF8F8A13F59241@sf-exch01.sandlerfamily.org&gt;</t>
  </si>
  <si>
    <t>Tue, 08 Dec 2015 16:56:00 -0500</t>
  </si>
  <si>
    <t>"Michael Williams, BlueGreen Alliance" &lt;info@bluegreenalliance.org&gt;</t>
  </si>
  <si>
    <t>Workers need your help right now</t>
  </si>
  <si>
    <t>&lt;69363d306aa142de9971c8e7ffc6608c@bluegreenalliance.org&gt;</t>
  </si>
  <si>
    <t>Fri, 20 Feb 2015 18:59:35 -0500</t>
  </si>
  <si>
    <t>&lt;CAB5o6bauqdm=MEwWC6BoL+9G20eO1_6NQeKSLd8FxwkqTzwK5g@mail.gmail.com&gt;</t>
  </si>
  <si>
    <t>Sun, 09 Nov 2014 16:37:58 +0000</t>
  </si>
  <si>
    <t>I am talking to the President of the NYPD Sergeant's Assoc. on 970 AM Radio</t>
  </si>
  <si>
    <t>&lt;0f78726184-john.podesta=gmail.com@mail.vresp.com&gt;</t>
  </si>
  <si>
    <t>Wed, 20 Aug 2014 15:51:07 -0400</t>
  </si>
  <si>
    <t>Brooke Anderson &lt;info@quinnforillinois.com&gt;</t>
  </si>
  <si>
    <t>An outsourcing machine</t>
  </si>
  <si>
    <t>&lt;53251b238316429889e56c55996f9f6f@quinnforillinois.com&gt;</t>
  </si>
  <si>
    <t>Wed, 02 Dec 2015 14:20:22 +0000</t>
  </si>
  <si>
    <t>john.podesta@gmail.com, kofferdahl@hillaryclinton.com, 
 jdonnelly@precisionstrategies.com, ian@bluehaveninitiative.com, 
 dcheng@hillaryclinton.com, re47@hillaryclinton.com, 
 jen@precisionstrategies.com, hstone@hillaryclinton.com, 
 amercurio@hillaryclinton.com, slatham@hillaryclinton.com, 
 simon@bluehaveninitiative.com</t>
  </si>
  <si>
    <t>Invitation: Call on Next Generation Organizing @ Tue Dec 8, 2015
 10:30am - 11am (john.podesta@gmail.com)</t>
  </si>
  <si>
    <t>&lt;001a1149a5228544590525eaf972@google.com&gt;</t>
  </si>
  <si>
    <t>Sun, 7 Jun 2015 10:32:02 -0400</t>
  </si>
  <si>
    <t>Fwd: It worked!</t>
  </si>
  <si>
    <t>&lt;CAE6FiQ_64H1By1Hx8q5UCHY3WtonDzCPKmtLexGJQSTY4ZOQ0g@mail.gmail.com&gt;</t>
  </si>
  <si>
    <t>Thu, 08 Oct 2015 22:16:44 +0000</t>
  </si>
  <si>
    <t>slatham@hillaryclinton.com, creynolds@hillaryclinton.com, 
 aelrod@hillaryclinton.com, ahornbrook@hillaryclinton.com, 
 dschwerin@hillaryclinton.com, hstone@hillaryclinton.com, 
 sbay@hillaryclinton.com, erenda@hillaryclinton.com, 
 dcheng@hillaryclinton.com, amercurio@hillaryclinton.com, 
 tgoff@hillaryclinton.com, vanand@hillaryclinton.com, 
 jsullivan@hillaryclinton.com, gcrews@hillaryclinton.com, 
 cciorciari@hillaryclinton.com, bfallon@hillaryclinton.com, 
 re47@hillaryclinton.com, john.podesta@gmail.com, 
 mmarshall@hillaryclinton.com, jpalmieri@hillaryclinton.com, 
 kschake@hillaryclinton.com, ha16@hillaryclinton.com, 
 oshur@hillaryclinton.com, kofferdahl@hillaryclinton.com</t>
  </si>
  <si>
    <t>[Update] Message Planning Meeting</t>
  </si>
  <si>
    <t>&lt;94eb2c07b510e7508305219f3767@google.com&gt;</t>
  </si>
  <si>
    <t>Mon, 16 Mar 2015 09:29:02 -0400</t>
  </si>
  <si>
    <t>&lt;1BFA8D29-9A20-412C-BAAA-6E9EEBAAB5D6@gmail.com&gt;</t>
  </si>
  <si>
    <t>Thu, 31 Dec 2015 17:46:08 +0000</t>
  </si>
  <si>
    <t>Matt Sinovic &lt;info@progressiowa.org&gt;</t>
  </si>
  <si>
    <t>just one</t>
  </si>
  <si>
    <t>&lt;c6ed-156-568569e0@list.progressiowa.org&gt;</t>
  </si>
  <si>
    <t>Thu, 18 Dec 2008 17:35:18 -0500</t>
  </si>
  <si>
    <t>FW: Penn Quarter's Ristorante Luigino Closes after 17 Years</t>
  </si>
  <si>
    <t>&lt;1F8677642CD0F44D8CAAE0C0CED69539C64EBF@dc12.podesta.com&gt;</t>
  </si>
  <si>
    <t>Mon, 22 Feb 2016 18:07:23 -0500</t>
  </si>
  <si>
    <t>Robby Mook &lt;re47@hillaryclinton.com&gt;, 
 Christina Reynolds &lt;creynolds@hillaryclinton.com&gt;, 
 Maya Harris &lt;mharris@hillaryclinton.com&gt;, 
 Heather Stone &lt;hstone@hillaryclinton.com&gt;, 
 Michael Halle &lt;mhalle@hillaryclinton.com&gt;, 
 John Podesta &lt;jp66@hillaryclinton.com&gt;, 
 John Podesta &lt;john.podesta@gmail.com&gt;, 
 Jennifer Palmieri &lt;jpalmieri@hillaryclinton.com&gt;, 
 Elan Kriegel &lt;ekriegel@hillaryclinton.com&gt;, 
 Jake Sullivan &lt;jsullivan@hillaryclinton.com&gt;, 
 Marlon Marshall &lt;mmarshall@hillaryclinton.com&gt;, 
 Milia Fisher &lt;mfisher@hillaryclinton.com&gt;, 
 Sara Latham &lt;slatham@hillaryclinton.com&gt;, 
 Sawsan Bay &lt;sbay@hillaryclinton.com&gt;, 
 Lona Valmoro &lt;lvalmoro@hillaryclinton.com&gt;, 
 Kristina Schake &lt;kschake@hillaryclinton.com&gt;, 
 Adrienne Elrod &lt;aelrod@hillaryclinton.com&gt;, 
 Huma Abedin &lt;ha16@hillaryclinton.com&gt;, 
 Brynne Craig &lt;bcraig@hillaryclinton.com&gt;, 
 Lily Adams &lt;ladams@hillaryclinton.com&gt;, 
 Clay Middleton &lt;cmiddleton@hillaryclinton.com&gt;, 
 Stephanie Formas &lt;sformas@hillaryclinton.com&gt;, 
 Darren Peters &lt;darrendpeters@gmail.com&gt;, 
 Michael Stennis &lt;mstennis@hillaryclinton.com&gt;, 
 Jason Chung &lt;jchung@hillaryclinton.com&gt;, 
 Richard McDaniel &lt;rmcdaniel@hillaryclinton.com&gt;, 
 Hans Goff &lt;hgoff@hillaryclinton.com&gt;, 
 Lyle Canceko &lt;lcanceko@hillaryclinton.com&gt;, 
 Tyrone Gayle &lt;tgayle@hillaryclinton.com&gt;</t>
  </si>
  <si>
    <t>Re: Next Week Schedule</t>
  </si>
  <si>
    <t>&lt;CAKZqfkzFuhsi1tS=g4NHZm+EcmogXVK+DT-EwSV_kF+jxcwPMA@mail.gmail.com&gt;</t>
  </si>
  <si>
    <t>Sat, 29 Sep 2012 08:59:09 -0400 (EDT)</t>
  </si>
  <si>
    <t>look</t>
  </si>
  <si>
    <t>&lt;1906486827.-1458904288@democracy.dsccdb.www.democratsenators.org&gt;</t>
  </si>
  <si>
    <t>Mon, 10 Mar 2014 00:58:49 +0000</t>
  </si>
  <si>
    <t>&lt;CF428645.1F6FE%cmartin@americanprogress.org&gt;</t>
  </si>
  <si>
    <t>Thu, 17 Mar 2016 19:03:33 -0400</t>
  </si>
  <si>
    <t>&lt;CAH2oiqKgOHrSui1gU5XHX97xc4+KDW_2QAa19nxz_BUXzPi2Pg@mail.gmail.com&gt;</t>
  </si>
  <si>
    <t>Tue, 8 Jan 2008 22:47:10 -0500</t>
  </si>
  <si>
    <t>&lt;DD3F85C93FEB8A489C0283BD1379358A01FAA726@ms18.mse9.exchange.ms&gt;</t>
  </si>
  <si>
    <t>Wed, 24 Mar 2010 16:39:36 -0400</t>
  </si>
  <si>
    <t>[big campaign] CAPAF URGES SENATORS TO VOTE "NO" ON ALL AMENDMENTS 
	AND "YES" TO HEALTH REFORM</t>
  </si>
  <si>
    <t>&lt;A28459BA2B4D5D49BED0238513058A7F012ACB77E662@CAPMAILBOX.americanprogresscenter.org&gt;</t>
  </si>
  <si>
    <t>Mon, 1 Feb 2016 20:56:11 -0500</t>
  </si>
  <si>
    <t>Re: Call with HRC tomorrow, Tuesday February 2nd</t>
  </si>
  <si>
    <t>&lt;CAOpGB0Jt60itcwfC7wh=2=vmVTuAftJvc1wdcA0_Nb1dj8_yoA@mail.gmail.com&gt;</t>
  </si>
  <si>
    <t>Tue, 29 Sep 2015 22:07:03 -0400</t>
  </si>
  <si>
    <t>Gabriel Rouse &lt;gabriel.rouse@gmail.com&gt;</t>
  </si>
  <si>
    <t>Re: Math interview</t>
  </si>
  <si>
    <t>&lt;CAE6FiQ_N=caKmtVQzxHdq1UEFbuPWP-mU+DGre=+wDEwvi=V5w@mail.gmail.com&gt;</t>
  </si>
  <si>
    <t>Tue, 18 Nov 2014 14:52:58 +0000</t>
  </si>
  <si>
    <t>All Faculty and Staff &lt;AllFacultyandStaff@law.georgetown.edu&gt;, 
 =?iso-2022-jp?Q?All=0D=0A_Students?= &lt;allstudents@law.georgetown.edu&gt;</t>
  </si>
  <si>
    <t>DDOT Traffic Alert</t>
  </si>
  <si>
    <t>&lt;31CE96223F9FEB48B18809782CE097F440CDCB@LAW-MBX01.law.georgetown.edu&gt;</t>
  </si>
  <si>
    <t>Mon, 30 Nov 2015 20:17:33 +0000</t>
  </si>
  <si>
    <t>Reminder: You're invited to the Special Events Open House!</t>
  </si>
  <si>
    <t>&lt;308A64218BE093449E6BBC3FA77A75E886BDC4@LAW-MBX01.law.georgetown.edu&gt;</t>
  </si>
  <si>
    <t>Thu, 13 Nov 2014 15:40:54 +0000</t>
  </si>
  <si>
    <t>china climate agreement</t>
  </si>
  <si>
    <t>&lt;4D693A66900C78438224E138C39806181815469A@AME-EXMBX4.americas.global-legal.com&gt;</t>
  </si>
  <si>
    <t>Sat, 24 Jan 2015 02:56:02 +0000</t>
  </si>
  <si>
    <t>@Madeleine</t>
  </si>
  <si>
    <t>&lt;4F3FD840-A40C-4950-A9FD-D203C265268F@hrcoffice.com&gt;</t>
  </si>
  <si>
    <t>Mon, 13 Oct 2014 13:12:42 -0400</t>
  </si>
  <si>
    <t>&lt;OF5420700B.54460926-ON85257D70.005E7F50-85257D70.005E8BF8@MCKINSEY.COM&gt;</t>
  </si>
  <si>
    <t>Mon, 23 Jun 2008 16:14:24 -0400</t>
  </si>
  <si>
    <t>jpodesta@gmail.com., john.podesta@gmail.com., 
 "Jennifer Palmieri" &lt;JPalmieri@americanprogress.org&gt;</t>
  </si>
  <si>
    <t>Advice on non-cap issue</t>
  </si>
  <si>
    <t>&lt;80A0C6FBCD6E494E8933D1D1A52D267A0B882247@epistula.americanprogresscenter.org&gt;</t>
  </si>
  <si>
    <t>Sun, 14 Feb 2016 21:35:37 -0500</t>
  </si>
  <si>
    <t>working women/ women of color</t>
  </si>
  <si>
    <t>&lt;CAJiTYQYdBD1pTsUKuigyUeb2WW1_05AdWNJEUm5KNj4iMwS5GQ@mail.gmail.com&gt;</t>
  </si>
  <si>
    <t>Thu, 16 Apr 2015 20:38:50 +0000</t>
  </si>
  <si>
    <t>Foreign Travel</t>
  </si>
  <si>
    <t>&lt;9ABFFFA47B84FA478A1BA79FA876B3C410A6B89F@CESC-EXCH01.clinton.local&gt;</t>
  </si>
  <si>
    <t>Mon, 4 Jan 2016 21:06:43 +0000</t>
  </si>
  <si>
    <t xml:space="preserve">IST Customer Satisfaction Survey </t>
  </si>
  <si>
    <t>&lt;D2B048AC.D4D59%george.petasis@law.georgetown.edu&gt;</t>
  </si>
  <si>
    <t>Fri, 21 Aug 2015 17:47:15 +0000</t>
  </si>
  <si>
    <t>"Deese, Brian C. EOP" &lt;Brian_C_Deese@who.eop.gov&gt;</t>
  </si>
  <si>
    <t>Automatic reply: If you have a minute</t>
  </si>
  <si>
    <t>&lt;31c52f83c5f24ce0a051b777e12f8164@CN-399-EXCH2.whca.mil&gt;</t>
  </si>
  <si>
    <t>Sat, 12 Dec 2015 11:57:44 -0500</t>
  </si>
  <si>
    <t>Dennis Cheng &lt;dcheng@hillaryclinton.com&gt;, 
 Michael Smith &lt;msmith@hillaryclinton.com&gt;, 
 Stephanie Hannon &lt;hannon@hillaryclinton.com&gt;, 
 Adam Parkhomenko &lt;aparkhomenko@hillaryclinton.com&gt;</t>
  </si>
  <si>
    <t>Fwd: Middle Class Donor program</t>
  </si>
  <si>
    <t>&lt;CAE6FiQ_kFZ4hQ89-BeWyFkH7K19amYxFtXWbpfA7UQ31QH9b5w@mail.gmail.com&gt;</t>
  </si>
  <si>
    <t>Wed, 23 Sep 2015 16:15:58 +0000</t>
  </si>
  <si>
    <t>Defunding Planned Parenthood. Again.</t>
  </si>
  <si>
    <t>&lt;2280e9-1d9-5602d03e@list.prochoiceamerica.org&gt;</t>
  </si>
  <si>
    <t>Fri, 2 Jan 2009 09:36:45 EST</t>
  </si>
  <si>
    <t>CongForbes@aol.com</t>
  </si>
  <si>
    <t>Incoming Administration</t>
  </si>
  <si>
    <t>&lt;cd5.44a6aab4.368f807d@aol.com&gt;</t>
  </si>
  <si>
    <t>Sat, 6 Sep 2008 16:34:22 -0500</t>
  </si>
  <si>
    <t>"Adam Hitchcock" &lt;ahitchcock@barackobama.com&gt;, john.podesta@gmail.com, 
 william.m.daley@jpmchase.com, cedley@gmail.com, 
 "Valerie Jarrett" &lt;vjarrett@barackobama.com&gt;, fpena@vestarden.com, 
 fromanm@citi.com, don.gips@level3.com, 
 "Pete Rouse" &lt;prouse@barackobama.com&gt;, 
 "Melody Barnes" &lt;mbarnes@barackobama.com&gt;, jg@rock-creek-ventures.com, 
 cbutts.obama08@gmail.com, burke1262@cox.net, 
 cbrowner@thealbrightgroupllc.com, sonalshah@google.com, ricesusane@aol.com, 
 todd.stern@wilmerhale.com, "Jim Steinberg" &lt;djsberg@gmail.com&gt;, 
 joshua.steiner@quadranglegroup.com, elgieh@yahoo.com, alexkoff@aol.com, 
 ldh@stanford.edu, james.rubin@bcpartners.com, cvarney@hhlaw.com, 
 "Lisa Brown" &lt;lisabrown3660@gmail.com&gt;, 
 "John Leibovitz" &lt;leibovitz@gmail.com&gt;, noveck@gmail.com, 
 gaylesmithgayle@gmail.com, tcuellar@stanford.edu, sewallconroy@comcast.net</t>
  </si>
  <si>
    <t>Education policy promises</t>
  </si>
  <si>
    <t>&lt;1B00035490093D4A9609987376E3B83326704284@manny.obama.local&gt;</t>
  </si>
  <si>
    <t>Fri, 13 Nov 2015 02:40:28 +0000</t>
  </si>
  <si>
    <t>Ron Klain &lt;ron.klain@revolution.com&gt;, 
 Jake Sullivan &lt;jsullivan@hillaryclinton.com&gt;, 
 Karen Dunn &lt;karen.l.dunn@gmail.com&gt;, 
 =?windows-1252?Q?Karen=0D=0A_Dunn_=28KDunn@BSFLLP.com=29?= &lt;KDunn@BSFLLP.com&gt;, 
 =?windows-1252?Q?Sara_Solow=0D=0A_=28ssolow@hillaryclinton.com=29?= &lt;ssolow@hillaryclinton.com&gt;, 
 =?windows-1252?Q?Tony_Carrk=0D=0A_=28tcarrk@hillaryclinton.com=29?= &lt;tcarrk@hillaryclinton.com&gt;, 
 =?windows-1252?Q?Kristina_Costa=0D=0A_=28kcosta@hillaryclinton.com=29?= &lt;kcosta@hillaryclinton.com&gt;, 
 "jbenenson@bsgco.com" &lt;jbenenson@bsgco.com&gt;, 
 Mandy Grunwald &lt;gruncom@aol.com&gt;, 
 "Jim.Margolis@gmmb.com" &lt;Jim.Margolis@gmmb.com&gt;, 
 =?windows-1252?Q?John=0D=0A_Podesta_=28john.podesta@gmail.com=29?= &lt;john.podesta@gmail.com&gt;, 
 "ha16@hillaryclinton.com" &lt;ha16@hillaryclinton.com&gt;, 
 =?windows-1252?Q?Jennifer_Palmieri=0D=0A_=28jpalmieri@hillaryclinton.com=29?= &lt;jpalmieri@hillaryclinton.com&gt;</t>
  </si>
  <si>
    <t>RE: Friday Debate Prep Thread + Tricky Questions</t>
  </si>
  <si>
    <t>&lt;14957.115111221403000585@us-mta-28.us.mimecast.lan&gt;</t>
  </si>
  <si>
    <t>Fri, 17 Aug 2012 13:46:21 -0400</t>
  </si>
  <si>
    <t>This is critical:</t>
  </si>
  <si>
    <t>&lt;97fa084c29cdfef1cb3678d79fb9cb1b@bounce.bluestatedigital.com&gt;</t>
  </si>
  <si>
    <t>Thu, 24 Dec 2015 18:43:50 -0500</t>
  </si>
  <si>
    <t>Re: Foundry</t>
  </si>
  <si>
    <t>&lt;CAE6FiQ-ES22u1Z8bx4nV-WvuW6VEnH_Di_hc3JDZkMOLKXC7uA@mail.gmail.com&gt;</t>
  </si>
  <si>
    <t>Fri, 17 Apr 2015 10:38:52 -0700</t>
  </si>
  <si>
    <t>Jake Sullivan &lt;jake.sullivan@gmail.com&gt;, 
 Marlon Marshall &lt;mmarshall@hillaryclinton.com&gt;, 
 Brynne Craig &lt;bcraig@hillaryclinton.com&gt;, 
 Jennifer Palmieri &lt;jpalmieri@hillaryclinton.com&gt;, 
 John Podesta &lt;john.podesta@gmail.com&gt;, Robby Mook &lt;re47@hillaryclinton.com&gt;</t>
  </si>
  <si>
    <t>Fwd: Trade</t>
  </si>
  <si>
    <t>&lt;CAMayD+4Z66Khqk7vgFcXFLwaKf39RxcA_GZ25gG=QzegCdUbhQ@mail.gmail.com&gt;</t>
  </si>
  <si>
    <t>Mon, 31 Aug 2015 19:41:08 +0000</t>
  </si>
  <si>
    <t>Dinner invitation from the Ambassador of Denmark</t>
  </si>
  <si>
    <t>&lt;2BF4F29D80B7D04E8653FFD00CA86CF330E7932F@WASAMBEX02.u1.um.dk&gt;</t>
  </si>
  <si>
    <t>Tue, 13 Jan 2015 16:07:18 +0000</t>
  </si>
  <si>
    <t>G'town Law: "Bringing Marginalized Girls into Focus in STEM and
 Career and Technical Education" 1/15</t>
  </si>
  <si>
    <t>&lt;5CFB44D64A78CA459D19BE4B86C9F9E8255879F6@LAW-MBX01.law.georgetown.edu&gt;</t>
  </si>
  <si>
    <t>Thu, 20 Aug 2015 00:56:11 -0400</t>
  </si>
  <si>
    <t>Kristina Schake &lt;kschake@hillaryclinton.com&gt;, 
 John Podesta &lt;john.podesta@gmail.com&gt;, 
 Amanda Renteria &lt;arenteria@hillaryclinton.com&gt;, 
 Charles Baker &lt;cbaker@hillaryclinton.com&gt;, 
 Brian Fallon &lt;bfallon@hillaryclinton.com&gt;, 
 Beth Jones &lt;bjones@hillaryclinton.com&gt;, 
 Robby Mook &lt;re47@hillaryclinton.com&gt;, Huma Abedin &lt;ha16@hillaryclinton.com&gt;, 
 Oren Shur &lt;oshur@hillaryclinton.com&gt;, 
 Alex Hornbrook &lt;ahornbrook@hillaryclinton.com&gt;, 
 Tony Carrk &lt;tcarrk@hillaryclinton.com&gt;, 
 Stephanie Hannon &lt;shannon@hillaryclinton.com&gt;, 
 Karen Finney &lt;kfinney@hillaryclinton.com&gt;, 
 Katie Dowd &lt;kdowd@hillaryclinton.com&gt;, jake.sullivan@gmail.com, 
 Dennis Cheng &lt;dcheng@hillaryclinton.com&gt;, 
 Lona Valmoro &lt;lvalmoro@hillaryclinton.com&gt;, 
 marlon marshall &lt;mmarshall@hillaryclinton.com&gt;, 
 Jake Sullivan &lt;jsullivan@hillaryclinton.com&gt;, 
 Teddy Goff &lt;tgoff@hillaryclinton.com&gt;, 
 Marc Elias &lt;melias@hillaryclinton.com&gt;, 
 Maya Harris &lt;mharris@hillaryclinton.com&gt;, 
 Elan Kriegel &lt;ekriegel@hillaryclinton.com&gt;, 
 Christina Reynolds &lt;creynolds@hillaryclinton.com&gt;, 
 Jennifer Palmieri &lt;jpalmieri@hillaryclinton.com&gt;</t>
  </si>
  <si>
    <t>Primary (Non-Early) States Report -- 8/19/15</t>
  </si>
  <si>
    <t>&lt;CALq5bd3GQhjwNW=FYvNeRoRmUtsgqTs3kWmaFJRXCbDowasW=Q@mail.gmail.com&gt;</t>
  </si>
  <si>
    <t>Sun, 15 Mar 2015 17:10:05 -0400</t>
  </si>
  <si>
    <t>Cummings staff</t>
  </si>
  <si>
    <t>&lt;31CCB6F7-2311-4770-99A4-163ED11C29F7@gmail.com&gt;</t>
  </si>
  <si>
    <t>Thu, 11 Dec 2014 08:39:57 -0500</t>
  </si>
  <si>
    <t>jomalley@gmail.com</t>
  </si>
  <si>
    <t>Connecting</t>
  </si>
  <si>
    <t>&lt;CALk44aDKLfpwzeW2q2O=LmZd5CYMD9g76GZKkmvjpk2=iomFpA@mail.gmail.com&gt;</t>
  </si>
  <si>
    <t>Sun, 21 Sep 2008 21:38:58 -0500</t>
  </si>
  <si>
    <t>Fw: NEH reviewer</t>
  </si>
  <si>
    <t>&lt;D5741E19E8CAB942A960B129CDEDEB4B0398232C@DAMON.obama.local&gt;</t>
  </si>
  <si>
    <t>Sun, 3 Jan 2016 15:09:14 -0500</t>
  </si>
  <si>
    <t>Speech Drafts &lt;speechdrafts@hillaryclinton.com&gt;, 
 Lily Adams &lt;ladams@hillaryclinton.com&gt;, 
 Matt Paul &lt;mpaul@hillaryclinton.com&gt;</t>
  </si>
  <si>
    <t>DRAFT: bullets for tomorrow's Iowa town halls</t>
  </si>
  <si>
    <t>&lt;CAFcwtWB1vbGiW4JKCvLLrg=6p2_3kUgzkqNeygZgJa6X0m1=7g@mail.gmail.com&gt;</t>
  </si>
  <si>
    <t>Mon, 18 Aug 2014 18:04:50 -0400</t>
  </si>
  <si>
    <t>Linda Fleener &lt;info@quinnforillinois.com&gt;</t>
  </si>
  <si>
    <t>An amazing opportunity</t>
  </si>
  <si>
    <t>&lt;9ca45dca9bd34ccb914b7234a2b8e327@quinnforillinois.com&gt;</t>
  </si>
  <si>
    <t>Wed, 4 Nov 2015 15:50:08 -0800</t>
  </si>
  <si>
    <t>Your thoughts on what's next at Brooks</t>
  </si>
  <si>
    <t>&lt;a0x8azbw10pw6br3usmfs9yx48z105ca.5ca.1446681008@updates.brooksrunning.com&gt;</t>
  </si>
  <si>
    <t>Mon, 4 Jan 2016 12:06:07 -0800</t>
  </si>
  <si>
    <t>&lt;0.1.4A.17D.1D1472B58F40A68.0@omp.news.united.com&gt;</t>
  </si>
  <si>
    <t>Tue, 18 Nov 2008 12:02:24 -0500</t>
  </si>
  <si>
    <t>Mark Lippert &lt;Mark.Lippert@ptt.gov&gt;</t>
  </si>
  <si>
    <t>John Podesta &lt;John.Podesta@ptt.gov&gt;, 
 Denis McDonough &lt;Denis.McDonough@ptt.gov&gt;, 
 "'john.podesta@gmail.com'" &lt;'john.podesta@gmail.com'&gt;</t>
  </si>
  <si>
    <t>RE: Gates and the Biden trip</t>
  </si>
  <si>
    <t>&lt;2D9BF548D5515F438B3AA0B0BE7BF5F62FE9813C7D@MBX-01.ptt.gov&gt;</t>
  </si>
  <si>
    <t>Mon, 5 Dec 2011 11:41:57 -0500</t>
  </si>
  <si>
    <t>Fwd: Materials for CGI Board Meeting, December 7th</t>
  </si>
  <si>
    <t>&lt;CAE6FiQ_dVXvac==Rp0oZb=+JnV5e3JQqhTycQ3_qEumRcUMdvg@mail.gmail.com&gt;</t>
  </si>
  <si>
    <t>Wed, 4 Sep 2013 16:11:43 +0000</t>
  </si>
  <si>
    <t>Tell Congress you oppose Syrian intervention</t>
  </si>
  <si>
    <t>&lt;297eed0c3c9c3cb1470fb5e52eb2a5ba@bounce.bluestatedigital.com&gt;</t>
  </si>
  <si>
    <t>Wed, 10 Feb 2016 17:49:59 -0800</t>
  </si>
  <si>
    <t>Perhaps the tone is: I realize I don't understand Senator Sanders</t>
  </si>
  <si>
    <t>&lt;D2E128C7.14E6B6%philm@neomailbox.ch&gt;</t>
  </si>
  <si>
    <t>Tue, 27 May 2008 18:23:47 -0400</t>
  </si>
  <si>
    <t>"'Jennifer Palmieri'" &lt;JPalmieri@americanprogress.org&gt;, 
 john.podesta@gmail.com</t>
  </si>
  <si>
    <t>RE: War room function, moving forward</t>
  </si>
  <si>
    <t>&lt;483c8a52.0443400a.7531.ffffa0ff@mx.google.com&gt;</t>
  </si>
  <si>
    <t>Sat, 4 Oct 2014 22:06:54 +0300</t>
  </si>
  <si>
    <t>Urgent international petition launched, calling upon Tel-Aviv Mayor
 Ron Huldai to stop actions against the homeless in OccupyTLV camp!</t>
  </si>
  <si>
    <t>&lt;41d45264ba7364387f5bc43d9241b23e@hra-ngo.org&gt;</t>
  </si>
  <si>
    <t>Mon, 5 Jan 2015 10:21:06 -0500</t>
  </si>
  <si>
    <t>"Jake.Sullivan@gmail.com" &lt;Jake.Sullivan@gmail.com&gt;, 
 Robby Mook &lt;robbymook@gmail.com&gt;, John Podesta &lt;john.podesta@gmail.com&gt;</t>
  </si>
  <si>
    <t>Call tonight at 830pm?</t>
  </si>
  <si>
    <t>&lt;CALk44aCou-zf1M+twXvUVc3m9eQwDyF9O5=T+hkQ9pBGoqohQA@mail.gmail.com&gt;</t>
  </si>
  <si>
    <t>Wed, 2 Dec 2015 10:10:35 -0500</t>
  </si>
  <si>
    <t>VMs: 1</t>
  </si>
  <si>
    <t>&lt;CAEMn5QkYTannUZvvDqci-+WEW-BZMVvjf_o9mMJq1MzkX9XWVw@mail.gmail.com&gt;</t>
  </si>
  <si>
    <t>Tue, 21 Apr 2015 19:44:24 -0400</t>
  </si>
  <si>
    <t>April 21st Nightly News Roundup</t>
  </si>
  <si>
    <t>&lt;CAEoe_Pqb00M=+rJ8ecVAVvVDBAXiiAqYX-2cGWXH6-ydjk2+qQ@mail.gmail.com&gt;</t>
  </si>
  <si>
    <t>Thu, 18 Feb 2010 17:40:27 -0500</t>
  </si>
  <si>
    <t>[big campaign] GOP Leadership Site Touts Recov Project</t>
  </si>
  <si>
    <t>&lt;A28459BA2B4D5D49BED0238513058A7F012ACB77DF9E@CAPMAILBOX.americanprogresscenter.org&gt;</t>
  </si>
  <si>
    <t>Fri, 15 Feb 2008 16:12:06 -0500</t>
  </si>
  <si>
    <t>abaumann@gqrr.com, anai@gqrr.com, 
 "Benjamin Jones" &lt;benjamin@hildebrandtewes.com&gt;, 
 "Cammie Croft" &lt;cammie@campaigntodefendamerica.org&gt;, 
 cammie@iraqcampaign.org, chris@campaigntodefendamerica.org, 
 ddonnelly@campaignmoney.org, 
 "'Eddie Vale '" &lt;eddie@campaigntodefendamerica.org&gt;, 
 fshakir@americanprogress.org, 
 "Ian Mandel" &lt;ian@campaigntodefendamerica.org&gt;, jcontario@gqrr.com, 
 jeff@imsdc.com, john.podesta@gmail.com, JPalmieri@americanprogress.org, 
 kfuksa@gqrr.com, lauren@hildebrandtewes.com, 
 lori@campaigntodefendamerica.org, martine@campaigntodefendamerica.org, 
 michelle@hildebrandtewes.com, "'Moira Mack'" &lt;moira@hildebrandtewes.com&gt;, 
 pbegala@hatcreekent.com, 
 "Rebecca Buckwalter-Poza " &lt;rebecca@campaigntodefendamerica.org&gt;, 
 sarah@hildebrandtewes.com, sgreenberg@gqrr.com, susan.mccue@one.org, 
 tara@campaigntodefendamerica.org, tom@zzranch.com, 
 tory@campaigntodefendamerica.org</t>
  </si>
  <si>
    <t>UPDATED: John McCain 2-15-08</t>
  </si>
  <si>
    <t>&lt;006601c87017$7e747820$1b10a8c0@hildebrandtewesconsulting.local&gt;</t>
  </si>
  <si>
    <t>Mon, 24 Nov 2014 15:13:20 +0000</t>
  </si>
  <si>
    <t>&lt;6EAC56DE9C501D49A7FC49228E068B7D0C1E880A@LAW-MBX01.law.georgetown.edu&gt;</t>
  </si>
  <si>
    <t>Tue, 15 Dec 2015 00:15:42 -0600</t>
  </si>
  <si>
    <t>have a very merry</t>
  </si>
  <si>
    <t>&lt;BC57D781-99C5-41F4-916E-7E7FAAC75877@me.com&gt;</t>
  </si>
  <si>
    <t>Fri, 19 Jun 2015 21:38:04 +0000</t>
  </si>
  <si>
    <t>Re: all set?</t>
  </si>
  <si>
    <t>&lt;18C87714-50A9-4C84-BB60-F5E74013F2C7@presidentclinton.com&gt;</t>
  </si>
  <si>
    <t>Fri, 15 May 2015 18:49:11 -0400</t>
  </si>
  <si>
    <t>Re: on-record quote?</t>
  </si>
  <si>
    <t>&lt;7126967819495370909@unknownmsgid&gt;</t>
  </si>
  <si>
    <t>Sat, 7 Feb 2015 14:24:33 -0500</t>
  </si>
  <si>
    <t>Georgetown University - Georgetown University Support
	&lt;help@georgetown.edu&gt;</t>
  </si>
  <si>
    <t>"podesta@georgetown.edu" &lt;podesta@georgetown.edu&gt;</t>
  </si>
  <si>
    <t>Service Center Ticket #8283-98544 New Ticket</t>
  </si>
  <si>
    <t>&lt;+ToPRLbd6RkZe4RVUzquU719pexigoUyXRcmEdAZFBE=@notify.parature.com&gt;</t>
  </si>
  <si>
    <t>Sun, 2 Nov 2008 18:46:26 +0000</t>
  </si>
  <si>
    <t>&lt;1378103142-1225651574-cardhu_decombobulator_blackberry.rim.net-1025404986-@bxe245.bisx.prod.on.blackberry&gt;</t>
  </si>
  <si>
    <t>Sat, 23 Aug 2014 06:13:36 -0400</t>
  </si>
  <si>
    <t>Save 15% Off Your Entire Purchase!</t>
  </si>
  <si>
    <t>&lt;24869-453-38JCJ5-XTQR92-SM5G6-DFQ586-VV21NG-H-M2-20140823-dee3cda30f24b73c@e-dialog.com&gt;</t>
  </si>
  <si>
    <t>Tue, 8 Jan 2013 13:23:42 -0500</t>
  </si>
  <si>
    <t>[big campaign] IN NEW TV AD AIRING TODAY ROXANNA GREEN, MOTHER OF
 NINE YEAR-OLD DAUGHTER KILLED IN TUCSON SHOOTING, DEMANDS A PLAN TO REDUCE
 GUN VIOLENCE FROM WASHINGTON</t>
  </si>
  <si>
    <t>&lt;5798EC18-4D06-4913-AF8F-C70569CA6CBF@aol.com&gt;</t>
  </si>
  <si>
    <t>Mon, 9 Mar 2015 00:40:16 +0000</t>
  </si>
  <si>
    <t>Re: Draft Statement for HRC for tomorrow</t>
  </si>
  <si>
    <t>&lt;76526D5E-9B11-4564-955C-BDC5EB811862@hrcoffice.com&gt;</t>
  </si>
  <si>
    <t>Sat, 25 Oct 2014 19:19:30 -0400</t>
  </si>
  <si>
    <t>Michael Brenner &lt;volunteer@quinnforillinois.com&gt;</t>
  </si>
  <si>
    <t>All hands on deck</t>
  </si>
  <si>
    <t>&lt;9b3515a1474f4df196e9e77128bcb4c1@quinnforillinois.com&gt;</t>
  </si>
  <si>
    <t>Tue, 8 Mar 2016 18:25:52 -0500</t>
  </si>
  <si>
    <t>Thinking of you</t>
  </si>
  <si>
    <t>&lt;EC438520-3989-43EE-8C0D-EE90119E5FF4@gmail.com&gt;</t>
  </si>
  <si>
    <t>Fri, 4 Nov 2011 17:53:32 -0400</t>
  </si>
  <si>
    <t>Jennifer Dunn &lt;jennifer.dunn@clintonglobalinitiative.org&gt;</t>
  </si>
  <si>
    <t>Re: Monday's Return Flight</t>
  </si>
  <si>
    <t>&lt;CAE6FiQ8rx+KOd9Pbv26R=U-wgi_sxB9N6AWuqgHfzH_4009gXg@mail.gmail.com&gt;</t>
  </si>
  <si>
    <t>Sun, 23 Aug 2015 17:03:28 -0400</t>
  </si>
  <si>
    <t>Other NV docs to review</t>
  </si>
  <si>
    <t>&lt;CAEMn5QkP13WFD3cwiCKVYUy2ZxaKpZPJKNvDCU5Cy0D_z=SgVA@mail.gmail.com&gt;</t>
  </si>
  <si>
    <t>Sat, 14 Mar 2015 11:31:31 -0400</t>
  </si>
  <si>
    <t>On Laptops</t>
  </si>
  <si>
    <t>&lt;5DE834C9-E931-4FC5-A464-B85FC127C5F9@gmail.com&gt;</t>
  </si>
  <si>
    <t>Mon, 29 Jun 2015 14:29:14 -0400</t>
  </si>
  <si>
    <t>Frank Raines &lt;fdraines@xappmedia.com&gt;</t>
  </si>
  <si>
    <t>Re: Requesting Information Regarding the Campaign</t>
  </si>
  <si>
    <t>&lt;CAE6FiQ9SroVrkWFKFBZOBHdhy=gG-i-uHTS=k42TqhEYrLSdwQ@mail.gmail.com&gt;</t>
  </si>
  <si>
    <t>Thu, 31 Dec 2015 19:18:06 -0600</t>
  </si>
  <si>
    <t>Nature Needs You! Give by MIDNIGHT!</t>
  </si>
  <si>
    <t>&lt;809b593a372e410ea2f765a76b7e1b68@nature.org&gt;</t>
  </si>
  <si>
    <t>Tue, 1 Dec 2015 10:49:55 -0500</t>
  </si>
  <si>
    <t>Kristina Schake &lt;kschake@hillaryclinton.com&gt;, 
 John Podesta &lt;jp66@hillaryclinton.com&gt;, 
 Brian Fallon &lt;bfallon@hillaryclinton.com&gt;</t>
  </si>
  <si>
    <t>&lt;d9681d29e0fcb85b72f9fc3affaac531@mail.gmail.com&gt;</t>
  </si>
  <si>
    <t>Mon, 23 Feb 2015 20:47:16 +0000</t>
  </si>
  <si>
    <t>Update food security war-game</t>
  </si>
  <si>
    <t>&lt;CO1PR05MB4277A45FC1B1CA691AB4705DA290@CO1PR05MB427.namprd05.prod.outlook.com&gt;</t>
  </si>
  <si>
    <t>Wed, 1 Jul 2015 10:44:56 -0400</t>
  </si>
  <si>
    <t>Re: Recommendations on Mandatory Federal GMO Labeling</t>
  </si>
  <si>
    <t>&lt;OFCDE821B8.E9A1BB2C-ON85257E75.00504A2A-85257E75.0051050E@notes.na.collabserv.com&gt;</t>
  </si>
  <si>
    <t>Wed, 20 Feb 2008 15:41:17 -0500</t>
  </si>
  <si>
    <t>john.podesta@gmail.com, pbegala@hatcreekent.com</t>
  </si>
  <si>
    <t>Corzine mtg sunday</t>
  </si>
  <si>
    <t>&lt;A2A2F2B7956F5649969225C6F0DD3A6309117E@OneMailSvr.oneone.org&gt;</t>
  </si>
  <si>
    <t>Thu, 10 Apr 2014 13:47:28 -0400</t>
  </si>
  <si>
    <t>Fwd: New Rule Prohibits Voters In Miami-Dade County From Using The
 Restroom, No Matter How Long The Line</t>
  </si>
  <si>
    <t>&lt;CALk44aDZZ1hrwadQqMP-ieeohEAQ-357vrhvSxAf9M6dOjKAXg@mail.gmail.com&gt;</t>
  </si>
  <si>
    <t>Thu, 20 Aug 2015 03:55:46 -0400</t>
  </si>
  <si>
    <t>Re: Soros sept 19 invite</t>
  </si>
  <si>
    <t>&lt;CAE6FiQ_LoG6t2Zg7XMTv3rX1a_h7GY=j3_gSrSRObG-GDTpHGA@mail.gmail.com&gt;</t>
  </si>
  <si>
    <t>Mon, 8 Sep 2008 13:32:48 -0400</t>
  </si>
  <si>
    <t>Re: Draft email to working group</t>
  </si>
  <si>
    <t>&lt;8dd172e0809081032o533f6d00h802e0e46af7cedc7@mail.gmail.com&gt;</t>
  </si>
  <si>
    <t>Mon, 30 Jul 2012 18:12:56 +0000</t>
  </si>
  <si>
    <t>[big campaign] COURSE CATALOG: Romney University is in session tomorrow</t>
  </si>
  <si>
    <t>&lt;A174460A0ECEE04D8F19B641D9BD9FC508017D@CH1PRD0510MB379.namprd05.prod.outlook.com&gt;</t>
  </si>
  <si>
    <t>Fri, 19 Dec 2008 15:42:34 -0500</t>
  </si>
  <si>
    <t>"Carla Ohringer" &lt;Cohringer@progressivestrategies.net&gt;</t>
  </si>
  <si>
    <t>Happy Holidays from our new office....please update your records.</t>
  </si>
  <si>
    <t>&lt;8D7491BB0FF9BF4C9C6E552B3732141DE54171@pssvr.progressivestrategies.net&gt;</t>
  </si>
  <si>
    <t>Wed, 2 Sep 2015 08:47:09 -0400</t>
  </si>
  <si>
    <t>Mandy Grunwald &lt;gruncom@aol.com&gt;, Joel Benenson &lt;jbenenson@bsgco.com&gt;, 
 "Margolis, Jim" &lt;Jim.Margolis@gmmb.com&gt;, 
 John Anzalone &lt;john@algpolling.com&gt;, David Binder &lt;David@db-research.com&gt;, 
 Rich Davis &lt;rich@dixondavismedia.com&gt;, 
 David Dixon &lt;david@dixondavismedia.com&gt;, 
 Christina Reynolds &lt;creynolds@hillaryclinton.com&gt;, 
 Kristina Schake &lt;kschake@hillaryclinton.com&gt;, 
 Jennifer Palmieri &lt;jpalmieri@hillaryclinton.com&gt;, 
 Huma Abedin &lt;ha16@hillaryclinton.com&gt;, 
 Nick Merrill &lt;nmerrill@hillaryclinton.com&gt;, 
 Brian Fallon &lt;bfallon@hillaryclinton.com&gt;, 
 John Podesta &lt;john.podesta@gmail.com&gt;, Oren Shur &lt;oshur@hillaryclinton.com&gt;</t>
  </si>
  <si>
    <t>10:30 AM Call</t>
  </si>
  <si>
    <t>&lt;CAG7k_MoDJpRkMaX0NAdvWgD8+aR8GOo-ytixyKXGbPxvWAvm0g@mail.gmail.com&gt;</t>
  </si>
  <si>
    <t>Mon, 10 Aug 2015 16:04:19 -0700</t>
  </si>
  <si>
    <t>Re: DRAFT: Bullets for tomorrow's NH college town hall</t>
  </si>
  <si>
    <t>&lt;CACWw=rQRjE8wj3_-hMvLstqFmpu2kqVH3+U2q6X1ZsUf8Wi5Wg@mail.gmail.com&gt;</t>
  </si>
  <si>
    <t>Tue, 24 Nov 2015 17:06:23 -0500</t>
  </si>
  <si>
    <t>"Employee.Benefits.Office [Organization]" &lt;benefitshelp@georgetown.edu&gt;</t>
  </si>
  <si>
    <t>Year End Payroll Information for 2015</t>
  </si>
  <si>
    <t>&lt;CACp86q+hM80hnOH1zA0d5PEf-08Z11HF-586DSnYt6b+Apws2w@mail.gmail.com&gt;</t>
  </si>
  <si>
    <t>Tue, 3 Mar 2015 15:44:29 +0000</t>
  </si>
  <si>
    <t>Institute for Public Representation Works to Protect Children's
 Privacy</t>
  </si>
  <si>
    <t>&lt;5CFB44D64A78CA459D19BE4B86C9F9E8255884C5@LAW-MBX01.law.georgetown.edu&gt;</t>
  </si>
  <si>
    <t>Wed, 21 May 2014 11:04:49 -0400</t>
  </si>
  <si>
    <t>State by State Medical Assistance FY 2012 LTSS Data for Aged
  and Disabled.</t>
  </si>
  <si>
    <t>&lt;CACr=55vH8XQXWNLJEDby3QHgQcb99GHpjy53d4mo94SNg79q5w@mail.gmail.com&gt;</t>
  </si>
  <si>
    <t>Tue, 2 Sep 2014 22:45:06 +0300</t>
  </si>
  <si>
    <t>drugs,terrorand countermeasures</t>
  </si>
  <si>
    <t>&lt;0579F307E23E4547983581042E85CF23@rodeh&gt;</t>
  </si>
  <si>
    <t>Mon, 10 Aug 2015 16:22:01 -0700</t>
  </si>
  <si>
    <t>Huma Abedin &lt;huma@hrcoffice.com&gt;, 
 Kristina Schake &lt;kschake@hillaryclinton.com&gt;, 
 Jennifer Palmieri &lt;jpalmieri@hillaryclinton.com&gt;</t>
  </si>
  <si>
    <t>Fwd: Wanger/unsolicited comment</t>
  </si>
  <si>
    <t>&lt;CAE6FiQ-=wos911gwv7g8x_r4G7niUFTb+XvEus+8m=W=dt+jkw@mail.gmail.com&gt;</t>
  </si>
  <si>
    <t>Sun, 14 Jun 2015 17:13:40 -0400</t>
  </si>
  <si>
    <t>Re: First HRC Iowa interview with audio</t>
  </si>
  <si>
    <t>&lt;5078EC5A-709A-4F8B-9D68-66096C43F58A@aol.com&gt;</t>
  </si>
  <si>
    <t>Wed, 17 Feb 2016 22:52:10 -0500</t>
  </si>
  <si>
    <t>Zoe Lofgren &lt;zoe106@yahoo.com&gt;</t>
  </si>
  <si>
    <t>Re: Encryption</t>
  </si>
  <si>
    <t>&lt;CAE6FiQ-e_Oor0sOftA+vHUieXxb2orK0AJKdM_DPwpH2W6K+wg@mail.gmail.com&gt;</t>
  </si>
  <si>
    <t>Sun, 3 Aug 2014 15:32:00 +0000</t>
  </si>
  <si>
    <t>Re: Bill Clinton eulogizes Richard Mellon Scaife: Nemesis, then
 friend - Kenneth P. Vogel - POLITICO.com</t>
  </si>
  <si>
    <t>&lt;838FF31C-8553-4BFB-944B-0814949E4626@sandlerfoundation.org&gt;</t>
  </si>
  <si>
    <t>Tue, 4 Jun 2013 15:08:09 +0000</t>
  </si>
  <si>
    <t>Fwd: FWD: Why Michelle is coming to Virginia</t>
  </si>
  <si>
    <t>&lt;80c1a22a75be40d6ea7e1ed7af978adf@bounce.bluestatedigital.com&gt;</t>
  </si>
  <si>
    <t>Thu, 2 Feb 2012 23:52:12 -0500</t>
  </si>
  <si>
    <t>Laura Graham &lt;Laura@presidentclinton.com&gt;</t>
  </si>
  <si>
    <t>My response on Laura's email on questions and staff email attached.</t>
  </si>
  <si>
    <t>&lt;CALk44aB_ov0TecbFg6yrrytFJj61R+ucGEN3N3-YXi=50fzLLg@mail.gmail.com&gt;</t>
  </si>
  <si>
    <t>Tue, 14 Oct 2014 12:19:05 +0300</t>
  </si>
  <si>
    <t>Fw: Drugs, Terror and countermeasures</t>
  </si>
  <si>
    <t>&lt;B8DBD07FB3CB43D29335C42CDD345633@rodeh&gt;</t>
  </si>
  <si>
    <t>Thu, 7 Jan 2016 16:06:25 -0500</t>
  </si>
  <si>
    <t>&lt;CAE6FiQ_EnMWW075qth9MOhYkKZ0eSeT9s0ujyET_NBW=spcvxw@mail.gmail.com&gt;</t>
  </si>
  <si>
    <t>Mon, 2 Mar 2015 22:06:46 -0500</t>
  </si>
  <si>
    <t>Re: I highly recommend</t>
  </si>
  <si>
    <t>&lt;CAE6FiQ8hxaaOMbS6Rp3zFrnZyQJTfPVbO1GhMwq2Px+MTW1RLA@mail.gmail.com&gt;</t>
  </si>
  <si>
    <t>Wed, 18 Mar 2015 08:58:39 -0400</t>
  </si>
  <si>
    <t>Re: Fwd: Re:</t>
  </si>
  <si>
    <t>&lt;F6BE649F-6CC6-4BF8-B289-5BFB6720D2D8@gmail.com&gt;</t>
  </si>
  <si>
    <t>Sun, 2 Aug 2015 09:47:09 -0500</t>
  </si>
  <si>
    <t>john.podesta@gmail.com, Pete Ogden &lt;progden@gmail.com&gt;</t>
  </si>
  <si>
    <t>Harper has called election in Canada</t>
  </si>
  <si>
    <t>&lt;BAY405-EAS134619568133EF5767AAABB94880@phx.gbl&gt;</t>
  </si>
  <si>
    <t>Mon, 28 Dec 2015 22:24:25 +0000</t>
  </si>
  <si>
    <t>&lt;1726816835.520638191451341465505.JavaMail.app@rbg22.atlis1&gt;</t>
  </si>
  <si>
    <t>Sun, 23 Nov 2014 08:33:55 -0500</t>
  </si>
  <si>
    <t>Materials for our call</t>
  </si>
  <si>
    <t>&lt;CA+NiFyNBoS-CK9oQqAAgTns78rYidYFmznFkQg1n9569qj9u2Q@mail.gmail.com&gt;</t>
  </si>
  <si>
    <t>Mon, 18 Jan 2016 17:04:42 -0500</t>
  </si>
  <si>
    <t>UPDATE: HRC Call Moved to 6:00 PM</t>
  </si>
  <si>
    <t>&lt;CAEMn5QmfV8rLR7mC_6kLqBjnirD_Nm5_1Uj7sAAwDVoZ=TBskg@mail.gmail.com&gt;</t>
  </si>
  <si>
    <t>Fri, 8 May 2015 09:12:45 -0700</t>
  </si>
  <si>
    <t>Re: Launch date</t>
  </si>
  <si>
    <t>&lt;5349594345851716697@unknownmsgid&gt;</t>
  </si>
  <si>
    <t>Mon, 16 Feb 2015 17:09:15 -0500</t>
  </si>
  <si>
    <t>Re: Michael Ramdatt - Penn for Hillary</t>
  </si>
  <si>
    <t>&lt;CAGzBrvEN+29xd_9qB=TXh7RUDZasV2MCxzn8sQyWEL92cR_NOQ@mail.gmail.com&gt;</t>
  </si>
  <si>
    <t>Thu, 21 Jan 2010 11:14:56 -0500</t>
  </si>
  <si>
    <t>[big campaign] LCV statement on Citizens United</t>
  </si>
  <si>
    <t>&lt;05D9343B523E1446ADF2228B188E78EA1FEA584222@lcvexchange.lcv.local&gt;</t>
  </si>
  <si>
    <t>Sun, 14 Sep 2008 22:11:56 -0400</t>
  </si>
  <si>
    <t>[big campaign] New Ad Campaign Calls For Serious Debate</t>
  </si>
  <si>
    <t>&lt;26B3DD16453D0D48B15B24BF38F16ACC7928E9@mail.FLORENCE&gt;</t>
  </si>
  <si>
    <t>Mon, 29 Jun 2015 12:00:59 -0400</t>
  </si>
  <si>
    <t>Re: TWEETS 6/29</t>
  </si>
  <si>
    <t>&lt;CAE6FiQ_jWGZ+GJCTxtzMjpua2Mp5wupvWNVj1PvJHi1NnQC3Yg@mail.gmail.com&gt;</t>
  </si>
  <si>
    <t>Mon, 25 Oct 2010 13:01:45 -0400</t>
  </si>
  <si>
    <t>[big campaign] Reports tracking the impact of Citizens United on 2010...</t>
  </si>
  <si>
    <t>&lt;AANLkTi==qNzLHfZihT=fUGPKb_xieKSAc7TB7u7BqrBT@mail.gmail.com&gt;</t>
  </si>
  <si>
    <t>Wed, 9 Sep 2015 13:26:25 -0400</t>
  </si>
  <si>
    <t>Phone Call</t>
  </si>
  <si>
    <t>&lt;CAL0jL8UoaNjQHrENzc=ynRAdmCVxTF3CVPBaDjDo=OTp1x__+g@mail.gmail.com&gt;</t>
  </si>
  <si>
    <t>Tue, 27 May 2008 15:08:33 -0400</t>
  </si>
  <si>
    <t>[big campaign] FW: RELEASE: Bush's Weak Dollar</t>
  </si>
  <si>
    <t>&lt;80A0C6FBCD6E494E8933D1D1A52D267A0CF5B06E@epistula.americanprogresscenter.org&gt;</t>
  </si>
  <si>
    <t>Fri, 23 Oct 2015 18:35:09 -0400</t>
  </si>
  <si>
    <t>&lt;CAK3mCgFpxTZxL5e8gHU5pOD9xw0OJMFhH1NoSUXfnji7gwXBkw@mail.gmail.com&gt;</t>
  </si>
  <si>
    <t>Wed, 23 Apr 2008 23:35:07 -0000</t>
  </si>
  <si>
    <t>&lt;bvf2jyaa1qhy9saxscf2jatugwckaz.2011616918.994@mta123.favorites.safeway.com&gt;</t>
  </si>
  <si>
    <t>Tue, 21 Apr 2015 23:56:37 -0400</t>
  </si>
  <si>
    <t>&lt;006101d07cb0$57aabd00$07003700$@rr.com&gt;</t>
  </si>
  <si>
    <t>Fri, 1 May 2015 16:14:44 -0400</t>
  </si>
  <si>
    <t>Checking your missed calls...</t>
  </si>
  <si>
    <t>&lt;CAEMn5QnZfOpzQ2p62Zk_mnOdVZ-eDKHzcKVgDhPTyHWfcJxqWg@mail.gmail.com&gt;</t>
  </si>
  <si>
    <t>Thu, 11 Jun 2015 19:14:29 -0400</t>
  </si>
  <si>
    <t>June 11 Evening Network News Roundup</t>
  </si>
  <si>
    <t>&lt;CAGTda=DfJTX_K10PS4k_6-XntCK=++WiWyNNEeSLNu8ny25ZZw@mail.gmail.com&gt;</t>
  </si>
  <si>
    <t>Fri, 1 Apr 2011 09:49:13 -0400 (EDT)</t>
  </si>
  <si>
    <t>[big campaign] New Huff Post from Creamer- Messina Perfect Choice To
 Manage Obama Campaign</t>
  </si>
  <si>
    <t>&lt;8CDBE8AB86E2D08-1D44-8AB5@Webmail-m105.sysops.aol.com&gt;</t>
  </si>
  <si>
    <t>Wed, 10 Sep 2014 12:10:36 -0400</t>
  </si>
  <si>
    <t>Idea for strategist</t>
  </si>
  <si>
    <t>&lt;553698D6-16C5-4BB9-814E-233159F474E6@terrymcauliffe.com&gt;</t>
  </si>
  <si>
    <t>Sat, 12 Dec 2015 11:46:08 -0800</t>
  </si>
  <si>
    <t>Did you beat him?</t>
  </si>
  <si>
    <t>&lt;-8893614527046158104@unknownmsgid&gt;</t>
  </si>
  <si>
    <t>Mon, 20 Oct 2008 10:01:09 -0400</t>
  </si>
  <si>
    <t>RE: Going into independent agencies</t>
  </si>
  <si>
    <t>&lt;0DA00BFE3116BB4DB975587B3511F4E0038F6BDD@EXNJMB57.nam.nsroot.net&gt;</t>
  </si>
  <si>
    <t>Sun, 16 Nov 2014 11:49:08 +0200</t>
  </si>
  <si>
    <t>&lt;123F414F5D8E45698EACC581C7F30FD5@rodeh&gt;</t>
  </si>
  <si>
    <t>Tue, 24 Mar 2015 18:33:07 +0000</t>
  </si>
  <si>
    <t>"Altman, Roger" &lt;Altman@Evercore.com&gt;</t>
  </si>
  <si>
    <t>Re: Financial Policy</t>
  </si>
  <si>
    <t>&lt;20150324183304.5861524.55066.50856@evercore.com&gt;</t>
  </si>
  <si>
    <t>Tue, 23 Jun 2015 03:25:50 +0000</t>
  </si>
  <si>
    <t>Liu He Meeting Confirmed -- Requesting Topics for Meeting</t>
  </si>
  <si>
    <t>&lt;BY2PR05MB1926AA585901D97907925A0BCFA00@BY2PR05MB1926.namprd05.prod.outlook.com&gt;</t>
  </si>
  <si>
    <t>Thu, 16 Apr 2015 13:31:42 -0700</t>
  </si>
  <si>
    <t>FW: New Rapid Response Process</t>
  </si>
  <si>
    <t>&lt;C954AA38C655C743B7FBADE01FB689F512FF9CAAE5@DBR-SBS2008.dbr.local&gt;</t>
  </si>
  <si>
    <t>Sun, 2 Dec 2007 16:01:55 +0000</t>
  </si>
  <si>
    <t>john.podesta@gmail.com, "Paul Begala" &lt;pbegala@hatcreekent.com&gt;, 
 "Susan McCue" &lt;susan@one.org&gt;, "Stan Greenberg" &lt;sgreenberg@gqrr.com&gt;, 
 "Tara McGuinness" &lt;tara.mcguinness@gmail.com&gt;</t>
  </si>
  <si>
    <t>Keeping Bush in focus</t>
  </si>
  <si>
    <t>&lt;1930306892-1196611339-cardhu_decombobulator_blackberry.rim.net-1726764978-@bxe123.bisx.prod.on.blackberry&gt;</t>
  </si>
  <si>
    <t>Sun, 27 Sep 2015 03:46:43 +0000</t>
  </si>
  <si>
    <t>john.podesta@gmail.com, 
 Caitlin Merchant &lt;caitlin@grunwald-communications.com&gt;, 
 Varun Anand &lt;vanand@hillaryclinton.com&gt;, 
 Nick Merrill &lt;nmerrill@hillaryclinton.com&gt;, 
 "Ann O'Leary" &lt;aoleary@hillaryclinton.com&gt;, 
 Huma Abedin &lt;ha16@hillaryclinton.com&gt;, 
 Jennifer Palmieri &lt;jpalmieri@hillaryclinton.com&gt;, 
 Lona Valmoro &lt;lvalmoro@hillaryclinton.com&gt;, 
 Brian Fallon &lt;bfallon@hillaryclinton.com&gt;, 
 Kristina Schake &lt;kschake@hillaryclinton.com&gt;, 
 Cheryl Mills &lt;cmills@cdmillsgroup.com&gt;, 
 Heather Samuelson &lt;hsamuelson@cdmillsgroup.com&gt;, 
 Mandy Grunwald &lt;gruncom@aol.com&gt;, 
 Connolly Keigher &lt;connollykeigher@gmail.com&gt;, 
 Kristina Costa &lt;kcosta@hillaryclinton.com&gt;, 
 Corey Ciorciari &lt;cciorciari@hillaryclinton.com&gt;</t>
  </si>
  <si>
    <t>Invitation: 7am ET Call with HRC  @ Sun Sep 27, 2015 7am - 8am (john.podesta@gmail.com)</t>
  </si>
  <si>
    <t>&lt;001a1143ea38de06160520b26d03@google.com&gt;</t>
  </si>
  <si>
    <t>Wed, 24 Jun 2015 18:22:47 +0000</t>
  </si>
  <si>
    <t>FW: Names for guest list</t>
  </si>
  <si>
    <t>&lt;9ABFFFA47B84FA478A1BA79FA876B3C410BC0D5E@CESC-EXCH01.clinton.local&gt;</t>
  </si>
  <si>
    <t>Wed, 22 Oct 2008 11:55:08 -0400</t>
  </si>
  <si>
    <t>[big campaign] Tracking Update: Palin Rally in Findlay, OH 10/22/08</t>
  </si>
  <si>
    <t>&lt;c28de9b0810220855p173b3e7al7b97c6a26d93fc8d@mail.gmail.com&gt;</t>
  </si>
  <si>
    <t>Mon, 20 Aug 2012 13:51:03 -0400</t>
  </si>
  <si>
    <t>"Susan Douglass " &lt;info@johndouglassforcongress.com&gt;</t>
  </si>
  <si>
    <t>No means no</t>
  </si>
  <si>
    <t>&lt;1029cb52a4d942c592b50922f18a10af@johndouglassforcongress.com&gt;</t>
  </si>
  <si>
    <t>Wed, 11 Dec 2013 10:51:02 -0500 (EST)</t>
  </si>
  <si>
    <t>&lt;1115875804856.1101360615949.43405.3.41104449@scheduler.constantcontact.com&gt;</t>
  </si>
  <si>
    <t>Tue, 10 Dec 2013 09:05:51 -0500</t>
  </si>
  <si>
    <t>Sally Jewell &lt;srj2@ios.doi.gov&gt;</t>
  </si>
  <si>
    <t>Welcome back!</t>
  </si>
  <si>
    <t>&lt;20cb363a5e7a977a22a22909dab331f4@mail.gmail.com&gt;</t>
  </si>
  <si>
    <t>Sat, 30 Aug 2014 12:30:13 -0400</t>
  </si>
  <si>
    <t>Re: When do you expect immigration executive action to pop?</t>
  </si>
  <si>
    <t>&lt;CAE6FiQ-jZ8=Wzv+b6vT6zLGg+Jj4a5___ALPYo3GP5yWVqo21Q@mail.gmail.com&gt;</t>
  </si>
  <si>
    <t>Tue, 21 Apr 2015 21:25:42 -0700</t>
  </si>
  <si>
    <t>Re: I did it</t>
  </si>
  <si>
    <t>&lt;CAAVDwMLhgu-ZMMcFNsxoCRA7MQv=StK8-qnEteYGTyPoF3-Pfw@mail.gmail.com&gt;</t>
  </si>
  <si>
    <t>Tue, 8 Dec 2015 19:17:52 -0500</t>
  </si>
  <si>
    <t>&lt;CAE6FiQ_245ZtHwsvAQe7ke4Md0uSaLqRVbwrC0skvmHjP873bQ@mail.gmail.com&gt;</t>
  </si>
  <si>
    <t>Tue, 22 Sep 2015 09:42:06 -0700</t>
  </si>
  <si>
    <t>Re: REVISED: Iowa health speech</t>
  </si>
  <si>
    <t>&lt;CACWw=rRCQk5NV5j+-hQAjX2pNEfrcCVbMSct=kmnqEYDL_6G+g@mail.gmail.com&gt;</t>
  </si>
  <si>
    <t>Sun, 24 Jan 2016 04:03:56 +0000</t>
  </si>
  <si>
    <t>&lt;991B564D-E92D-4DB3-8335-F5BCDC9808DB@podesta.com&gt;</t>
  </si>
  <si>
    <t>Mon, 14 Dec 2015 23:06:56 +0000</t>
  </si>
  <si>
    <t>&lt;5610e76723269afdbb48ea5a0aabb61bfc1.20151214230645@mail76.atl31.mcdlv.net&gt;</t>
  </si>
  <si>
    <t>Sun, 9 Feb 2014 08:29:31 -0500</t>
  </si>
  <si>
    <t>Tina Flournoy &lt;Tina@presidentclinton.com&gt;, 
 Bruce Lindsey &lt;BruceRLindsey@aol.com&gt;, 
 John Podesta &lt;john.podesta@gmail.com&gt;</t>
  </si>
  <si>
    <t>Had several calls</t>
  </si>
  <si>
    <t>&lt;CALk44aCE7KEekN+1Wb0c78dJ5ZSXJpCxPdK20W50E7wnV_UL9Q@mail.gmail.com&gt;</t>
  </si>
  <si>
    <t>Fri, 17 Jan 2014 17:18:56 -0600</t>
  </si>
  <si>
    <t>Hugh Mann &lt;hughmannorganicmd@gmail.com&gt;</t>
  </si>
  <si>
    <t>Peace Poetry - Brother</t>
  </si>
  <si>
    <t>&lt;34921037-56F9-401B-A412-1ECCA6481A02@gmail.com&gt;</t>
  </si>
  <si>
    <t>Tue, 18 Dec 2007 22:36:09 -0500</t>
  </si>
  <si>
    <t>"Zach Schwartz" &lt;zschwartz@shangrila.us&gt;, 
 "Stan Greenberg" &lt;sgreenberg@gqrr.com&gt;, 
 "Begala, Paul" &lt;pbegala@hatcreekent.com&gt;, "Susan McCue" &lt;susan@one.org&gt;, 
 "John Podesta" &lt;john.podesta@gmail.com&gt;, 
 "Tara McGuinness" &lt;tara.mcguinness@gmail.com&gt;</t>
  </si>
  <si>
    <t>Edwards leads in Iowa poll, Obama drops to third</t>
  </si>
  <si>
    <t>&lt;87906ab90712181936v3a59f559we6b5aac6dda77ba4@mail.gmail.com&gt;</t>
  </si>
  <si>
    <t>Mon, 2 Feb 2015 16:01:40 +0000</t>
  </si>
  <si>
    <t>Water shutoff</t>
  </si>
  <si>
    <t>&lt;31CE96223F9FEB48B18809782CE097F448EFB9@LAW-MBX02.law.georgetown.edu&gt;</t>
  </si>
  <si>
    <t>Thu, 19 Feb 2015 08:22:19 -0500</t>
  </si>
  <si>
    <t>&lt;CALk44aCh-pX8=4MCFWh407-L7UgZFd73d1wsva5OSk6QZOfrRQ@mail.gmail.com&gt;</t>
  </si>
  <si>
    <t>Tue, 28 Jul 2015 14:51:56 -0400</t>
  </si>
  <si>
    <t>Re: HRC on the memo</t>
  </si>
  <si>
    <t>&lt;612236367083737819@unknownmsgid&gt;</t>
  </si>
  <si>
    <t>Fri, 4 Sep 2015 18:59:14 -0400</t>
  </si>
  <si>
    <t>&lt;9BD1A332-30AF-4C71-BF57-3062333F816D@aol.com&gt;</t>
  </si>
  <si>
    <t>Thu, 18 Feb 2016 15:52:18 -0800</t>
  </si>
  <si>
    <t>Gennifer McKissack &lt;gennifer@jiveprdigital.com&gt;</t>
  </si>
  <si>
    <t>The Phoenix Incident</t>
  </si>
  <si>
    <t>&lt;0897E31F-BA03-473B-B853-112F8EBF7692@jiveprdigital.com&gt;</t>
  </si>
  <si>
    <t>Tue, 23 Feb 2016 21:40:57 -0500</t>
  </si>
  <si>
    <t>SC | 2.23.2016</t>
  </si>
  <si>
    <t>&lt;-6424809586746487035@unknownmsgid&gt;</t>
  </si>
  <si>
    <t>Mon, 14 Nov 2011 17:30:53 +0000</t>
  </si>
  <si>
    <t>Fw: Bill Clinton To Advise Financial Firm Run By Longtime Associates Doug Band, Declan Kelly</t>
  </si>
  <si>
    <t>&lt;1291273977-1321291855-cardhu_decombobulator_blackberry.rim.net-1476060827-@b11.c6.bise6.blackberry&gt;</t>
  </si>
  <si>
    <t>Sun, 11 Oct 2015 17:32:30 +0000</t>
  </si>
  <si>
    <t>Petition: Stop Citizens United</t>
  </si>
  <si>
    <t>&lt;4bee0249ea5497103a7e3000f9ea02d6@bounce.bluestatedigital.com&gt;</t>
  </si>
  <si>
    <t>Sat, 26 Dec 2015 05:46:08 -0700</t>
  </si>
  <si>
    <t>Only 2 Days Left to Save 15% or more</t>
  </si>
  <si>
    <t>&lt;6jtnbnph5j96uve4uf22fxdnj4nwooki.oki.1451133968@bronto.com&gt;</t>
  </si>
  <si>
    <t>Mon, 9 Jan 2012 13:47:10 -0500</t>
  </si>
  <si>
    <t>RE: PBS film on WJC</t>
  </si>
  <si>
    <t>&lt;DD26EE79F4B6AB4A85D7C90F536D3CA32A53B6340F@CLINTON07.utopiasystems.net&gt;</t>
  </si>
  <si>
    <t>Wed, 11 Nov 2015 20:19:01 +0000</t>
  </si>
  <si>
    <t>"admin@endcitizensunited.org" &lt;admin@endcitizensunited.org&gt;</t>
  </si>
  <si>
    <t>INCREDIBLE (huge news!!)</t>
  </si>
  <si>
    <t>&lt;16ad5355687476ebe78be3446d0491f1@bounce.bluestatedigital.com&gt;</t>
  </si>
  <si>
    <t>Tue, 21 Oct 2014 11:51:52 -0700</t>
  </si>
  <si>
    <t>John, last chance to get your 5,000 bonus points!</t>
  </si>
  <si>
    <t>&lt;0.1.5.473.1CFED6013D6C478.0@omp.moxiemail.moxieinteractive.com&gt;</t>
  </si>
  <si>
    <t>Fri, 13 Mar 2015 21:27:31 -0400</t>
  </si>
  <si>
    <t>Re: emails from Hillary for Gridiron</t>
  </si>
  <si>
    <t>&lt;B28FA999-F1DE-42B7-8BC6-5E772872ABC8@gmail.com&gt;</t>
  </si>
  <si>
    <t>Tue, 10 Jun 2008 14:47:53 -0400</t>
  </si>
  <si>
    <t>[big campaign] And Who's Vetting McCain's Veeps? A Former Lobbyist,
 Natch</t>
  </si>
  <si>
    <t>&lt;025801c8cb2a$7dd86de0$798949a0$@org&gt;</t>
  </si>
  <si>
    <t>Fri, 22 Jan 2016 20:20:47 +0000</t>
  </si>
  <si>
    <t>john.podesta@gmail.com, dschwerin@hillaryclinton.com, 
 caitlin@grunwald-communications.com, balcantara@hillaryclinton.com, 
 kschake@hillaryclinton.com, ssolow@hillaryclinton.com, 
 bfallon@hillaryclinton.com, gruncom@aol.com, creynolds@hillaryclinton.com, 
 mfisher@hillaryclinton.com, awoolheater@hillaryclinton.com, 
 jpalmieri@hillaryclinton.com, nmerrill@hillaryclinton.com, 
 jsullivan@hillaryclinton.com, kcosta@hillaryclinton.com</t>
  </si>
  <si>
    <t>&lt;001a1142f9025c81690529f1f494@google.com&gt;</t>
  </si>
  <si>
    <t>Sat, 28 Feb 2015 17:43:57 +0000</t>
  </si>
  <si>
    <t>Fwd: VR</t>
  </si>
  <si>
    <t>&lt;9ED9656D-170C-4FD9-B1EC-96BF4BA3752B@wyssfoundation.org&gt;</t>
  </si>
  <si>
    <t>Sat, 20 Dec 2014 10:09:07 -0500</t>
  </si>
  <si>
    <t>Re: small issue</t>
  </si>
  <si>
    <t>&lt;CANpTFdWVYo9nukFQY8-XjxPnhzxP_GMJX_ph7cwOe1O=sPT5qw@mail.gmail.com&gt;</t>
  </si>
  <si>
    <t>Sat, 30 Jan 2016 20:27:36 -0500</t>
  </si>
  <si>
    <t>Re: Caucus Day Update</t>
  </si>
  <si>
    <t>&lt;CAOLO1-nGOALAOqK+r_2R7cwLqaphQyCRCykPOwKkUO7P=vk53A@mail.gmail.com&gt;</t>
  </si>
  <si>
    <t>Fri, 06 Nov 2015 11:34:23 -0800</t>
  </si>
  <si>
    <t>Gina Davis &lt;regina_davis@apple.com&gt;</t>
  </si>
  <si>
    <t>Fwd: Lisa Jackson visit to NYC and NJ 11/18-20</t>
  </si>
  <si>
    <t>&lt;3D71E135-CB87-4EED-A0BA-9E5581EBC4BD@apple.com&gt;</t>
  </si>
  <si>
    <t>Fri, 21 Aug 2015 13:27:41 -0400</t>
  </si>
  <si>
    <t>"Glenn Ivey" &lt;glenn@iveyforcongress.com&gt;</t>
  </si>
  <si>
    <t>Two Giants Pass</t>
  </si>
  <si>
    <t>&lt;8c05c073f99d4cd7b0bb4a920cdb393a@iveyforcongress.com&gt;</t>
  </si>
  <si>
    <t>Thu, 22 Oct 2015 17:48:18 -0400</t>
  </si>
  <si>
    <t>Jake Sullivan &lt;jsullivan@hillaryclinton.com&gt;, 
 Cheryl Mills &lt;cheryl.mills@gmail.com&gt;, 
 Jennifer Palmieri &lt;jpalmieri@hillaryclinton.com&gt;, 
 John Podesta &lt;john.podesta@gmail.com&gt;, Philippe Reines &lt;pir@hrcoffice.com&gt;, 
 Brian Fallon &lt;bfallon@hillaryclinton.com&gt;, 
 Phil Schiliro &lt;pschiliro@sb-atalaya.com&gt;, 
 Huma Abedin &lt;ha16@hillaryclinton.com&gt;, "Kendall, David" &lt;DKendall@wc.com&gt;</t>
  </si>
  <si>
    <t>Post-game statement</t>
  </si>
  <si>
    <t>&lt;CAAEwKfyaC8zGSmeO+5QB=yAYjWboY6fWsUwbXVG05bQjKeev=w@mail.gmail.com&gt;</t>
  </si>
  <si>
    <t>Fri, 28 Aug 2015 11:52:36 -0400</t>
  </si>
  <si>
    <t>Robby Mook &lt;re47@hillaryclinton.com&gt;, John Podesta &lt;john.podesta@gmail.com&gt;, 
 Amanda Renteria &lt;arenteria@hillaryclinton.com&gt;</t>
  </si>
  <si>
    <t>Rendell</t>
  </si>
  <si>
    <t>&lt;CANu9wN78cUu8s8acv_u6H0zxHyXFgoKn7Jh7-Kv0Uehu1BTE5w@mail.gmail.com&gt;</t>
  </si>
  <si>
    <t>Fri, 16 Oct 2015 15:23:01 +0000</t>
  </si>
  <si>
    <t>Mike Myers &lt;info@anthonybrown.com&gt;</t>
  </si>
  <si>
    <t>Do you have a second?</t>
  </si>
  <si>
    <t>&lt;3e67743b534805ddd543b077df135d1d@bounce.bluestatedigital.com&gt;</t>
  </si>
  <si>
    <t>Fri, 4 Dec 2015 14:53:00 +0000</t>
  </si>
  <si>
    <t>&lt;EB7D7B3D6E8BA74EA8246F9F47948FE6254F421F@smeopm02&gt;</t>
  </si>
  <si>
    <t>Sun, 21 Jun 2015 09:11:25 -0400</t>
  </si>
  <si>
    <t>Re: Daily Caller:Flashback: As Governor, Bill Clinton Honored
 Confederacy On Arkansas Flag</t>
  </si>
  <si>
    <t>&lt;2250041348330184952@unknownmsgid&gt;</t>
  </si>
  <si>
    <t>Fri, 4 Sep 2015 23:19:38 -0000</t>
  </si>
  <si>
    <t>Releasing tomorrow: Jordan Retro 9, girls' Retro 6 Low!</t>
  </si>
  <si>
    <t>&lt;b95wa1ub57hq1qaupqpudqd9bc3k5q.14748554742.4813@mta924.e.footlocker.com&gt;</t>
  </si>
  <si>
    <t>Wed, 18 Nov 2015 13:32:21 -0800</t>
  </si>
  <si>
    <t>Exclusive offer: Purchase award miles on your upcoming flight to restock your balance</t>
  </si>
  <si>
    <t>&lt;0.0.25.783.1D122489B9D9742.0@omp.news.united.com&gt;</t>
  </si>
  <si>
    <t>Mon, 29 Jun 2015 11:26:05 -0400</t>
  </si>
  <si>
    <t>TWEETS 6/29</t>
  </si>
  <si>
    <t>&lt;CAEMn5QnvLOYTfvh3ctBTbZLGuCdjBHZ-p16w5dPxafQ0obopWA@mail.gmail.com&gt;</t>
  </si>
  <si>
    <t>Mon, 30 Sep 2013 18:02:18 +0000</t>
  </si>
  <si>
    <t>here's the deal</t>
  </si>
  <si>
    <t>&lt;aad73a528b20ead02f269976ffb2993a@bounce.bluestatedigital.com&gt;</t>
  </si>
  <si>
    <t>Tue, 21 Jul 2015 17:01:26 +0000</t>
  </si>
  <si>
    <t>&lt;243229055-1437498087-cardhu_decombobulator_blackberry.rim.net-2083647198-@b18.c3.bise6.blackberry&gt;</t>
  </si>
  <si>
    <t>Mon, 20 Oct 2014 19:14:24 +0000</t>
  </si>
  <si>
    <t>"cheryl.mills@gmail.com" &lt;cheryl.mills@gmail.com&gt;</t>
  </si>
  <si>
    <t>RE: MOST RECENT MAIL LIST 4:30 pm - 10-16 RE-- Clinton WH Counsel -
 Press Office Alumni Reunion/Roast: Sat evening, Dec. 13: Roast, 7:00 pm
 Levick, 1900 M Street NW, 4th floor. 8:30 pm -- Rumors, 19th and M, next
 door - food and drink.</t>
  </si>
  <si>
    <t>&lt;F748F536A18574408CFDDE9915D85ECC56F75F@ORD2MBX02B.mex05.mlsrvr.com&gt;</t>
  </si>
  <si>
    <t>Mon, 7 Mar 2016 14:21:41 -0500</t>
  </si>
  <si>
    <t>Re: 315 pm prep for FOX Town Hall Prep</t>
  </si>
  <si>
    <t>&lt;C19C40DD-054A-4313-BE54-8F2E83DDC75A@hfaadvance.com&gt;</t>
  </si>
  <si>
    <t>Sat, 14 Mar 2015 19:39:47 +0000</t>
  </si>
  <si>
    <t>John Podesta &lt;john.podesta@gmail.com&gt;, 
 Herb Sandler &lt;hms@sandlerfoundation.org&gt;, 
 Steve Daetz &lt;sdaetz@sandlerfoundation.org&gt;, 
 Susan Sandler &lt;ses@sandlerfoundation.org&gt;</t>
  </si>
  <si>
    <t>Kramer call update</t>
  </si>
  <si>
    <t>&lt;D12A06BF.81758%hboushey@equitablegrowth.org&gt;</t>
  </si>
  <si>
    <t>Wed, 16 Mar 2016 22:09:58 +0000</t>
  </si>
  <si>
    <t>FW: THIS IS REALLY GOOD ARTICLE ON THE HISTORY OF ELECTIONS AND THE
 VARIATIONS OF CRAZY AT A CONVENTION - although we are not there, just a
 helpful reminder</t>
  </si>
  <si>
    <t>&lt;DB4PR06MB208B3379EDE589ED2D6822B988A0@DB4PR06MB208.eurprd06.prod.outlook.com&gt;</t>
  </si>
  <si>
    <t>Thu, 2 Sep 2010 16:32:07 -0500 (CDT)</t>
  </si>
  <si>
    <t>"Mike Ditto, ProgressNow Colorado" &lt;info@progressnowcolorado.org&gt;</t>
  </si>
  <si>
    <t>Who is behind the Bad 3?</t>
  </si>
  <si>
    <t>&lt;12251834.1283463155798.JavaMail.www@app339&gt;</t>
  </si>
  <si>
    <t>Fri, 10 Apr 2015 16:49:47 -0400</t>
  </si>
  <si>
    <t>DRAFT Launch Tweets</t>
  </si>
  <si>
    <t>&lt;CADZo9g1gNpfUUhwABPbMU9D40pn4by58ST-=+Zg5Aym6ke3crA@mail.gmail.com&gt;</t>
  </si>
  <si>
    <t>Tue, 7 Oct 2008 14:07:19 -0500</t>
  </si>
  <si>
    <t>john.podesta@gmail.com, "Chris Lu" &lt;clu@barackobama.com&gt;, 
 "Ricesusane@aol.com" &lt;ricesusane@aol.com&gt;, 
 "Sarah Sewall" &lt;Sewallconroy@comcast.net&gt;</t>
  </si>
  <si>
    <t>Re: some transition documents</t>
  </si>
  <si>
    <t>&lt;e5404f960810071207j592bc31fm71714c7f171faee2@mail.gmail.com&gt;</t>
  </si>
  <si>
    <t>Mon, 1 Jun 2015 21:26:20 +0000</t>
  </si>
  <si>
    <t>&lt;2961AEE991D64B42BD2114B16DB176910DAF38@S2376M11.CDSmail.pvt&gt;</t>
  </si>
  <si>
    <t>Mon, 26 Jan 2015 11:43:47 -0500</t>
  </si>
  <si>
    <t>Joel Benenson &lt;jbenenson@bsgco.com&gt;, John Anzalone &lt;john@algpolling.com&gt;, 
 "Margolis, Jim" &lt;Jim.Margolis@gmmb.com&gt;, Mandy Grunwald &lt;gruncom@aol.com&gt;, 
 hellowendyclark@me.com, Robby Mook &lt;robbymook2015@gmail.com&gt;, 
 john.podesta@gmail.com, Huma Abedin &lt;huma@hrcoffice.com&gt;, 
 Jake Sullivan &lt;jake.sullivan@gmail.com&gt;, 
 David Binder &lt;David@db-research.com&gt;, 
 Teddy Goff &lt;teddy@precisionstrategies.com&gt;, 
 Dan Schwerin &lt;dschwerin@hrcoffice.com&gt;, 
 Cheryl Mills &lt;cheryl.mills@gmail.com&gt;, 
 Mona Thinavongsa &lt;Mona@algpolling.com&gt;, 
 Joanne Laszczych &lt;jlaszczych@cdmillsgroup.com&gt;, 
 Shannon Currie &lt;scurrie@bsgco.com&gt;, 
 Maria Rosa &lt;maria@precisionstrategies.com&gt;, 
 "Roberts, Abigail" &lt;Abigail.Roberts@gmmb.com&gt;, 
 caitlin@grunwald-communications.com, Sawsan Bay &lt;sbay@hrcoffice.com&gt;</t>
  </si>
  <si>
    <t>Re: Confirmed: Presentation in NYC</t>
  </si>
  <si>
    <t>&lt;D0EBD8F3.2F971%marissa.astor@icloud.com&gt;</t>
  </si>
  <si>
    <t>Mon, 24 Aug 2015 10:01:56 -0400</t>
  </si>
  <si>
    <t>TWEETS 8/24</t>
  </si>
  <si>
    <t>&lt;CAEMn5Qk4HJP0rcPbxwiitJYb-5BOPibcSAXMD3eQ1i+uRTnn7Q@mail.gmail.com&gt;</t>
  </si>
  <si>
    <t>Wed, 16 Dec 2015 04:10:07 +0000</t>
  </si>
  <si>
    <t>Fwd: Response needed from John Podesta [TODAY]</t>
  </si>
  <si>
    <t>&lt;d9e03d7a063ceb6c4577f66c8fd52178@bounce.bluestatedigital.com&gt;</t>
  </si>
  <si>
    <t>Sun, 14 Jun 2015 00:02:12 -0400</t>
  </si>
  <si>
    <t>IHSSConsumersUni@aol.com, CDR-MembersXchange@yahoogroups.com, 
 adapt-cal@yahoogroups.com, adaptlosangeles@gmail.com, 
 berkeley-disabled@yahoogroups.com, woliver@pascla.org, bipoole@verizon.net, 
 cotero@abilityfirst.org, miles-deborah@sbcglobal.net, 
 hboonshaft@roadrunner.com, jadler@adleradr.com, jerryncastro@gmail.com, 
 lnavarro@calif-ilc.org, maggie.belton32@yahoo.com, rbardeaux@roadrunner.com, 
 teddiejoy@att.net, tmagady@elderlaw.net, gthompson@pascla.org</t>
  </si>
  <si>
    <t>this says it all -- Local housing market areas w rents above 100% SSI</t>
  </si>
  <si>
    <t>&lt;6a0ab.6d9c1757.42ae56c4@aol.com&gt;</t>
  </si>
  <si>
    <t>Thu, 23 Apr 2015 16:42:17 -0400</t>
  </si>
  <si>
    <t>Where on 57th is 4 Seasons?</t>
  </si>
  <si>
    <t>&lt;CAE6FiQ-4SLH5YpR_VJdEj0M5aKUb9k7FA3UmpMe14fzUPHZuXw@mail.gmail.com&gt;</t>
  </si>
  <si>
    <t>Wed, 11 Jun 2014 08:44:04 +0300</t>
  </si>
  <si>
    <t>Re: Passenger Terminal</t>
  </si>
  <si>
    <t>&lt;95F66660-688C-4711-8998-93BFA7E6C762@gmail.com&gt;</t>
  </si>
  <si>
    <t>Tue, 2 Nov 2010 12:13:25 -0400 (EDT)</t>
  </si>
  <si>
    <t>Election Night Gathering</t>
  </si>
  <si>
    <t>&lt;658921947.-1882295797@wfc.wfcDB.mail.democracyinaction.com&gt;</t>
  </si>
  <si>
    <t>Mon, 1 Sep 2014 20:20:00 +0000</t>
  </si>
  <si>
    <t>RE: Question</t>
  </si>
  <si>
    <t>&lt;D9781A61E443364380FBB0F150248B41FE3409@sf-exch01.sandlerfamily.org&gt;</t>
  </si>
  <si>
    <t>Mon, 03 Nov 2008 09:07:48 -0500</t>
  </si>
  <si>
    <t>bjkiley@aol.com</t>
  </si>
  <si>
    <t>john.podesta@gmail.com, clu@barakobama.com</t>
  </si>
  <si>
    <t>A few questions</t>
  </si>
  <si>
    <t>&lt;8CB0BD4AF7EE84E-660-1EE8@WEBMAIL-DF09.sysops.aol.com&gt;</t>
  </si>
  <si>
    <t>Tue, 25 Sep 2012 16:10:15 -0400</t>
  </si>
  <si>
    <t>Just talked to Sean</t>
  </si>
  <si>
    <t>&lt;e3889e23db2245b1a2d7affd7032ab40@seanmaloney.com&gt;</t>
  </si>
  <si>
    <t>Tue, 1 Apr 2014 03:56:04 -0400</t>
  </si>
  <si>
    <t>Re: Fireworks</t>
  </si>
  <si>
    <t>&lt;CAE6FiQ_Mn7+4NStyJFVpA+sFDy2rOOkkN4p-TXhCMMdA8s43yA@mail.gmail.com&gt;</t>
  </si>
  <si>
    <t>Wed, 21 Aug 2013 22:47:29 +0000</t>
  </si>
  <si>
    <t>Andrew Smith &lt;info@terrymcauliffe.com&gt;</t>
  </si>
  <si>
    <t>Re: Fourth $1 million donation in a month</t>
  </si>
  <si>
    <t>&lt;44d96ea75f2847b7cdb990f25868d566@bounce.bluestatedigital.com&gt;</t>
  </si>
  <si>
    <t>Fri, 25 Sep 2015 12:48:29 -0400</t>
  </si>
  <si>
    <t>Re: WJC is calling you at 12:15pm</t>
  </si>
  <si>
    <t>&lt;CAEMn5Qm8EF7pqzFo0-YHcYsrxgG+mRoQ2=KARfTQ6VV=yAke8Q@mail.gmail.com&gt;</t>
  </si>
  <si>
    <t>Thu, 13 Aug 2015 18:39:00 -0400</t>
  </si>
  <si>
    <t>DRAFT: Bullets for Iowa town hall with focus on students parents</t>
  </si>
  <si>
    <t>&lt;CAFcwtWAA3m-1da9azaU8tix9OB71KEutNd2OB62wo7fTa+=faA@mail.gmail.com&gt;</t>
  </si>
  <si>
    <t>Tue, 7 Apr 2015 14:15:21 +0000</t>
  </si>
  <si>
    <t>&lt;6ACA74727825AD40A9F9E347F03A334A046FCC@S2376M14.CDSmail.pvt&gt;</t>
  </si>
  <si>
    <t>Fri, 18 Apr 2014 12:13:26 -0400</t>
  </si>
  <si>
    <t>JMH &lt;jmhertko@earthlink.net&gt;</t>
  </si>
  <si>
    <t>&lt;CD8C3F15-8DF2-4974-8573-31B6614F87BB@earthlink.net&gt;</t>
  </si>
  <si>
    <t>Fri, 25 Mar 2011 11:10:36 -0400 (EDT)</t>
  </si>
  <si>
    <t>one more thing</t>
  </si>
  <si>
    <t>&lt;1201615549.-1472774927@democracy.dsccdb.www.democratsenators.org&gt;</t>
  </si>
  <si>
    <t>Sat, 30 Jan 2016 14:47:49 -0600</t>
  </si>
  <si>
    <t>Fwd: 1.30.16 HFA IA Day 4</t>
  </si>
  <si>
    <t>&lt;CANvypvAkikjwvimYRm6raLewTK-q6-QmOHThY8ZEJN9ucUXTJQ@mail.gmail.com&gt;</t>
  </si>
  <si>
    <t>Thu, 4 Jun 2015 19:04:40 -0400</t>
  </si>
  <si>
    <t>FW: Hillary Clinton Calls for Universal, Automatic Voter Registration
 in Houston Voting Rights Speech</t>
  </si>
  <si>
    <t>&lt;36307a4fc414b830dd4103f9bcb6ceda@mail.gmail.com&gt;</t>
  </si>
  <si>
    <t>Wed, 2 Jun 2010 12:17:47 -0400</t>
  </si>
  <si>
    <t>Erin Hofteig &lt;erin.hofteig@gmail.com&gt;</t>
  </si>
  <si>
    <t>[big campaign] Linclon Exposed</t>
  </si>
  <si>
    <t>&lt;AANLkTikleAOvZZNHjMC4GLgc2J3lOhhdbmzuHgEegR23@mail.gmail.com&gt;</t>
  </si>
  <si>
    <t>Fri, 22 May 2015 13:36:30 -0400</t>
  </si>
  <si>
    <t>Welcome John! Watch this quick video
 to learn about your new account</t>
  </si>
  <si>
    <t>&lt;13385-741-GYDF9V4-UUNAIH-PR215C-IQR0AOG-WG12G1-M-M2-20150522-d0f91db883ea9@e-dialog.com&gt;</t>
  </si>
  <si>
    <t>Fri, 29 Jan 2016 21:52:29 +0000</t>
  </si>
  <si>
    <t>Elections 2016 Town Hall: ConsiderUsPowerful - Feat. Steve Phillips</t>
  </si>
  <si>
    <t>&lt;56abdf1d795a9_3a88bb2199c71184@worker5.mail&gt;</t>
  </si>
  <si>
    <t>Wed, 17 Sep 2014 19:22:15 +0000</t>
  </si>
  <si>
    <t>Cheryl Mills &lt;cheryl.mills@gmail.com&gt;, Robby Mook &lt;robbymook@gmail.com&gt;, 
 Philippe Reines &lt;pir@hrcoffice.com&gt;, 
 Jake Sullivan &lt;Jake.Sullivan@gmail.com&gt;, 
 Huma Abedin &lt;huma@clintonemail.com&gt;, Nick Merrill &lt;nmerrill@hrcoffice.com&gt;, 
 John Podesta &lt;john.podesta@gmail.com&gt;</t>
  </si>
  <si>
    <t>DNC Women's Leadership Forum</t>
  </si>
  <si>
    <t>&lt;D03F56CC.49BE6%dschwerin@hrcoffice.com&gt;</t>
  </si>
  <si>
    <t>Mon, 24 Aug 2015 18:29:42 +0000</t>
  </si>
  <si>
    <t>Had to leave</t>
  </si>
  <si>
    <t>&lt;BN1PR05MB422C95EAD4C8058FE541B95D7620@BN1PR05MB422.namprd05.prod.outlook.com&gt;</t>
  </si>
  <si>
    <t>Wed, 23 Feb 2011 15:47:58 EST</t>
  </si>
  <si>
    <t>Fwd: AB 1239 press conference</t>
  </si>
  <si>
    <t>&lt;29300.411a92c0.3a96cc7e@aol.com&gt;</t>
  </si>
  <si>
    <t>Wed, 12 Nov 2008 13:58:53 +0000</t>
  </si>
  <si>
    <t>Delivered: Fw: Plans for 2d G20</t>
  </si>
  <si>
    <t>&lt;1135441907-1226498332-cardhu_decombobulator_blackberry.rim.net-110363072-@bxe245.bisx.prod.on.blackberry&gt;</t>
  </si>
  <si>
    <t>Sat, 8 Mar 2014 12:14:56 -0800</t>
  </si>
  <si>
    <t>Re: Sports Saturday</t>
  </si>
  <si>
    <t>&lt;CANeeMAg2JE-2W0wR3Wm7rFK72OHPj4Pj6WJddDpN9aypqGifGg@mail.gmail.com&gt;</t>
  </si>
  <si>
    <t>Sun, 2 Nov 2014 07:30:48 -0500</t>
  </si>
  <si>
    <t>&lt;89BFD69A-5392-487A-A9FD-382641B5578D@gmail.com&gt;</t>
  </si>
  <si>
    <t>Sat, 11 Apr 2015 17:10:15 +0000</t>
  </si>
  <si>
    <t>Re: Understand you are making puttanesca for all the press in NYC</t>
  </si>
  <si>
    <t>&lt;587E4066-6D2C-490A-BAD6-39385EF2205B@podesta.com&gt;</t>
  </si>
  <si>
    <t>Wed, 2 Dec 2015 15:26:05 -0500</t>
  </si>
  <si>
    <t>Re: DRAFT: Dover town hall topper</t>
  </si>
  <si>
    <t>&lt;CAFjSERBa2ECwMr_gs7S7os1=XUFoYzE4VU__1AZU0=S=dU1iDQ@mail.gmail.com&gt;</t>
  </si>
  <si>
    <t>Sun, 16 Nov 2008 15:29:07 +0000</t>
  </si>
  <si>
    <t>Delivered: Re: Calls Tomorrow</t>
  </si>
  <si>
    <t>&lt;786448521-1226849328-cardhu_decombobulator_blackberry.rim.net-678027341-@bxe245.bisx.prod.on.blackberry&gt;</t>
  </si>
  <si>
    <t>Wed, 31 Dec 2008 10:54:09 -0500</t>
  </si>
  <si>
    <t>FW: Energy memo for John -- from McKinsey volunteers in the
 transition</t>
  </si>
  <si>
    <t>&lt;2D9BF548D5515F438B3AA0B0BE7BF5F6303B4B0286@MBX-01.ptt.gov&gt;</t>
  </si>
  <si>
    <t>Tue, 29 Sep 2015 19:14:29 +0000</t>
  </si>
  <si>
    <t>&lt;7103af3351935621d42f3b80a952c590b54.20150929191417@mail28.atl91.mcsv.net&gt;</t>
  </si>
  <si>
    <t>Thu, 19 Feb 2015 19:19:15 -0600</t>
  </si>
  <si>
    <t>&lt;33d69409-5085-4d51-bd5d-11533c61b380@xtnvmta4118.xt.local&gt;</t>
  </si>
  <si>
    <t>Sat, 7 Mar 2015 17:53:43 +0000</t>
  </si>
  <si>
    <t>Fwd: Exploring a run for Senate</t>
  </si>
  <si>
    <t>&lt;7025DFA4-432B-437F-B10B-5C52971C529B@americanprogress.org&gt;</t>
  </si>
  <si>
    <t>Mon, 15 Feb 2016 15:51:58 +0000</t>
  </si>
  <si>
    <t>Nice job on cnn after the debate the other night plus 3 bullet suggestions</t>
  </si>
  <si>
    <t>&lt;OFCE23B8F3.067109E2-ON00257F5A.0056FDE9-1455551518086@notes.na.collabserv.com&gt;</t>
  </si>
  <si>
    <t>Thu, 25 Sep 2014 02:00:00 -0500</t>
  </si>
  <si>
    <t>ABA Standing Committee on Law and National Security
	&lt;nationalsecurity@americanbar.org&gt;</t>
  </si>
  <si>
    <t>*EARLY BIRD REGISTRATION OPEN* - 24th Annual Review of the Field of National Security Law CLE Conference</t>
  </si>
  <si>
    <t>&lt;19081-10074835.1411628540890.JavaMail.SYSTEM@chg-mcm-prod&gt;</t>
  </si>
  <si>
    <t>Mon, 11 Aug 2008 13:44:20 -0400</t>
  </si>
  <si>
    <t>David Donnelly &lt;ddonnelly@campaignmoney.org&gt;, 
 "bigcampaign@googlegroups.com" &lt;bigcampaign@googlegroups.com&gt;</t>
  </si>
  <si>
    <t>[big campaign] Re: Calling on Justice to investigate McCain's
 bundlers, like they did with Hsu</t>
  </si>
  <si>
    <t>&lt;C4C5F2B4.52F36%ddonnelly@campaignmoney.org&gt;</t>
  </si>
  <si>
    <t>Wed, 4 Nov 2015 10:49:42 -0800</t>
  </si>
  <si>
    <t>Russell &lt;rgoldsmith14@gmail.com&gt;</t>
  </si>
  <si>
    <t>&lt;56307500-21ED-4B72-A10A-01E67D08727D@gmail.com&gt;</t>
  </si>
  <si>
    <t>Thu, 18 Sep 2014 14:55:42 +0000</t>
  </si>
  <si>
    <t>[Amprog Alumni] FW: Don't Miss This: Watch Clinton, Pelosi,
 Gillibrand, and More LIVE</t>
  </si>
  <si>
    <t>&lt;facf09f76dcf4ddab0a0ac925a0d70b8@BN1PR05MB455.namprd05.prod.outlook.com&gt;</t>
  </si>
  <si>
    <t>Fri, 10 May 2013 21:46:30 +0000</t>
  </si>
  <si>
    <t>"Stephanie Daily Smith, EricGarcetti.com" &lt;info@ericgarcetti.com&gt;</t>
  </si>
  <si>
    <t>Monday, May 13th: Steve Aoki at The Avalon</t>
  </si>
  <si>
    <t>&lt;518d6ab614578_69b512c3e3053789@worker2.nbuild.3dna.managedmachine.com.mail&gt;</t>
  </si>
  <si>
    <t>Mon, 3 Nov 2008 23:52:47 +0000</t>
  </si>
  <si>
    <t>"Katherine Shaw" &lt;kate.a.shaw@gmail.com&gt;</t>
  </si>
  <si>
    <t>Re: Interim Security Clearance</t>
  </si>
  <si>
    <t>&lt;471887931-1225756356-cardhu_decombobulator_blackberry.rim.net-196132360-@bxe245.bisx.prod.on.blackberry&gt;</t>
  </si>
  <si>
    <t>Mon, 6 Apr 2015 16:28:55 -0400</t>
  </si>
  <si>
    <t>"'Fay Stevenson-Smith' via trustees-user" &lt;trustees-user@knox.edu&gt;</t>
  </si>
  <si>
    <t>Re: Mellon grant to ACM to increase the pipeline of faculty from underrepresented groups</t>
  </si>
  <si>
    <t>&lt;83159A35-1890-45E7-AFAC-83DDC6A11E56@aol.com&gt;</t>
  </si>
  <si>
    <t>Wed, 5 Nov 2008 22:27:31 -0600</t>
  </si>
  <si>
    <t>&lt;1B00035490093D4A9609987376E3B8332A67E3EC@manny.obama.local&gt;</t>
  </si>
  <si>
    <t>Mon, 13 Feb 2006 09:24:51 -0500</t>
  </si>
  <si>
    <t>pauline.green@gmail.com</t>
  </si>
  <si>
    <t>&lt;8dd172e0602130624x6d804b1bx73e5a9ded51c9685@mail.gmail.com&gt;</t>
  </si>
  <si>
    <t>Mon, 11 Aug 2014 17:25:57 +0000</t>
  </si>
  <si>
    <t>&lt;y3b.qh1stk.61bnxe@e2ma.net&gt;</t>
  </si>
  <si>
    <t>Sun, 3 Jan 2016 15:28:11 -0500</t>
  </si>
  <si>
    <t>Re: DRAFT: bullets for tomorrow's Iowa town halls</t>
  </si>
  <si>
    <t>&lt;CAFjSERBW0Lr+LXeFO3KTbNaCiwb5RCV0zchg67VR-0nqVh9BVQ@mail.gmail.com&gt;</t>
  </si>
  <si>
    <t>Sun, 10 Jan 2016 10:21:28 -0500</t>
  </si>
  <si>
    <t>Re: Visit</t>
  </si>
  <si>
    <t>&lt;B920E6F5-0FC8-4732-BE1D-5AEA36941060@gmail.com&gt;</t>
  </si>
  <si>
    <t>Fri, 3 Apr 2015 15:24:04 -0400</t>
  </si>
  <si>
    <t>Fwd: Amtrak: eTicket and Receipt for Your 04/03/2015 Trip - JOHN PODESTA</t>
  </si>
  <si>
    <t>&lt;CAKM1B--M5FN17c40mprBbHRzWwfZ2UFqEUUO4_o_BvOGdM1_sw@mail.gmail.com&gt;</t>
  </si>
  <si>
    <t>Sun, 26 Apr 2015 20:19:21 +0000</t>
  </si>
  <si>
    <t>"john.podesta@gmail.com" &lt;john.podesta@gmail.com&gt;, 
 Eryn Sepp &lt;eryn.sepp@gmail.com&gt;</t>
  </si>
  <si>
    <t>Updated Invitation: Team planning call (857-216-5429 PIN: 67990) @
 Sun Apr 26, 2015 4:30pm - 5:30pm (john.podesta@gmail.com)</t>
  </si>
  <si>
    <t>&lt;001a11340ad449015e0514a658ad@google.com&gt;</t>
  </si>
  <si>
    <t>Wed, 8 Oct 2014 15:34:33 +0000</t>
  </si>
  <si>
    <t>Petition: Protect the right to vote</t>
  </si>
  <si>
    <t>&lt;29a3bb21d17e17ca3907c6a403cfa231@bounce.bluestatedigital.com&gt;</t>
  </si>
  <si>
    <t>Fri, 3 Oct 2014 16:16:59 -0500</t>
  </si>
  <si>
    <t>&lt;CADLYY47Ext_Nmixj_S4TOCOt2rTFg7bXTkoZTSuGwDrgE=zP5A@mail.gmail.com&gt;</t>
  </si>
  <si>
    <t>Sun, 21 Jun 2015 20:02:03 -0700</t>
  </si>
  <si>
    <t>&lt;-1649373530663445326@unknownmsgid&gt;</t>
  </si>
  <si>
    <t>Fri, 4 Sep 2015 18:50:15 -0400</t>
  </si>
  <si>
    <t>Re: She rocked it!!</t>
  </si>
  <si>
    <t>&lt;CAJiTYQYj_YoqTzEZAYc355qDnx-dbBtXZNfCLSVzcsH99S8CXQ@mail.gmail.com&gt;</t>
  </si>
  <si>
    <t>Fri, 21 Aug 2015 18:02:54 +0000</t>
  </si>
  <si>
    <t>Michael Granoff &lt;mgranoff@pomonacapital.com&gt;</t>
  </si>
  <si>
    <t>&lt;AC7074CC-BC4B-439F-8F31-CEBF659CB7AA@pomonacapital.com&gt;</t>
  </si>
  <si>
    <t>Fri, 26 Jun 2009 19:24:54 -0400</t>
  </si>
  <si>
    <t>[big campaign] House Passes Most Important Environmental Bill In
 History</t>
  </si>
  <si>
    <t>&lt;C66AD106.247EA%joshua_mcneil@lcv.org&gt;</t>
  </si>
  <si>
    <t>Sun, 6 Sep 2015 16:26:51 -0400</t>
  </si>
  <si>
    <t>driving from CT to memorial</t>
  </si>
  <si>
    <t>&lt;CANvypvAmAFO2HeubJGp_d=W+r6Xe9mk5a_eGctZq7-d5USFBFw@mail.gmail.com&gt;</t>
  </si>
  <si>
    <t>Tue, 12 Jan 2016 20:11:16 -0500</t>
  </si>
  <si>
    <t>Re: ASAP: IA CALL</t>
  </si>
  <si>
    <t>&lt;CAKZqfkxfCJ8RjkH3xhGJY-h_=dR90Y0Y7WxdTXy2WCUKeBcE5A@mail.gmail.com&gt;</t>
  </si>
  <si>
    <t>Sat, 20 Jun 2015 14:31:25 +0000</t>
  </si>
  <si>
    <t>"Ilyse Hogue, NARAL Pro-Choice America" &lt;can@prochoiceamerica.org&gt;</t>
  </si>
  <si>
    <t>Abortion shutdown CRISIS</t>
  </si>
  <si>
    <t>&lt;2280e9-b4-5585793d@list.prochoiceamerica.org&gt;</t>
  </si>
  <si>
    <t>Wed, 11 Jun 2008 11:22:43 -0400</t>
  </si>
  <si>
    <t>[big campaign] McCain's Policies Out of Touch with Women - Analyses
 attached</t>
  </si>
  <si>
    <t>&lt;00c801c8cbd6$ff0ad900$fd208b00$@org&gt;</t>
  </si>
  <si>
    <t>Tue, 19 Aug 2008 13:43:23 -0400</t>
  </si>
  <si>
    <t>[big campaign] Oil Platform Owned By Chevron; McCain's National
 Finance Co-Chairman Lobbies For Chevron</t>
  </si>
  <si>
    <t>&lt;80A0C6FBCD6E494E8933D1D1A52D267A0E612A13@epistula.americanprogresscenter.org&gt;</t>
  </si>
  <si>
    <t>Sun, 14 Sep 2008 09:21:57 -0500</t>
  </si>
  <si>
    <t>New Obama ad targets head of McCain's transition</t>
  </si>
  <si>
    <t>&lt;1B00035490093D4A9609987376E3B83327534C05@manny.obama.local&gt;</t>
  </si>
  <si>
    <t>Mon, 3 Nov 2008 13:30:42 +0000</t>
  </si>
  <si>
    <t>I actually</t>
  </si>
  <si>
    <t>&lt;247452118-1225719104-cardhu_decombobulator_blackberry.rim.net-36813558-@bxe112.bisx.prod.on.blackberry&gt;</t>
  </si>
  <si>
    <t>Tue, 23 Feb 2016 11:17:02 -0800</t>
  </si>
  <si>
    <t>David Hayes &lt;mollie.field@stanford.edu&gt;</t>
  </si>
  <si>
    <t>Save the Date - Conference: Setting the Climate Agenda for the Next U.S. President</t>
  </si>
  <si>
    <t>&lt;201602231917.u1NJEJDg030035@pps03-smtp.stanford.edu&gt;</t>
  </si>
  <si>
    <t>Tue, 16 Feb 2016 00:43:20 -0500</t>
  </si>
  <si>
    <t>REVISED DRAFT: Breaking every barrier speech</t>
  </si>
  <si>
    <t>&lt;CAFcwtWD4xBHD6Gngs5665wq5MUeWjeiZQkDcupRvEjY8zfLoBQ@mail.gmail.com&gt;</t>
  </si>
  <si>
    <t>Fri, 3 Jul 2015 14:05:10 +0000</t>
  </si>
  <si>
    <t>RE: FW: Hi</t>
  </si>
  <si>
    <t>&lt;9038f0b6d2304939a84fdb239544c310@scg-mbx2.scg.corp&gt;</t>
  </si>
  <si>
    <t>Sun, 2 Jun 2013 16:30:49 -0400 (EDT)</t>
  </si>
  <si>
    <t>bdarling@cdrnys.org, philipericbennett@facebook.com, bob.adapt@sbcglobal.net</t>
  </si>
  <si>
    <t>how to really improve attendant jobs -- brilliant piece by caregiver Lynn Hsu</t>
  </si>
  <si>
    <t>&lt;3b3f5.69e27b82.3edd0579@aol.com&gt;</t>
  </si>
  <si>
    <t>Mon, 17 Nov 2014 21:30:48 -0500</t>
  </si>
  <si>
    <t>Fwd: Jerry Brown</t>
  </si>
  <si>
    <t>&lt;CALk44aA9q6bpTjhwfGtwAW_nwdtyEAT5RnZsLa8TUO5XojZg7Q@mail.gmail.com&gt;</t>
  </si>
  <si>
    <t>Thu, 24 Sep 2015 14:53:11 -0400</t>
  </si>
  <si>
    <t>Fwd: Re: Follow up number one</t>
  </si>
  <si>
    <t>&lt;CAE6FiQ8WR1Qa7A74-6SJf08i4vL7oG0YT-LQ6Dvc2B0Ukb1NsA@mail.gmail.com&gt;</t>
  </si>
  <si>
    <t>Mon, 1 Jun 2015 19:02:12 +0000</t>
  </si>
  <si>
    <t>RE: Dinner in DC</t>
  </si>
  <si>
    <t>&lt;3A6E0D865A163C42B19A72DB4768A965135FEA62@9T3CBZ1.mvmi.local&gt;</t>
  </si>
  <si>
    <t>Fri, 7 Aug 2015 22:17:37 -0400</t>
  </si>
  <si>
    <t>Meg Cox &lt;megmaxc@aol.com&gt;</t>
  </si>
  <si>
    <t>Re: Dick Leone's memorial service</t>
  </si>
  <si>
    <t>&lt;14f0b1964b2-33ad-40af8@webprd-a56.mail.aol.com&gt;</t>
  </si>
  <si>
    <t>Sun, 26 Oct 2014 11:02:59 -0400</t>
  </si>
  <si>
    <t>Nellie Sires &lt;volunteer@quinnforillinois.com&gt;</t>
  </si>
  <si>
    <t>This is important:</t>
  </si>
  <si>
    <t>&lt;fb89ccd50c1744c692fb0538d2be15d9@quinnforillinois.com&gt;</t>
  </si>
  <si>
    <t>Fri, 3 Oct 2014 16:03:31 -0700</t>
  </si>
  <si>
    <t>Mom &lt;podesta.mary@gmail.com&gt;, John Podesta &lt;john.podesta@gmail.com&gt;, 
 Mae Podesta &lt;mpodesta@gmail.com&gt;, Gabe &lt;gpodesta@gmail.com&gt;</t>
  </si>
  <si>
    <t>Hip procedure</t>
  </si>
  <si>
    <t>&lt;CAAVDwM+TNrGEWy8bRnvg3-u0ZEN_r1u3b2XX8UVvxfhHV-hc1g@mail.gmail.com&gt;</t>
  </si>
  <si>
    <t>Mon, 29 Sep 2008 12:11:20 -0400</t>
  </si>
  <si>
    <t>Re: Thurs Night</t>
  </si>
  <si>
    <t>&lt;8dd172e0809290911w6549175x7774e5764ff537ee@mail.gmail.com&gt;</t>
  </si>
  <si>
    <t>Thu, 9 Apr 2015 15:14:37 -0400</t>
  </si>
  <si>
    <t>&lt;CAKM1B-9AQYzgVLxikHvx=OUPJwHhoSvpFbZSE7mc9tV3LbM-EA@mail.gmail.com&gt;</t>
  </si>
  <si>
    <t>Thu, 10 Dec 2015 21:51:38 +0000</t>
  </si>
  <si>
    <t>"Rebecca@TedStrickland.com" &lt;info@tedstrickland.com&gt;</t>
  </si>
  <si>
    <t>Ted needs you</t>
  </si>
  <si>
    <t>&lt;286115639.156504581449784298895.JavaMail.app@rbg23.atlis1&gt;</t>
  </si>
  <si>
    <t>Sat, 18 Oct 2014 21:20:52 -0400</t>
  </si>
  <si>
    <t>&lt;907E3165-E30E-4A3B-B498-53E7B778506D@gmail.com&gt;</t>
  </si>
  <si>
    <t>Sun, 29 Jun 2008 19:40:13 -0400</t>
  </si>
  <si>
    <t>"'jpodesta@americanprogress.org'" &lt;jpodesta@americanprogress.org&gt;, 
 "'John.Podesta@gmail.com'" &lt;John.Podesta@gmail.com&gt;</t>
  </si>
  <si>
    <t>Ok so by my estimate we have about 850 likely for the joint project
 as of now.</t>
  </si>
  <si>
    <t>&lt;D8A72943A4200045A620F28CED197D3703DC6C8B35@MBX01.netplexity.local&gt;</t>
  </si>
  <si>
    <t>Mon, 14 Mar 2016 14:30:56 -0400</t>
  </si>
  <si>
    <t>RE: FW: Chelsea and Hillary in town - Next Week!</t>
  </si>
  <si>
    <t>&lt;58702c78bcca1a6505064d0b16d47ee6@mail.gmail.com&gt;</t>
  </si>
  <si>
    <t>Wed, 23 Sep 2015 18:00:14 +0000</t>
  </si>
  <si>
    <t>President of Kosovo and the Hon. Madeleine Albright to Speak at
 "Women Leading Peace" Symposium - Sept. 30 at 10 AM</t>
  </si>
  <si>
    <t>&lt;1366376685.250722741443031214245.JavaMail.app@rbg31.atlis1&gt;</t>
  </si>
  <si>
    <t>Wed, 15 Jul 2015 21:52:59 -0400</t>
  </si>
  <si>
    <t>Re: LCV</t>
  </si>
  <si>
    <t>&lt;CAE6FiQ9VVKa7FeJtovi+yT0P5Q=RoKwOoP_m9qaH-K4k=q4gDQ@mail.gmail.com&gt;</t>
  </si>
  <si>
    <t>Thu, 29 Jul 2010 16:23:38 +0000</t>
  </si>
  <si>
    <t>"Jennifer Pae for Oakland City Council" &lt;Jennifer_Pae_for_Oakland_City_Co@mail.vresp.com&gt;</t>
  </si>
  <si>
    <t>Our Campaign Is Gaining Momentum</t>
  </si>
  <si>
    <t>&lt;39eb0839a8-john.podesta=gmail.com@mail.vresp.com&gt;</t>
  </si>
  <si>
    <t>Wed, 3 Feb 2016 21:29:45 +0000</t>
  </si>
  <si>
    <t>Hillary column tomorrow, constructive criticism, see Elizabeth Warren
 keynote reference</t>
  </si>
  <si>
    <t>&lt;CY1PR17MB02049D9BC9F04F208A5F7E21DFD00@CY1PR17MB0204.namprd17.prod.outlook.com&gt;</t>
  </si>
  <si>
    <t>Wed, 13 Jan 2016 12:35:25 -0500</t>
  </si>
  <si>
    <t>Ted Cruz's misogyny isn't funny</t>
  </si>
  <si>
    <t>&lt;20160113123525.58548984@democrats.com&gt;</t>
  </si>
  <si>
    <t>Thu, 12 Mar 2015 08:35:50 -0400</t>
  </si>
  <si>
    <t>Have a quick thing for you when you have a sec</t>
  </si>
  <si>
    <t>&lt;CAB5o6bYktpO32090EM6gN=h7hk1CL_SdsiT472V7RcYBTXwdLg@mail.gmail.com&gt;</t>
  </si>
  <si>
    <t>Fri, 4 Dec 2015 16:21:41 +0000</t>
  </si>
  <si>
    <t>TODAY: How to write a persuasive op-ed - case study on international trade</t>
  </si>
  <si>
    <t>&lt;f52b9d46e0ffaa51421715d1d1a067d5@bounce.bluestatedigital.com&gt;</t>
  </si>
  <si>
    <t>Sat, 15 Aug 2015 15:35:29 -0700</t>
  </si>
  <si>
    <t>"Clinton Foundation" &lt;news@action.clintonfoundation.org&gt;</t>
  </si>
  <si>
    <t>News from the Clinton Foundation</t>
  </si>
  <si>
    <t>&lt;0.0.F.238.1D0D7AAB078995C.0@omp.action.clintonfoundation.org&gt;</t>
  </si>
  <si>
    <t>Thu, 7 Jan 2016 14:20:00 -0600</t>
  </si>
  <si>
    <t>Flying on the Legal Edge with Drones</t>
  </si>
  <si>
    <t>&lt;51898-15103745.1452198067703.JavaMail.SYSTEM@chg-mcm-prod&gt;</t>
  </si>
  <si>
    <t>Sun, 11 May 2014 08:20:53 -0500</t>
  </si>
  <si>
    <t>Nick Merrill &lt;nmerrill.hrco@gmail.com&gt;, Huma Abedin &lt;Huma@clintonemail.com&gt;, 
 Minyon Moore &lt;MMoore@deweysquare.com&gt;, 
 "jkennedy2006@gmail.com" &lt;jkennedy2006@gmail.com&gt;, 
 "mwilliams@griffinwilliams.com" &lt;mwilliams@griffinwilliams.com&gt;, 
 "cheryl.mills@gmail.com" &lt;cheryl.mills@gmail.com&gt;, 
 "jake.sullivan@gmail.com" &lt;jake.sullivan@gmail.com&gt;, 
 Judy Trabulsi &lt;Judy.Trabulsi@gsdm.com&gt;, 
 "preines.hrco@gmail.com" &lt;preines.hrco@gmail.com&gt;, 
 "capriciamarshall@gmail.com" &lt;capriciamarshall@gmail.com&gt;, 
 "john.podesta@gmail.com" &lt;john.podesta@gmail.com&gt;</t>
  </si>
  <si>
    <t>RE: "Hard Choices" Update</t>
  </si>
  <si>
    <t>&lt;9f3c8133-8d8b-4ece-86a7-94871ed1715b@ideamail07.gsdm.com&gt;</t>
  </si>
  <si>
    <t>Sun, 11 Jan 2015 21:24:39 -0500</t>
  </si>
  <si>
    <t>Re: two topics</t>
  </si>
  <si>
    <t>&lt;0BC10AD5-655A-48E4-A523-81AEB5356C13@gmail.com&gt;</t>
  </si>
  <si>
    <t>Wed, 17 Dec 2014 13:56:15 -0500</t>
  </si>
  <si>
    <t>&lt;CAGLPf4cHxbVZVxPKK1vNE8Av1BPd3NQbL3cF5phf7HXUs8skew@mail.gmail.com&gt;</t>
  </si>
  <si>
    <t>Thu, 9 Apr 2015 12:47:38 -0700</t>
  </si>
  <si>
    <t>&lt;93B1CF7D57FD2F46AE8EBDC8D265688F01E11E8F4797@EXCHANGE01.win.dreamworksstudios.com&gt;</t>
  </si>
  <si>
    <t>Sat, 25 Jul 2015 09:29:15 -0400</t>
  </si>
  <si>
    <t>&lt;95806B80-03EF-44D9-AA6E-A593293E7FDB@aol.com&gt;</t>
  </si>
  <si>
    <t>Mon, 23 Feb 2015 23:29:19 +0000</t>
  </si>
  <si>
    <t>"Beliveau, Emmett S.  CIV WHMO/HQ" &lt;Emmett.Beliveau@whmo.mil&gt;</t>
  </si>
  <si>
    <t>Farewell</t>
  </si>
  <si>
    <t>&lt;48A0113A8315724EB1028ECB2AF5FB3A37EFAF59@CN-SSE-EXCH1.whca.mil&gt;</t>
  </si>
  <si>
    <t>Tue, 2 Feb 2016 04:16:41 +0000</t>
  </si>
  <si>
    <t>"BREAKING@endcitizensunited.org" &lt;admin@endcitizensunited.org&gt;</t>
  </si>
  <si>
    <t>TOO CLOSE TO CALL</t>
  </si>
  <si>
    <t>&lt;0d303da1c16eafe292a78be3e2264b3f@bounce.bluestatedigital.com&gt;</t>
  </si>
  <si>
    <t>Mon, 25 Jan 2016 22:46:13 +0000</t>
  </si>
  <si>
    <t>What I said in Akron</t>
  </si>
  <si>
    <t>&lt;894920782.230171731453761973962.JavaMail.app@rbg23.atlis1&gt;</t>
  </si>
  <si>
    <t>Mon, 7 Mar 2016 11:24:42 -0800</t>
  </si>
  <si>
    <t>&lt;0.0.27.2AC.1D178A689C95C72.0@omp.e.hotwire.com&gt;</t>
  </si>
  <si>
    <t>Fri, 12 Feb 2016 16:30:16 -0600</t>
  </si>
  <si>
    <t>&lt;CAMCvsi2OrOtOiK57byWMY0zoAzbJfnQB34KhoZYU_7+6C0PBcg@mail.gmail.com&gt;</t>
  </si>
  <si>
    <t>Sat, 3 May 2014 17:51:02 -0400</t>
  </si>
  <si>
    <t>&lt;6D53B56B-B5BB-49E3-AD92-AFBE7A8DA222@gmail.com&gt;</t>
  </si>
  <si>
    <t>Sun, 1 Feb 2015 15:39:44 -0500</t>
  </si>
  <si>
    <t>&lt;126C9C51-FC8E-4441-B6F2-0AAA490FB55D@gmail.com&gt;</t>
  </si>
  <si>
    <t>Wed, 7 Oct 2015 05:01:28 +0000</t>
  </si>
  <si>
    <t>&lt;c81203f475123a9e28e9c42cd4c5c72a395.20151007050048@mail188.atl121.mcsv.net&gt;</t>
  </si>
  <si>
    <t>Fri, 18 Dec 2009 12:04:53 -0800 (PST)</t>
  </si>
  <si>
    <t>Raj Goyle &lt;raj@rajforkansas.com&gt;</t>
  </si>
  <si>
    <t>Raj Goyle wants to stay in touch on LinkedIn</t>
  </si>
  <si>
    <t>&lt;39361763.940109.1261166693801.JavaMail.app@ech3-cdn10.prod&gt;</t>
  </si>
  <si>
    <t>Fri, 10 Apr 2015 20:19:13 -0400</t>
  </si>
  <si>
    <t>Re: hi, john. please let me know if you have a minute to talk.
 tonight or any time on the weekend. not urgent.</t>
  </si>
  <si>
    <t>&lt;CAE6FiQ81-tLAwM+mFEps47Vt7tQnyjKguMi86qMYwv1xnkfn8Q@mail.gmail.com&gt;</t>
  </si>
  <si>
    <t>Wed, 19 Nov 2008 18:00:50 -0800</t>
  </si>
  <si>
    <t>"Greg Nickels" &lt;gjnickels@Seattle.Gov&gt;</t>
  </si>
  <si>
    <t>John.podesta@gmail.com, Valerie.jarrett@ptt.gov</t>
  </si>
  <si>
    <t>&lt;49245451.A12D.00EC.0@Seattle.Gov&gt;</t>
  </si>
  <si>
    <t>Sat, 11 Jan 2014 19:27:02 -0500</t>
  </si>
  <si>
    <t>Re: Can you talk tonight?</t>
  </si>
  <si>
    <t>&lt;178D2B45-D6D4-48A4-B96C-F46ECFE94F09@gmail.com&gt;</t>
  </si>
  <si>
    <t>Thu, 3 Jul 2014 11:54:19 +0000</t>
  </si>
  <si>
    <t>"'jkennedy2006@gmail.com'" &lt;jkennedy2006@gmail.com&gt;</t>
  </si>
  <si>
    <t>&lt;25FD17942867384A8E90BD86C550FB78DDF9AC@CESC-EXCH01.clinton.local&gt;</t>
  </si>
  <si>
    <t>Mon, 28 Sep 2015 20:56:52 +0000</t>
  </si>
  <si>
    <t>Dr. William E. Paul and Judge Richard Cudahy</t>
  </si>
  <si>
    <t>&lt;D22ED648.5EE0F%treanorwm@law.georgetown.edu&gt;</t>
  </si>
  <si>
    <t>Fri, 16 Oct 2009 11:32:55 -0500 (CDT)</t>
  </si>
  <si>
    <t>This week's fun fact</t>
  </si>
  <si>
    <t>&lt;4Oz1cemcew-gDOeba80CB06deg.mw.1255710743141@OMS07&gt;</t>
  </si>
  <si>
    <t>Wed, 4 Feb 2015 17:21:09 -0500</t>
  </si>
  <si>
    <t>Against Mugshots: Photos of the State's Latest Catch Don't Belong
 in a Free Press</t>
  </si>
  <si>
    <t>&lt;2404249806.-1852410765@org2.org2DB.reply.salsalabs.com&gt;</t>
  </si>
  <si>
    <t>Fri, 3 Oct 2008 00:16:54 -0400</t>
  </si>
  <si>
    <t>"John Podesta" &lt;john.podesta@gmail.com&gt;, 
 "Michael B Froman" &lt;fromanm@citi.com&gt;</t>
  </si>
  <si>
    <t>deep dive proposal</t>
  </si>
  <si>
    <t>&lt;5e5cb08a0810022116s1e5dea38p2876ca3d37cae1a9@mail.gmail.com&gt;</t>
  </si>
  <si>
    <t>Wed, 9 Dec 2015 21:51:03 -0500</t>
  </si>
  <si>
    <t>President Obama said it best:</t>
  </si>
  <si>
    <t>&lt;9f63e8f6b23205e12d3cc8a0618cfca2@ofa0.bounce.bluestatedigital.com&gt;</t>
  </si>
  <si>
    <t>Thu, 21 Feb 2013 06:54:28 -0500</t>
  </si>
  <si>
    <t>Running Gear Under $30 and New NIKE Shoes</t>
  </si>
  <si>
    <t>&lt;6970-266-VPKTK0-QY4LB-B92AL-I1FDV2-Y0HLTG-H-M2-20130221-732741c9d0e5a4bec@e-dialog.com&gt;</t>
  </si>
  <si>
    <t>Tue, 26 Nov 2013 19:03:14 -0500</t>
  </si>
  <si>
    <t>Fwd: call</t>
  </si>
  <si>
    <t>&lt;CAE6FiQ_1_QwVfs7zFL_D=fs4S4sy9+Sh1=2MjkSTpjwJyhONUA@mail.gmail.com&gt;</t>
  </si>
  <si>
    <t>Fri, 24 Jul 2015 18:02:38 -0400</t>
  </si>
  <si>
    <t>John Podesta &lt;john.podesta@gmail.com&gt;, Robby Mook &lt;re47@hillaryclinton.com&gt;, 
 "Margolis, Jim" &lt;Jim.Margolis@gmmb.com&gt;, Mandy Grunwald &lt;gruncom@aol.com&gt;, 
 David Binder &lt;David@db-research.com&gt;, John Anzalone &lt;john@algpolling.com&gt;, 
 Teddy Goff &lt;tgoff@hillaryclinton.com&gt;, 
 David Dixon &lt;david@dixondavismedia.com&gt;, 
 Rich Davis &lt;rich@dixondavismedia.com&gt;, 
 Jennifer Palmieri &lt;jpalmieri@hillaryclinton.com&gt;, 
 Kristina Schake &lt;kschake@hillaryclinton.com&gt;, 
 Christina Reynolds &lt;creynolds@hillaryclinton.com&gt;, 
 Jake Sullivan &lt;jsullivan@hillaryclinton.com&gt;, 
 Elan Kriegel &lt;ekriegel@hillaryclinton.com&gt;, 
 Marlon Marshall &lt;mmarshall@hillaryclinton.com&gt;, 
 Mike Vlacich &lt;mvlacich@hillaryclinton.com&gt;, 
 Jeff Liszt &lt;jeff@algpolling.com&gt;, Matt Hogan &lt;matt@algpolling.com&gt;, 
 "Kaye, Anson" &lt;Anson.Kaye@gmmb.com&gt;, "Rimel, John" &lt;John.Rimel@gmmb.com&gt;</t>
  </si>
  <si>
    <t>FW: New Hampshire</t>
  </si>
  <si>
    <t>&lt;1bc8a5882a18a24439ade6e94b4b79d2@mail.gmail.com&gt;</t>
  </si>
  <si>
    <t>Fri, 20 Nov 2015 19:37:38 -0500</t>
  </si>
  <si>
    <t>Re: Labor Update!</t>
  </si>
  <si>
    <t>&lt;CACR8c2r941ZD3MWCR1f365otwdJ1LW6bBmF_kUy9O+AcbsLQew@mail.gmail.com&gt;</t>
  </si>
  <si>
    <t>Wed, 29 May 2013 14:59:15 +0000</t>
  </si>
  <si>
    <t>You v. Kochs</t>
  </si>
  <si>
    <t>&lt;e1ac50835908b45dc78ba5f3ff574b63@bounce.bluestatedigital.com&gt;</t>
  </si>
  <si>
    <t>Wed, 17 Dec 2008 17:14:24 -0500</t>
  </si>
  <si>
    <t>Nick Rathod &lt;Nick.Rathod@ptt.gov&gt;, 
 Michael Strautmanis &lt;Michael.Strautmanis@ptt.gov&gt;, 
 "'john.podesta@gmail.com'" &lt;john.podesta@gmail.com&gt;</t>
  </si>
  <si>
    <t>Granholm did make a statement.</t>
  </si>
  <si>
    <t>&lt;2D9BF548D5515F438B3AA0B0BE7BF5F6303479EABC@MBX-01.ptt.gov&gt;</t>
  </si>
  <si>
    <t>Wed, 23 Sep 2015 21:05:18 +0000</t>
  </si>
  <si>
    <t>Friends of Jim Rosapepe &lt;info@marylandersforrosapepe.com&gt;</t>
  </si>
  <si>
    <t>it's not too late</t>
  </si>
  <si>
    <t>&lt;5603140e48898_4b6bc66f743267a@worker4.mail&gt;</t>
  </si>
  <si>
    <t>Tue, 18 Feb 2014 22:24:25 -0500</t>
  </si>
  <si>
    <t>Sec 115</t>
  </si>
  <si>
    <t>&lt;140E1640-767F-4B2C-9C19-CAE651FDC2F5@gmail.com&gt;</t>
  </si>
  <si>
    <t>Thu, 18 Feb 2016 15:15:52 -0500</t>
  </si>
  <si>
    <t>Want me to reschedule Sebelius?</t>
  </si>
  <si>
    <t>&lt;CAEMn5QmQAp6dUsd8Y95uv_mbDAgA_BhObycO5Ej8X1a-eWKO3A@mail.gmail.com&gt;</t>
  </si>
  <si>
    <t>Thu, 25 Jun 2015 17:24:37 -0700</t>
  </si>
  <si>
    <t>CYNTHIA LEBOW &lt;lebowpolisci@ucla.edu&gt;</t>
  </si>
  <si>
    <t>Re: Helping Out</t>
  </si>
  <si>
    <t>&lt;CAG-gAuQZ1DjTayYp7wafbEwAFHN31uuFv_BsGX06qFVnAOjwhg@mail.gmail.com&gt;</t>
  </si>
  <si>
    <t>Fri, 2 Oct 2015 14:16:20 -0400</t>
  </si>
  <si>
    <t>&lt;3852969E-114A-4C4F-AFCA-B01BA24DBC41@gmail.com&gt;</t>
  </si>
  <si>
    <t>Fri, 10 Jul 2015 15:01:07 +0000</t>
  </si>
  <si>
    <t>john.podesta@gmail.com, Jake Sullivan &lt;jsullivan@hillaryclinton.com&gt;, 
 Sawsan Bay &lt;sbay@hillaryclinton.com&gt;, 
 Tony Carrk &lt;tcarrk@hillaryclinton.com&gt;, jim.margolis@gmmb.com, 
 Jennifer Palmieri &lt;jpalmieri@hillaryclinton.com&gt;, gruncom@aol.com, 
 Kristina Schake &lt;kschake@hillaryclinton.com&gt;, jbenenson@bsgco.com, 
 Dan Schwerin &lt;dschwerin@hillaryclinton.com&gt;, ellen.esterhay@gmmb.com, 
 Christina Reynolds &lt;creynolds@hillaryclinton.com&gt;</t>
  </si>
  <si>
    <t>Updated Invitation: NYT Magazine Piece + Q&amp;A Call @ Fri Jul 10, 2015
 11am - 12:30pm (john.podesta@gmail.com)</t>
  </si>
  <si>
    <t>&lt;001a11362ef0468931051a86a49f@google.com&gt;</t>
  </si>
  <si>
    <t>Wed, 24 Jun 2015 02:57:55 +0000</t>
  </si>
  <si>
    <t>Fast Action &lt;support@ngpvan.com&gt;</t>
  </si>
  <si>
    <t>Welcome to FastAction</t>
  </si>
  <si>
    <t>&lt;30130637.20150624025755.558a1cb3c72dd6.21055436@mail130.wdc04.mandrillapp.com&gt;</t>
  </si>
  <si>
    <t>Wed, 22 Apr 2015 15:58:00 -0400</t>
  </si>
  <si>
    <t>FW: Huffington Post: Bernie Sanders Is Kind Of Filibustering Obama's
 Trade Agenda</t>
  </si>
  <si>
    <t>&lt;aa143ac0f7f3d53e9a7ce39d580da434@mail.gmail.com&gt;</t>
  </si>
  <si>
    <t>Sat, 17 Oct 2015 10:19:48 -0400</t>
  </si>
  <si>
    <t>&lt;CA+C_h818Ma0iGboHSqHqn5s2QvrxjWhK2Q4uAaZsmyC134zDJg@mail.gmail.com&gt;</t>
  </si>
  <si>
    <t>Sat, 30 Jan 2016 02:34:04 +0000</t>
  </si>
  <si>
    <t>&lt;D10C3002-7148-4F6A-8249-4CF09D193FD7@ap.org&gt;</t>
  </si>
  <si>
    <t>Sat, 1 Nov 2008 23:40:52 +0000</t>
  </si>
  <si>
    <t>Delivered: Re: Schedule/Cabinet appt history</t>
  </si>
  <si>
    <t>&lt;1126609864-1225582841-cardhu_decombobulator_blackberry.rim.net-1324039873-@bxe245.bisx.prod.on.blackberry&gt;</t>
  </si>
  <si>
    <t>Thu, 19 Feb 2015 19:47:00 -0500</t>
  </si>
  <si>
    <t>scstone5@hotmail.com</t>
  </si>
  <si>
    <t>Podesta</t>
  </si>
  <si>
    <t>&lt;939ab7e4-c881-4c15-978c-2c0912075b22@LAW-CAS1.law.georgetown.edu&gt;</t>
  </si>
  <si>
    <t>Tue, 1 Mar 2016 21:59:14 -0500</t>
  </si>
  <si>
    <t>SUPER!!!!</t>
  </si>
  <si>
    <t>&lt;-5577766712464966174@unknownmsgid&gt;</t>
  </si>
  <si>
    <t>Thu, 25 Feb 2016 16:44:35 -0500</t>
  </si>
  <si>
    <t>Fwd: Your Thursday afternoon trip with Uber</t>
  </si>
  <si>
    <t>&lt;CAE6FiQ8MCXYiYT5ZQzG9pYgASQbhysM_a2Prc4L6dzonznPL3Q@mail.gmail.com&gt;</t>
  </si>
  <si>
    <t>Tue, 26 Jan 2016 04:05:46 +0000</t>
  </si>
  <si>
    <t>She did great</t>
  </si>
  <si>
    <t>&lt;929CF52B-95C7-40F6-8462-FC0F66AD268D@gqrr.com&gt;</t>
  </si>
  <si>
    <t>Sun, 10 Jan 2016 09:43:07 -0500</t>
  </si>
  <si>
    <t>&lt;-1821537890415741470@unknownmsgid&gt;</t>
  </si>
  <si>
    <t>Wed, 3 Jun 2015 20:13:19 +0000</t>
  </si>
  <si>
    <t>"Gearan, Anne" &lt;Anne.Gearan@washpost.com&gt;</t>
  </si>
  <si>
    <t>nyt on elex challenge</t>
  </si>
  <si>
    <t>&lt;4600369fda3445aebfe400a48dd65e5e@exchdag02rw.twpn.root.washpost.com&gt;</t>
  </si>
  <si>
    <t>Mon, 19 May 2008 12:55:09 -0400</t>
  </si>
  <si>
    <t>"'Matthew Butler'" &lt;matthewsbutler@gmail.com&gt;, 
 "'David Brock (davidbrock@gmail.com)'" &lt;davidbrockdc@gmail.com&gt;, 
 "'Tara McGuinness'" &lt;tmcguinness@progressivemediausa.org&gt;, 
 "'Tom Matzzie'" &lt;tom@zzranch.com&gt;, 
 "'Begala, Paul'" &lt;pbegala@hatcreekent.com&gt;, 
 "'John Podesta'" &lt;John.Podesta@gmail.com&gt;</t>
  </si>
  <si>
    <t>RE: Re-Convening</t>
  </si>
  <si>
    <t>&lt;006501c8b9d1$1b63fc20$522bf460$@com&gt;</t>
  </si>
  <si>
    <t>Sat, 15 Sep 2012 16:35:25 -0400</t>
  </si>
  <si>
    <t>They're free this weekend</t>
  </si>
  <si>
    <t>&lt;e1155a5ca5e516d3f5f9b5fe7bbb4232@ofa0.bounce.bluestatedigital.com&gt;</t>
  </si>
  <si>
    <t>Sun, 30 Mar 2014 20:27:19 -0400</t>
  </si>
  <si>
    <t>Fwd: coffee?</t>
  </si>
  <si>
    <t>&lt;1D11A39C-13A6-4C08-B510-958249775D55@gmail.com&gt;</t>
  </si>
  <si>
    <t>Tue, 15 Sep 2015 20:49:54 -0400</t>
  </si>
  <si>
    <t>john.podesta@gmail.com, kgarmezy@dga.org, mtabankin@aol.com</t>
  </si>
  <si>
    <t>Friday Night</t>
  </si>
  <si>
    <t>&lt;14fd3a11802-f07-3056@webprd-a23.mail.aol.com&gt;</t>
  </si>
  <si>
    <t>Mon, 3 Aug 2015 12:00:03 -0700</t>
  </si>
  <si>
    <t>Re: TWEETS 8/3</t>
  </si>
  <si>
    <t>&lt;CAE6FiQ8zf37cYjOz-0CVFBFKdNDapdkkr6eZWcvv77+Nv6ee7A@mail.gmail.com&gt;</t>
  </si>
  <si>
    <t>Tue, 2 Sep 2014 12:23:39 -0400</t>
  </si>
  <si>
    <t>&lt;987c79b985174d7bb59dbd8097157e93@quinnforillinois.com&gt;</t>
  </si>
  <si>
    <t>Sat, 2 Jan 2016 16:56:29 -0500</t>
  </si>
  <si>
    <t>"Pugh, Carrie [NEA]" &lt;cpugh@nea.org&gt;</t>
  </si>
  <si>
    <t>&lt;CAE6FiQ_U5-+JZh6+-LjWeux1ys4GXY_WC++se160hT8cQ9-GrA@mail.gmail.com&gt;</t>
  </si>
  <si>
    <t>Fri, 2 Nov 2012 14:22:32 -0400</t>
  </si>
  <si>
    <t>Final</t>
  </si>
  <si>
    <t>&lt;0adebb94523d35da3bc08788ee75b5f2@ofa0.bounce.bluestatedigital.com&gt;</t>
  </si>
  <si>
    <t>Fri, 15 Feb 2008 15:46:12 -0500</t>
  </si>
  <si>
    <t>&lt;8dd172e0802151246v4f454abdh588517d4aeae4bb3@mail.gmail.com&gt;</t>
  </si>
  <si>
    <t>Thu, 21 Aug 2014 12:14:58 +0000</t>
  </si>
  <si>
    <t>Berger/Hadley op-ed</t>
  </si>
  <si>
    <t>&lt;ef350ad942d74c5c86dae5b8e5130e6c@CO1PR07MB313.namprd07.prod.outlook.com&gt;</t>
  </si>
  <si>
    <t>Fri, 20 Mar 2015 14:50:43 -0400</t>
  </si>
  <si>
    <t>Free for a call?</t>
  </si>
  <si>
    <t>&lt;CAE6FiQ8Rs=WCOgvH7E6Yppo7ShUgo7cRqUKTRZG4X9patvgJ0Q@mail.gmail.com&gt;</t>
  </si>
  <si>
    <t>Sun, 6 Sep 2015 18:38:38 -0400</t>
  </si>
  <si>
    <t>"'mrooney@hillaryclinton.com'" &lt;mrooney@hillaryclinton.com&gt;, 
 "'lrosenberger@hillaryclinton.com'" &lt;lrosenberger@hillaryclinton.com&gt;</t>
  </si>
  <si>
    <t>Re: CLOSE HOLD: HRC's remarks on Iran</t>
  </si>
  <si>
    <t>&lt;2024B1FCFD37FC478BCD92EC0508319F06BCE19250@CBIvEXMB05DC.cov.com&gt;</t>
  </si>
  <si>
    <t>Sun, 13 Sep 2015 17:24:36 -0400</t>
  </si>
  <si>
    <t>&lt;-5760619381013020051@unknownmsgid&gt;</t>
  </si>
  <si>
    <t>Sat, 27 Sep 2014 21:09:02 -0400</t>
  </si>
  <si>
    <t>David Steiner &lt;david.steiner@yale.edu&gt;</t>
  </si>
  <si>
    <t>An Interview Request from Yale University</t>
  </si>
  <si>
    <t>&lt;CAH5puCNnLeMFpYVsPni0yBo3ndw-=jGnSnjzV1aq+yextsfJxg@mail.gmail.com&gt;</t>
  </si>
  <si>
    <t>Wed, 13 May 2015 21:25:29 +0000</t>
  </si>
  <si>
    <t>[Amprog Alumni] 2015 Progressive Party</t>
  </si>
  <si>
    <t>&lt;DM2PR0501MB13925B0F827D0A6A4797883CB3D90@DM2PR0501MB1392.namprd05.prod.outlook.com&gt;</t>
  </si>
  <si>
    <t>Wed, 6 May 2015 13:00:29 -0400</t>
  </si>
  <si>
    <t>Re: TWEETS 5/6</t>
  </si>
  <si>
    <t>&lt;CAEMn5Qmd4mA6MG0Vq7DoFqDHogO7qt3nNcbHd9Nffg2PF4o44w@mail.gmail.com&gt;</t>
  </si>
  <si>
    <t>Mon, 12 Oct 2015 21:12:28 -0400</t>
  </si>
  <si>
    <t>Re: Feedback Letter</t>
  </si>
  <si>
    <t>&lt;CAE6FiQ8ZhDhF4-NB9QvOLXed6hsdhCSA+eOjoHt+PGSVSv6y5g@mail.gmail.com&gt;</t>
  </si>
  <si>
    <t>Sat, 6 Jun 2015 14:51:41 -0400</t>
  </si>
  <si>
    <t>Mandy Grunwald &lt;gruncom@aol.com&gt;, "Margolis, Jim" &lt;Jim.Margolis@gmmb.com&gt;, 
 David Binder &lt;David@db-research.com&gt;, Joel Benenson &lt;jbenenson@bsgco.com&gt;, 
 John Anzalone &lt;john@algpolling.com&gt;, John Podesta &lt;john.podesta@gmail.com&gt;</t>
  </si>
  <si>
    <t>July 11-12</t>
  </si>
  <si>
    <t>&lt;3c1d2a92d4abdb76f9fd316cfd1b0695@mail.gmail.com&gt;</t>
  </si>
  <si>
    <t>Thu, 25 Feb 2016 23:35:09 -0000</t>
  </si>
  <si>
    <t>Bring Your Game</t>
  </si>
  <si>
    <t>&lt;b8k3etqb57hq1qauj6tdzqd9bc3k7p.14748554742.9874@mta921.e.footlocker.com&gt;</t>
  </si>
  <si>
    <t>Sun, 15 Feb 2015 10:15:55 -0500</t>
  </si>
  <si>
    <t>Re: Dinner Sunday night?</t>
  </si>
  <si>
    <t>&lt;0EEB870F-5CA0-403D-978D-8A707F54E6DE@me.com&gt;</t>
  </si>
  <si>
    <t>Thu, 25 Sep 2014 16:09:35 -0500</t>
  </si>
  <si>
    <t>Special Discount Code Enclosed for National Institute on International Regulation and Compliance | OCT 1-3</t>
  </si>
  <si>
    <t>&lt;206-22795678.1411679381875.JavaMail.SYSTEM@chg-mcm-prod&gt;</t>
  </si>
  <si>
    <t>Sun, 15 Nov 2015 12:34:32 -0600</t>
  </si>
  <si>
    <t>Re: Bathroom stop.</t>
  </si>
  <si>
    <t>&lt;-2523022050173610594@unknownmsgid&gt;</t>
  </si>
  <si>
    <t>1 Dec 2015 13:42:09 -0500</t>
  </si>
  <si>
    <t>&lt;9af29d250b4e466da17502b8caca60da@785&gt;</t>
  </si>
  <si>
    <t>Fri, 3 Jun 2011 09:27:23 -0400 (EDT)</t>
  </si>
  <si>
    <t>once again</t>
  </si>
  <si>
    <t>&lt;1254399397.-423481715@democracy.dsccdb.www.democratsenators.org&gt;</t>
  </si>
  <si>
    <t>Thu, 4 Dec 2014 20:38:06 +0000</t>
  </si>
  <si>
    <t>Nick Merrill &lt;nmerrill@hrcoffice.com&gt;, 
 Jake Sullivan &lt;jake.sullivan@gmail.com&gt;, 
 Cheryl Mills &lt;cheryl.mills@gmail.com&gt;, Huma Abedin &lt;huma@clintonemail.com&gt;, 
 Philippe Reines &lt;pir@hrcoffice.com&gt;, John Podesta &lt;john.podesta@gmail.com&gt;, 
 Robby Mook &lt;robbymook@gmail.com&gt;, Ethan Gelber &lt;egelber@hrcoffice.com&gt;, 
 Brynne Craig &lt;bcraig@hrcoffice.com&gt;</t>
  </si>
  <si>
    <t>Re: HRC remarks on race and justice</t>
  </si>
  <si>
    <t>&lt;D0A6301A.565E8%dschwerin@hrcoffice.com&gt;</t>
  </si>
  <si>
    <t>Tue, 7 Apr 2015 23:00:05 -0400</t>
  </si>
  <si>
    <t>Re: We have a daughter!</t>
  </si>
  <si>
    <t>&lt;CAE6FiQ-YKeM8X15cOe7cwWQCjf2qyCa6fNZCd0sKxhMEoXGJVA@mail.gmail.com&gt;</t>
  </si>
  <si>
    <t>Sun, 14 Dec 2008 22:48:53 -0500</t>
  </si>
  <si>
    <t>Bear23 &lt;bear23@ptt.gov&gt;, "'john.podesta@gmail.com'" &lt;john.podesta@gmail.com&gt;, 
 Rahm Emanuel &lt;Rahm.Emanuel@ptt.gov&gt;, 
 "'axelrodfam@aol.com'" &lt;axelrodfam@aol.com&gt;, 
 "'prouse@barackobama.com'" &lt;prouse@barackobama.com&gt;, 
 Greg Craig &lt;Greg.Craig@ptt.gov&gt;, "'gcraig@wc.com'" &lt;gcraig@wc.com&gt;, 
 "'vjarrett@habitat.com'" &lt;vjarrett@habitat.com&gt;, 
 Valerie   Jarrett &lt;Valerie.Jarrett@ptt.gov&gt;, 
 Robert Gibbs &lt;Robert.Gibbs@ptt.gov&gt;, 
 "'rbauer@perskinscoie.com'" &lt;rbauer@perskinscoie.com&gt;</t>
  </si>
  <si>
    <t>Conference call tonight, 10pm Central / 11pm Eastern</t>
  </si>
  <si>
    <t>&lt;2D9BF548D5515F438B3AA0B0BE7BF5F63032F72D7E@MBX-01.ptt.gov&gt;</t>
  </si>
  <si>
    <t>Thu, 21 Feb 2013 14:00:20 -0600 (CST)</t>
  </si>
  <si>
    <t>"Gene Karpinski, LCV President" &lt;will_roberts@lcv.org&gt;</t>
  </si>
  <si>
    <t>Join me at the LCV Annual Conference this May</t>
  </si>
  <si>
    <t>&lt;18613591.1361476838890.JavaMail.www@app329&gt;</t>
  </si>
  <si>
    <t>Mon, 13 Apr 2015 23:00:53 -0400</t>
  </si>
  <si>
    <t>Stefani Esta &lt;stefaniart@earthlink.net&gt;</t>
  </si>
  <si>
    <t>&lt;CAE6FiQ-YhXaBF+ohOMQi6oh9_okHUEm53ptbs3+XOGJiDMEidQ@mail.gmail.com&gt;</t>
  </si>
  <si>
    <t>Sun, 31 May 2015 09:08:16 -0400</t>
  </si>
  <si>
    <t>Re: Tweet about Beau Biden?</t>
  </si>
  <si>
    <t>&lt;CAE6FiQ-XwxvUyqYPypBOBKQz9c9FcyyFoYq48qo5pvzvRHDdwQ@mail.gmail.com&gt;</t>
  </si>
  <si>
    <t>Wed, 4 Mar 2015 04:40:20 +0000</t>
  </si>
  <si>
    <t>Puerto Rico</t>
  </si>
  <si>
    <t>&lt;648FFFCE-01A6-43A9-9126-C8E6B75D71B7@podesta.com&gt;</t>
  </si>
  <si>
    <t>Tue, 26 Aug 2014 06:02:02 -0400</t>
  </si>
  <si>
    <t>10% Back On All adidas Gear</t>
  </si>
  <si>
    <t>&lt;30545-971-HX6I6F-72L4BD-SMXG7-LHPEZ7-4XDYH6-H-M2-20140826-6cd3e610f952bf50@e-dialog.com&gt;</t>
  </si>
  <si>
    <t>Thu, 1 Oct 2015 19:13:21 -0400</t>
  </si>
  <si>
    <t>Robby Mook &lt;re47@hillaryclinton.com&gt;, John Podesta &lt;john.podesta@gmail.com&gt;, 
 Jennifer Palmieri &lt;jpalmieri@hillaryclinton.com&gt;</t>
  </si>
  <si>
    <t>Benghazi - paid media update</t>
  </si>
  <si>
    <t>&lt;e60dc772759e90ac9e5efce42e363bc4@mail.gmail.com&gt;</t>
  </si>
  <si>
    <t>Wed, 8 Jul 2015 21:56:03 +0000</t>
  </si>
  <si>
    <t>RE: Greece</t>
  </si>
  <si>
    <t>&lt;E9DCE5658EE7BB4682C17A7C0FF72CC05E5511@CN-399-EXCH1.whca.mil&gt;</t>
  </si>
  <si>
    <t>Wed, 24 Sep 2008 05:50:58 -0400</t>
  </si>
  <si>
    <t>&lt;8dd172e0809240250r3d6cf674p8cf582e6313cd77a@mail.gmail.com&gt;</t>
  </si>
  <si>
    <t>Mon, 6 Apr 2015 14:57:09 -0500</t>
  </si>
  <si>
    <t>BruceRLindsey &lt;BruceRLindsey@aol.com&gt;</t>
  </si>
  <si>
    <t>&lt;AC90491C-927E-4FEF-B430-113D132F5F14@aol.com&gt;</t>
  </si>
  <si>
    <t>Mon, 1 Feb 2016 23:48:42 -0500</t>
  </si>
  <si>
    <t>DNC Rapid Response &lt;democraticparty@democrats.org&gt;</t>
  </si>
  <si>
    <t>BREAKING: Cruz wins Iowa</t>
  </si>
  <si>
    <t>&lt;b39f42fbb6202804d28af9f2f66b9811@ofa0.bounce.bluestatedigital.com&gt;</t>
  </si>
  <si>
    <t>Sun, 5 Jul 2015 14:22:04 -0400</t>
  </si>
  <si>
    <t>&lt;-8920494492336183078@unknownmsgid&gt;</t>
  </si>
  <si>
    <t>Thu, 18 Dec 2014 01:02:23 +0000</t>
  </si>
  <si>
    <t>&lt;249BF559-A272-4C45-A79A-88982FBD8E26@sandlerfoundation.org&gt;</t>
  </si>
  <si>
    <t>Fri, 25 Sep 2015 03:09:46 +0000</t>
  </si>
  <si>
    <t>Turks on Sunday afternoon?</t>
  </si>
  <si>
    <t>&lt;7F62F712-5485-42B7-9930-9A23D6266990@podesta.com&gt;</t>
  </si>
  <si>
    <t>Tue, 18 Aug 2015 16:53:17 +0000</t>
  </si>
  <si>
    <t>Michael John Cedrone &lt;mjc27@law.georgetown.edu&gt;</t>
  </si>
  <si>
    <t>Apartment for rent in Alexandria, near Old Town</t>
  </si>
  <si>
    <t>&lt;D1F8DA45.15923%mjc27@law.georgetown.edu&gt;</t>
  </si>
  <si>
    <t>Wed, 18 Nov 2015 19:22:54 -0500</t>
  </si>
  <si>
    <t>Speech Drafts &lt;speechdrafts@hillaryclinton.com&gt;, 
 Jen Klein &lt;jenklein.dc@gmail.com&gt;, Rachel Vogelstein &lt;rachelv@gmail.com&gt;, 
 Mini Timmaraju &lt;mtimmaraju@hillaryclinton.com&gt;, 
 Maya Harris &lt;mharris@hillaryclinton.com&gt;</t>
  </si>
  <si>
    <t>DRAFT: MAKERS TPs for tomorrow</t>
  </si>
  <si>
    <t>&lt;CA+C_h81LaG=UPgS7U2JANFFw6eaokQCOxNFK7LH1FWRn+XuNnA@mail.gmail.com&gt;</t>
  </si>
  <si>
    <t>Tue, 7 Jul 2015 01:00:32 +0000</t>
  </si>
  <si>
    <t>Mandy Grunwald &lt;gruncom@aol.com&gt;, 
 "dschwerin@hillaryclinton.com" &lt;dschwerin@hillaryclinton.com&gt;, 
 "tcarrk@hillaryclinton.com" &lt;tcarrk@hillaryclinton.com&gt;, 
 "jpalmieri@hillaryclinton.com" &lt;jpalmieri@hillaryclinton.com&gt;, 
 "kschake@hillaryclinton.com" &lt;kschake@hillaryclinton.com&gt;, 
 "bfallon@hillaryclinton.com" &lt;bfallon@hillaryclinton.com&gt;, 
 "jsullivan@hillaryclinton.com" &lt;jsullivan@hillaryclinton.com&gt;, 
 "mharris@hillaryclinton.com" &lt;mharris@hillaryclinton.com&gt;, 
 "re47@hillaryclinton.com" &lt;re47@hillaryclinton.com&gt;, 
 "ha16@hillaryclinton.com" &lt;ha16@hillaryclinton.com&gt;, 
 "john.podesta@gmail.com" &lt;john.podesta@gmail.com&gt;, 
 "mpaul@hillaryclinton.com" &lt;mpaul@hillaryclinton.com&gt;, 
 "ladams@hillaryclinton.com" &lt;ladams@hillaryclinton.com&gt;, 
 Jim Margolis &lt;Jim.Margolis@gmmb.com&gt;, John Anzalone &lt;john@algpolling.com&gt;, 
 "David@db-research.com" &lt;David@db-research.com&gt;, 
 "creynolds@hillaryclinton.com" &lt;creynolds@hillaryclinton.com&gt;</t>
  </si>
  <si>
    <t>RE: Remarks for tomorrow in Iowa</t>
  </si>
  <si>
    <t>&lt;1A484C9C32B526468802B7C2E6FD1BCEB39E3C6E@mbx031-w1-co-6.exch031.domain.local&gt;</t>
  </si>
  <si>
    <t>Wed, 20 Jan 2016 01:26:29 +0000</t>
  </si>
  <si>
    <t>"INSTANT POLL (via @HMPAC)" &lt;democrats@hmpac.com&gt;</t>
  </si>
  <si>
    <t>time to stop?</t>
  </si>
  <si>
    <t>&lt;3a1663dd2013591943e57f2a017c0683@bounce.bluestatedigital.com&gt;</t>
  </si>
  <si>
    <t>Fri, 13 Jun 2008 11:02:42 -0400</t>
  </si>
  <si>
    <t>"Steve Smith" &lt;Ssmith@aflcio.org&gt;</t>
  </si>
  <si>
    <t>[big campaign] McCain flip-flops on Social Security privatization</t>
  </si>
  <si>
    <t>&lt;485253DA.0840.000F.0@aflcio.org&gt;</t>
  </si>
  <si>
    <t>Fri, 20 Mar 2015 21:59:50 -0400</t>
  </si>
  <si>
    <t>Everything ok?</t>
  </si>
  <si>
    <t>&lt;CAE6FiQ8-WrFcOO2-9SPqaqpOXRxY261kRYFye1feWridEqAcvA@mail.gmail.com&gt;</t>
  </si>
  <si>
    <t>Thu, 12 Jan 2012 16:31:46 -0500</t>
  </si>
  <si>
    <t>'Cheryl Mills' &lt;cheryl.mills@gmail.com&gt;</t>
  </si>
  <si>
    <t>RE: Clinton Foundation</t>
  </si>
  <si>
    <t>&lt;7658E7986936534880AC9D6579D0B3A925203E119C@NYGEX7MB1.stbglobal.com&gt;</t>
  </si>
  <si>
    <t>Sat, 19 Dec 2015 01:13:22 +0000</t>
  </si>
  <si>
    <t>Jake Sullivan &lt;jsullivan@hillaryclinton.com&gt;, 
 Karen Dunn &lt;karen.l.dunn@gmail.com&gt;, 
 "Karen Dunn (KDunn@BSFLLP.com)" &lt;KDunn@BSFLLP.com&gt;, 
 "Sara Solow (ssolow@hillaryclinton.com)" &lt;ssolow@hillaryclinton.com&gt;, 
 =?us-ascii?Q?Jake=0D=0A_Sullivan?= &lt;jsullivan@hillaryclinton.com&gt;, 
 =?us-ascii?Q?Kristina_Costa=0D=0A_=28kcosta@hillaryclinton.com=29?= &lt;kcosta@hillaryclinton.com&gt;, 
 =?us-ascii?Q?Tony_Carrk=0D=0A_=28tcarrk@hillaryclinton.com=29?= &lt;tcarrk@hillaryclinton.com&gt;, 
 =?us-ascii?Q?Robert_Barnett=0D=0A_=28RBarnett@wc.com=29?= &lt;RBarnett@wc.com&gt;, 
 'Mandy Grunwald' &lt;gruncom@aol.com&gt;, 
 "Jennifer Palmieri (jpalmieri@hillaryclinton.com)" &lt;jpalmieri@hillaryclinton.com&gt;, 
 "Margolis, Jim" &lt;Jim.Margolis@gmmb.com&gt;, 
 "jbenenson@bsgco.com" &lt;jbenenson@bsgco.com&gt;, 
 "ha16@hillaryclinton.com" &lt;ha16@hillaryclinton.com&gt;</t>
  </si>
  <si>
    <t>Items we Need to Do Tomorrow</t>
  </si>
  <si>
    <t>&lt;F652FD7157F3814886D064763C7EADD816215C23@REV02EXCH01.revolution.ad&gt;</t>
  </si>
  <si>
    <t>Fri, 08 Aug 2014 11:12:51 -0400</t>
  </si>
  <si>
    <t>Are you Monitoring your Fitness?</t>
  </si>
  <si>
    <t>&lt;5766-891-WUDHDC-PR4FNH-5JZW7-ASYZHB-UCHSOA-H-M2-20140808-c30bfca3fb2fb16d@e-dialog.com&gt;</t>
  </si>
  <si>
    <t>Tue, 29 Jan 2013 14:10:11 -0500</t>
  </si>
  <si>
    <t>Hillary</t>
  </si>
  <si>
    <t>&lt;1dc2453461de43f3969e2240c9a930c3@seanmaloney.com&gt;</t>
  </si>
  <si>
    <t>Tue, 7 Jan 2014 21:26:13 -0500</t>
  </si>
  <si>
    <t>Sarina Sawyer &lt;sarina.sawyer@sierraclub.org&gt;</t>
  </si>
  <si>
    <t>Re: Invitation to Speak at the Sierra Club Board of Directors Meeting</t>
  </si>
  <si>
    <t>&lt;B0CEC612-7D4B-45A3-8587-BF93DAE363D4@gmail.com&gt;</t>
  </si>
  <si>
    <t>Sat, 28 Nov 2015 16:19:09 -0800</t>
  </si>
  <si>
    <t>John Podesta &lt;john.podesta@gmail.com&gt;, Mary Podesta &lt;podesta.mary@gmail.com&gt;, 
 Mae Podesta &lt;mpodesta@gmail.com&gt;</t>
  </si>
  <si>
    <t>Safe Travels</t>
  </si>
  <si>
    <t>&lt;CAP-MWF7AkZSooRQH0V-h4xPRkZQL_YR0+0nE_U3Mg6wkiv0j0Q@mail.gmail.com&gt;</t>
  </si>
  <si>
    <t>Sun, 16 Mar 2014 19:34:38 -0400</t>
  </si>
  <si>
    <t>&lt;E0999704-236E-4FE7-9137-AAC5A3017CC9@gmail.com&gt;</t>
  </si>
  <si>
    <t>Sun, 31 Jan 2016 13:15:08 -0600</t>
  </si>
  <si>
    <t>Re: NPR tonight - 8:30pm | 9:30pm ET</t>
  </si>
  <si>
    <t>&lt;CAE6FiQ8M+wO2VMWGu4s9-Vs3+6rjsC7pawk4CCFfzwo9tqciiA@mail.gmail.com&gt;</t>
  </si>
  <si>
    <t>Fri, 4 Mar 2016 17:59:30 +0000</t>
  </si>
  <si>
    <t>Fwd: On Bloody Sunday Anniversary, New Video Features Alabama Story
 Demonstrating Why Congress Must Restore the Voting Rights Act</t>
  </si>
  <si>
    <t>&lt;086A0862-314D-4F8A-9DA7-1D4C14BC5749@brazileassociates.com&gt;</t>
  </si>
  <si>
    <t>Wed, 21 Oct 2015 14:07:48 -0400</t>
  </si>
  <si>
    <t>Re: being swamped with calls, interviews &amp; reactions-glad i showed
 loyalty &amp; support publicly to HRC-glad this in now behind us-good luck tomorrow</t>
  </si>
  <si>
    <t>&lt;CAE6FiQ_P50r4nw-+JVQGmMzp6dqRfq18R6=BamkO-Jf80F_ESA@mail.gmail.com&gt;</t>
  </si>
  <si>
    <t>Sat, 25 Oct 2014 17:57:53 -0400</t>
  </si>
  <si>
    <t>&lt;2BD127EB-7FBF-4342-B2B7-42A1A01C3B91@gmail.com&gt;</t>
  </si>
  <si>
    <t>Mon, 26 Jan 2015 19:02:05 -0500</t>
  </si>
  <si>
    <t>Re: Arctic Refuge +</t>
  </si>
  <si>
    <t>&lt;CAE6FiQ9uzrxi8=QrA2vQOHNcVZTA4ob9s1WP1kUP6OWC2SkuOQ@mail.gmail.com&gt;</t>
  </si>
  <si>
    <t>Mon, 24 Mar 2014 20:46:46 +0000</t>
  </si>
  <si>
    <t>daniel benjamin &lt;dbenjam61@hotmail.com&gt;</t>
  </si>
  <si>
    <t>"sgeorge@albrightstonebridge.com" &lt;sgeorge@albrightstonebridge.com&gt;, 
 Bill   Antholis &lt;wantholis@brookings.edu&gt;, Bill Perry &lt;wjperry@aol.com&gt;, 
 =?iso-8859-1?Q?Bill=0D=0A_Woodward_=28blackwoodward@gmail.com=29?= &lt;blackwoodward@gmail.com&gt;, 
 "bill.danvers@gmail.com" &lt;bill.danvers@gmail.com&gt;, 
 Brian Katulis &lt;bkatulis@americanprogress.org&gt;, 
 "briedel@brookings.edu" &lt;briedel@brookings.edu&gt;, 
 Caitlin McDonnell &lt;cmcdonnell@albrightstonebridge.com&gt;, 
 Carol Browner &lt;cmbrowner@me.com&gt;, 
 "chall@brookings.edu" &lt;chall@brookings.edu&gt;, 
 Catherine Whitney &lt;catherine.whitney@skadden.com&gt;, 
 Chris Roberts &lt;croberts@albrightstonebridge.com&gt;, 
 Daniel Silverberg &lt;danielsilverberg@yahoo.com&gt;, 
 Deborah Gordon &lt;dcgordon@stanford.edu&gt;, 
 Denis   McDonough &lt;denis.mcdonough@gmail.com&gt;, 
 Derek Chollet &lt;dhchollet@gmail.com&gt;, Don Baer &lt;donbaer@ps-b.com&gt;, 
 "Don Gips (don.gips@gmail.com)" &lt;don.gips@gmail.com&gt;, 
 donkerrick &lt;donkerrick@comcast.net&gt;, 
 =?iso-8859-1?Q?Eryn_M._Sepp=0D=0A_=28eryn.sepp@gmail.com=29?= &lt;eryn.sepp@gmail.com&gt;, 
 Frank Lowenstein &lt;frankl03@yahoo.com&gt;, Greg Craig &lt;gcraig@skadden.com&gt;, 
 Jake Sullivan &lt;jake.sullivan@gmail.com&gt;, 
 Jamie Rubin &lt;jamesprubin1960@gmail.com&gt;, 
 Jan   Vulevich Stewart &lt;jstewart@albrightstonebridge.com&gt;, 
 Jeff Smith &lt;jeffrey_smith@aporter.com&gt;, Jeremy Bash &lt;jeremybash@gmail.com&gt;, 
 Jessica   Lewis &lt;lewisje03@yahoo.com&gt;, 
 =?iso-8859-1?Q?Jim_Miller_-_Department_of_Defense=0D=0A_=28james.n.miller.jr@gmail.com?=
 =?iso-8859-1?Q?=29?= &lt;james.n.miller.jr@gmail.com&gt;, 
 Jim O'Brien &lt;jobrien@albrightstonebridge.com&gt;, 
 =?iso-8859-1?Q?Joanna_Nicoletti=0D=0A_=28info@forwardengagement.org=29?= &lt;info@forwardengagement.org&gt;, 
 Joe Cirincione &lt;jcirincione@ploughshares.org&gt;, 
 John Podesta &lt;john.podesta@gmail.com&gt;, 
 "julsmi@gmail.com" &lt;julsmi@gmail.com&gt;, 
 Ken Lieberthal &lt;klieberthal@brookings.edu&gt;, 
 "kurtmcampbell@yahoo.com" &lt;kurtmcampbell@yahoo.com&gt;, 
 "lhuber@albrightstonebridge.com" &lt;lhuber@albrightstonebridge.com&gt;, 
 Leon Fuerth &lt;hdpf@msn.com&gt;, Maida Stadtler &lt;mstadtler@apcoworldwide.com&gt;, 
 Marcel Lettre &lt;mlettre@verizon.net&gt;, 
 Marisa   DeAngelis &lt;mdeangelis@albrightstonebridge.com&gt;, 
 "mindyk@brookings.edu" &lt;mindyk@brookings.edu&gt;, 
 "micheleflournoy3@gmail.com" &lt;micheleflournoy3@gmail.com&gt;, 
 Nadia Nowytski &lt;nadia.nowytski@aporter.com&gt;, 
 Pat Griffin &lt;pgriffin@pmj-dc.com&gt;, 
 "rand1142@verizon.net" &lt;rand1142@verizon.net&gt;, 
 Rich Verma &lt;rverma@steptoe.com&gt;, Rick Kessler &lt;rjkessler@verizon.net&gt;, 
 "rmalley555@gmail.com" &lt;rmalley555@gmail.com&gt;, 
 "sberger@albrightstonebridge.com" &lt;sberger@albrightstonebridge.com&gt;, 
 Steve   Ricchetti &lt;sricchetti@cox.net&gt;, 
 "stalbott@brookings.edu" &lt;stalbott@brookings.edu&gt;, 
 "ricesusane@aol.com" &lt;ricesusane@aol.com&gt;, 
 Tara   Sonenshine &lt;tsonenshine@earthlink.net&gt;, 
 Theodore Waddelow &lt;twaddelow@albrightstonebridge.com&gt;, 
 Tim Roemer &lt;tjroemer@gmail.com&gt;, Tom   Daschle &lt;tom.daschle@dlapiper.com&gt;, 
 Tom Donilon &lt;tdonilon@gmail.com&gt;, Tom   Downey &lt;tdowney@dmggroup.com&gt;, 
 Tommy Ross &lt;tommy_ross@reid.senate.gov&gt;, 
 Toni   Verstandig &lt;tonigverstandig@gmail.com&gt;, 
 Tony Blinken &lt;ablinken@aol.com&gt;, 
 Veronica Pollack &lt;veronica.pollock@dlapiper.com&gt;, 
 Wendy Sherman &lt;wendyrsherman@gmail.com&gt;, 
 Wyndee Parker &lt;wyndee.parker@mail.house.gov&gt;</t>
  </si>
  <si>
    <t>RE: April 9 dinner</t>
  </si>
  <si>
    <t>&lt;SNT149-W6484B18F57910A8611420A37A0@phx.gbl&gt;</t>
  </si>
  <si>
    <t>Mon, 19 Oct 2015 18:10:39 -0600</t>
  </si>
  <si>
    <t>John -- a different approach to putting Bengazi Republicans on the defensive while siding with Americans</t>
  </si>
  <si>
    <t>&lt;775ED113-1953-4396-AC87-F0AC70338A98@harstadresearch.com&gt;</t>
  </si>
  <si>
    <t>Mon, 14 Dec 2015 15:02:06 -0500</t>
  </si>
  <si>
    <t>Ashley Woolheater &lt;awoolheater@hillaryclinton.com&gt;</t>
  </si>
  <si>
    <t>Amanda Renteria &lt;arenteria@hillaryclinton.com&gt;, 
 Marlon Marshall &lt;mmarshall@hillaryclinton.com&gt;, 
 "Craig T. Smith" &lt;cts1996@gmail.com&gt;, 
 "Ann O'Leary" &lt;aoleary@hillaryclinton.com&gt;, 
 Jake Sullivan &lt;jsullivan@hillaryclinton.com&gt;, 
 John Podesta &lt;john.podesta@gmail.com&gt;</t>
  </si>
  <si>
    <t>9:30 pm ET: Puerto Rico Vote</t>
  </si>
  <si>
    <t>&lt;CAFrHNoiQFGgVQRDyXHF9XdTNoW4idg7ph69y8MwLXxnL_p5QWg@mail.gmail.com&gt;</t>
  </si>
  <si>
    <t>Sat, 23 Oct 2010 09:27:10 -0400</t>
  </si>
  <si>
    <t>7 million in seven days</t>
  </si>
  <si>
    <t>&lt;0f4da4c8d2e7d92fbc65e05ad10f0580@bounce.bluestatedigital.com&gt;</t>
  </si>
  <si>
    <t>Fri, 18 Jan 2008 15:41:08 -0500</t>
  </si>
  <si>
    <t>&lt;8dd172e0801181241r5d88a5b0q7dcde058c430532a@mail.gmail.com&gt;</t>
  </si>
  <si>
    <t>Mon, 15 Jun 2015 14:41:32 +0000</t>
  </si>
  <si>
    <t>Kate Rose Chieco &lt;crchieco@gmail.com&gt;, 
 Heather Kliegman &lt;hkliegman@podestagroup.com&gt;, 
 Gen Mcgahey &lt;genevieve.mcgahey@gmail.com&gt;, 
 =?us-ascii?Q?Dr.=0D=0A_Juila-Desiree_Pineda?= &lt;jdpinedamd@aol.com&gt;, 
 John Podesta &lt;john.podesta@gmail.com&gt;, Mae Podesta &lt;mpodesta@gmail.com&gt;, 
 Mary Podesta &lt;podesta.mary@gmail.com&gt;, "Eryn M. Sepp" &lt;eryn.sepp@gmail.com&gt;</t>
  </si>
  <si>
    <t>Day 3 at civil hospital of Venice</t>
  </si>
  <si>
    <t>&lt;17DB7399-EB89-44B9-9813-DC545CCC3A22@podesta.com&gt;</t>
  </si>
  <si>
    <t>Fri, 28 Sep 2012 16:55:02 -0400</t>
  </si>
  <si>
    <t>Fwd: poll shows dead heat</t>
  </si>
  <si>
    <t>&lt;2d8e82b6383d49eda575f373eaee7e31@cheribustos.com&gt;</t>
  </si>
  <si>
    <t>Wed, 17 Jun 2009 13:57:16 -0400</t>
  </si>
  <si>
    <t>konica@podesta.com</t>
  </si>
  <si>
    <t>Message from KMBT_C550</t>
  </si>
  <si>
    <t>&lt;4A38F63C.0DD.00206B59B8EA.konica@podesta.com&gt;</t>
  </si>
  <si>
    <t>Wed, 2 Dec 2015 04:42:31 +0000</t>
  </si>
  <si>
    <t>Carol Larson &lt;CLarson@packard.org&gt;</t>
  </si>
  <si>
    <t>Re: ClimateWorks Chair and Vice-Chair terms</t>
  </si>
  <si>
    <t>&lt;60855CF5-7744-4443-9B5C-344B571007A5@packard.org&gt;</t>
  </si>
  <si>
    <t>Mon, 12 Jan 2015 18:23:12 +0000</t>
  </si>
  <si>
    <t>Wizards</t>
  </si>
  <si>
    <t>&lt;20E2C8DAF611E2438E817660E8D2C4A22A0FFC54@LAW-MBX01.law.georgetown.edu&gt;</t>
  </si>
  <si>
    <t>Thu, 16 Apr 2015 20:19:03 -0400</t>
  </si>
  <si>
    <t>Jennifer Palmieri &lt;jennifer.m.palmieri@gmail.com&gt;, 
 John Podesta &lt;john.podesta@gmail.com&gt;, 
 Jake Sullivan &lt;jake.sullivan@gmail.com&gt;, 
 Robby Mook &lt;robbymook2015@gmail.com&gt;, 
 Kristina Schake &lt;kschake@hillaryclinton.com&gt;</t>
  </si>
  <si>
    <t>RE: Incoming on TPA</t>
  </si>
  <si>
    <t>&lt;c0a3a6dff9cfc49118f66028b8d7ee48@mail.gmail.com&gt;</t>
  </si>
  <si>
    <t>Mon, 11 May 2015 17:32:06 -0400</t>
  </si>
  <si>
    <t>Don Baer &lt;dbaer920@gmail.com&gt;</t>
  </si>
  <si>
    <t>&lt;CAPCN5O04bC6Aw9JF29uJCHR3TZckw_soLvn3KFBTkFeyEXteKA@mail.gmail.com&gt;</t>
  </si>
  <si>
    <t>Thu, 20 Aug 2015 06:48:25 -0400</t>
  </si>
  <si>
    <t>Re: ROUNDUP: Voicemails, Media Req, Finance Scheduling, Mtg. Req,
 NCES Prep</t>
  </si>
  <si>
    <t>&lt;-1887788295809284187@unknownmsgid&gt;</t>
  </si>
  <si>
    <t>Wed, 5 Aug 2015 21:25:46 -0400</t>
  </si>
  <si>
    <t>Alex Hornbrook &lt;ahornbrook@hillaryclinton.com&gt;, 
 Amanda Renteria &lt;arenteria@hillaryclinton.com&gt;, 
 Brian Fallon &lt;bfallon@hillaryclinton.com&gt;, 
 Christina Reynolds &lt;creynolds@hillaryclinton.com&gt;, 
 Dan Schwerin &lt;dschwerin@hillaryclinton.com&gt;, 
 David Binder &lt;david@db-research.com&gt;, 
 Elan Kriegel &lt;ekriegel@hillaryclinton.com&gt;, 
 Huma Abedin &lt;ha16@hillaryclinton.com&gt;, 
 Jake Sullivan &lt;jsullivan@hillaryclinton.com&gt;, 
 Jenna Lowenstein &lt;jlowenstein@hillaryclinton.com&gt;, 
 Jennifer Palmieri &lt;jpalmieri@hillaryclinton.com&gt;, 
 Jim Margolis &lt;jim.margolis@gmmb.com&gt;, Joel Benenson &lt;jbenenson@bsgco.com&gt;, 
 John Anzalone &lt;john@algpolling.com&gt;, John Podesta &lt;john.podesta@gmail.com&gt;, 
 Karen Finney &lt;kfinney@hillaryclinton.com&gt;, 
 Katie Dowd &lt;kdowd@hillaryclinton.com&gt;, 
 Kristina Schake &lt;kschake@hillaryclinton.com&gt;, 
 Mandy Grunwald &lt;gruncom@aol.com&gt;, 
 Marlon Marshall &lt;mmarshall@hillaryclinton.com&gt;, 
 Maya Harris &lt;mharris@hillaryclinton.com&gt;, 
 Oren Shur &lt;oshur@hillaryclinton.com&gt;, Teddy Goff &lt;tgoff@hillaryclinton.com&gt;, 
 Tony Carrk &lt;tcarrk@hillaryclinton.com&gt;, hstone@hillaryclinton.com</t>
  </si>
  <si>
    <t>Action Items from Strategy Mtg</t>
  </si>
  <si>
    <t>&lt;CAMhPeA93hK+4Lq++YJNVK9cVyxETy54yvm4vYh=OJA1tmD-EMA@mail.gmail.com&gt;</t>
  </si>
  <si>
    <t>Tue, 15 Sep 2015 13:40:43 +0000</t>
  </si>
  <si>
    <t>john.podesta@gmail.com, ha16@hillaryclinton.com, 
 jpalmieri@hillaryclinton.com, gcrews@hillaryclinton.com, 
 slatham@hillaryclinton.com, mfisher@hillaryclinton.com, 
 re47@hillaryclinton.com, erenda@hillaryclinton.com, sbay@hillaryclinton.com, 
 kdowd@hillaryclinton.com, mmarshall@hillaryclinton.com, 
 cciorciari@hillaryclinton.com, kofferdahl@hillaryclinton.com, 
 amercurio@hillaryclinton.com, ahornbrook@hillaryclinton.com, 
 dcheng@hillaryclinton.com, jsullivan@hillaryclinton.com, 
 aoleary@hillaryclinton.com, lvalmoro@hillaryclinton.com, 
 mharris@hillaryclinton.com</t>
  </si>
  <si>
    <t>Invitation: October Message Planning Meeting @ Tue Sep 15, 2015 12pm
 - 1pm (john.podesta@gmail.com)</t>
  </si>
  <si>
    <t>&lt;001a114db12619b95d051fc95438@google.com&gt;</t>
  </si>
  <si>
    <t>Thu, 10 Sep 2015 21:12:10 -0400</t>
  </si>
  <si>
    <t>Do you have time to chat tonight or first thing tomorrow?</t>
  </si>
  <si>
    <t>&lt;OFD07E98FE.269D18C2-ON85257EBD.00069B6F@MCKINSEY.COM&gt;</t>
  </si>
  <si>
    <t>Thu, 12 Nov 2015 06:35:18 -0800</t>
  </si>
  <si>
    <t>The Note - GOP Enters Debate-Free Month</t>
  </si>
  <si>
    <t>&lt;1005105066.14248824.1447338918939@n7umgw24.starwave.com&gt;</t>
  </si>
  <si>
    <t>Wed, 9 Sep 2015 01:19:25 +0000</t>
  </si>
  <si>
    <t>Lyle Canceko &lt;lcanceko@hillaryclinton.com&gt;, 
 Kelly Maer &lt;kellysmaer@gmail.com&gt;, 
 Chairman John Currie &lt;pcdemsrita@optonline.net&gt;, 
 "John Podesta" &lt;john.podesta@gmail.com&gt;, 
 Chris James &lt;chrisdjames06@aol.com&gt;, 
 "Huma Abedin" &lt;habedin@hillaryclinton.com&gt;</t>
  </si>
  <si>
    <t>RE: Women for Hillary</t>
  </si>
  <si>
    <t>&lt;c8g6mhj4irb8ef4yj3co8rda.1441761548458@email.android.com&gt;</t>
  </si>
  <si>
    <t>Wed, 16 Sep 2009 16:30:04 -0500</t>
  </si>
  <si>
    <t>[big campaign] Pawlenty Pot Shot Plummets</t>
  </si>
  <si>
    <t>&lt;94b2ef7f0909161430j61d6e903u32df72fab61322da@mail.gmail.com&gt;</t>
  </si>
  <si>
    <t>Sat, 26 Jul 2014 00:00:11 +0000</t>
  </si>
  <si>
    <t>Thank you for having us ...</t>
  </si>
  <si>
    <t>&lt;FEA75427-CCED-4DA9-965F-1A7AEABC6976@ickesenright.com&gt;</t>
  </si>
  <si>
    <t>Thu, 2 Oct 2014 20:43:53 +0000</t>
  </si>
  <si>
    <t>Should States Get Credit for Early Action on Climate? news from Dan
 Lashof, NextGen Climate America</t>
  </si>
  <si>
    <t>&lt;D0530716.B8F1%dlashof@nextgenamerica.org&gt;</t>
  </si>
  <si>
    <t>Tue, 13 Oct 2015 16:47:39 +0000</t>
  </si>
  <si>
    <t>Lois Romano &lt;lromano@washpost.com&gt;</t>
  </si>
  <si>
    <t>&lt;CO2PR0601MB09170F1CFE35E5EB378CFCE9DC300@CO2PR0601MB0917.namprd06.prod.outlook.com&gt;</t>
  </si>
  <si>
    <t>Wed, 15 Oct 2008 15:24:05 -0400</t>
  </si>
  <si>
    <t>[big campaign] paul krugman on McCain sounding like Hoover</t>
  </si>
  <si>
    <t>&lt;4948a2ba0810151224p5e014c8fw6ff66c348f115201@mail.gmail.com&gt;</t>
  </si>
  <si>
    <t>Thu, 26 Mar 2015 19:53:51 +0000</t>
  </si>
  <si>
    <t>RE: Finance plan</t>
  </si>
  <si>
    <t>&lt;BL2PR03MB116D1B38FB0F54B43312CD8DD080@BL2PR03MB116.namprd03.prod.outlook.com&gt;</t>
  </si>
  <si>
    <t>Mon, 15 Dec 2014 08:14:36 -0500</t>
  </si>
  <si>
    <t>&lt;CALk44aAh_sR3OYrrEGAMsE01YRQ6etyJUJwu7zwc5ysGoPQStg@mail.gmail.com&gt;</t>
  </si>
  <si>
    <t>Sun, 28 Jun 2015 16:59:21 +0000 (GMT)</t>
  </si>
  <si>
    <t>Barbara Boxer &lt;info@hillaryclinton.com&gt;</t>
  </si>
  <si>
    <t>The first female president</t>
  </si>
  <si>
    <t>&lt;1740998286.292056741435510761856.JavaMail.app@rbg31.atlis1&gt;</t>
  </si>
  <si>
    <t>Mon, 18 Jan 2016 21:09:38 +0000</t>
  </si>
  <si>
    <t>john.podesta@gmail.com, sbay@hillaryclinton.com, scurrie@bsgco.com, 
 David Binder &lt;david@db-research.com&gt;, jpalmieri@hillaryclinton.com, 
 ekriegel@hillaryclinton.com, jbenenson@bsgco.com, jim.margolis@gmmb.com, 
 ellen.esterhay@gmmb.com, mona@algpolling.com, ha16@hillaryclinton.com, 
 john@algpolling.com, gruncom@aol.com, caitlin@grunwald-communications.com, 
 jp66@hillaryclinton.com, nnayak@hillaryclinton.com</t>
  </si>
  <si>
    <t>Invitation: Prep Call @ Mon Jan 18, 2016 4:45pm - 5:15pm (john.podesta@gmail.com)</t>
  </si>
  <si>
    <t>&lt;001a1141cbcebbb6180529a22b07@google.com&gt;</t>
  </si>
  <si>
    <t>Fri, 9 Oct 2015 18:47:57 +0000</t>
  </si>
  <si>
    <t>Larry Center &lt;center@law.georgetown.edu&gt;</t>
  </si>
  <si>
    <t>AG Loretta Lynch</t>
  </si>
  <si>
    <t>&lt;8B4A173827A9DF45A7F832E1D46748DB5EF429F9@LAW-MBX01.law.georgetown.edu&gt;</t>
  </si>
  <si>
    <t>Tue, 29 Sep 2015 17:44:30 -0400</t>
  </si>
  <si>
    <t>John Podesta &lt;john.podesta@gmail.com&gt;, Teddy Goff &lt;tgoff@hillaryclinton.com&gt;, 
 Stephanie Hannon &lt;hannon@hillaryclinton.com&gt;</t>
  </si>
  <si>
    <t>RE: FW: Interesting</t>
  </si>
  <si>
    <t>&lt;6bd4669f334385fa0067bcfffd144cc3@mail.gmail.com&gt;</t>
  </si>
  <si>
    <t>Mon, 17 Aug 2015 04:01:37 -0700</t>
  </si>
  <si>
    <t>&lt;0.1.6A.C6E.1D0D8DC16B7E4D4.0@omp.e.hotwire.com&gt;</t>
  </si>
  <si>
    <t>Tue, 15 Sep 2015 21:32:26 -0400</t>
  </si>
  <si>
    <t>HRCRR &lt;hrcrr@hillaryclinton.com&gt;, John Podesta &lt;john.podesta@gmail.com&gt;, 
 Sara Latham &lt;slatham@hillaryclinton.com&gt;</t>
  </si>
  <si>
    <t>Statement from SJL re Cornyn</t>
  </si>
  <si>
    <t>&lt;-1269140494610893147@unknownmsgid&gt;</t>
  </si>
  <si>
    <t>Thu, 27 Aug 2015 14:15:54 +0000</t>
  </si>
  <si>
    <t>CEA's analysis of the second estimate of Q2 GDP</t>
  </si>
  <si>
    <t>&lt;EB7D7B3D6E8BA74EA8246F9F47948FE624204309@smeopm04&gt;</t>
  </si>
  <si>
    <t>Sat, 13 Sep 2014 12:16:30 -0400</t>
  </si>
  <si>
    <t>Cheryl Mills &lt;cheryl.mills@gmail.com&gt;, David Plouffe &lt;daplouffe@icloud.com&gt;, 
 John Podesta &lt;john.podesta@gmail.com&gt;</t>
  </si>
  <si>
    <t>Briefing on website</t>
  </si>
  <si>
    <t>&lt;CADthMMuC8UBwCemafDe8i_LJu9vsG6xTBDXCybAqBQ9cV1nRzQ@mail.gmail.com&gt;</t>
  </si>
  <si>
    <t>Wed, 25 Feb 2015 16:01:13 -0500</t>
  </si>
  <si>
    <t>Fwd: A Short Thank You</t>
  </si>
  <si>
    <t>&lt;CAE6FiQ_JcgqFMtGSQXHonWJUM37Y5mbgd1YrrnH-GWbk9z=-3A@mail.gmail.com&gt;</t>
  </si>
  <si>
    <t>Tue, 23 Jun 2015 15:02:57 -0400 (EDT)</t>
  </si>
  <si>
    <t>Let's make history in June!</t>
  </si>
  <si>
    <t>&lt;2825590068.466162408@salsa3.salsa3DB.mail.salsalabs.com&gt;</t>
  </si>
  <si>
    <t>Fri, 29 Aug 2014 17:47:04 +0000</t>
  </si>
  <si>
    <t>please (don't delete!)</t>
  </si>
  <si>
    <t>&lt;c5b75faf5cededdcc71738b6ec7b8839@bounce.bluestatedigital.com&gt;</t>
  </si>
  <si>
    <t>Thu, 25 Jun 2015 00:22:06 -0500</t>
  </si>
  <si>
    <t>Analytics Communications Nightly Report 2015 06 24.pdf</t>
  </si>
  <si>
    <t>&lt;6131722900197882515@unknownmsgid&gt;</t>
  </si>
  <si>
    <t>Fri, 1 Aug 2008 17:58:48 -0400</t>
  </si>
  <si>
    <t>"'Elizabeth Baylor'" &lt;elizabeth@progressiveaccountability.org&gt;, 
 abaumann@gqrr.com, anai@gqrr.com, ddonnelly@campaignmoney.org, 
 fshakir@americanprogress.org, jamo@jamisonfoser.com, jcontario@gqrr.com, 
 jeff@imsdc.com, john.podesta@gmail.com, parum@nea.org, 
 jpalmieri@americanprogress.org, kfuksa@gqrr.com, lwallace@hatcreekent.com, 
 pbegala@hatcreekent.com, sgreenberg@gqrr.com, susan.mccue@one.org, 
 davidbrockdc@gmail.com, kSoligan@gmail.com, tconnell@aflcio.org, 
 hveselka@aflcio.org, jstocks@nea.org, KSnyder@americavotes.org, 
 "'Ari Rabin-Havt'" &lt;ari@progressiveaccountability.org&gt;, 
 "'Chris Harris'" &lt;chris@progressiveaccountability.org&gt;, 
 "'Ian Mandel'" &lt;ian@progressiveaccountability.org&gt;, 
 "'Melinda Warner'" &lt;melinda@progressiveaccountability.org&gt;, 
 "'Tara McGuinness'" &lt;tara@progressiveaccountability.org&gt;, 
 "'Lori Lodes'" &lt;lori@progressiveaccountability.org&gt;, 
 "'Rebecca Buckwalter-Poza'" &lt;rebecca@progressiveaccountability.org&gt;, 
 "'Eddie Vale'" &lt;eddie@progressiveaccountability.org&gt;, 
 "'Brad Herring'" &lt;brad@progressiveaccountability.org&gt;, 
 "'Sara Du Bois'" &lt;SDuBois@progressivemediausa.org&gt;, 
 andres@progressiveaccountability.org, 
 "'Jacob Roberts'" &lt;jroberts@progressivemediausa.org&gt;, 
 "'Evan Whitbeck'" &lt;EWhitbeck@progressivemediausa.org&gt;, 
 "'Ryan Duncan'" &lt;rduncan@progressivemediausa.org&gt;, 
 kelli@progressiveaccountability.org, 
 "'Lee Fang'" &lt;lee@progressiveaccountability.org&gt;, 
 "'Aniello Alioto'" &lt;aniello@progressiveaccountability.org&gt;</t>
  </si>
  <si>
    <t>Research Update (August 1, 2008)</t>
  </si>
  <si>
    <t>&lt;001201c8f421$c7fcf100$57f6d300$@org&gt;</t>
  </si>
  <si>
    <t>Fri, 6 Aug 2010 12:48:44 -0400</t>
  </si>
  <si>
    <t>John Lewis &lt;info@barackobama.com&gt;</t>
  </si>
  <si>
    <t>45 years ago</t>
  </si>
  <si>
    <t>&lt;60df269dedb1eedfea0457776a93d068@bounce.bluestatedigital.com&gt;</t>
  </si>
  <si>
    <t>Sat, 19 Dec 2015 14:46:55 -0500</t>
  </si>
  <si>
    <t>Re: Saturday the 26th or Monday the 28th</t>
  </si>
  <si>
    <t>&lt;C365FBA7-431F-4236-92FC-2FE517374AA7@gmail.com&gt;</t>
  </si>
  <si>
    <t>Sat, 18 Oct 2008 21:32:07 +0000</t>
  </si>
  <si>
    <t>" " &lt;esusman@mac.com&gt;</t>
  </si>
  <si>
    <t>Delivered: Re: transition</t>
  </si>
  <si>
    <t>&lt;1145873155-1224365689-cardhu_decombobulator_blackberry.rim.net-441135736-@bxe140.bisx.prod.on.blackberry&gt;</t>
  </si>
  <si>
    <t>Tue, 5 Aug 2014 11:19:53 -0500</t>
  </si>
  <si>
    <t>Section of Science &amp; Technology Law &lt;stserve@americanbar.org&gt;</t>
  </si>
  <si>
    <t>Protect Your Organization's Information</t>
  </si>
  <si>
    <t>&lt;10513-27411067.1407255621750.JavaMail.SYSTEM@chg-mcm-prod&gt;</t>
  </si>
  <si>
    <t>Wed, 22 Oct 2014 23:48:24 +0000</t>
  </si>
  <si>
    <t>I keep emailing</t>
  </si>
  <si>
    <t>&lt;a482911be4a35cebdcff76405a618032@bounce.bluestatedigital.com&gt;</t>
  </si>
  <si>
    <t>Fri, 11 Sep 2015 17:37:23 -0400</t>
  </si>
  <si>
    <t>Ellen Malcolm &lt;erm@emilyslist.org&gt;</t>
  </si>
  <si>
    <t>Sympathies</t>
  </si>
  <si>
    <t>&lt;CAE6FiQ-Z3SKK+9JN9+1J9BLSTHOW3tnVshbKtgCJL6QUTPAarg@mail.gmail.com&gt;</t>
  </si>
  <si>
    <t>Mon, 9 Nov 2015 10:41:58 -0500</t>
  </si>
  <si>
    <t>Huma Abedin &lt;ha16@hillaryclinton.com&gt;, 
 Jake Sullivan &lt;jsullivan@hillaryclinton.com&gt;, 
 Ron Klain &lt;ron.klain@revolution.com&gt;, Karen Dunn &lt;karen.l.dunn@gmail.com&gt;, 
 Tony Carrk &lt;tcarrk@hillaryclinton.com&gt;, "Barnett, Robert" &lt;RBarnett@wc.com&gt;, 
 Mandy Grunwald &lt;gruncom@aol.com&gt;, "Margolis, Jim" &lt;Jim.Margolis@gmmb.com&gt;, 
 Joel Benenson &lt;jbenenson@bsgco.com&gt;, 
 Sara Aronchick Solow &lt;sara.solow@gmail.com&gt;, 
 John Podesta &lt;jp66@hillaryclinton.com&gt;, 
 John Podesta &lt;john.podesta@gmail.com&gt;, 
 Kristina Costa &lt;kcosta@hillaryclinton.com&gt;, 
 Jennifer Palmieri &lt;jpalmieri@hillaryclinton.com&gt;</t>
  </si>
  <si>
    <t>UPDATE -- Debate Prep sessions this week in NY</t>
  </si>
  <si>
    <t>&lt;CADp8JMxY31O0PvU2JTpR91=mp0n51+SCRBsi7b6Of2FhPKRgCQ@mail.gmail.com&gt;</t>
  </si>
  <si>
    <t>Wed, 14 Oct 2015 21:21:30 -0400</t>
  </si>
  <si>
    <t>kgsebelius@gmail.com</t>
  </si>
  <si>
    <t>Re: last night</t>
  </si>
  <si>
    <t>&lt;6A692708-2B12-47A9-A571-BB7057698BE5@gmail.com&gt;</t>
  </si>
  <si>
    <t>Wed, 3 Feb 2016 14:06:18 -0500</t>
  </si>
  <si>
    <t>&lt;-946724273977764895@unknownmsgid&gt;</t>
  </si>
  <si>
    <t>Fri, 10 Oct 2008 20:56:49 +0000</t>
  </si>
  <si>
    <t>Delivered: Briefing BO and JB on the transition/transition process.</t>
  </si>
  <si>
    <t>&lt;1734538880-1223672210-cardhu_decombobulator_blackberry.rim.net-520720123-@bxe032.bisx.prod.on.blackberry&gt;</t>
  </si>
  <si>
    <t>Fri, 05 Dec 2008 15:31:24 +0000</t>
  </si>
  <si>
    <t>Meeting in Chicago</t>
  </si>
  <si>
    <t>&lt;120520081531.12677.4939494C0004A93B0000318522230680329B0A02D29B9B0EBF9C0A9B0E09A103A19D@att.net&gt;</t>
  </si>
  <si>
    <t>Sun, 22 Mar 2015 14:39:39 -0400</t>
  </si>
  <si>
    <t>&lt;623691B0-496A-4202-BB50-00ABFAB79997@gmail.com&gt;</t>
  </si>
  <si>
    <t>Tue, 15 Apr 2014 19:07:18 -0400 (EDT)</t>
  </si>
  <si>
    <t>Personal envy</t>
  </si>
  <si>
    <t>&lt;565020672.905135.1397603238393.JavaMail.apache@webprd-m01.mail.aol.com&gt;</t>
  </si>
  <si>
    <t>Mon, 13 Jan 2014 20:50:58 -0500 (EST)</t>
  </si>
  <si>
    <t>Becca Bracy Knight &lt;bb@broadcenter.org&gt;</t>
  </si>
  <si>
    <t>The Broad Center Would Like To Verify Your Contact Information</t>
  </si>
  <si>
    <t>&lt;1116235412404.1102246000775.8585.9.13204249@scheduler.constantcontact.com&gt;</t>
  </si>
  <si>
    <t>Wed, 13 Mar 2013 17:10:08 -0400</t>
  </si>
  <si>
    <t>"Erskine Bowles" &lt;erskine@2bowles.com&gt;</t>
  </si>
  <si>
    <t>"John Podesta" &lt;jpodesta@americanprogress.org&gt;, 
 "John Podesta" &lt;john.podesta@gmail.com&gt;</t>
  </si>
  <si>
    <t>From POLITICO - Podesta: Obama ignoring democratic principles by withholding drone details</t>
  </si>
  <si>
    <t>&lt;9E0D719E-C781-4B66-AD28-D621730D8B24@2bowles.com&gt;</t>
  </si>
  <si>
    <t>Thu, 3 Nov 2011 11:10:03 -0400</t>
  </si>
  <si>
    <t>&lt;B37CB9ED-60A0-407D-BED9-A9577B8EA0E5@clintonglobalinitiative.org&gt;</t>
  </si>
  <si>
    <t>Tue, 22 Apr 2014 02:14:00 +0000</t>
  </si>
  <si>
    <t>RE: March Bill</t>
  </si>
  <si>
    <t>&lt;C5303CF47707FC429A24D83940BDD739EC461D@smeopm04&gt;</t>
  </si>
  <si>
    <t>Thu, 5 Jun 2014 09:04:12 +0430</t>
  </si>
  <si>
    <t>&lt;CAP-MWF5qys6t_Z0k6O+Zgk6uJsRS2x-_VpgvnDHr2ieiQd_QVQ@mail.gmail.com&gt;</t>
  </si>
  <si>
    <t>Fri, 14 Nov 2008 11:00:14 -0700</t>
  </si>
  <si>
    <t>"Trimpa, Ted J." &lt;tjtrimpa@hhlaw.com&gt;</t>
  </si>
  <si>
    <t>Good to see you this am; follow up</t>
  </si>
  <si>
    <t>&lt;E1140DDE80D31E49A2C87323C5A6DE462A637D@deexmb02.HH.LOCAL&gt;</t>
  </si>
  <si>
    <t>Thu, 5 Nov 2015 03:08:34 +0000</t>
  </si>
  <si>
    <t>"Alan S. Blinder" &lt;blinder@Princeton.EDU&gt;</t>
  </si>
  <si>
    <t>Barbara Lewis &lt;barbmlewis@hotmail.com&gt;, 
 steve daetz &lt;sdaetz@sandlerfoundation.org&gt;</t>
  </si>
  <si>
    <t>&lt;5FDF4FBD1417934A8B62CB74FBD0A8FC5A2A80AC@CSGMBX202W.pu.win.princeton.edu&gt;</t>
  </si>
  <si>
    <t>Fri, 4 Mar 2011 10:59:54 -0500</t>
  </si>
  <si>
    <t>[big campaign] Letter in Opposition to Hearing on "Radicalization of
 the Muslim Community"</t>
  </si>
  <si>
    <t>&lt;AANLkTinLNQU5wP2JYHduCCc=_2T4LpA2cUVeUx9Hwtzc@mail.gmail.com&gt;</t>
  </si>
  <si>
    <t>Thu, 5 Nov 2015 18:00:00 -0600</t>
  </si>
  <si>
    <t>Last Chance: Find Evidence through Social Media CLE, 11/10</t>
  </si>
  <si>
    <t>&lt;30669-18850136.1446768204397.JavaMail.SYSTEM@chg-mcm-prod&gt;</t>
  </si>
  <si>
    <t>Sat, 10 Oct 2015 16:38:40 -0400</t>
  </si>
  <si>
    <t>FOR APPROVAL: Debate Emails</t>
  </si>
  <si>
    <t>&lt;-5900736307893943948@unknownmsgid&gt;</t>
  </si>
  <si>
    <t>Wed, 6 May 2015 14:48:27 -0700</t>
  </si>
  <si>
    <t>&lt;-1977944785609088686@unknownmsgid&gt;</t>
  </si>
  <si>
    <t>Tue, 23 Sep 2008 16:54:19 -0400</t>
  </si>
  <si>
    <t>"Charney, Alan" &lt;acharney@usaction.org&gt;</t>
  </si>
  <si>
    <t>[big campaign] FW: UPDATE: Template Action Alert for National Day of
 Action (Bush-Paulson Bailout)</t>
  </si>
  <si>
    <t>&lt;152D869D25B68F4D9F38F8ADA09E3D1BE9EFD7@01mail.usaction.local&gt;</t>
  </si>
  <si>
    <t>Wed, 9 Jul 2008 22:48:07 -0000</t>
  </si>
  <si>
    <t>&lt;bvct4qba1qhy9saxsm6wfatugwckze.2011616918.857@mta122.favorites.safeway.com&gt;</t>
  </si>
  <si>
    <t>Tue, 5 May 2009 15:35:01 -0400</t>
  </si>
  <si>
    <t>[big campaign] Reminder: Ray LaHood, Harry Reid, Carol Browner and
 Charlie Crist to Address League of Conservation Voters Education Fund Dinner
 Tomorrow</t>
  </si>
  <si>
    <t>&lt;C6260D25.1FD9B%joshua_mcneil@lcv.org&gt;</t>
  </si>
  <si>
    <t>Sat, 6 Sep 2008 15:27:19 -0500</t>
  </si>
  <si>
    <t>RE: Bradley Tusk</t>
  </si>
  <si>
    <t>&lt;1B00035490093D4A9609987376E3B833266B6220@manny.obama.local&gt;</t>
  </si>
  <si>
    <t>Wed, 21 May 2008 13:51:51 -0400</t>
  </si>
  <si>
    <t>[big campaign] FW: Web Ad: Lobbyist, Lobbyist</t>
  </si>
  <si>
    <t>&lt;C459D977.25795%ddonnelly@campaignmoney.org&gt;</t>
  </si>
  <si>
    <t>Tue, 23 Jun 2015 12:15:52 -0400</t>
  </si>
  <si>
    <t>RE: Proposed response on Senate TPA vote</t>
  </si>
  <si>
    <t>&lt;CAE6FiQ_ixmiY=Zmb4dsJR9imhD9TZ=aE9vE0t=E=-p85-Jsb-w@mail.gmail.com&gt;</t>
  </si>
  <si>
    <t>Mon, 21 Dec 2015 08:37:40 -0500</t>
  </si>
  <si>
    <t>Mae Podesta &lt;mpodesta@optoro.com&gt;</t>
  </si>
  <si>
    <t>Cfr</t>
  </si>
  <si>
    <t>&lt;0562A9D7-7B9F-4795-BABD-B05BF54C71DE@optoro.com&gt;</t>
  </si>
  <si>
    <t>Thu, 4 Jun 2015 17:38:15 +0000</t>
  </si>
  <si>
    <t>Judges Gather to Learn the Latest Surveillance Technologies</t>
  </si>
  <si>
    <t>&lt;5CFB44D64A78CA459D19BE4B86C9F9E85F231F65@LAW-MBX01.law.georgetown.edu&gt;</t>
  </si>
  <si>
    <t>Sat, 7 Feb 2015 16:07:40 -0500</t>
  </si>
  <si>
    <t>William Rivers Pitt | Suffer the Children: Vaccination "Debate"
 Gets the Measles</t>
  </si>
  <si>
    <t>&lt;2406813787.1605295225@org2.org2DB.reply.salsalabs.com&gt;</t>
  </si>
  <si>
    <t>Tue, 14 Apr 2015 18:43:30 -0500</t>
  </si>
  <si>
    <t>NYT reporter tweetstorm on screening Qs</t>
  </si>
  <si>
    <t>&lt;-3163087649216385734@unknownmsgid&gt;</t>
  </si>
  <si>
    <t>Tue, 8 Jan 2008 05:26:09 -0500</t>
  </si>
  <si>
    <t>Re: hugs</t>
  </si>
  <si>
    <t>&lt;8dd172e0801080226o23ae947ete1425ed80a7fa068@mail.gmail.com&gt;</t>
  </si>
  <si>
    <t>Mon, 4 Aug 2014 14:03:29 -0700</t>
  </si>
  <si>
    <t>"United News &amp; Deals" &lt;UnitedAirlines@news.united.com&gt;</t>
  </si>
  <si>
    <t>3-day sale to Europe starts today</t>
  </si>
  <si>
    <t>&lt;0.1.78.A48.1CFB0278A7BE066.0@omp.news.united.com&gt;</t>
  </si>
  <si>
    <t>Sat, 13 Feb 2016 17:52:37 -0500</t>
  </si>
  <si>
    <t>&lt;CAH2oiqL0kWHB2sph4ZX8O8ApmWiwqdS4MX6uS7Gc1EUCCEOnsQ@mail.gmail.com&gt;</t>
  </si>
  <si>
    <t>Wed, 23 Sep 2015 12:14:59 -0400</t>
  </si>
  <si>
    <t>Kathleen Sebelius &lt;kgsebelius@gmail.com&gt;</t>
  </si>
  <si>
    <t>Re: Health</t>
  </si>
  <si>
    <t>&lt;CAE6FiQ-KBYYhAedroqmc-YjSrkzoms8_mP-AMeS3YYUFBJ8A6A@mail.gmail.com&gt;</t>
  </si>
  <si>
    <t>Mon, 23 Nov 2015 12:44:16 +0000</t>
  </si>
  <si>
    <t>Fulop: Trump 'shamefully politicizing' 9/11 attacks |
 NJ.com#incart_river_home#incart_river_home#incart_river_home</t>
  </si>
  <si>
    <t>&lt;92D3939502DAB54CAD97AD54C43BCD980E372CB1@VX01MBX0001.va-exch.asp&gt;</t>
  </si>
  <si>
    <t>Fri, 12 Jun 2015 17:08:30 -0400</t>
  </si>
  <si>
    <t>Jennifer Palmieri &lt;jpalmieri@hillaryclinton.com&gt;, 
 Kristina Schake &lt;kschake@hillaryclinton.com&gt;, 
 Christina Reynolds &lt;creynolds@hillaryclinton.com&gt;, 
 Tony Carrk &lt;tcarrk@hillaryclinton.com&gt;, 
 Robby Mook &lt;re47@hillaryclinton.com&gt;</t>
  </si>
  <si>
    <t>Fwd: Shut Up About the Clinton Foundation's Problems for a Minute to
 Look at Its Programs - Inside Philanthropy: Fundraising Intelligence - Inside Philanthropy</t>
  </si>
  <si>
    <t>&lt;CAE6FiQ-fDZkvCwQzEFymEiUj5PbpaFbEuRJfWKU237Q5JSxDDw@mail.gmail.com&gt;</t>
  </si>
  <si>
    <t>Thu, 18 Dec 2014 16:54:04 -0500</t>
  </si>
  <si>
    <t>Maya Schenwar | Declaring War on Heroin</t>
  </si>
  <si>
    <t>&lt;2354972247.-1741887679@org2.org2DB.reply.salsalabs.com&gt;</t>
  </si>
  <si>
    <t>Sun, 4 Jan 2009 13:26:30 -0500</t>
  </si>
  <si>
    <t>It's out on msnbc</t>
  </si>
  <si>
    <t>&lt;2D9BF548D5515F438B3AA0B0BE7BF5F6303B036C40@MBX-01.ptt.gov&gt;</t>
  </si>
  <si>
    <t>Fri, 10 Oct 2008 23:53:36 +0000</t>
  </si>
  <si>
    <t>&lt;947113319-1223682817-cardhu_decombobulator_blackberry.rim.net-23242462-@bxe032.bisx.prod.on.blackberry&gt;</t>
  </si>
  <si>
    <t>Sun, 20 Dec 2015 20:39:43 -0500</t>
  </si>
  <si>
    <t>Re: So...</t>
  </si>
  <si>
    <t>&lt;-2102300734143846051@unknownmsgid&gt;</t>
  </si>
  <si>
    <t>Sun, 20 Mar 2016 20:03:45 +0000</t>
  </si>
  <si>
    <t>have you decided not to take this survey John?</t>
  </si>
  <si>
    <t>&lt;34e757db299228c4c5367908b3f54a94@bounce.bluestatedigital.com&gt;</t>
  </si>
  <si>
    <t>Sat, 12 Dec 2015 19:31:14 +0000</t>
  </si>
  <si>
    <t>"Atkinson, Caroline M. EOP/WHO" &lt;caroline_m_atkinson@who.eop.gov&gt;</t>
  </si>
  <si>
    <t>Congratulations!</t>
  </si>
  <si>
    <t>&lt;082C7D83B999324E9A59495EB054887C0A415948@CN-399-EXCH1.whca.mil&gt;</t>
  </si>
  <si>
    <t>Tue, 22 Sep 2015 22:27:43 -0400</t>
  </si>
  <si>
    <t>Fwd: Rapid Reaction - Keystone announcement</t>
  </si>
  <si>
    <t>&lt;-4349906901994341922@unknownmsgid&gt;</t>
  </si>
  <si>
    <t>Fri, 8 May 2015 11:40:43 -0400</t>
  </si>
  <si>
    <t>Reminder: Get off at Philly 30th St. Station (Second Station)</t>
  </si>
  <si>
    <t>&lt;CAEMn5QmyAj=8HcavduY75y7qXUwe6U371Hg8V926iEF8pQd5=Q@mail.gmail.com&gt;</t>
  </si>
  <si>
    <t>Thu, 24 Jul 2008 21:31:54 -0400</t>
  </si>
  <si>
    <t>[big campaign] Tracking Update: McCain Speech at Livestrong Summit in
 Columbus, OH 07/24/08</t>
  </si>
  <si>
    <t>&lt;c28de9b0807241831j3d70634epd11b6e8bcf22f21e@mail.gmail.com&gt;</t>
  </si>
  <si>
    <t>Mon, 20 Jul 2015 19:14:21 -0400</t>
  </si>
  <si>
    <t>"Kate_leone@reid.senate.gov" &lt;Kate_leone@reid.senate.gov&gt;</t>
  </si>
  <si>
    <t>Dick Leone Statement Link</t>
  </si>
  <si>
    <t>&lt;CAE6FiQ8Lt4djA+nsGbFrDTYQNDOT+v1aq4i1TWybLk-jDDP44w@mail.gmail.com&gt;</t>
  </si>
  <si>
    <t>Mon, 24 Nov 2014 15:19:58 +0000</t>
  </si>
  <si>
    <t>"robbymook@gmail.com" &lt;robbymook@gmail.com&gt;, 'Huma' &lt;Huma@clintonemail.com&gt;, 
 "Nicholas S Merrill (nmerrill@hrcoffice.com)" &lt;nmerrill@hrcoffice.com&gt;, 
 Philippe Reines &lt;pir@hrcoffice.com&gt;, John Podesta &lt;john.podesta@gmail.com&gt;, 
 Jake Sullivan &lt;jake.sullivan@gmail.com&gt;</t>
  </si>
  <si>
    <t>Call re :Communications Plan</t>
  </si>
  <si>
    <t>&lt;bf198d35d7f445169f322d44909a040c@BY1PR0701MB1318.namprd07.prod.outlook.com&gt;</t>
  </si>
  <si>
    <t>Sun, 13 Dec 2015 08:13:48 -0500</t>
  </si>
  <si>
    <t>Re: Paris</t>
  </si>
  <si>
    <t>&lt;CAE6FiQ9B2NfxVPG-9iiokKnusTsnf6-rPkXjZVjDN9Rjj-5hiw@mail.gmail.com&gt;</t>
  </si>
  <si>
    <t>Sun, 9 Aug 2015 21:08:15 -0400</t>
  </si>
  <si>
    <t>Heather Samuelson &lt;hsamuelson@cdmillsgroup.com&gt;, 
 Nick Merrill &lt;nmerrill@hillaryclinton.com&gt;, 
 Philippe Reines &lt;pir@hrcoffice.com&gt;</t>
  </si>
  <si>
    <t>RE: Latest Website Factsheet</t>
  </si>
  <si>
    <t>&lt;c87d94e95f804b3bb1b9223b867fa783@mail.gmail.com&gt;</t>
  </si>
  <si>
    <t>Wed, 3 Sep 2014 17:06:42 +0000</t>
  </si>
  <si>
    <t>&lt;y3b.yrqpal.61bnxe@e2ma.net&gt;</t>
  </si>
  <si>
    <t>Thu, 7 May 2015 17:18:56 -0400</t>
  </si>
  <si>
    <t>&lt;CANOiRV-tS5OJ+ZRKb3et5VjsJa+G3v6DGr_YPfnMCXtVQVCqHQ@mail.gmail.com&gt;</t>
  </si>
  <si>
    <t>Tue, 16 Feb 2016 23:28:48 +0000</t>
  </si>
  <si>
    <t>Jordan Bar Am &lt;jordan.baram@gmail.com&gt;</t>
  </si>
  <si>
    <t>Revisiting Hillary Jars</t>
  </si>
  <si>
    <t>&lt;CAAS4rk4MYkcKG6ka5xZdGeh5LrK-om2AD5SS52s4Mi4Da6Gf+g@mail.gmail.com&gt;</t>
  </si>
  <si>
    <t>Wed, 9 Mar 2016 19:00:03 +0000</t>
  </si>
  <si>
    <t>Trump's quest</t>
  </si>
  <si>
    <t>&lt;c6a20bff24703f755402a71bf77b2f41@bounce.bluestatedigital.com&gt;</t>
  </si>
  <si>
    <t>Thu, 20 Dec 2007 16:42:55 -0500</t>
  </si>
  <si>
    <t>"Tom Matzzie" &lt;tom@zzranch.com&gt;, tom@zzranch.org, 
 "Begala, Paul" &lt;pbegala@hatcreekent.com&gt;, 
 "Jim Gerstein" &lt;jgerstein@democracycorps.com&gt;, 
 "John Podesta" &lt;john.podesta@gmail.com&gt;, 
 "Stan Greenberg" &lt;sgreenberg@gqrr.com&gt;, "Susan McCue" &lt;susan@one.org&gt;, 
 "Zach Schwartz" &lt;zschwartz@shangrila.us&gt;</t>
  </si>
  <si>
    <t>Breaking Story on McCain and Lobbyist</t>
  </si>
  <si>
    <t>&lt;1eb2be430712201342w70d47cbeo1d94433c129ad2c8@mail.gmail.com&gt;</t>
  </si>
  <si>
    <t>Sat, 18 Jan 2014 18:28:39 +0000</t>
  </si>
  <si>
    <t>John Podesta &lt;john.podesta@gmail.com&gt;, 
 John Podesta &lt;podestaj@georgetown.edu&gt;</t>
  </si>
  <si>
    <t>Big data</t>
  </si>
  <si>
    <t>&lt;1B037DB5CE990C4E911C85225DBD6258938568AF@Mail.stagwell.com&gt;</t>
  </si>
  <si>
    <t>Mon, 17 Dec 2007 14:03:09 -0500</t>
  </si>
  <si>
    <t>STATEMENT: Senator Hillary Rodham Clinton on the Pardon of the 'Girl Of Qatif'</t>
  </si>
  <si>
    <t>&lt;6F0155DEFCB7A4439A77CC9FE97CD62208E9B850@SENATE-MS13.senate.ussenate.us&gt;</t>
  </si>
  <si>
    <t>Wed, 24 Jun 2015 10:20:49 -0500</t>
  </si>
  <si>
    <t>Alumni Hall Pledge</t>
  </si>
  <si>
    <t>&lt;CAKS5dUqSVkV_jwUr3w88CsR09a8GD0_GJT8_7uYwzNTnGPaSVQ@mail.gmail.com&gt;</t>
  </si>
  <si>
    <t>Mon, 9 Feb 2015 15:43:39 +0000</t>
  </si>
  <si>
    <t>FW: Column "Precision Medicine" and New Book</t>
  </si>
  <si>
    <t>&lt;C5303CF47707FC429A24D83940BDD7390120BC98@smeopm04&gt;</t>
  </si>
  <si>
    <t>Thu, 10 Sep 2015 13:12:14 -0400</t>
  </si>
  <si>
    <t>Re: WJC wants to talk to you</t>
  </si>
  <si>
    <t>&lt;CAE6FiQ_J7-bwToE=6GzH45sWjkzGBoxR8WORpe6NTK9rCOccTw@mail.gmail.com&gt;</t>
  </si>
  <si>
    <t>Tue, 23 Jun 2015 17:25:37 +0000</t>
  </si>
  <si>
    <t>"Anderson, Christine" &lt;Christine.Anderson@Blackstone.com&gt;</t>
  </si>
  <si>
    <t>RE: reference check for Debby Goldberg</t>
  </si>
  <si>
    <t>&lt;C62DDE55403D664DA935AC9103941EC50191C18C70@CSBXEXMBP03.Blackstone.com&gt;</t>
  </si>
  <si>
    <t>Fri, 22 May 2015 20:01:18 -0400</t>
  </si>
  <si>
    <t>Quick check in on schedule</t>
  </si>
  <si>
    <t>&lt;CAMhPeA-9_K8h1+jtNw_wCyChZQQLZDUzzXmozQwNSp84yeyC3A@mail.gmail.com&gt;</t>
  </si>
  <si>
    <t>Tue, 29 Jul 2014 06:53:38 -0400</t>
  </si>
  <si>
    <t>&lt;4F78A70B-B241-4343-BBCC-6D22A3604B4C@gmail.com&gt;</t>
  </si>
  <si>
    <t>Fri, 31 Oct 2008 11:01:03 -0700</t>
  </si>
  <si>
    <t>FW: Stimulus  &amp; Innovation Agenda</t>
  </si>
  <si>
    <t>&lt;2FD0E76C5D4DEA4497F9B4E90F7C54351E0DC187@EXVMBX017-2.exch017.msoutlookonline.net&gt;</t>
  </si>
  <si>
    <t>Wed, 18 Jul 2012 06:44:00 -0400</t>
  </si>
  <si>
    <t xml:space="preserve">The Fit That's In! New Shoes &amp; Clothes
 from Your Favorite Brands </t>
  </si>
  <si>
    <t>&lt;30359-114-HX6I6F-MZIGM-D9DS4-P6TJ4W-7MXUIG-H-M2-20120718-2cb3c23fffeaed0aa@e-dialog.com&gt;</t>
  </si>
  <si>
    <t>Thu, 26 Nov 2015 12:00:51 -0600</t>
  </si>
  <si>
    <t>"Common Sense Media" &lt;email@commonsensemedia-email.org&gt;</t>
  </si>
  <si>
    <t>Happy Thanksgiving!</t>
  </si>
  <si>
    <t>&lt;dc740d2a-9f3a-40fb-a0c6-6075be6d79fb@xtinp2mta446.xt.local&gt;</t>
  </si>
  <si>
    <t>Fri, 20 Feb 2015 01:12:39 -0500</t>
  </si>
  <si>
    <t>Evan Greenberger &lt;emg86@georgetown.edu&gt;</t>
  </si>
  <si>
    <t>Paper proposal</t>
  </si>
  <si>
    <t>&lt;CABTywZQW1TSgh7X6KvUujC031GM=XZ29Z=Q7=p0-tbLbw+K+4w@mail.gmail.com&gt;</t>
  </si>
  <si>
    <t>Thu, 23 Oct 2014 01:34:41 -0400</t>
  </si>
  <si>
    <t>&lt;6AEA35AE-1A4E-4246-9A3D-10CE4E93B632@gmail.com&gt;</t>
  </si>
  <si>
    <t>Fri, 10 Jul 2015 21:01:54 +0000</t>
  </si>
  <si>
    <t>john.podesta@gmail.com, Kate Offerdahl &lt;kofferdahl@hillaryclinton.com&gt;, 
 Jake Sullivan &lt;jsullivan@hillaryclinton.com&gt;, jbenenson@bsgco.com, 
 re47@hillaryclinton.com, hsamuelson@cdmillsgroup.com, 
 Dan Schwerin &lt;dschwerin@hillaryclinton.com&gt;, ha16@hillaryclinton.com, 
 Brian Fallon &lt;bfallon@hillaryclinton.com&gt;, scurrie@bsgco.com, 
 Cheryl Mills &lt;cheryl.mills@gmail.com&gt;, jim.margolis@gmmb.com, 
 Varun Anand &lt;vanand@hillaryclinton.com&gt;, 
 Kristina Schake &lt;kschake@hillaryclinton.com&gt;, 
 Sawsan Bay &lt;sbay@hillaryclinton.com&gt;, gruncom@aol.com, 
 Corey Ciorciari &lt;cciorciari@hillaryclinton.com&gt;, 
 caitlin@grunwald-communications.com, 
 Jennifer Palmieri &lt;jpalmieri@hillaryclinton.com&gt;, 
 Milia Fisher &lt;mfisher@hillaryclinton.com&gt;, ellen.esterhay@gmmb.com</t>
  </si>
  <si>
    <t>Invitation: Revised Q&amp;A Call with HRC @ Sat Jul 11, 2015 12:30pm -
 1:30pm (john.podesta@gmail.com)</t>
  </si>
  <si>
    <t>&lt;001a114d6f188aa073051a8bae76@google.com&gt;</t>
  </si>
  <si>
    <t>Thu, 20 Aug 2015 20:08:21 +0000</t>
  </si>
  <si>
    <t>&lt;18dcdf62f10116f8d486c41ed97cf65df6e.20150820200754@mail215.atl101.mcdlv.net&gt;</t>
  </si>
  <si>
    <t>Sun, 31 May 2015 13:36:03 -0400</t>
  </si>
  <si>
    <t>Re: FOR APPROVAL: Email marketing drafts</t>
  </si>
  <si>
    <t>&lt;CAE6FiQ-HUd315KH2PFoauRPpNP2u_PbbJ0gPWBXsHaNv-buu=g@mail.gmail.com&gt;</t>
  </si>
  <si>
    <t>Sat, 1 Nov 2008 10:13:31 -0700 (PDT)</t>
  </si>
  <si>
    <t>john.podesta@gmail.com, josh steiner &lt;joshua.steiner@quadranglegroup.com&gt;, 
 william.m.daley@jpmchase.com</t>
  </si>
  <si>
    <t>G20 Memo</t>
  </si>
  <si>
    <t>&lt;780745.67676.qm@web57705.mail.re3.yahoo.com&gt;</t>
  </si>
  <si>
    <t>Tue, 3 Nov 2015 12:45:19 -0500</t>
  </si>
  <si>
    <t>NRDC</t>
  </si>
  <si>
    <t>&lt;CANvypvDEcNnaASyEshhe8e48R7yAXFJtsBqYtxmGM9-USxbn8A@mail.gmail.com&gt;</t>
  </si>
  <si>
    <t>Tue, 23 Feb 2016 14:00:36 -0500</t>
  </si>
  <si>
    <t>Huma Abedin &lt;ha16@hillaryclinton.com&gt;, 
 Alex Hornbrook &lt;ahornbrook@hillaryclinton.com&gt;, 
 Lona Valmoro &lt;lvalmoro@hillaryclinton.com&gt;, 
 John Podesta &lt;john.podesta@gmail.com&gt;, Robby Mook &lt;re47@hillaryclinton.com&gt;, 
 Heather Stone &lt;hstone@hillaryclinton.com&gt;, 
 Elan Kriegel &lt;ekriegel@hillaryclinton.com&gt;, 
 Michael Halle &lt;mhalle@hillaryclinton.com&gt;, 
 Lily Adams &lt;ladams@hillaryclinton.com&gt;, 
 Marlon Marshall &lt;mmarshall@hillaryclinton.com&gt;, 
 Brynne Craig &lt;bcraig@hillaryclinton.com&gt;, 
 Jennifer Palmieri &lt;jpalmieri@hillaryclinton.com&gt;, 
 Kristina Schake &lt;kschake@hillaryclinton.com&gt;, 
 Christina Reynolds &lt;creynolds@hillaryclinton.com&gt;, 
 Jake Sullivan &lt;jsullivan@hillaryclinton.com&gt;, 
 Maya Harris &lt;mharris@hillaryclinton.com&gt;, 
 Matt Paul &lt;mpaul@hillaryclinton.com&gt;, 
 Robert Russo &lt;rrusso@hillaryclinton.com&gt;, 
 Dan Stein &lt;dstein@hillaryclinton.com&gt;</t>
  </si>
  <si>
    <t>Re: NEW Super Tues travel proposal</t>
  </si>
  <si>
    <t>&lt;CANvypvD2U7TF1=8m0CCn=7GFMCS3HBhA4vzrs+=Xkao6KHRRbA@mail.gmail.com&gt;</t>
  </si>
  <si>
    <t>Thu, 8 Oct 2015 23:50:16 -0400</t>
  </si>
  <si>
    <t>Women in the workforce</t>
  </si>
  <si>
    <t>&lt;2024B1FCFD37FC478BCD92EC0508319F06BCE19431@CBIvEXMB05DC.cov.com&gt;</t>
  </si>
  <si>
    <t>Thu, 7 May 2015 17:06:05 -0400</t>
  </si>
  <si>
    <t>1 New Missed Call: Huma</t>
  </si>
  <si>
    <t>&lt;CAKekdpX6oNs8WK3d=igYBBrnnh+9WJVV962Q5Bw3xxOxAaNPgw@mail.gmail.com&gt;</t>
  </si>
  <si>
    <t>Mon, 30 Nov 2015 00:46:52 +0000</t>
  </si>
  <si>
    <t>Sara Solow &lt;ssolow@hillaryclinton.com&gt;, 
 Dennis Cheng &lt;dcheng@hillaryclinton.com&gt;</t>
  </si>
  <si>
    <t>&lt;1A484C9C32B526468802B7C2E6FD1BCEB55174CE@mbx031-w1-co-2.exch031.domain.local&gt;</t>
  </si>
  <si>
    <t>Wed, 1 Sep 2010 01:14:48 -0400</t>
  </si>
  <si>
    <t>Iraq</t>
  </si>
  <si>
    <t>&lt;e29dbb3fc33eec60b023a7737b2e8ef0@bounce.bluestatedigital.com&gt;</t>
  </si>
  <si>
    <t>Tue, 2 Feb 2016 04:55:01 +0000</t>
  </si>
  <si>
    <t>Vincent Roberti &lt;VRoberti@robertiglobal.com&gt;</t>
  </si>
  <si>
    <t>&lt;20160202045459.5390420.41868.34993@robertiglobal.com&gt;</t>
  </si>
  <si>
    <t>Sat, 22 Aug 2015 04:35:19 +0000</t>
  </si>
  <si>
    <t>Re: Time to speak briefly about India on Monday?</t>
  </si>
  <si>
    <t>&lt;8011874B-9E75-465A-8C5F-6D7F32344615@fordfoundation.org&gt;</t>
  </si>
  <si>
    <t>Sat, 30 Aug 2008 15:03:36 -0400</t>
  </si>
  <si>
    <t>"John Podesta" &lt;john.podesta@gmail.com&gt;, "Chris Lu" &lt;clu@barackobama.com&gt;</t>
  </si>
  <si>
    <t>traveling to Iowa for the campaign</t>
  </si>
  <si>
    <t>&lt;5e5cb08a0808301203l55d71812ne2c746ef226744c6@mail.gmail.com&gt;</t>
  </si>
  <si>
    <t>Sat, 11 Apr 2015 07:39:19 -0400</t>
  </si>
  <si>
    <t>&lt;1C1AAA30-0BBA-4F25-AE77-F0291C46251C@gmail.com&gt;</t>
  </si>
  <si>
    <t>Mon, 15 Feb 2016 23:46:13 +0000</t>
  </si>
  <si>
    <t>Heidi Li Feldman &lt;feldmanh@law.georgetown.edu&gt;</t>
  </si>
  <si>
    <t>RE: Justice Scalia</t>
  </si>
  <si>
    <t>&lt;9DF27803C279A04A87D0D297855FEF1E2A91120B@LAW-MBX02.law.georgetown.edu&gt;</t>
  </si>
  <si>
    <t>Sat, 6 Jun 2015 14:45:02 -0400</t>
  </si>
  <si>
    <t>Re: SEIU</t>
  </si>
  <si>
    <t>&lt;CAAEwKfy+RGXyatGW6_agScKs6qnk=0jxp=38DV+9gEFNfU7euA@mail.gmail.com&gt;</t>
  </si>
  <si>
    <t>Sun, 4 Oct 2015 13:01:09 +0530</t>
  </si>
  <si>
    <t>Varad Pande &lt;varadpande@gmail.com&gt;</t>
  </si>
  <si>
    <t>What can the UN Global Goals Process teach us for Climate negotiations</t>
  </si>
  <si>
    <t>&lt;CAGrqm4WurpZozKNyxENi+p7EKh1hRWEFzxWCbP-TWmQW4DYMqA@mail.gmail.com&gt;</t>
  </si>
  <si>
    <t>Fri, 11 Jan 2013 13:29:11 -0500 (EST)</t>
  </si>
  <si>
    <t>no place</t>
  </si>
  <si>
    <t>&lt;244604647.1442988886@wfc2.wfc2DB.wiredforchange.com&gt;</t>
  </si>
  <si>
    <t>Thu, 18 Sep 2014 21:06:42 +0000</t>
  </si>
  <si>
    <t>Cheryl Mills &lt;cheryl.mills@gmail.com&gt;, Robby Mook &lt;robbymook@gmail.com&gt;, 
 Jake Sullivan &lt;Jake.Sullivan@gmail.com&gt;, 
 Philippe Reines &lt;pir@hrcoffice.com&gt;, Nick Merrill &lt;nmerrill@hrcoffice.com&gt;, 
 John Podesta &lt;john.podesta@gmail.com&gt;, Huma Abedin &lt;huma@clintonemail.com&gt;</t>
  </si>
  <si>
    <t>&lt;D040C16D.49F35%dschwerin@hrcoffice.com&gt;</t>
  </si>
  <si>
    <t>Fri, 3 Apr 2015 12:32:13 +0000</t>
  </si>
  <si>
    <t>&lt;38A28521-AE6B-40FF-8AB1-0F5D7F678282@presidentclinton.com&gt;</t>
  </si>
  <si>
    <t>Tue, 25 Nov 2014 13:10:16 -0500</t>
  </si>
  <si>
    <t>Moving forward with Progress Iowa</t>
  </si>
  <si>
    <t>&lt;c8561b24651d4fa6b8a7eeaebc4510db@jackhatch.com&gt;</t>
  </si>
  <si>
    <t>Mon, 20 Jan 2014 08:30:17 -0500</t>
  </si>
  <si>
    <t>Fwd: Privacy for Kids and Students</t>
  </si>
  <si>
    <t>&lt;CAE6FiQ_j+wuMgcwjBsGHUGqEvOMdKiKp7bjmiyO=uUNcAcheOg@mail.gmail.com&gt;</t>
  </si>
  <si>
    <t>Wed, 15 Jul 2015 18:32:26 +0000</t>
  </si>
  <si>
    <t>john.podesta@gmail.com, Varun Anand &lt;vanand@hillaryclinton.com&gt;, 
 Milia Fisher &lt;mfisher@hillaryclinton.com&gt;, 
 Dan Schwerin &lt;dschwerin@hillaryclinton.com&gt;, 
 Kate Offerdahl &lt;kofferdahl@hillaryclinton.com&gt;, 
 Kristina Schake &lt;kschake@hillaryclinton.com&gt;, 
 Marlon Marshall &lt;mmarshall@hillaryclinton.com&gt;, 
 Teddy Goff &lt;tgoff@hillaryclinton.com&gt;, 
 Alex Hornbrook &lt;ahornbrook@hillaryclinton.com&gt;, ha16@hillaryclinton.com, 
 Brynne Craig &lt;bcraig@hillaryclinton.com&gt;, 
 Jake Sullivan &lt;jsullivan@hillaryclinton.com&gt;, 
 Elizabeth Renda &lt;erenda@hillaryclinton.com&gt;, 
 Corey Ciorciari &lt;cciorciari@hillaryclinton.com&gt;, 
 Katie Dowd &lt;kdowd@hillaryclinton.com&gt;, 
 Lona Valmoro &lt;lvalmoro@hillaryclinton.com&gt;, 
 Jennifer Palmieri &lt;jpalmieri@hillaryclinton.com&gt;, re47@hillaryclinton.com, 
 Graeme Crews &lt;gcrews@hillaryclinton.com&gt;, 
 Maya Harris &lt;mharris@hillaryclinton.com&gt;</t>
  </si>
  <si>
    <t>Invitation: Planning Re-group @ Thu Jul 16, 2015 8am - 9am (john.podesta@gmail.com)</t>
  </si>
  <si>
    <t>&lt;047d7b676310340bf6051aee2dc4@google.com&gt;</t>
  </si>
  <si>
    <t>Tue, 9 Sep 2014 20:51:29 -0400</t>
  </si>
  <si>
    <t>Fwd: Liberia project</t>
  </si>
  <si>
    <t>&lt;CAA4XnVBDuGBAf9iHecq9rAjvJcrGovZrqXNUkh0cA7fsqX-7+A@mail.gmail.com&gt;</t>
  </si>
  <si>
    <t>Tue, 26 Aug 2014 19:24:52 +0000</t>
  </si>
  <si>
    <t>I-395 detours</t>
  </si>
  <si>
    <t>&lt;31CE96223F9FEB48B18809782CE097F4364556@LAW-MBX02.law.georgetown.edu&gt;</t>
  </si>
  <si>
    <t>Wed, 16 Dec 2009 17:56:58 -0500</t>
  </si>
  <si>
    <t>[big campaign] The Party of NO put their extreme ideology ahead of 
	America's security today</t>
  </si>
  <si>
    <t>&lt;29FF7EFA288ACD488DD412939D4D1BABF69C63@aufc-server.AUFC.local&gt;</t>
  </si>
  <si>
    <t>Sun, 28 Dec 2014 19:47:45 -0500</t>
  </si>
  <si>
    <t>Re: Check out Sacla' Stage Shopera in London Foodhall - YouTube</t>
  </si>
  <si>
    <t>&lt;2F14C594-99B3-4A0E-BD86-F8C2AB5667B1@aol.com&gt;</t>
  </si>
  <si>
    <t>Fri, 10 Jul 2015 18:52:22 -0400</t>
  </si>
  <si>
    <t>Daily Media Report 7.10.15</t>
  </si>
  <si>
    <t>&lt;CAGTda=Db9JiFLzq0B1e1JKojktUC1zFS76pxM0ZGGej1JK2AZQ@mail.gmail.com&gt;</t>
  </si>
  <si>
    <t>Tue, 20 Jan 2015 10:57:03 -0600</t>
  </si>
  <si>
    <t>Cold War Project &lt;CWIHP@wilsoncenter.org&gt;</t>
  </si>
  <si>
    <t>Tuesday 2/3, Greece and EEC Membership: Was it a Mistake?</t>
  </si>
  <si>
    <t>&lt;1062481560.1977015495.1421773023088.JavaMail.root@sjmas02.marketo.org&gt;</t>
  </si>
  <si>
    <t>Fri, 24 Apr 2015 11:27:44 -0400</t>
  </si>
  <si>
    <t>Fwd: 538 Blog</t>
  </si>
  <si>
    <t>&lt;CAGMk_Zbw6qJvH7ZjkG=o_yNVbGGXttAa16yq6RKvPjccTarPMA@mail.gmail.com&gt;</t>
  </si>
  <si>
    <t>Tue, 18 Nov 2008 15:41:44 -0500</t>
  </si>
  <si>
    <t>"'Lia M. Imhoff'" &lt;limhoff@verizon.net&gt;</t>
  </si>
  <si>
    <t>RE: Answer for YOU</t>
  </si>
  <si>
    <t>&lt;001901c949be$1234e4c0$0200a8c0@mqqchhzfky2q4a&gt;</t>
  </si>
  <si>
    <t>Mon, 3 Dec 2007 10:08:12 -0500</t>
  </si>
  <si>
    <t>'08 Election Daily News Clips - 12/03</t>
  </si>
  <si>
    <t>&lt;9C058385-B826-4CA2-ADBC-4D799365DDF6@gmail.com&gt;</t>
  </si>
  <si>
    <t>Mon, 30 Jul 2012 23:46:18 +0000</t>
  </si>
  <si>
    <t>Ryan Jham &lt;dccc@dccc.org&gt;</t>
  </si>
  <si>
    <t>BREAKING: Clinton announcement</t>
  </si>
  <si>
    <t>&lt;2201b3e1328a39e0421923641909a641@bounce.bluestatedigital.com&gt;</t>
  </si>
  <si>
    <t>Wed, 6 Feb 2008 11:37:46 -0500</t>
  </si>
  <si>
    <t>Another good line from Pat Buchanan</t>
  </si>
  <si>
    <t>&lt;DC51CA130B02C546A982679CDF0CCBEF027D5C7D@EVS1.GQRR.local&gt;</t>
  </si>
  <si>
    <t>Tue, 4 Nov 2008 20:38:25 +0000</t>
  </si>
  <si>
    <t>Delivered: Re: Meeting tomorrow 12-5PM</t>
  </si>
  <si>
    <t>&lt;73726924-1225831092-cardhu_decombobulator_blackberry.rim.net-1341638356-@bxe245.bisx.prod.on.blackberry&gt;</t>
  </si>
  <si>
    <t>Tue, 30 Dec 2014 12:45:27 -0500</t>
  </si>
  <si>
    <t>Nspieczny &lt;nspieczny@aol.com&gt;</t>
  </si>
  <si>
    <t>podesta.mary@gmail.com, megan.rouse@yahoo.com, john.podesta@gmail.com, 
 mpodesta@gmail.com, gpodesta@gmail.com</t>
  </si>
  <si>
    <t>Re: We finished !!</t>
  </si>
  <si>
    <t>&lt;8D1F26F880264B5-1F8C-5F7B6@webmail-va063.sysops.aol.com&gt;</t>
  </si>
  <si>
    <t>Thu, 24 Sep 2015 03:48:05 +0000</t>
  </si>
  <si>
    <t>"Rhodes, Benjamin J. EOP" &lt;benjamin_j._rhodes@who.eop.gov&gt;</t>
  </si>
  <si>
    <t>Re: Fwd: UPDATE: PYPP Roundtable with President Sirleaf - Sunday,
 Sept. 27 at 4:30pm</t>
  </si>
  <si>
    <t>&lt;D185F9FF5EF2534A9577822B336430980A357199@CN-399-EXCH1.whca.mil&gt;</t>
  </si>
  <si>
    <t>Mon, 10 Nov 2008 18:18:21 -0600</t>
  </si>
  <si>
    <t>Sara.Latham@ptt.gov, Chris.Lu@ptt.gov, "Pete Rouse" &lt;prouse@barackobama.com&gt;</t>
  </si>
  <si>
    <t>Re: regular meetings?</t>
  </si>
  <si>
    <t>&lt;D5741E19E8CAB942A960B129CDEDEB4B06CCE47D@DAMON.obama.local&gt;</t>
  </si>
  <si>
    <t>Fri, 19 Sep 2014 22:05:18 -0500</t>
  </si>
  <si>
    <t>&lt;CADthMMujgRVEG6HTzW=JF6AMe0ddZT88gs4U5-1uMB58vT2-bQ@mail.gmail.com&gt;</t>
  </si>
  <si>
    <t>Thu, 8 Oct 2015 20:24:55 -0400</t>
  </si>
  <si>
    <t>Re: Thrush</t>
  </si>
  <si>
    <t>&lt;CAE6FiQ9SwOiAYMLDmtZ6uSP3Ap-zS94Cg8vhbKFDxH1OEzgVVw@mail.gmail.com&gt;</t>
  </si>
  <si>
    <t>Wed, 30 Jul 2014 16:41:09 +0000</t>
  </si>
  <si>
    <t>UNEXPECTED</t>
  </si>
  <si>
    <t>&lt;bab8f145d39911c8b0c7c25ea5fde303@bounce.bluestatedigital.com&gt;</t>
  </si>
  <si>
    <t>Fri, 1 Aug 2014 00:58:42 +0000</t>
  </si>
  <si>
    <t>Congress final passes veterans health bill</t>
  </si>
  <si>
    <t>&lt;9f99a4dae17921eb5db99f042def37ee@bounce.bluestatedigital.com&gt;</t>
  </si>
  <si>
    <t>Fri, 22 Jan 2016 15:14:19 -0500</t>
  </si>
  <si>
    <t>FINAL: NARAL remarks</t>
  </si>
  <si>
    <t>&lt;CA+C_h82UkMpLkgMWFLOXWB3Tx84+a_yGjRfbMsgSKymPzM30Zw@mail.gmail.com&gt;</t>
  </si>
  <si>
    <t>Fri, 27 Mar 2015 16:48:28 -0400</t>
  </si>
  <si>
    <t>&lt;CALk44aA2w0onzRyZCykqMFox1ejwsmhZn_jmTRpWSfuYNK9y1A@mail.gmail.com&gt;</t>
  </si>
  <si>
    <t>Tue, 2 Jun 2009 11:50:21 -0400</t>
  </si>
  <si>
    <t>New VA Poll</t>
  </si>
  <si>
    <t>&lt;BAY129-W17F980F41C9BACECF3CC12BE4D0@phx.gbl&gt;</t>
  </si>
  <si>
    <t>Sun, 9 Nov 2008 01:46:36 +0000</t>
  </si>
  <si>
    <t>Delivered: Re: Change.gov</t>
  </si>
  <si>
    <t>&lt;1028969973-1226195181-cardhu_decombobulator_blackberry.rim.net-1537962026-@bxe245.bisx.prod.on.blackberry&gt;</t>
  </si>
  <si>
    <t>Mon, 13 Jul 2015 20:45:49 -0400</t>
  </si>
  <si>
    <t>Teddy Goff &lt;tgoff@hillaryclinton.com&gt;, Robby Mook &lt;re47@hillaryclinton.com&gt;, 
 John Podesta &lt;john.podesta@gmail.com&gt;</t>
  </si>
  <si>
    <t>Sharing economy medium post</t>
  </si>
  <si>
    <t>&lt;CAMaQOZLiwc3UJ9SjE17cOuQDgBDJxVQdZRROh9fL1aE=9sx0SA@mail.gmail.com&gt;</t>
  </si>
  <si>
    <t>Sat, 20 Feb 2016 20:43:04 -0500</t>
  </si>
  <si>
    <t>Re: Way to go!</t>
  </si>
  <si>
    <t>&lt;CAE6FiQ8SXni1fOdD2KxonM3hp1DGWw-86mTZx3r1uLq009MpEQ@mail.gmail.com&gt;</t>
  </si>
  <si>
    <t>Mon, 27 Oct 2008 15:31:17 -0400</t>
  </si>
  <si>
    <t>"Gips, Don" &lt;Don.Gips@level3.com&gt;, "Melody Barnes" &lt;mbarnes@barackobama.com&gt;</t>
  </si>
  <si>
    <t>FW: Transition</t>
  </si>
  <si>
    <t>&lt;0DA00BFE3116BB4DB975587B3511F4E0064B81DC@EXNJMB57.nam.nsroot.net&gt;</t>
  </si>
  <si>
    <t>Fri, 24 Jul 2015 19:49:46 +0000</t>
  </si>
  <si>
    <t>Emery Simon &lt;EmeryS@bsa.org&gt;</t>
  </si>
  <si>
    <t>"john.podesta@gmail.com" &lt;john.podesta@gmail.com&gt;, 
 "podesta@americanprogress.org" &lt;podesta@americanprogress.org&gt;</t>
  </si>
  <si>
    <t>China Stuff</t>
  </si>
  <si>
    <t>&lt;8A712658-5631-4147-9960-DD5C14A46EB3@bsa.org&gt;</t>
  </si>
  <si>
    <t>Wed, 1 Oct 2008 08:53:07 -0400</t>
  </si>
  <si>
    <t>Re: ethics appearance question</t>
  </si>
  <si>
    <t>&lt;5e5cb08a0810010553j2896067tb14c674ff3b4b51a@mail.gmail.com&gt;</t>
  </si>
  <si>
    <t>Wed, 21 Oct 2015 21:41:45 +0000</t>
  </si>
  <si>
    <t>Fr. Les Orsy, S.J.</t>
  </si>
  <si>
    <t>&lt;D24D7ED6.12AC0%pkr@law.georgetown.edu&gt;</t>
  </si>
  <si>
    <t>Tue, 16 Feb 2016 13:46:02 -0500</t>
  </si>
  <si>
    <t>Fwd: Hillary for America/Texas/Talking Points</t>
  </si>
  <si>
    <t>&lt;CANu9wN70eZ-KK_UU97wct9QZ0M_RT0xa+uxzVjqJXbksuOa8Ng@mail.gmail.com&gt;</t>
  </si>
  <si>
    <t>Wed, 3 Dec 2014 14:13:59 +0000</t>
  </si>
  <si>
    <t>Jason S Zarin &lt;zarinj@law.georgetown.edu&gt;</t>
  </si>
  <si>
    <t>Re: Celebrating the Magna Carta at 800</t>
  </si>
  <si>
    <t>&lt;F0678859-AAD4-4D6C-87F2-F3EEDFF3884E@law.georgetown.edu&gt;</t>
  </si>
  <si>
    <t>Tue, 12 Jan 2016 18:19:56 -0500</t>
  </si>
  <si>
    <t>Ron Klain &lt;ron.klain@revolution.com&gt;, John Podesta &lt;john.podesta@gmail.com&gt;, 
 Karen Dunn &lt;karen.l.dunn@gmail.com&gt;, Karen Dunn &lt;KDunn@bsfllp.com&gt;, 
 ha16@hillaryclinton.com</t>
  </si>
  <si>
    <t>RE: Proposed Agenda for Tomorrow's Debate Prep</t>
  </si>
  <si>
    <t>&lt;c203bf5af0487d8dff75e324befcb89f@mail.gmail.com&gt;</t>
  </si>
  <si>
    <t>Sun, 7 Feb 2016 19:22:20 +0000</t>
  </si>
  <si>
    <t>If you call today</t>
  </si>
  <si>
    <t>&lt;3C03A285-86DE-4A8C-B817-B30F62670097@sandlerfoundation.org&gt;</t>
  </si>
  <si>
    <t>Mon, 29 Jun 2015 16:10:08 -0400</t>
  </si>
  <si>
    <t>Re: FW: Heads up - Jeb Bush expected to release his tax returns tomorrow</t>
  </si>
  <si>
    <t>&lt;CALk44aAs2Zp-K=rcjZqPvuZZ-UnExbOCuLaMRpZVqJ3KBuMLfg@mail.gmail.com&gt;</t>
  </si>
  <si>
    <t>Mon, 11 May 2015 10:25:58 -0400</t>
  </si>
  <si>
    <t>kumiki gibson &lt;kumiki.gibson@gmail.com&gt;</t>
  </si>
  <si>
    <t>&lt;CAKy1-ujejVc2x_p5uFv-gJQoqu3dh4UP0Ji8eK0807ENck0ZPQ@mail.gmail.com&gt;</t>
  </si>
  <si>
    <t>Tue, 30 Jun 2015 20:37:37 -0400</t>
  </si>
  <si>
    <t>&lt;CAFwS4E+oHaGZgcYERjtX=G9Px_OpCmxrC_BnZRw+JhSK+qKdOw@mail.gmail.com&gt;</t>
  </si>
  <si>
    <t>Fri, 25 Jul 2014 01:55:35 +0000</t>
  </si>
  <si>
    <t>"Daetz, Steve" &lt;sdaetz@sandlerfoundation.org&gt;, 
 John Podesta &lt;john.podesta@gmail.com&gt;</t>
  </si>
  <si>
    <t>&lt;6E179759-284B-42E6-B7AF-452F771492A6@sandlerfoundation.org&gt;</t>
  </si>
  <si>
    <t>Thu, 21 Jan 2016 10:41:50 -0500</t>
  </si>
  <si>
    <t>Re: Agenda and Briefing Paper for CNN Prep Call with HRC, Thursday
 January 21st</t>
  </si>
  <si>
    <t>&lt;CAOpGB0JSFKLA3WDjehXtOE5xYwOCRo8dM3hbAqecC3YmMa+-oQ@mail.gmail.com&gt;</t>
  </si>
  <si>
    <t>Sun, 7 Jun 2015 22:07:29 -0700</t>
  </si>
  <si>
    <t>&lt;CACWw=rRzEFOrjrx8pc0bSvn+rSTReTQOta9hpjvGzc2dkQVM9w@mail.gmail.com&gt;</t>
  </si>
  <si>
    <t>Thu, 15 Oct 2015 21:08:07 +0000</t>
  </si>
  <si>
    <t>&lt;342ce4f59cceb065ee97f787bb6c672c685.20151015210637@mail34.wdc03.rsgsv.net&gt;</t>
  </si>
  <si>
    <t>Thu, 25 Jun 2015 09:33:31 -0400</t>
  </si>
  <si>
    <t>Re: Proposed response to upcoming State Dept disclosure on Sid emails</t>
  </si>
  <si>
    <t>&lt;13CB8CAB-3DB7-40A6-BBE8-6BBBDA85D152@gmail.com&gt;</t>
  </si>
  <si>
    <t>Thu, 19 Aug 2010 15:14:56 -0500 (CDT)</t>
  </si>
  <si>
    <t>, STOP the "Bad 3!"</t>
  </si>
  <si>
    <t>&lt;27739232.1282249066734.JavaMail.www@app339&gt;</t>
  </si>
  <si>
    <t>Tue, 11 Aug 2015 14:52:47 -0400</t>
  </si>
  <si>
    <t>LeadDIVERSITY: Last Chance to Apply!</t>
  </si>
  <si>
    <t>&lt;1121908089756.1120850997233.1623587486.0.241452JL.2002@scheduler.constantcontact.com&gt;</t>
  </si>
  <si>
    <t>Thu, 12 Dec 2013 11:16:49 -0500</t>
  </si>
  <si>
    <t>esepp@americanprogress.org</t>
  </si>
  <si>
    <t>Fwd: SoS for Democracy</t>
  </si>
  <si>
    <t>&lt;CAE6FiQ_2JQcUwPxhccxFMzf1EU9WotXQiNKz2yXwBthsnJxy2A@mail.gmail.com&gt;</t>
  </si>
  <si>
    <t>Thu, 29 Jun 2000 20:48:54 +0000</t>
  </si>
  <si>
    <t>"gale basil" &lt;rrineroweargillaceous@gwws.com&gt;</t>
  </si>
  <si>
    <t xml:space="preserve">Like the latest designs in watches? Find out how you can buy them at much cheaper prices </t>
  </si>
  <si>
    <t>&lt;000601bfe21a$0458762c$844dc888@aauyvbd&gt;</t>
  </si>
  <si>
    <t>Fri, 28 Sep 2012 10:00:34 -0400</t>
  </si>
  <si>
    <t>"James Carville " &lt;sean@seanmaloney.com&gt;</t>
  </si>
  <si>
    <t>what if</t>
  </si>
  <si>
    <t>&lt;6f0df821d3f54bf2a0c62796b8ca35b7@seanmaloney.com&gt;</t>
  </si>
  <si>
    <t>Thu, 10 Dec 2015 14:38:40 -0800</t>
  </si>
  <si>
    <t>"Maura Pally | Clinton Foundation" &lt;news@action.clintonfoundation.org&gt;</t>
  </si>
  <si>
    <t>Reminder: survey deadline</t>
  </si>
  <si>
    <t>&lt;0.0.6.16B.1D1339B8452BDA6.0@omp.action.clintonfoundation.org&gt;</t>
  </si>
  <si>
    <t>Tue, 1 Dec 2015 01:00:00 -0600</t>
  </si>
  <si>
    <t>Transatlantic Take: After the Paris Attacks: France and Germany Strengthen Security Cooperation Despite Key Differences</t>
  </si>
  <si>
    <t>&lt;20151130-16424367-fec2bbdd-0@v84.vx-email.com&gt;</t>
  </si>
  <si>
    <t>Tue, 26 May 2015 11:32:34 -0400</t>
  </si>
  <si>
    <t>Christina Reynolds &lt;creynolds@hillaryclinton.com&gt;, 
 Robby Mook &lt;re47@hillaryclinton.com&gt;, 
 Jennifer Palmieri &lt;jpalmieri@hillaryclinton.com&gt;, 
 Kristina Schake &lt;kschake@hillaryclinton.com&gt;, 
 John Podesta &lt;john.podesta@gmail.com&gt;</t>
  </si>
  <si>
    <t>RE: Memo from yesterday's call</t>
  </si>
  <si>
    <t>&lt;c3c9ce5b7f6279859d65c2d338e54b72@mail.gmail.com&gt;</t>
  </si>
  <si>
    <t>Mon, 19 Oct 2015 21:43:52 +0000</t>
  </si>
  <si>
    <t>Lona Valmoro &lt;lvalmoro@hrcoffice.com&gt;, Cheryl Mills &lt;cheryl.mills@gmail.com&gt;, 
 Phil Barnett &lt;pbarnett@sb-atalaya.com&gt;, 
 =?us-ascii?Q?Phil=0D=0A_Schiliro?= &lt;pschiliro@sb-atalaya.com&gt;, 
 Matt Siegler &lt;matt@sb-atalaya.com&gt;, 
 "bfallon@hillaryclinton.com" &lt;bfallon@hillaryclinton.com&gt;, 
 "jpalmieri@hillaryclinton.com" &lt;jpalmieri@hillaryclinton.com&gt;, 
 Jake Sullivan &lt;jsullivan@hillaryclinton.com&gt;, 
 Philippe Reines &lt;pir@hrcoffice.com&gt;, 
 =?us-ascii?Q?Huma=0D=0A_Abedin?= &lt;huma@hrcoffice.com&gt;, 
 Dan Schwerin &lt;dschwerin@hillaryclinton.com&gt;, 
 "jp66@hillaryclinton.com" &lt;jp66@hillaryclinton.com&gt;, 
 John Podesta &lt;john.podesta@gmail.com&gt;, Mandy Grunwald &lt;gruncom@aol.com&gt;, 
 "Kendall, David" &lt;DKendall@wc.com&gt;, "Turner, Katherine" &lt;KTurner@wc.com&gt;, 
 Heather Samuelson &lt;heather.samuelson@gmail.com&gt;</t>
  </si>
  <si>
    <t xml:space="preserve">Updated -- tomorrow's prep session with HRC -- Tuesday, October 20th </t>
  </si>
  <si>
    <t>&lt;D24ADBC1.85DF6%lvalmoro@hrcoffice.com&gt;</t>
  </si>
  <si>
    <t>Mon, 13 Oct 2014 13:09:39 -0400</t>
  </si>
  <si>
    <t>Fwd: Thank you--that was very helpful</t>
  </si>
  <si>
    <t>&lt;93335A3A-EDFF-461B-908C-1BD4FF61505B@gmail.com&gt;</t>
  </si>
  <si>
    <t>Sun, 5 Apr 2015 08:10:01 -0400</t>
  </si>
  <si>
    <t>Re: Is our call canceled?</t>
  </si>
  <si>
    <t>&lt;B211F044-3FE8-4A2D-A900-BA1727F396A1@gmail.com&gt;</t>
  </si>
  <si>
    <t>Thu, 16 Oct 2014 12:42:34 -0400</t>
  </si>
  <si>
    <t>Setting the Record Straight with Noam, Naomi and Others</t>
  </si>
  <si>
    <t>&lt;2280620911.-2127684342@org2.org2DB.reply.salsalabs.com&gt;</t>
  </si>
  <si>
    <t>Mon, 4 Jan 2010 11:57:05 -0500</t>
  </si>
  <si>
    <t>[big campaign] Happy 2010 ... At Least for The Top Bosses</t>
  </si>
  <si>
    <t>&lt;29FF7EFA288ACD488DD412939D4D1BABF69E46@aufc-server.AUFC.local&gt;</t>
  </si>
  <si>
    <t>Tue, 31 Jul 2012 23:43:08 +0000</t>
  </si>
  <si>
    <t>Nancy Pelosi &lt;dccc@dccc.org&gt;</t>
  </si>
  <si>
    <t>Wow!</t>
  </si>
  <si>
    <t>&lt;02a0b59b5a071bc347be74d3ee73ddee@bounce.bluestatedigital.com&gt;</t>
  </si>
  <si>
    <t>Sun, 24 Jan 2016 20:08:12 -0500</t>
  </si>
  <si>
    <t>"=?UTF-8?B?UGF5UGFsIEV4dHJhcyBNYXN0ZXJDYXJkwq4=?=" &lt;paypal@e.paypal.com&gt;</t>
  </si>
  <si>
    <t>Get a Credit Decision in Seconds</t>
  </si>
  <si>
    <t>&lt;6747-137-4VCW7U8-4CEK11-UUJQB2-MRPA520-5MEFND-H-M2-20160124-f6862318de057@e-dialog.com&gt;</t>
  </si>
  <si>
    <t>Mon, 26 Oct 2015 14:56:03 -0400</t>
  </si>
  <si>
    <t>Re: Marriage Amendment</t>
  </si>
  <si>
    <t>&lt;CAMGPAasZj5Y5eYfLRXjHieV=YvgzfYvg9RkB8t7tQm98dy2cdw@mail.gmail.com&gt;</t>
  </si>
  <si>
    <t>Thu, 12 Mar 2015 15:09:38 +0000</t>
  </si>
  <si>
    <t>Robby Mook &lt;robbymook2015@gmail.com&gt;, 
 Tina Flournoy &lt;Tina@presidentclinton.com&gt;</t>
  </si>
  <si>
    <t>RE: WJC speeches</t>
  </si>
  <si>
    <t>&lt;CY1PR0301MB0635ECAC4FA80541C493E2F1DD060@CY1PR0301MB0635.namprd03.prod.outlook.com&gt;</t>
  </si>
  <si>
    <t>Mon, 3 Nov 2014 13:22:01 -0500</t>
  </si>
  <si>
    <t>Maya Schenwar's "Locked Down, Locked Out" - Get It Now!</t>
  </si>
  <si>
    <t>&lt;2301140914.-1502765945@org2.org2DB.reply.salsalabs.com&gt;</t>
  </si>
  <si>
    <t>Wed, 25 Nov 2015 07:14:50 -0500</t>
  </si>
  <si>
    <t>First Draft on Politics: Looking for a Break From the Campaign? Stay Away From the TV.</t>
  </si>
  <si>
    <t>&lt;5655A63A.00000444@pmta01.sea1.nytimes.com&gt;</t>
  </si>
  <si>
    <t>Fri, 02 Oct 2015 18:02:50 -0500</t>
  </si>
  <si>
    <t>[Knox College] Register now for Homecoming</t>
  </si>
  <si>
    <t>&lt;EMAPP014775cf784d72445ab4a767f92a00ae04@EMApp01&gt;</t>
  </si>
  <si>
    <t>Thu, 24 Sep 2015 19:58:08 +0000</t>
  </si>
  <si>
    <t>Re: see note on cpd</t>
  </si>
  <si>
    <t>&lt;DCF238AB-0AE2-4E6D-8344-550266EC9823@wyssfoundation.org&gt;</t>
  </si>
  <si>
    <t>Sat, 14 Mar 2015 09:26:12 -0400</t>
  </si>
  <si>
    <t>Terry</t>
  </si>
  <si>
    <t>&lt;CAE6FiQ_09HS8-mt3kmBTfgyfT3=hTrg01rWYGmKNDmD2X9K6kA@mail.gmail.com&gt;</t>
  </si>
  <si>
    <t>Mon, 24 Feb 2014 15:45:24 +0000</t>
  </si>
  <si>
    <t>Tara Sonenshine article</t>
  </si>
  <si>
    <t>&lt;d4188a56176d4cfcb288bcd79261d0e5@CO1PR07MB313.namprd07.prod.outlook.com&gt;</t>
  </si>
  <si>
    <t>Sat, 19 Mar 2016 04:54:01 -0700</t>
  </si>
  <si>
    <t>Leslie's Pool Supplies &lt;lesliespool@reply.bronto.com&gt;</t>
  </si>
  <si>
    <t>Save 20% on your Pool Opening</t>
  </si>
  <si>
    <t>&lt;anyte6qvy510spihycqrn72nyoka8oki.oki.1458388441@bronto.com&gt;</t>
  </si>
  <si>
    <t>Mon, 30 Nov 2015 13:28:46 -0500</t>
  </si>
  <si>
    <t>Fwd: Bobby Stein</t>
  </si>
  <si>
    <t>&lt;CANvypvBJJ=1849mCOX+70bC4b-44XUj0w8PVx_qemC_2Lr9Jcg@mail.gmail.com&gt;</t>
  </si>
  <si>
    <t>Sat, 14 Nov 2015 18:54:01 -0500</t>
  </si>
  <si>
    <t>John Podesta &lt;john.podesta@gmail.com&gt;, 
 John Podesta &lt;jp66@hillaryclinton.com&gt;, 
 Heather Stone &lt;hstone@hillaryclinton.com&gt;, 
 Nikki Budzinski &lt;nbudzinski@hillaryclinton.com&gt;, 
 "Ann O'Leary" &lt;aoleary@hillaryclinton.com&gt;, 
 Robby Mook &lt;re47@hillaryclinton.com&gt;, 
 Maya Harris &lt;mharris@hillaryclinton.com&gt;, 
 Huma Abedin &lt;ha16@hillaryclinton.com&gt;</t>
  </si>
  <si>
    <t>Briefing Call with HRC on Sunday, November 15th</t>
  </si>
  <si>
    <t>&lt;CADp8JMyai3rydD3TuZcDKgVwKs+jdpyYcgQzsodcv4wOjoXnhQ@mail.gmail.com&gt;</t>
  </si>
  <si>
    <t>Fri, 29 Aug 2014 16:00:00 -0500</t>
  </si>
  <si>
    <t>Updated: DC Plug Burying Lines, Raising Questions</t>
  </si>
  <si>
    <t>&lt;1263675680.1409346004877.JavaMail.www@app346&gt;</t>
  </si>
  <si>
    <t>Fri, 18 Dec 2015 21:08:06 -0500</t>
  </si>
  <si>
    <t>&lt;-8716468950138433689@unknownmsgid&gt;</t>
  </si>
  <si>
    <t>Wed, 3 Feb 2016 23:05:29 -0500</t>
  </si>
  <si>
    <t>&lt;E8F49F32-D515-45FE-BE3D-0AD48F0EB3E9@yahoo.com&gt;</t>
  </si>
  <si>
    <t>Tue, 20 Oct 2015 10:55:25 -0400</t>
  </si>
  <si>
    <t>Re: WWF</t>
  </si>
  <si>
    <t>&lt;CAE6FiQ9yXjpX+TOD3DASFmk-YQpMvw9=k9N=XNpAa3OrUgVtSw@mail.gmail.com&gt;</t>
  </si>
  <si>
    <t>Sun, 21 Oct 2012 23:00:56 -0400</t>
  </si>
  <si>
    <t>You + Facebook = free bumper sticker</t>
  </si>
  <si>
    <t>&lt;c4dce535d28bfbdcc10a92b454487b58@ofa0.bounce.bluestatedigital.com&gt;</t>
  </si>
  <si>
    <t>Wed, 20 Jul 2011 12:36:41 -0000</t>
  </si>
  <si>
    <t>Fill Your Tank for LESS + Stock Up on College Essentials at Safeway!</t>
  </si>
  <si>
    <t>&lt;bwhppe1bdw9vawau7gp0ratugwckg6.2011616918.8313@mta411.subscribers.safeway.com&gt;</t>
  </si>
  <si>
    <t>Sun, 17 Jan 2016 20:16:07 -0800</t>
  </si>
  <si>
    <t>Well done!</t>
  </si>
  <si>
    <t>&lt;2211269446028077480@unknownmsgid&gt;</t>
  </si>
  <si>
    <t>Thu, 21 May 2015 15:32:39 -0400</t>
  </si>
  <si>
    <t>&lt;-2076396607381614185@unknownmsgid&gt;</t>
  </si>
  <si>
    <t>Thu, 23 Apr 2015 14:45:16 -0400</t>
  </si>
  <si>
    <t>Re: Loretta Lynch Congrats Tweet</t>
  </si>
  <si>
    <t>&lt;CAEMn5QkhneK9reoTxSXcy+zWdhyEOkKM4mMwk1ivmjAf05KEqQ@mail.gmail.com&gt;</t>
  </si>
  <si>
    <t>Thu, 14 May 2015 12:44:47 -0400</t>
  </si>
  <si>
    <t>Nina Hachigian &lt;nhachigian@gmail.com&gt;</t>
  </si>
  <si>
    <t>John Podesta &lt;john.podesta@gmail.com&gt;, John Podesta &lt;eryn.sepp@gmail.com&gt;</t>
  </si>
  <si>
    <t>Hi!</t>
  </si>
  <si>
    <t>&lt;395BC50B-E874-49F5-B692-18878CC12DD1@gmail.com&gt;</t>
  </si>
  <si>
    <t>Sun, 13 Sep 2015 14:29:32 -0400</t>
  </si>
  <si>
    <t>Emily Arnold-Fernandez &lt;emily@asylumaccess.org&gt;</t>
  </si>
  <si>
    <t>Re: Thank you! Connecting this week?</t>
  </si>
  <si>
    <t>&lt;CAE6FiQ-_ZLwdCVitGPzBRgCdzdrkj-qLVJfc4Co4aD7s03QKUQ@mail.gmail.com&gt;</t>
  </si>
  <si>
    <t>Mon, 4 Jan 2016 14:56:12 -0600</t>
  </si>
  <si>
    <t>ABA Section of Legal Education and Admissions to the Bar
	&lt;leap-syllabus@americanbar.org&gt;</t>
  </si>
  <si>
    <t>Syllabus Winter 2015-2016 Issue - Now Available</t>
  </si>
  <si>
    <t>&lt;8963-1483338.1451941385593.JavaMail.SYSTEM@chg-mcm-prod&gt;</t>
  </si>
  <si>
    <t>Tue, 11 Aug 2015 16:31:42 -0400</t>
  </si>
  <si>
    <t>Re: UAW</t>
  </si>
  <si>
    <t>&lt;CAAEwKfzdR=_yLuhn7rwzNzVGoPhWp=BT10doK+EdXQGgtKan2w@mail.gmail.com&gt;</t>
  </si>
  <si>
    <t>Thu, 13 Feb 2014 19:31:21 -0500</t>
  </si>
  <si>
    <t>&lt;AED177B2-E9B3-444A-A848-4A409800E0A5@gmail.com&gt;</t>
  </si>
  <si>
    <t>Mon, 15 Sep 2014 20:05:53 +0000</t>
  </si>
  <si>
    <t>Invitation: Personal Journeys w/ Prof. Solum tomorrow @ 12pm</t>
  </si>
  <si>
    <t>&lt;D03CBEC4.2482%edc31@law.georgetown.edu&gt;</t>
  </si>
  <si>
    <t>Tue, 16 Feb 2016 14:00:28 -0800</t>
  </si>
  <si>
    <t>We believe in the transformative power of the run</t>
  </si>
  <si>
    <t>&lt;f6shsovxbx5nqbm77bcdzmkjhyso35ca.5ca.1455660028@updates.brooksrunning.com&gt;</t>
  </si>
  <si>
    <t>Tue, 21 Oct 2014 12:21:15 +0000</t>
  </si>
  <si>
    <t>George H.W. Bush Really Doesn't Want To Be In This Michelle Nunn Ad
 (VIDEO)</t>
  </si>
  <si>
    <t>&lt;A24A971A-AEEC-4719-8E8C-DB09D538A9DB@sandlerfoundation.org&gt;</t>
  </si>
  <si>
    <t>Tue, 17 Jun 2008 16:40:08 -0400</t>
  </si>
  <si>
    <t>"'Darryl Lockett'" &lt;DLockett@gqrr.com&gt;, tmcguinness@progressivemediausa.org, 
 pbegala@hatcreekent.com, 
 "'David Brock (davidbrock@gmail.com)'" &lt;davidbrockdc@gmail.com&gt;, 
 "'John Podesta'" &lt;john.podesta@gmail.com&gt;</t>
  </si>
  <si>
    <t>RE: Shaping an upcoming DCorp McCain survey</t>
  </si>
  <si>
    <t>&lt;010101c8d0ba$560f5900$022e0b00$@com&gt;</t>
  </si>
  <si>
    <t>Mon, 29 Jun 2015 11:37:57 -0400</t>
  </si>
  <si>
    <t>John Podesta &lt;john.podesta@gmail.com&gt;, Robby Mook &lt;re47@hillaryclinton.com&gt;, 
 Jennifer Palmieri &lt;jpalmieri@hillaryclinton.com&gt;, 
 Huma Abedin &lt;ha16@hillaryclinton.com&gt;</t>
  </si>
  <si>
    <t>The Daily Show</t>
  </si>
  <si>
    <t>&lt;CAOLO1-=_VrJ3wG5SkNjm6uY2tLZa0AsTgwyxdOJiveCzD4VXdA@mail.gmail.com&gt;</t>
  </si>
  <si>
    <t>Thu, 3 Nov 2011 16:39:31 -0400</t>
  </si>
  <si>
    <t>&lt;AD2B701E-9372-45C9-8A0E-3805B3B191B9@clintonglobalinitiative.org&gt;</t>
  </si>
  <si>
    <t>Sat, 7 Mar 2015 18:42:00 +0000</t>
  </si>
  <si>
    <t>Cheryl Mills &lt;cheryl.mills@gmail.com&gt;, 
 "jim.margolis@gmmb.com" &lt;jim.margolis@gmmb.com&gt;, 
 Robby Mook &lt;robbymook2015@gmail.com&gt;, 
 =?us-ascii?Q?Jennifer=0D=0A_Palmier_I?= &lt;jennifer.m.palmieri@gmail.com&gt;, 
 Kristina Schake &lt;kristinakschake@gmail.com&gt;, 
 Nick Merrill &lt;nmerrill@hrcoffice.com&gt;, 
 =?us-ascii?Q?Huma=0D=0A_Abedin?= &lt;huma@hrcoffice.com&gt;, 
 "john.podesta@gmail.com" &lt;john.podesta@gmail.com&gt;</t>
  </si>
  <si>
    <t>DRAFT STATEMENT</t>
  </si>
  <si>
    <t>&lt;BLUPR0701MB803BCF634F964B36A9707A5A31D0@BLUPR0701MB803.namprd07.prod.outlook.com&gt;</t>
  </si>
  <si>
    <t>27 May 2008 06:29:10 -0400</t>
  </si>
  <si>
    <t>&lt;200805270629692.SM05768@bnnapp&gt;</t>
  </si>
  <si>
    <t>Thu, 7 Feb 2008 13:44:49 -0500</t>
  </si>
  <si>
    <t xml:space="preserve">Hispanic Media Clips </t>
  </si>
  <si>
    <t>&lt;391DB2D2E5138B43AA28B750D2D0789605BA5E55@EVS1.hillaryclinton.local&gt;</t>
  </si>
  <si>
    <t>Wed, 6 Apr 2011 14:59:54 -0400 (EDT)</t>
  </si>
  <si>
    <t>"Lynn Thorp: Clean Water Action" &lt;activist@cleanwater.org&gt;</t>
  </si>
  <si>
    <t>DON'T WAIT: Congress Could Vote to Block Health and Environmental
 Protections This Week</t>
  </si>
  <si>
    <t>&lt;1762939361.848547258@org.orgDB.mail.democracyinaction.org&gt;</t>
  </si>
  <si>
    <t>Sat, 27 Feb 2016 20:09:45 -0500</t>
  </si>
  <si>
    <t>You crushed it!</t>
  </si>
  <si>
    <t>&lt;0B95FD8C-6439-482C-B989-DFBBDAE07F04@gmail.com&gt;</t>
  </si>
  <si>
    <t>Fri, 26 Oct 2012 22:44:31 -0400</t>
  </si>
  <si>
    <t>This is bad:</t>
  </si>
  <si>
    <t>&lt;480117610cca8f7b0893395a7137adf4@ofa0.bounce.bluestatedigital.com&gt;</t>
  </si>
  <si>
    <t>Sat, 4 Jul 2015 18:33:18 -0400</t>
  </si>
  <si>
    <t>AWL obit  july 4, 2015.docx</t>
  </si>
  <si>
    <t>&lt;77FACADE-6DA8-4CCE-9557-FD757D1AC67F@gmail.com&gt;</t>
  </si>
  <si>
    <t>Sat, 8 Aug 2015 15:56:27 +0000</t>
  </si>
  <si>
    <t>Huma Abedin &lt;ha16@hillaryclinton.com&gt;, 
 Dan Schwerin &lt;dschwerin@hillaryclinton.com&gt;</t>
  </si>
  <si>
    <t>&lt;BLUPR0701MB803078B25FBEDA26BA3B4C0A3720@BLUPR0701MB803.namprd07.prod.outlook.com&gt;</t>
  </si>
  <si>
    <t>Thu, 1 Sep 2011 15:36:10 -0400</t>
  </si>
  <si>
    <t>[big campaign] Lessons In Counterterrorism Ten Years After 9/11</t>
  </si>
  <si>
    <t>&lt;CAJZ2DM+A-paHjngZ+rbLUK0jEfEo-m6D6TNa1y7=rQh=z4sSVA@mail.gmail.com&gt;</t>
  </si>
  <si>
    <t>Sat, 2 Oct 2010 10:35:32 -0400 (EDT)</t>
  </si>
  <si>
    <t>VIDEO: Behind the Scenes</t>
  </si>
  <si>
    <t>&lt;989016039.-1507971115@democracy.dsccdb.www.democratsenators.org&gt;</t>
  </si>
  <si>
    <t>Sat, 8 Nov 2008 15:35:10 -0800 (PST)</t>
  </si>
  <si>
    <t>"djsberg@gmail.com" &lt;djsberg@gmail.com&gt;, 
 "ricesusane@aol.com" &lt;ricesusane@aol.com&gt;, 
 Sara Latham &lt;Sara.Latham@ptt.gov&gt;</t>
  </si>
  <si>
    <t>Re: G20 conf call with John Podesta tomorrow morning - 11:30am ?</t>
  </si>
  <si>
    <t>&lt;109008.66961.qm@web57705.mail.re3.yahoo.com&gt;</t>
  </si>
  <si>
    <t>Wed, 16 Dec 2015 13:01:02 -0500</t>
  </si>
  <si>
    <t>Re: WJC Call: Pending for MORNING your time</t>
  </si>
  <si>
    <t>&lt;CAE6FiQ85KERDPB95kKdx_OnCJuam+z6GTWJRg5qKMqQUnArA3A@mail.gmail.com&gt;</t>
  </si>
  <si>
    <t>Wed, 18 Jul 2012 18:11:16 -0400</t>
  </si>
  <si>
    <t>she's killing us</t>
  </si>
  <si>
    <t>&lt;068c2b290393444bb689c725a1ae35c4@seanmaloney.com&gt;</t>
  </si>
  <si>
    <t>Tue, 15 Dec 2015 22:44:03 +0000</t>
  </si>
  <si>
    <t xml:space="preserve">Checking </t>
  </si>
  <si>
    <t>&lt;20151215224413.6066258.60441.47544@bonnergrp.com&gt;</t>
  </si>
  <si>
    <t>Fri, 15 May 2015 18:02:35 -0400</t>
  </si>
  <si>
    <t>Fwd: More info</t>
  </si>
  <si>
    <t>&lt;69005141-7A39-47E1-A5EE-59A203B38F9F@gmail.com&gt;</t>
  </si>
  <si>
    <t>Thu, 29 Jan 2015 22:04:07 -0500</t>
  </si>
  <si>
    <t>&lt;2EAAEAF3-572E-4C87-AD70-7F9663A01095@gmail.com&gt;</t>
  </si>
  <si>
    <t>Tue, 4 Mar 2008 23:57:27 -0500</t>
  </si>
  <si>
    <t>RE: [big campaign] McCain at White House tomorrow?</t>
  </si>
  <si>
    <t>&lt;DD3F85C93FEB8A489C0283BD1379358A017E747D@ms18.mse9.exchange.ms&gt;</t>
  </si>
  <si>
    <t>Fri, 18 Dec 2015 22:42:53 +0000</t>
  </si>
  <si>
    <t>Anne Martin Simonds &lt;asimonds@spencerstuart.com&gt;</t>
  </si>
  <si>
    <t>Happy Holidays!</t>
  </si>
  <si>
    <t>&lt;1832854289.105650291450478573379.JavaMail.app@rbg12.atlis1&gt;</t>
  </si>
  <si>
    <t>Tue, 17 Mar 2015 22:14:28 +0000</t>
  </si>
  <si>
    <t>Mandy Grunwald &lt;gruncom@aol.com&gt;, 
 "john@algpolling.com" &lt;john@algpolling.com&gt;, 
 "jbenenson@bsgco.com" &lt;jbenenson@bsgco.com&gt;, 
 "jennifer.m.palmieri@gmail.com" &lt;jennifer.m.palmieri@gmail.com&gt;, 
 "robbymook2015@gmail.com" &lt;robbymook2015@gmail.com&gt;, 
 "kristinakschake@gmail.com" &lt;kristinakschake@gmail.com&gt;, 
 "Jim.Margolis@gmmb.com" &lt;Jim.Margolis@gmmb.com&gt;, 
 Philippe Reines &lt;pir@hrcoffice.com&gt;, 
 "jake.sullivan@gmail.com" &lt;jake.sullivan@gmail.com&gt;, 
 Nick Merrill &lt;nmerrill@hrcoffice.com&gt;, 
 "cheryl.mills@gmail.com" &lt;cheryl.mills@gmail.com&gt;, 
 Huma Abedin &lt;huma@hrcoffice.com&gt;, 
 "john.podesta@gmail.com" &lt;john.podesta@gmail.com&gt;</t>
  </si>
  <si>
    <t>Re: HRC @ American Camp Association</t>
  </si>
  <si>
    <t>&lt;D12E1F4F.7352E%dschwerin@hrcoffice.com&gt;</t>
  </si>
  <si>
    <t>Wed, 10 Jun 2015 23:28:50 -0400</t>
  </si>
  <si>
    <t>&lt;CAE6FiQ_4Y85ph1fZ7L5oHsook_u-4T9xNeeP2iOHwhQPsxqWpg@mail.gmail.com&gt;</t>
  </si>
  <si>
    <t>Mon, 16 Dec 2013 11:56:55 -0500</t>
  </si>
  <si>
    <t>Re: piece on SoS from the Wash Post</t>
  </si>
  <si>
    <t>&lt;34BC746D-4CE1-4E87-9B9F-C3955FA768C6@organizinginc.com&gt;</t>
  </si>
  <si>
    <t>Mon, 2 Nov 2015 14:18:23 -0600</t>
  </si>
  <si>
    <t>Networking | Federal Contract Claims | ABLE Act | and more</t>
  </si>
  <si>
    <t>&lt;48988-11689559.1446495713088.JavaMail.SYSTEM@chg-mcm-prod&gt;</t>
  </si>
  <si>
    <t>Wed, 24 Feb 2016 17:03:26 +0000</t>
  </si>
  <si>
    <t>BREAKING: Trump WINS Nevada</t>
  </si>
  <si>
    <t>&lt;4a665d25d2d3aa616811bc0c961fc4cb@bounce.bluestatedigital.com&gt;</t>
  </si>
  <si>
    <t>Fri, 12 Jun 2015 22:47:47 +0000</t>
  </si>
  <si>
    <t>Fwd: CNBC's Squawk Box - Guest Co-Host Invitation</t>
  </si>
  <si>
    <t>&lt;F8329E1D-2350-4F05-B5CD-BE3DEF673F91@2bowles.com&gt;</t>
  </si>
  <si>
    <t>Sat, 13 Nov 2010 06:16:43 -0500 (EST)</t>
  </si>
  <si>
    <t>Stuff You Buy Online</t>
  </si>
  <si>
    <t>&lt;1607560964.-2106248348@org.orgDB.mail.democracyinaction.org&gt;</t>
  </si>
  <si>
    <t>Fri, 13 Jun 2008 17:51:50 -0400</t>
  </si>
  <si>
    <t>[big campaign] IE Watch 6/13</t>
  </si>
  <si>
    <t>&lt;40f61e7a0806131451w3d87ece2te5245c303a8b0c4@mail.gmail.com&gt;</t>
  </si>
  <si>
    <t>Fri, 5 Feb 2016 00:34:54 -0500</t>
  </si>
  <si>
    <t>"Lyons, James M." &lt;JLyons@lrrc.com&gt;</t>
  </si>
  <si>
    <t>Re: Colorado Latino outreach</t>
  </si>
  <si>
    <t>&lt;8904874234957057065@unknownmsgid&gt;</t>
  </si>
  <si>
    <t>Thu, 14 Jan 2016 14:08:19 -0500</t>
  </si>
  <si>
    <t>Hannah Richert &lt;Hannah@presidentclinton.com&gt;, 
 John Podesta &lt;john.podesta@gmail.com&gt;</t>
  </si>
  <si>
    <t>&lt;CANvypvC_FSmkNYiT=55gNqYqvyQYrpW1HFPobyrehJkAy9bt7w@mail.gmail.com&gt;</t>
  </si>
  <si>
    <t>Tue, 17 Jun 2008 17:20:33 -0400</t>
  </si>
  <si>
    <t>"Steve Phillips" &lt;steve@powerpac.org&gt;</t>
  </si>
  <si>
    <t>Re: Moving forward</t>
  </si>
  <si>
    <t>&lt;8dd172e0806171420ha3b2e1co98bf0d137a11bfb6@mail.gmail.com&gt;</t>
  </si>
  <si>
    <t>Wed, 12 Nov 2014 21:43:08 -0500</t>
  </si>
  <si>
    <t>&lt;23B25730-90E3-442E-AC61-12778D233F94@gmail.com&gt;</t>
  </si>
  <si>
    <t>Mon, 28 Apr 2008 17:20:05 -0400</t>
  </si>
  <si>
    <t>"Toby Chaudhuri" &lt;toby@edge.net&gt;</t>
  </si>
  <si>
    <t>[big campaign] Experts To Respond To McCain HC Speech</t>
  </si>
  <si>
    <t>&lt;035701c8a975$a19ba8e0$a991fea9@FLORENCE&gt;</t>
  </si>
  <si>
    <t>Fri, 8 Feb 2013 12:07:47 -0500 (EST)</t>
  </si>
  <si>
    <t>Terry's birthday card</t>
  </si>
  <si>
    <t>&lt;251028040.553911745@wfc2.wfc2DB.wiredforchange.com&gt;</t>
  </si>
  <si>
    <t>Wed, 16 Sep 2015 19:33:34 +0000</t>
  </si>
  <si>
    <t>"Chairman John Currie (pcdemsrita@gmail.com)" &lt;pcdemsrita@gmail.com&gt;, 
 "Lou Stellato (bcdcchairman@gmail.com)" &lt;bcdcchairman@gmail.com&gt;, 
 =?us-ascii?Q?Leroy=0D=0A_Jones_=28leroy@1868publicaffairs.com=29?= &lt;leroy@1868publicaffairs.com&gt;, 
 =?us-ascii?Q?Vincent=0D=0A_Prieto_=28Vinnyprieto@comcast.net=29?= &lt;Vinnyprieto@comcast.net&gt;, 
 =?us-ascii?Q?Vin_Gopal=0D=0A_=28vin.gopal.2008@gmail.com=29?= &lt;vin.gopal.2008@gmail.com&gt;, 
 =?us-ascii?Q?Marguerite_Schaffer=0D=0A_=28MSchaffer@shainlaw.com=29?= &lt;MSchaffer@shainlaw.com&gt;, 
 Modia Butler &lt;modiajbutler@gmail.com&gt;, 
 "Fred L. Turner (turnerf@gmail.com)" &lt;turnerf@gmail.com&gt;, 
 "assad.akhter@gmail.com" &lt;assad.akhter@gmail.com&gt;</t>
  </si>
  <si>
    <t>Bettors Favor Hillary, Followed by Bush and Trump</t>
  </si>
  <si>
    <t>&lt;92D3939502DAB54CAD97AD54C43BCD980E310822@VX01MBX0001.va-exch.asp&gt;</t>
  </si>
  <si>
    <t>Mon, 13 Jul 2015 20:14:57 -0400</t>
  </si>
  <si>
    <t>Re: California trip first week of August</t>
  </si>
  <si>
    <t>&lt;8678993332441613278@unknownmsgid&gt;</t>
  </si>
  <si>
    <t>Sat, 31 Oct 2015 23:51:14 +0000</t>
  </si>
  <si>
    <t>LAST CHANCE - Progressive Turnout Project &lt;admin@turnoutpac.org&gt;</t>
  </si>
  <si>
    <t>&lt;c37af2d73f090fe8a0dd063787b2e2e5@bounce.bluestatedigital.com&gt;</t>
  </si>
  <si>
    <t>Sat, 1 Nov 2014 00:49:13 +0000</t>
  </si>
  <si>
    <t>&lt;c3ed714fd08f2b506e1f1250489071e1@bounce.bluestatedigital.com&gt;</t>
  </si>
  <si>
    <t>Fri, 4 Sep 2015 19:54:51 +0000</t>
  </si>
  <si>
    <t>Karen Bouton &lt;bouton@law.georgetown.edu&gt;</t>
  </si>
  <si>
    <t>Is there a Dari speaker out there?</t>
  </si>
  <si>
    <t>&lt;49EEF4A69525384F985B04FD4957EB400BA9A3DE@LAW-MBX02.law.georgetown.edu&gt;</t>
  </si>
  <si>
    <t>Thu, 5 Jun 2014 05:30:13 -0400</t>
  </si>
  <si>
    <t>Doing well</t>
  </si>
  <si>
    <t>&lt;C2A1E002-3115-45AC-9129-79E2E0631755@gmail.com&gt;</t>
  </si>
  <si>
    <t>Tue, 2 Feb 2016 16:48:01 -0500</t>
  </si>
  <si>
    <t>Fwd: Podesta Priorities Calls</t>
  </si>
  <si>
    <t>&lt;CAEMn5Q=ENxXe+fZtnYfC0DNzJvZSpZw-S+==UsMGRrns5Z6YuA@mail.gmail.com&gt;</t>
  </si>
  <si>
    <t>Fri, 28 Nov 2008 17:28:01 -0500</t>
  </si>
  <si>
    <t>FW: Jack Welch</t>
  </si>
  <si>
    <t>&lt;1F8677642CD0F44D8CAAE0C0CED69539C645D1@dc12.podesta.com&gt;</t>
  </si>
  <si>
    <t>Tue, 7 Jul 2015 11:20:30 -0400</t>
  </si>
  <si>
    <t>&lt;CA+Z3wa08g5kA-sBo=D5jUiDAGyp1=hbJKwe9uxvy9+qLe2RtLw@mail.gmail.com&gt;</t>
  </si>
  <si>
    <t>Fri, 26 Feb 2016 15:05:51 -0500</t>
  </si>
  <si>
    <t>Elan is calling you in 10</t>
  </si>
  <si>
    <t>&lt;CAEMn5QnVm32EqCLhKXSCGKh+93uB5GosgxjX6wWgEbW0bP6EHQ@mail.gmail.com&gt;</t>
  </si>
  <si>
    <t>Tue, 24 Jun 2014 07:25:09 -0400</t>
  </si>
  <si>
    <t>David Plouffe &lt;daplouffe@icloud.com&gt;, John Podesta &lt;john.podesta@gmail.com&gt;, 
 Robby Mook &lt;robbymook@gmail.com&gt;</t>
  </si>
  <si>
    <t>SC Dem leader: 'Imperial' Hillary more 'Downtown Abbey' than America</t>
  </si>
  <si>
    <t>&lt;298DE386-EB2A-4BA8-A3E8-B615655465C4@gmail.com&gt;</t>
  </si>
  <si>
    <t>Sat, 3 Jan 2009 17:05:59 -0500</t>
  </si>
  <si>
    <t>*Revised* SUNDAY Schedule for President Elect Barack Obama</t>
  </si>
  <si>
    <t>&lt;2D9BF548D5515F438B3AA0B0BE7BF5F6303B74F90C@MBX-01.ptt.gov&gt;</t>
  </si>
  <si>
    <t>Fri, 4 May 2007 16:17:17 -0400</t>
  </si>
  <si>
    <t>hms326@gmail.com</t>
  </si>
  <si>
    <t>American Family Voices Voters' Alliance mailing information</t>
  </si>
  <si>
    <t>&lt;8dd172e0705041317o538265d5w720506dcade05a1a@mail.gmail.com&gt;</t>
  </si>
  <si>
    <t>Sun, 10 Aug 2014 16:15:19 -0700</t>
  </si>
  <si>
    <t>Girls team wins</t>
  </si>
  <si>
    <t>&lt;CAAVDwMLqMKjLkHox-+_SErdPMC77R3Dqy6uXr62nqqacMn-FaQ@mail.gmail.com&gt;</t>
  </si>
  <si>
    <t>Thu, 19 Feb 2015 20:19:41 +0000</t>
  </si>
  <si>
    <t>&lt;543D844B42837C4C958DB610DFB00D073026CB6A@LAW-MBX01.law.georgetown.edu&gt;</t>
  </si>
  <si>
    <t>Thu, 29 Jan 2015 22:43:29 +0000</t>
  </si>
  <si>
    <t>Financial Conflict of Interest Policy Disclosure</t>
  </si>
  <si>
    <t>&lt;43AA882B9390F2428F6563C1C95B58C31858A77F@LAW-MBX02.law.georgetown.edu&gt;</t>
  </si>
  <si>
    <t>Sun, 1 Mar 2015 18:19:22 -0500</t>
  </si>
  <si>
    <t>Re: WSJ | Speculation</t>
  </si>
  <si>
    <t>&lt;CAB5o6bYK_2ya7WYFd9dnGpZeXsprzToCGTiVfZVWyECGt7HUSQ@mail.gmail.com&gt;</t>
  </si>
  <si>
    <t>Wed, 9 Jun 2010 13:01:46 -0400</t>
  </si>
  <si>
    <t>Urgent action needed on clean energy</t>
  </si>
  <si>
    <t>&lt;4603d73272c6271471513e3d2466164f@bounce.bluestatedigital.com&gt;</t>
  </si>
  <si>
    <t>Mon, 11 Aug 2014 12:42:51 +0000</t>
  </si>
  <si>
    <t>teaching materials collection - moved to bookcase in the faculty
 lounge</t>
  </si>
  <si>
    <t>&lt;BCF73B889147A04890DC171716E221AD301D22C3@LAW-MBX01.law.georgetown.edu&gt;</t>
  </si>
  <si>
    <t>Fri, 17 Jul 2015 14:28:51 -0400</t>
  </si>
  <si>
    <t>Fwd: Amtrak: eTicket for Your 07/17/2015 Trip - JOHN PODESTA</t>
  </si>
  <si>
    <t>&lt;CAEMn5Qkf26DvYd792F93iJz8_AtcJFyXb1_3c-vpZFLX8CXSPQ@mail.gmail.com&gt;</t>
  </si>
  <si>
    <t>Fri, 28 Dec 2007 17:54:04 -0500</t>
  </si>
  <si>
    <t>Re: FFA</t>
  </si>
  <si>
    <t>&lt;87906ab90712281454g703f76cfw7ebfd7f2ef119477@mail.gmail.com&gt;</t>
  </si>
  <si>
    <t>Thu, 27 Aug 2015 18:48:42 -0400</t>
  </si>
  <si>
    <t>"Ann O'Leary" &lt;aoleary@hillaryclinton.com&gt;, 
 Kristina Costa &lt;kcosta@hillaryclinton.com&gt;</t>
  </si>
  <si>
    <t>&lt;4551844b88f2c01e451256fd8a76e0a1@mail.gmail.com&gt;</t>
  </si>
  <si>
    <t>Mon, 27 Sep 2010 10:34:26 -0400 (EDT)</t>
  </si>
  <si>
    <t>jumping</t>
  </si>
  <si>
    <t>&lt;968329888.594285548@democracy.dsccdb.www.democratsenators.org&gt;</t>
  </si>
  <si>
    <t>Wed, 3 Feb 2010 12:01:53 -0500</t>
  </si>
  <si>
    <t>[big campaign] Fw: Press Release - President Obama's FY 2011 budget 
	makes education a priority</t>
  </si>
  <si>
    <t>&lt;4C4A2E6B7BA7AE41899DE9963C1C8BC6033D1D6E@NEA-HQ-EVS2.NEA.LOC&gt;</t>
  </si>
  <si>
    <t>Fri, 15 Jan 2016 20:26:48 -0500</t>
  </si>
  <si>
    <t>SC New Democrats Poll: Clinton Leads Sanders 47% to 28%</t>
  </si>
  <si>
    <t>&lt;2649481231.1492589155@wfc.wfcDB.reply.salsalabs.com&gt;</t>
  </si>
  <si>
    <t>Fri, 19 Sep 2014 09:11:57 -0400</t>
  </si>
  <si>
    <t>The Koch brothers have arrived</t>
  </si>
  <si>
    <t>&lt;8dc357f08b3342b18b3ffd1700a80542@quinnforillinois.com&gt;</t>
  </si>
  <si>
    <t>Tue, 13 May 2014 18:30:04 -0400</t>
  </si>
  <si>
    <t>&lt;CAE6FiQ-hjhkkBVmtsV05NsiiqpBYXrM5S9mKzCiw54=OKpH5ZQ@mail.gmail.com&gt;</t>
  </si>
  <si>
    <t>Wed, 20 Jan 2016 13:41:19 -0500</t>
  </si>
  <si>
    <t>Jennifer Palmieri &lt;jpalmieri@hillaryclinton.com&gt;, 
 Robby Mook &lt;re47@hillaryclinton.com&gt;, 
 Jake Sullivan &lt;jsullivan@hillaryclinton.com&gt;, 
 John Podesta &lt;john.podesta@gmail.com&gt;</t>
  </si>
  <si>
    <t>Speech update</t>
  </si>
  <si>
    <t>&lt;CAAEwKfzgj8s03SNEtphih+fHH_Yop5SJpw14AZhS7zM6mS0A6Q@mail.gmail.com&gt;</t>
  </si>
  <si>
    <t>Thu, 11 Feb 2016 23:25:14 -0500</t>
  </si>
  <si>
    <t>Speech Drafts &lt;speechdrafts@hillaryclinton.com&gt;, 
 Stephanie Formas &lt;sformas@hillaryclinton.com&gt;, 
 Clay Middleton &lt;cmiddleton@hillaryclinton.com&gt;, 
 Varun Anand &lt;vanand@hillaryclinton.com&gt;, 
 LaDavia Drane &lt;ldrane@hillaryclinton.com&gt;, 
 Corey Ciorciari &lt;cciorciari@hillaryclinton.com&gt;, 
 Mike Schmidt &lt;mschmidt@hillaryclinton.com&gt;, 
 Lily Adams &lt;ladams@hillaryclinton.com&gt;</t>
  </si>
  <si>
    <t>FOR THE BOOK: SC town hall insert</t>
  </si>
  <si>
    <t>&lt;CA+C_h83oCdwxES40wvmHJoCU+fQaAyeX1OW5Uf5yH0iaut4OEA@mail.gmail.com&gt;</t>
  </si>
  <si>
    <t>Wed, 18 Nov 2015 12:15:08 -0500</t>
  </si>
  <si>
    <t>Sara Solow &lt;ssolow@hillaryclinton.com&gt;, 
 Laura Rosenberger &lt;lrosenberger@hillaryclinton.com&gt;</t>
  </si>
  <si>
    <t>RE: Inquiry: Politico | Encryption and Anonymization</t>
  </si>
  <si>
    <t>&lt;01a95b4af08da20f1322c3db67800b40@mail.gmail.com&gt;</t>
  </si>
  <si>
    <t>Tue, 14 Oct 2014 22:27:17 -0400</t>
  </si>
  <si>
    <t>John Podesta &lt;john.podesta@gmail.com&gt;, David Plouffe &lt;daplouffe@icloud.com&gt;, 
 Cheryl Mills &lt;cheryl.mills@gmail.com&gt;</t>
  </si>
  <si>
    <t>Friday tech call</t>
  </si>
  <si>
    <t>&lt;CA+NiFyOZZUTyE3PMvE_R7LM4TquCj0DUYy7b3K5b828SFzXGvw@mail.gmail.com&gt;</t>
  </si>
  <si>
    <t>Thu, 22 Aug 2013 12:34:25 -0400</t>
  </si>
  <si>
    <t>"gkostakos@hotmail.com" &lt;gkostakos@hotmail.com&gt;, 
 Ed Hughes &lt;ed.hughes@clintonglobalinitiative.org&gt;, 
 Alex Amouyel &lt;alex.amouyel@clintonglobalinitiative.org&gt;</t>
  </si>
  <si>
    <t>Re: Post-2015 session</t>
  </si>
  <si>
    <t>&lt;D00800C9D48A754DA64285EA07737575021535909F@CLINTON07.utopiasystems.net&gt;</t>
  </si>
  <si>
    <t>Sun, 9 Aug 2015 13:41:35 -0400</t>
  </si>
  <si>
    <t>&lt;CAE6FiQ_tcXNCJmXv0oeLOLxga_WfY3qXvynVR2b9CN7U_QOA-A@mail.gmail.com&gt;</t>
  </si>
  <si>
    <t>Thu, 5 Feb 2015 13:46:55 -0500</t>
  </si>
  <si>
    <t>Re: Radio taped interview with President Clinton</t>
  </si>
  <si>
    <t>&lt;B4BEFD0D-0641-4B8B-8F0A-AD44563D1B81@gmail.com&gt;</t>
  </si>
  <si>
    <t>Fri, 12 Jun 2015 04:00:05 -0700</t>
  </si>
  <si>
    <t>Get $200 off iPhone 6 - limited time offer!</t>
  </si>
  <si>
    <t>&lt;0.1.D.1A8.1D0A4FEF0369BFE.0@omp.moxiemail.moxieinteractive.com&gt;</t>
  </si>
  <si>
    <t>Wed, 27 Jan 2016 17:18:05 +0000</t>
  </si>
  <si>
    <t>The Washington Post &lt;thewashingtonposthq@invite.eventfarm.com&gt;</t>
  </si>
  <si>
    <t xml:space="preserve">Secretary Kerry to speak at the grand opening of The Washington Post  </t>
  </si>
  <si>
    <t>&lt;56a8fbcdb84c4e9489901fed4b179f67.1453915085@eventfarm.com&gt;</t>
  </si>
  <si>
    <t>Sun, 30 Nov 2014 12:21:33 -0500</t>
  </si>
  <si>
    <t>&lt;4723C12B-2E43-40FB-A57A-549191B0EB34@gmail.com&gt;</t>
  </si>
  <si>
    <t>Mon, 18 Jan 2016 18:21:25 -0500</t>
  </si>
  <si>
    <t>&lt;CAE6FiQ9LDZS_UDn6NTnDxMrS6VMXf1ZOkZaaq=nv6gXX7P+Rew@mail.gmail.com&gt;</t>
  </si>
  <si>
    <t>Mon, 30 Jun 2014 22:23:48 -0400</t>
  </si>
  <si>
    <t>Fwd: DeVries saves the world</t>
  </si>
  <si>
    <t>&lt;3F212912-50B8-40E7-95C7-2C251AFAC9F1@gmail.com&gt;</t>
  </si>
  <si>
    <t>Tue, 30 Jun 2015 12:11:29 -0400</t>
  </si>
  <si>
    <t>Valerie Jarrett</t>
  </si>
  <si>
    <t>&lt;CAHR_4n+NvNDAa9QbcxX19vprkg+tJb+zEsyv=wcYuvDpHD31Uw@mail.gmail.com&gt;</t>
  </si>
  <si>
    <t>Wed, 20 Jan 2016 23:42:59 -0500</t>
  </si>
  <si>
    <t>Joel Benenson &lt;jbenenson@bsgco.com&gt;, Mandy Grunwald &lt;Gruncom@aol.com&gt;, 
 Jim Margolis &lt;Jim.Margolis@gmmb.com&gt;, John Anzalone &lt;john@algpolling.com&gt;, 
 David Binder &lt;David@db-research.com&gt;, John Podesta &lt;john.podesta@gmail.com&gt;, 
 Robby Mook &lt;re47@hillaryclinton.com&gt;, Oren Shur &lt;Oshur@hillaryclinton.com&gt;</t>
  </si>
  <si>
    <t>Fwd: FOR APPROVAL BY 9AM: Jake Sullivan/Sanders explainer video</t>
  </si>
  <si>
    <t>&lt;CADHYb1877HCO1ULX-6LEuJj5wEfDmE=cNOrOhhaq4DoXOBzLYg@mail.gmail.com&gt;</t>
  </si>
  <si>
    <t>Thu, 9 Apr 2015 13:43:25 -0400</t>
  </si>
  <si>
    <t>Re: Weeks at afscme</t>
  </si>
  <si>
    <t>&lt;CAHEiZuyHcUK-_g1qHW8tp9UbE3je9uEdNS=RnZ2Wq3YwouTg_g@mail.gmail.com&gt;</t>
  </si>
  <si>
    <t>Sun, 7 Feb 2016 13:18:45 -0500</t>
  </si>
  <si>
    <t>&lt;CANqZgL_P8LN02A4H-H-eOyrhWj6+XKeK1XLCesJvUn7kunzFpw@mail.gmail.com&gt;</t>
  </si>
  <si>
    <t>Sat, 14 Nov 2015 18:34:38 -0500</t>
  </si>
  <si>
    <t>Re: Hillary Victory Fund Dinner with Hillary &amp; Bill Clinton and Sting</t>
  </si>
  <si>
    <t>&lt;CAE6FiQ9ytTnMdmyifNqzprYHvain-aSwJE8Gk52WHN8DHBYSYw@mail.gmail.com&gt;</t>
  </si>
  <si>
    <t>Mon, 8 Feb 2016 14:23:09 -0500</t>
  </si>
  <si>
    <t>Nat Simons Elan &lt;NSimons@elanmgmt.com&gt;</t>
  </si>
  <si>
    <t>&lt;CAE6FiQ_m4owNSHRT=dhH=8=pP7UCAM=zDOo1tNLHXiC=QD_-+Q@mail.gmail.com&gt;</t>
  </si>
  <si>
    <t>Sun, 30 Nov 2014 11:34:28 -0500</t>
  </si>
  <si>
    <t>Re: Lily</t>
  </si>
  <si>
    <t>&lt;2A2337F9-DC4C-4589-81CD-8CA63DC22A66@gmail.com&gt;</t>
  </si>
  <si>
    <t>Sat, 8 Jan 2011 07:04:30 -0500</t>
  </si>
  <si>
    <t>Nicole Mlade &lt;nmlade@gmail.com&gt;</t>
  </si>
  <si>
    <t>&lt;AANLkTi=tKqWLeqYEBCRrSHZj_gr4qYDVsy6tymOYXhGX@mail.gmail.com&gt;</t>
  </si>
  <si>
    <t>Thu, 18 Jun 2015 16:25:08 -0400</t>
  </si>
  <si>
    <t>Re: Politico on TPP and WJC comments on Daily Show</t>
  </si>
  <si>
    <t>&lt;-5877641113848919476@unknownmsgid&gt;</t>
  </si>
  <si>
    <t>Sun, 6 Mar 2016 17:45:08 -0500</t>
  </si>
  <si>
    <t>Charger</t>
  </si>
  <si>
    <t>&lt;CAOfMRZ_P5d6kJwXFCAfB+_oZFfin-0iNV3QJY_-zSYcCXtA_aQ@mail.gmail.com&gt;</t>
  </si>
  <si>
    <t>Sun, 27 Sep 2015 12:23:34 -0400</t>
  </si>
  <si>
    <t>Re: Cadillac Tax Statement</t>
  </si>
  <si>
    <t>&lt;-3249521285333477398@unknownmsgid&gt;</t>
  </si>
  <si>
    <t>Fri, 12 Feb 2016 17:37:18 -0500</t>
  </si>
  <si>
    <t>Fwd: 2 additional call sheets for WJC - Steve Wynn and Jim Murren</t>
  </si>
  <si>
    <t>&lt;CAE6FiQ880UYNiN7z5n4QmCx34=3muF0Odies+XUJR6Y=tvNxpA@mail.gmail.com&gt;</t>
  </si>
  <si>
    <t>Fri, 9 Oct 2009 11:59:19 EDT</t>
  </si>
  <si>
    <t>[big campaign] DNC Response to Republican Attacks on Nobel Peace
 Prize Is Right On Money</t>
  </si>
  <si>
    <t>&lt;ca9.507fd295.3800b7d7@aol.com&gt;</t>
  </si>
  <si>
    <t>Sat, 31 May 2014 17:56:16 +0000</t>
  </si>
  <si>
    <t>Re: Draft statement on EPA standards</t>
  </si>
  <si>
    <t>&lt;A9A89CF1-2B9C-49EF-AFFD-998FF868D4B8@lcv.org&gt;</t>
  </si>
  <si>
    <t>Wed, 20 May 2015 16:18:31 +0000</t>
  </si>
  <si>
    <t>John Catsimatidis and Robert Morgenthau
	&lt;John_Catsimatidis_and_Robert_Mor@mail.vresp.com&gt;</t>
  </si>
  <si>
    <t>&lt;e8fcb7a905-podesta=law.georgetown.edu@mail.vresp.com&gt;</t>
  </si>
  <si>
    <t>Sat, 26 Sep 2015 14:30:03 -0400</t>
  </si>
  <si>
    <t>&lt;-4010555283765246690@unknownmsgid&gt;</t>
  </si>
  <si>
    <t>Sun, 19 Apr 2015 13:51:04 -0400</t>
  </si>
  <si>
    <t>McCaskill on abc</t>
  </si>
  <si>
    <t>&lt;5346842267216629298@unknownmsgid&gt;</t>
  </si>
  <si>
    <t>Sun, 6 Apr 2014 07:57:02 +1000</t>
  </si>
  <si>
    <t>&lt;CA+NiFyMtyjHzn4Cr_gneViftoaPU739aRXjP1GupU3FFeJPraw@mail.gmail.com&gt;</t>
  </si>
  <si>
    <t>Tue, 24 Feb 2015 18:03:01 -0500</t>
  </si>
  <si>
    <t>Re: 5pm --&gt; 6pm</t>
  </si>
  <si>
    <t>&lt;CAJNDScGU1YKa-oWH7=n0cvAfgHkNi2YorR4gu8Y2pNMjMDGQTA@mail.gmail.com&gt;</t>
  </si>
  <si>
    <t>Thu, 9 Apr 2015 12:40:58 -0400</t>
  </si>
  <si>
    <t>Doing laps</t>
  </si>
  <si>
    <t>&lt;12E02C2C-3FED-4787-8402-60359B1C3C3C@gmail.com&gt;</t>
  </si>
  <si>
    <t>Sun, 21 Feb 2016 09:34:26 -0800</t>
  </si>
  <si>
    <t>Re: FOR THE BOOK: short TPs for UFW meeting this evening</t>
  </si>
  <si>
    <t>&lt;CAK-vX=Uh1MzKoED2gGSD+DbPdkz7dwHim_QAsZ1OLF8iS2JBVQ@mail.gmail.com&gt;</t>
  </si>
  <si>
    <t>Mon, 24 Aug 2015 00:06:46 +0000</t>
  </si>
  <si>
    <t>Re: Tony James Op-Ed</t>
  </si>
  <si>
    <t>&lt;3FB62333-A8B2-46CA-BD0C-8D7FBC249C43@americanprogress.org&gt;</t>
  </si>
  <si>
    <t>Thu, 12 Sep 2013 18:39:26 +0000</t>
  </si>
  <si>
    <t>Re: Unbelievable</t>
  </si>
  <si>
    <t>&lt;65a287c19cd12fc642bf1563386f3bff@bounce.bluestatedigital.com&gt;</t>
  </si>
  <si>
    <t>Thu, 12 Feb 2015 22:06:50 +0000</t>
  </si>
  <si>
    <t>Law Faculty and Visitors &lt;LawFacultyandVisitors@law.georgetown.edu&gt;, 
 =?us-ascii?Q?Law=0D=0A_Center_Staff?= &lt;LawCenterStaff@law.georgetown.edu&gt;</t>
  </si>
  <si>
    <t xml:space="preserve">Law Library News &amp; Reports - February 2015 </t>
  </si>
  <si>
    <t>&lt;8B823DB88B172E4BA007E031BA3C64B224C5B972@LAW-MBX01.law.georgetown.edu&gt;</t>
  </si>
  <si>
    <t>Fri, 17 Oct 2008 14:17:39 -0500</t>
  </si>
  <si>
    <t>"Heather Zichal" &lt;hzichal@barackobama.com&gt;</t>
  </si>
  <si>
    <t>john.podesta@gmail.com, Cbrowner@thealbrightgroupllc.com</t>
  </si>
  <si>
    <t>Heads up</t>
  </si>
  <si>
    <t>&lt;D5741E19E8CAB942A960B129CDEDEB4B0A8FD37A@DAMON.obama.local&gt;</t>
  </si>
  <si>
    <t>Tue, 17 Feb 2015 15:26:42 +0000</t>
  </si>
  <si>
    <t>Nick Merrill &lt;nmerrill@hrcoffice.com&gt;, Mandy Grunwald &lt;gruncom@aol.com&gt;, 
 Jim Margolis &lt;Jim.Margolis@gmmb.com&gt;, Robby Mook &lt;robbymook2015@gmail.com&gt;, 
 Huma Abedin &lt;huma@hrcoffice.com&gt;, Dan Schwerin &lt;dschwerin@hrcoffice.com&gt;, 
 Ethan Gelber &lt;egelber@hrcoffice.com&gt;, Joel Benenson &lt;jbenenson@bsgco.com&gt;, 
 John Podesta &lt;john.podesta@gmail.com&gt;, Philippe Reines &lt;pir@hrcoffice.com&gt;, 
 Cheryl Mills &lt;cheryl.mills@gmail.com&gt;, 
 Kristina Schake &lt;kristinakschake@gmail.com&gt;, 
 Jen Palmieri &lt;jennifer.m.palmieri@gmail.com&gt;</t>
  </si>
  <si>
    <t>Re: Elizabeth Warren/HRC Meeting</t>
  </si>
  <si>
    <t>&lt;D108B9BA.1DE7E%john@algpolling.com&gt;</t>
  </si>
  <si>
    <t>Wed, 16 Mar 2016 04:28:06 +0000</t>
  </si>
  <si>
    <t>Michael Sacks &lt;mjs@gcmlp.com&gt;</t>
  </si>
  <si>
    <t>&lt;DM2PR0201MB092753C48AE89D8A545A6477B48A0@DM2PR0201MB0927.namprd02.prod.outlook.com&gt;</t>
  </si>
  <si>
    <t>Mon, 22 Jun 2015 21:05:46 -0400</t>
  </si>
  <si>
    <t>&lt;5316931214186206402@unknownmsgid&gt;</t>
  </si>
  <si>
    <t>Fri, 18 Mar 2016 14:43:42 -0400</t>
  </si>
  <si>
    <t>ClimateWorks Pickup: Marissa Trambley @ 4:45</t>
  </si>
  <si>
    <t>&lt;CAEMn5Q=+8hFSi7aN1_Pxcp57RU7jmYtE1jvHxiRscvwr7+AcQA@mail.gmail.com&gt;</t>
  </si>
  <si>
    <t>Tue, 02 Jul 2013 18:00:07 -0400</t>
  </si>
  <si>
    <t>choked up</t>
  </si>
  <si>
    <t>&lt;4e595ba834a34944a25cabe8ab3d82fe@seanmaloney.com&gt;</t>
  </si>
  <si>
    <t>Mon, 20 Oct 2008 23:07:50 -0400</t>
  </si>
  <si>
    <t>Re: FW: Transition</t>
  </si>
  <si>
    <t>&lt;2e1f7e590810202007h7df4535ey813831f2c3961b16@mail.gmail.com&gt;</t>
  </si>
  <si>
    <t>Thu, 2 Oct 2008 16:56:20 -0400</t>
  </si>
  <si>
    <t>&lt;5e5cb08a0810021356p791d40e6ge88277c72a85f311@mail.gmail.com&gt;</t>
  </si>
  <si>
    <t>Fri, 19 Feb 2016 20:17:55 -0600</t>
  </si>
  <si>
    <t>Re: DRAFTS: Remarks for Saturday</t>
  </si>
  <si>
    <t>&lt;-4093239683421378466@unknownmsgid&gt;</t>
  </si>
  <si>
    <t>Wed, 14 May 2014 16:39:57 -0700</t>
  </si>
  <si>
    <t>&lt;CE98CD1C-4259-4FFE-A3E5-10C251AA8E3E@renewfund.com&gt;</t>
  </si>
  <si>
    <t>Thu, 11 Feb 2016 17:57:24 -0800</t>
  </si>
  <si>
    <t>Mary Podesta &lt;podesta.mary@gmail.com&gt;, John Podesta &lt;john.podesta@gmail.com&gt;, 
 Megan Rouse &lt;meganrouse@gmail.com&gt;, Mae Podesta &lt;mpodesta@gmail.com&gt;, 
 Gordon Rouse &lt;rouse.gordon@gmail.com&gt;</t>
  </si>
  <si>
    <t>HRC Photo</t>
  </si>
  <si>
    <t>&lt;CAP-MWF5cdVExc1ir20WKPfuTcgbT=AFQxViV9hM56ZpOB_fmwQ@mail.gmail.com&gt;</t>
  </si>
  <si>
    <t>Tue, 10 Mar 2015 22:52:47 -0400</t>
  </si>
  <si>
    <t>Re: Early Political and Finance Plans Discussion</t>
  </si>
  <si>
    <t>&lt;CAE6FiQ-dw7rcUqKXLhCEpuTFeW7oGtvntiwyw8NdEM4FN8AUxA@mail.gmail.com&gt;</t>
  </si>
  <si>
    <t>Mon, 9 Nov 2015 00:30:11 +0000</t>
  </si>
  <si>
    <t>Dan Schwerin &lt;dschwerin@hillaryclinton.com&gt;, 
 Speech Drafts &lt;speechdrafts@hillaryclinton.com&gt;, 
 Harrell Kirstein &lt;hkirstein@hillaryclinton.com&gt;, 
 Mike Vlacich &lt;mvlacich@hillaryclinton.com&gt;</t>
  </si>
  <si>
    <t>Re: DRAFT: Remarks following filing candidacy</t>
  </si>
  <si>
    <t>&lt;D265527D.189EB%jim.margolis@gmmb.com&gt;</t>
  </si>
  <si>
    <t>Thu, 10 Mar 2016 21:32:56 +0000</t>
  </si>
  <si>
    <t>Space Travel Research</t>
  </si>
  <si>
    <t>&lt;43AA882B9390F2428F6563C1C95B58C3186A8156@LAW-MBX02.law.georgetown.edu&gt;</t>
  </si>
  <si>
    <t>Tue, 12 Jan 2016 12:37:10 -0500</t>
  </si>
  <si>
    <t>Adrienne Elrod &lt;aelrod@hillaryclinton.com&gt;, 
 Alex Hornbrook &lt;ahornbrook@hillaryclinton.com&gt;, 
 Amanda Renteria &lt;arenteria@hillaryclinton.com&gt;, 
 "Ann O'Leary" &lt;aoleary@hillaryclinton.com&gt;, 
 Beth Jones &lt;bjones@hillaryclinton.com&gt;, 
 Brian Fallon &lt;bfallon@hillaryclinton.com&gt;, 
 Charlie Baker &lt;cbaker@hillaryclinton.com&gt;, 
 Christina Reynolds &lt;creynolds@hillaryclinton.com&gt;, 
 Dennis Cheng &lt;dcheng@hillaryclinton.com&gt;, 
 Elan Kriegel &lt;ekriegel@hillaryclinton.com&gt;, 
 Heather Stone &lt;hstone@hillaryclinton.com&gt;, 
 Huma Abedin &lt;ha16@hillaryclinton.com&gt;, 
 Jake Sullivan &lt;jsullivan@hillaryclinton.com&gt;, 
 Jenna Lowenstein &lt;jlowenstein@hillaryclinton.com&gt;, 
 Jennifer Palmieri &lt;jpalmieri@hillaryclinton.com&gt;, 
 John Podesta &lt;john.podesta@gmail.com&gt;, 
 Karen Finney &lt;kfinney@hillaryclinton.com&gt;, 
 Katie Dowd &lt;kdowd@hillaryclinton.com&gt;, 
 Kristina Schake &lt;kschake@hillaryclinton.com&gt;, 
 "Leslie Bull (Perkins Coie)" &lt;lbull@perkinscoie.com&gt;, 
 Lona Valmoro &lt;lvalmoro@hillaryclinton.com&gt;, 
 Marc Elias &lt;melias@hillaryclinton.com&gt;, 
 "Marc Elias (Perkins Coie)" &lt;melias@perkinscoie.com&gt;, 
 Marlon Marshall &lt;mmarshall@hillaryclinton.com&gt;, 
 Maura Keefe &lt;mkeefe@hillaryclinton.com&gt;, 
 Maya Harris &lt;mharris@hillaryclinton.com&gt;, 
 Navin Nayak &lt;nnayak@hillaryclinton.com&gt;, 
 Oren Shur &lt;oshur@hillaryclinton.com&gt;, Robby Mook &lt;re47@hillaryclinton.com&gt;, 
 Sara Latham &lt;slatham@hillaryclinton.com&gt;, 
 Sawsan Bay &lt;sbay@hillaryclinton.com&gt;, 
 Stephanie Hannon &lt;shannon@hillaryclinton.com&gt;, 
 Teddy Goff &lt;tgoff@hillaryclinton.com&gt;, 
 Tony Carrk &lt;tcarrk@hillaryclinton.com&gt;, 
 Tracey Lewis &lt;tlewis@hillaryclinton.com&gt;, 
 Matt Paul &lt;mpaul@hillaryclinton.com&gt;, 
 Mike Vlacich &lt;mvlacich@hillaryclinton.com&gt;, 
 Michael Halle &lt;mhalle@hillaryclinton.com&gt;, 
 Clay Middleton &lt;cmiddleton@hillaryclinton.com&gt;, 
 Emmy Ruiz &lt;eruiz@hillaryclinton.com&gt;, 
 Bradley Komar &lt;bkomar@hillaryclinton.com&gt;</t>
  </si>
  <si>
    <t>CORRECTION: Senior Staff Call: 1:15 PM ET</t>
  </si>
  <si>
    <t>&lt;CAG7k_MqAcBU1njnzCSMUeJ+9roGahOYUwCOzsFt1eBCm5w3rJg@mail.gmail.com&gt;</t>
  </si>
  <si>
    <t>Thu, 9 Oct 2014 17:31:03 +0000</t>
  </si>
  <si>
    <t>In Defense of Obama | Rolling Stone</t>
  </si>
  <si>
    <t>&lt;7922D39A-2F32-4853-9EB7-C34D224CB02E@sandlerfoundation.org&gt;</t>
  </si>
  <si>
    <t>Thu, 4 Jun 2015 17:20:31 -0400</t>
  </si>
  <si>
    <t>Re: LIVE TWEETS: Voting Rights</t>
  </si>
  <si>
    <t>&lt;CAE6FiQ-NRZ2xuMOetBkKZ2DW-Vw7A9rSHUAm-Bp3Rev1LRMKfA@mail.gmail.com&gt;</t>
  </si>
  <si>
    <t>Tue, 24 Feb 2015 18:03:08 -0500</t>
  </si>
  <si>
    <t>NEW from CTR Tumblr: GOP Tries In Vain To Revive Debunked Attacks</t>
  </si>
  <si>
    <t>&lt;CAGLPf4eck_uPfP1Ky6Ln20eNi=dOmLJzkTfUKQwNGtQRp7=NzA@mail.gmail.com&gt;</t>
  </si>
  <si>
    <t>Sat, 18 Jul 2015 11:53:59 -0400</t>
  </si>
  <si>
    <t>Alex Hornbrook &lt;ahornbrook@hillaryclinton.com&gt;, 
 Amanda Renteria &lt;arenteria@hillaryclinton.com&gt;, 
 Brian Fallon &lt;bfallon@hillaryclinton.com&gt;, 
 Caitlin Merchant &lt;caitlin@grunwald-communications.com&gt;, 
 Christina Reynolds &lt;creynolds@hillaryclinton.com&gt;, 
 Dan Schwerin &lt;dschwerin@hillaryclinton.com&gt;, 
 David Binder &lt;david@db-research.com&gt;, 
 Elan Kriegel &lt;ekriegel@hillaryclinton.com&gt;, 
 Ellen Esterhay &lt;ellen.esterhay@gmmb.com&gt;, 
 Huma Abedin &lt;ha16@hillaryclinton.com&gt;, 
 Jake Sullivan &lt;jsullivan@hillaryclinton.com&gt;, 
 Jennifer Palmieri &lt;jpalmieri@hillaryclinton.com&gt;, 
 Jim Margolis &lt;jim.margolis@gmmb.com&gt;, Joel Benenson &lt;jbenenson@bsgco.com&gt;, 
 John Anzalone &lt;john@algpolling.com&gt;, John Podesta &lt;john.podesta@gmail.com&gt;, 
 Karen Finney &lt;kfinney@hillaryclinton.com&gt;, 
 Katie Dowd &lt;kdowd@hillaryclinton.com&gt;, 
 Kristina Schake &lt;kschake@hillaryclinton.com&gt;, 
 Mandy Grunwald &lt;gruncom@aol.com&gt;, 
 Marlon Marshall &lt;mmarshall@hillaryclinton.com&gt;, 
 Matt Paul &lt;mpaul@hillaryclinton.com&gt;, 
 Michael Halle &lt;mhalle@hillaryclinton.com&gt;, 
 Mike Vlacich &lt;mvlacich@hillaryclinton.com&gt;, 
 Mona Thinavongsa &lt;mona@algpolling.com&gt;, 
 Oren Shur &lt;oshur@hillaryclinton.com&gt;, Robby Mook &lt;re47@hillaryclinton.com&gt;, 
 Sawsan Bay &lt;sbay@hillaryclinton.com&gt;, Shannon Currie &lt;scurrie@bsgco.com&gt;, 
 Stephanie Hannon &lt;hannon@hillaryclinton.com&gt;, 
 Teddy Goff &lt;tgoff@hillaryclinton.com&gt;, 
 Tony Carrk &lt;tcarrk@hillaryclinton.com&gt;</t>
  </si>
  <si>
    <t>Sunday Retreat: Agenda</t>
  </si>
  <si>
    <t>&lt;CAG7k_MocdXdY69Qu7gy7ybHXq=jNSwU6RysA-TidApdf77s7WA@mail.gmail.com&gt;</t>
  </si>
  <si>
    <t>Fri, 6 Nov 2015 10:26:01 -0500</t>
  </si>
  <si>
    <t>&lt;CAFjSERCUicw4iOJUEh-nySzgUFiTpwYrESwUJhpWW2HH90GxEw@mail.gmail.com&gt;</t>
  </si>
  <si>
    <t>Wed, 10 Feb 2016 23:14:55 -0500</t>
  </si>
  <si>
    <t>Jeremy Bash &lt;jeremybash@gmail.com&gt;</t>
  </si>
  <si>
    <t>"Toni G. Verstandig" &lt;tonigverstandig@gmail.com&gt;</t>
  </si>
  <si>
    <t>Re: "The World's Women Thank Madeleine Albright"</t>
  </si>
  <si>
    <t>&lt;E644FB3E-A7A9-409D-9461-6478AD68CDAC@gmail.com&gt;</t>
  </si>
  <si>
    <t>Thu, 28 May 2015 22:05:16 +0000</t>
  </si>
  <si>
    <t>Whitney Williams &lt;Whitney@williamsworks.com&gt;</t>
  </si>
  <si>
    <t xml:space="preserve">Campion check in </t>
  </si>
  <si>
    <t>&lt;06262D69-4A80-4C1C-981A-A87EFACFAABE@williamsworks.com&gt;</t>
  </si>
  <si>
    <t>Wed, 10 Dec 2014 20:58:55 +0000</t>
  </si>
  <si>
    <t>"Amy E. Garrison" &lt;aeg48@law.georgetown.edu&gt;</t>
  </si>
  <si>
    <t>REVISED Meeting Location: Community Invitation: Meet-up and
 breakfast before NAN 'Justice for All March' THIS Saturday</t>
  </si>
  <si>
    <t>&lt;D9D6F8A5658E8B4897F7189B214B722E24AAB611@LAW-MBX01.law.georgetown.edu&gt;</t>
  </si>
  <si>
    <t>Fri, 8 Feb 2013 15:45:56 -0600 (CST)</t>
  </si>
  <si>
    <t>Issues That Matter: Virginia</t>
  </si>
  <si>
    <t>&lt;32101151.1360359982053.JavaMail.www@app329&gt;</t>
  </si>
  <si>
    <t>Tue, 25 Nov 2014 11:38:18 -0500</t>
  </si>
  <si>
    <t>[epa-ej] Deadline for the 2015 EJ Small Grants Request for Applications Extended</t>
  </si>
  <si>
    <t>&lt;LYRIS-526356-1520939-2014.11.25-11.38.24--podesta#law.georgetown.edu@lists.epa.gov&gt;</t>
  </si>
  <si>
    <t>Wed, 18 Mar 2015 03:14:35 +0000</t>
  </si>
  <si>
    <t>Mandy Grunwald &lt;gruncom@aol.com&gt;, 
 "john@algpolling.com" &lt;john@algpolling.com&gt;, 
 "jbenenson@bsgco.com" &lt;jbenenson@bsgco.com&gt;, 
 "jennifer.m.palmieri@gmail.com" &lt;jennifer.m.palmieri@gmail.com&gt;, 
 "robbymook2015@gmail.com" &lt;robbymook2015@gmail.com&gt;, 
 "kristinakschake@gmail.com" &lt;kristinakschake@gmail.com&gt;, 
 "Jim.Margolis@gmmb.com" &lt;Jim.Margolis@gmmb.com&gt;, 
 "jake.sullivan@gmail.com" &lt;jake.sullivan@gmail.com&gt;, 
 Nick Merrill &lt;nmerrill@hrcoffice.com&gt;, 
 "cheryl.mills@gmail.com" &lt;cheryl.mills@gmail.com&gt;, 
 Huma Abedin &lt;huma@hrcoffice.com&gt;, 
 "john.podesta@gmail.com" &lt;john.podesta@gmail.com&gt;</t>
  </si>
  <si>
    <t>&lt;D12E6519.737BF%dschwerin@hrcoffice.com&gt;</t>
  </si>
  <si>
    <t>Mon, 4 Jan 2016 14:34:52 -0600</t>
  </si>
  <si>
    <t>Re: UPDATED DRAFT: Remarks at Nevada Democratic Party Dinner</t>
  </si>
  <si>
    <t>&lt;-8199793915108640546@unknownmsgid&gt;</t>
  </si>
  <si>
    <t>Wed, 15 Apr 2015 22:22:59 -0400</t>
  </si>
  <si>
    <t>Politico: Clinton Foundation limits foreign donations It also plans
 to suspend its overseas conferences</t>
  </si>
  <si>
    <t>&lt;CAMGPAavN5FYN244kDLMFg6tgMyv6Zjv2_k5X8ab-iX_T9V1x-g@mail.gmail.com&gt;</t>
  </si>
  <si>
    <t>Thu, 12 Nov 2015 09:18:51 -0700</t>
  </si>
  <si>
    <t>Holly Block &lt;hblock@bronxmuseum.org&gt;</t>
  </si>
  <si>
    <t>Save the Date: Spring Gala &amp; Art Auction 2016</t>
  </si>
  <si>
    <t>&lt;14537745543_1447345131_128210176@a2plmmworker04.prod.iad2.gdg&gt;</t>
  </si>
  <si>
    <t>Thu, 10 Mar 2016 15:53:14 +0000</t>
  </si>
  <si>
    <t>&lt;17ec3f6404c824ee81312e73bf1e2659d1e.20160310155202@mail169.atl61.mcsv.net&gt;</t>
  </si>
  <si>
    <t>Sat, 13 Feb 2016 20:21:44 -0700</t>
  </si>
  <si>
    <t>"Dodge, Stanton" &lt;Stanton.Dodge@dish.com&gt;</t>
  </si>
  <si>
    <t>&lt;20160214032144.5484612.63607.41173@dish.com&gt;</t>
  </si>
  <si>
    <t>Sat, 24 Oct 2015 11:14:26 -0400</t>
  </si>
  <si>
    <t>Fwd: LCV update</t>
  </si>
  <si>
    <t>&lt;CANvypvDPZzbfAASGeTPHQSWLMbM9cSy0iRMcUOSnmEZhjC8EDA@mail.gmail.com&gt;</t>
  </si>
  <si>
    <t>Tue, 27 Oct 2015 15:23:44 +0000</t>
  </si>
  <si>
    <t>Fw: Fwd: EMBARGOED to 11 AM ET: Monmouth Poll - IOWA</t>
  </si>
  <si>
    <t>&lt;4CF510DFFFF05B49AE12FB8D9EE1A60828B143@HZWEX2003N3.msad.ms.com&gt;</t>
  </si>
  <si>
    <t>Thu, 31 Dec 2015 19:06:47 +0000</t>
  </si>
  <si>
    <t>Column: Trump makes America hate, not great | TheHill</t>
  </si>
  <si>
    <t>&lt;CY1PR17MB02042B47967C59E874083930DFFE0@CY1PR17MB0204.namprd17.prod.outlook.com&gt;</t>
  </si>
  <si>
    <t>Tue, 15 Mar 2016 20:02:38 -0400</t>
  </si>
  <si>
    <t>&lt;CAFjSERBp63+Y__XPkzLS+e+0b7+iTfkzQrLYKq+0V14k-fwQ5w@mail.gmail.com&gt;</t>
  </si>
  <si>
    <t>Mon, 27 Oct 2008 16:04:18 -0400</t>
  </si>
  <si>
    <t>"Jeanne-Paloma Zelmati" &lt;jzelmati@gmail.com&gt;</t>
  </si>
  <si>
    <t>Note from Les Gelb</t>
  </si>
  <si>
    <t>&lt;8f1007710810271304s36710f3dla7af75147cc038eb@mail.gmail.com&gt;</t>
  </si>
  <si>
    <t>Sat, 26 Sep 2015 19:44:34 -0400</t>
  </si>
  <si>
    <t>Re: Cadillac tax</t>
  </si>
  <si>
    <t>&lt;5494577487239490013@unknownmsgid&gt;</t>
  </si>
  <si>
    <t>Wed, 3 Dec 2008 14:34:29 -0800</t>
  </si>
  <si>
    <t>mike.froman@ptt.gov, =?iso-8859-1?Q?Federico_Pe=F1a?= &lt;fpena@vestarden.com&gt;, 
 "Valerie Jarrett" &lt;vjarrett@habitat.com&gt;, 
 "Cassandra Butts" &lt;cassandra.butts@ptt.gov&gt;, 
 "John Podesta" &lt;john.podesta@gmail.com&gt;, jim.messina@ptt.gov</t>
  </si>
  <si>
    <t>Secretary of Education</t>
  </si>
  <si>
    <t>&lt;ab48a30f0812031434o6dbc0406q2b811cf302497f4f@mail.gmail.com&gt;</t>
  </si>
  <si>
    <t>Tue, 20 May 2008 11:09:28 -0400</t>
  </si>
  <si>
    <t>"Tara McGuinness" &lt;tmcguinness@progressivemediausa.org&gt;, 
 "Matthew Butler" &lt;matthewsbutler@gmail.com&gt;, 
 "David Brock (davidbrock@gmail.com)" &lt;davidbrockdc@gmail.com&gt;, 
 "Paul Begala" &lt;pbegala@hatcreekent.com&gt;, 
 "Susan McCue" &lt;Susan@messageinc.com&gt;, 
 "John Podesta" &lt;john.podesta@gmail.com&gt;, 
 "Hong, Ki P (WAS)" &lt;Ki.Hong@skadden.com&gt;</t>
  </si>
  <si>
    <t>message to staff for later</t>
  </si>
  <si>
    <t>&lt;87906ab90805200809l784c0a3fu7d1d1229cf3ec05c@mail.gmail.com&gt;</t>
  </si>
  <si>
    <t>Fri, 31 Oct 2008 11:26:52 -0400</t>
  </si>
  <si>
    <t>[big campaign] Re: REPUBLICANS, FEARFUL OF LARGE VOTER TURNOUT,
 TRYING TO SUPPRESS VOTE</t>
  </si>
  <si>
    <t>&lt;e3b2d4590810310826m3e086083v941d62e56b3c6e59@mail.gmail.com&gt;</t>
  </si>
  <si>
    <t>Wed, 2 Mar 2016 14:03:28 -0500</t>
  </si>
  <si>
    <t>Fellows of the American Bar Foundation &lt;fellows@abfn.org&gt;</t>
  </si>
  <si>
    <t>2015 American Bar Foundation Annual Report</t>
  </si>
  <si>
    <t>&lt;1123923145830.1101613886126.1544191500.0.191401JL.1002@scheduler.constantcontact.com&gt;</t>
  </si>
  <si>
    <t>Mon, 30 Nov 2015 11:41:21 -0500</t>
  </si>
  <si>
    <t>Re: FOR APPROVAL: Paris Blog Post</t>
  </si>
  <si>
    <t>&lt;9044045008013974193@unknownmsgid&gt;</t>
  </si>
  <si>
    <t>Tue, 8 Mar 2016 20:47:31 -0500</t>
  </si>
  <si>
    <t>&lt;-7343064740080928136@unknownmsgid&gt;</t>
  </si>
  <si>
    <t>Wed, 23 Sep 2015 15:29:17 +0000</t>
  </si>
  <si>
    <t>Re: One more possibility</t>
  </si>
  <si>
    <t>&lt;DM2PR05MB525264ADBFF96B5F5ED6C6FB2440@DM2PR05MB525.namprd05.prod.outlook.com&gt;</t>
  </si>
  <si>
    <t>Mon, 10 Feb 2014 19:03:53 +0000</t>
  </si>
  <si>
    <t>Petition: End Military Sexual Assault</t>
  </si>
  <si>
    <t>&lt;08a314ff06468d3aaab142a67c7721e8@bounce.bluestatedigital.com&gt;</t>
  </si>
  <si>
    <t>Wed, 17 Feb 2016 15:53:32 -0500</t>
  </si>
  <si>
    <t>Mandy Grunwald &lt;gruncom@aol.com&gt;, Maya Harris &lt;mharris@hillaryclinton.com&gt;, 
 Jake Sullivan &lt;jsullivan@hillaryclinton.com&gt;, 
 Kristina Costa &lt;kcosta@hillaryclinton.com&gt;, 
 Kristina Schake &lt;kschake@hillaryclinton.com&gt;, 
 Jennifer Palmieri &lt;jpalmieri@hillaryclinton.com&gt;, 
 John Podesta &lt;john.podesta@gmail.com&gt;, 
 Brian Fallon &lt;bfallon@hillaryclinton.com&gt;, 
 Betsaida Alcantara &lt;balcantara@hillaryclinton.com&gt;, 
 Lorella Praeli &lt;lpraeli@hillaryclinton.com&gt;</t>
  </si>
  <si>
    <t>FYI: HRC statement on the border in NH</t>
  </si>
  <si>
    <t>&lt;CALGS4wRUWnoDJNmFvxnxnmao58gfUZncxU5JAT_Yvbke3gmTmA@mail.gmail.com&gt;</t>
  </si>
  <si>
    <t>Wed, 17 Sep 2008 10:00:00 -0400</t>
  </si>
  <si>
    <t>[big campaign] Catholic 527 Ad Campaign Questions John McCain's
 Pro-Life Credentials</t>
  </si>
  <si>
    <t>&lt;48d10d62.5605be0a.2975.fffffe6fSMTPIN_ADDED@mx.google.com&gt;</t>
  </si>
  <si>
    <t>Thu, 28 May 2015 05:07:33 +0000</t>
  </si>
  <si>
    <t>The Chen and Murthy Families &lt;paperlesspost@paperlesspost.com&gt;</t>
  </si>
  <si>
    <t>&lt;production-dispatcher01.297230335.48b87904b3ca8ff07d73f433934b60c0dbe547fe.production@paperlesspost.com&gt;</t>
  </si>
  <si>
    <t>Thu, 12 Mar 2015 00:47:31 +0000</t>
  </si>
  <si>
    <t>"Kendall, David &lt;DKendall@wc.com&gt; (DKendall@wc.com)" &lt;DKendall@wc.com&gt;, 
 Robby Mook &lt;robbymook2015@gmail.com&gt;, 
 "john.podesta@gmail.com" &lt;john.podesta@gmail.com&gt;, 
 "kristinakschake@gmail.com" &lt;kristinakschake@gmail.com&gt;, 
 =?iso-8859-1?Q?Jennifer_Palmieri=0D=0A_=28jennifer.m.palmieri@gmail.com=29?= &lt;jennifer.m.palmieri@gmail.com&gt;</t>
  </si>
  <si>
    <t>Press strategy call</t>
  </si>
  <si>
    <t>&lt;B698937001E4734DB8AB0E03376FD0AA175E4C1C@dc2sppmail22a&gt;</t>
  </si>
  <si>
    <t>Mon, 8 Sep 2014 18:38:29 +0000</t>
  </si>
  <si>
    <t>"Sandler, Herbert" &lt;hms@sandlerfoundation.org&gt;, 
 "Sandler, Jim" &lt;james@sandlerfoundation.org&gt;, 
 "Daetz, Steve" &lt;sdaetz@sandlerfoundation.org&gt;</t>
  </si>
  <si>
    <t>RE: Article: Bad News for Obama: Fracking May Be Worse Than Burning
 Coal</t>
  </si>
  <si>
    <t>&lt;114904E00B1053468EE00D9F0CCFBB900123D550@sf-exch01.sandlerfamily.org&gt;</t>
  </si>
  <si>
    <t>Sun, 27 Jul 2008 11:36:25 -0400</t>
  </si>
  <si>
    <t>[big campaign] Greeted As Liberators</t>
  </si>
  <si>
    <t>&lt;D95FD7E3C26145418259F2F5E3E88E5B0616D04AC4@bryan.ad.nsnetwork.org&gt;</t>
  </si>
  <si>
    <t>Sat, 1 Nov 2008 12:14:59 EDT</t>
  </si>
  <si>
    <t>Re: After Sam Nunn?</t>
  </si>
  <si>
    <t>&lt;d3e.34fa389a.363dda83@aol.com&gt;</t>
  </si>
  <si>
    <t>Wed, 20 May 2015 23:13:05 -0400</t>
  </si>
  <si>
    <t>&lt;OF5C61B7DE.CF79D82A-ON85257E4C.0011ADC4@MCKINSEY.COM&gt;</t>
  </si>
  <si>
    <t>Wed, 24 Jun 2015 13:08:45 -0400</t>
  </si>
  <si>
    <t>Daniel Solove &lt;solove@privacyandsecurityforum.com&gt;</t>
  </si>
  <si>
    <t>Will you be attending the Privacy + Security Forum this October?</t>
  </si>
  <si>
    <t>&lt;3mGrXy33nfz3qfh3@bmail39.shg21.bmsend.com&gt;</t>
  </si>
  <si>
    <t>Wed, 10 Sep 2008 09:43:42 -0400</t>
  </si>
  <si>
    <t>you on to bigger and better things?</t>
  </si>
  <si>
    <t>&lt;8dd172e0809100643w1270ff76nf5a864ce69d43b6f@mail.gmail.com&gt;</t>
  </si>
  <si>
    <t>Fri, 15 Jan 2016 15:50:45 -0500</t>
  </si>
  <si>
    <t>Fwd: CLIP | MSNBC, Jeff Weaver interview on Sanders health care plan
 and his Wall St. ad</t>
  </si>
  <si>
    <t>&lt;CAFzGkWFcKRu8WzJxM5MUwusrAqMhPteHTP4h515vkYo-vAAxrQ@mail.gmail.com&gt;</t>
  </si>
  <si>
    <t>Sat, 31 Oct 2015 13:45:36 +0000</t>
  </si>
  <si>
    <t>"[UPDATE] - Progressive Turnout Project" &lt;admin@turnoutpac.org&gt;</t>
  </si>
  <si>
    <t>FWD: Obama's HISTORIC Victory (not since Eisenhower)</t>
  </si>
  <si>
    <t>&lt;84717273f91692056f79c37efad9c641@bounce.bluestatedigital.com&gt;</t>
  </si>
  <si>
    <t>Wed, 13 Jul 2011 05:30:05 -0400</t>
  </si>
  <si>
    <t>Exclusive: First look at our report</t>
  </si>
  <si>
    <t>&lt;626ef4f60b1f7ed73c0aa19efb3ccdff@bounce.bluestatedigital.com&gt;</t>
  </si>
  <si>
    <t>Sun, 29 Nov 2015 21:39:04 -0800</t>
  </si>
  <si>
    <t>"Utech Dan G." &lt;Dan_G._Utech@who.eop.gov&gt;, 
 "Zaidi Ali A." &lt;Ali_A_Zaidi@omb.eop.gov&gt;</t>
  </si>
  <si>
    <t>Global Warming's Unacknowledged Threat: The Pentagon</t>
  </si>
  <si>
    <t>&lt;BC908A95-242D-4942-B335-A22CED7872B1@georgiouenterprises.com&gt;</t>
  </si>
  <si>
    <t>Sun, 12 Oct 2014 18:33:26 +0000</t>
  </si>
  <si>
    <t>Paul Begala &lt;info@foustforvirginia.com&gt;</t>
  </si>
  <si>
    <t>professional Clinton hater</t>
  </si>
  <si>
    <t>&lt;53f705323000a64e6f615ab576807359@bounce.bluestatedigital.com&gt;</t>
  </si>
  <si>
    <t>Tue, 13 Oct 2015 19:07:01 -0500</t>
  </si>
  <si>
    <t>One of my favorite words</t>
  </si>
  <si>
    <t>&lt;041E753B-7A93-4B86-B0FB-1BEEDD2A455C@gmail.com&gt;</t>
  </si>
  <si>
    <t>Wed, 2 Dec 2015 19:31:34 -0500</t>
  </si>
  <si>
    <t>Fwd: Invitation to NYU Symposium on the Future of Artificial Intelligence</t>
  </si>
  <si>
    <t>&lt;CAE6FiQ-EHeZzYbwFGDYopO=Uy7BhsmTox0qBPdT1X0k5q8V4xA@mail.gmail.com&gt;</t>
  </si>
  <si>
    <t>Wed, 10 Feb 2016 21:44:24 -0500</t>
  </si>
  <si>
    <t>&lt;CAE6FiQ9-jD+4-wex2jsg2ETy0YQXEseQWywTV7KU4ye9QmVXDA@mail.gmail.com&gt;</t>
  </si>
  <si>
    <t>Wed, 17 Sep 2014 11:14:15 -0400</t>
  </si>
  <si>
    <t>Campaign Update</t>
  </si>
  <si>
    <t>&lt;468c8a1d1a7d404083bb8abf049bd153@mikehonda.com&gt;</t>
  </si>
  <si>
    <t>Thu, 6 Aug 2015 06:06:50 -0400</t>
  </si>
  <si>
    <t>The Doha GOALS Forum &lt;dohagoals@richardattiasassociates.com&gt;</t>
  </si>
  <si>
    <t>Los Angeles Flashback: The Doha GOALS Forum 2015</t>
  </si>
  <si>
    <t>&lt;1121738262343.1105311589019.59742.0.800602JL.1002@scheduler.constantcontact.com&gt;</t>
  </si>
  <si>
    <t>Sat, 30 Jan 2016 06:54:32 -0800</t>
  </si>
  <si>
    <t>"Thomas W. LAQUEUR" &lt;tlaqueur@berkeley.edu&gt;</t>
  </si>
  <si>
    <t>Re: FW: Donald Trump has flip-flopped so much that Stephen Colbert
 hosted a Trump vs. Trump debate - Vox</t>
  </si>
  <si>
    <t>&lt;CAJRSFrosSXKCqz17LsCVp1-pP8iLMgZJUms4WwufGqZ5BBPC5Q@mail.gmail.com&gt;</t>
  </si>
  <si>
    <t>Sat, 9 Jan 2016 23:07:09 -0500</t>
  </si>
  <si>
    <t>Agenda for Prep Call with HRC, Sunday January 10th</t>
  </si>
  <si>
    <t>&lt;-7138324079002104627@unknownmsgid&gt;</t>
  </si>
  <si>
    <t>Mon, 29 Jun 2015 12:30:04 -0400</t>
  </si>
  <si>
    <t>Requesting Information Regarding the Campaign</t>
  </si>
  <si>
    <t>&lt;BA4741C0-06D2-452E-B39E-C893BE2607AC@xappmedia.com&gt;</t>
  </si>
  <si>
    <t>Tue, 22 Dec 2015 23:16:31 +0000</t>
  </si>
  <si>
    <t>Automatic reply: Thank you</t>
  </si>
  <si>
    <t>&lt;3a0211cd65334f758c4f4bdaaec748f5@BOS-EXCH01.thecolonygroup.com&gt;</t>
  </si>
  <si>
    <t>Wed, 22 Jul 2015 00:28:38 -0400</t>
  </si>
  <si>
    <t>&lt;-8666151775833817754@unknownmsgid&gt;</t>
  </si>
  <si>
    <t>Tue, 17 Mar 2015 17:27:20 +0000</t>
  </si>
  <si>
    <t>"Kirchhoff, Christopher" &lt;Christopher_M_Kirchhoff@nsc.eop.gov&gt;</t>
  </si>
  <si>
    <t>"'John Podesta (john.podesta@gmail.com)'" &lt;john.podesta@gmail.com&gt;, 
 "Edelman, R. David" &lt;Ross_D_Edelman@ostp.eop.gov&gt;, 
 Nicole Wong &lt;nicolewong@gmail.com&gt;, 
 "Costa, Kristina" &lt;Kristina_L_Costa@who.eop.gov&gt;</t>
  </si>
  <si>
    <t xml:space="preserve">DARPA to spend $600 on privacy technologies </t>
  </si>
  <si>
    <t>&lt;BE5122F0C5AECB4D8B459A34B1C4D94DDB35F5@smeopm02&gt;</t>
  </si>
  <si>
    <t>Wed, 18 Feb 2015 17:38:47 +0000</t>
  </si>
  <si>
    <t>"Thomas, Kenneth" &lt;kthomas@ap.org&gt;</t>
  </si>
  <si>
    <t>WHCA</t>
  </si>
  <si>
    <t>&lt;E8679E2243298A4E9DDEAADB28D063F67FE70936@CTCXMBX11.ap.org&gt;</t>
  </si>
  <si>
    <t>Fri, 4 Nov 2011 17:51:33 -0400</t>
  </si>
  <si>
    <t>Re: Clinton Foundation Governance Review</t>
  </si>
  <si>
    <t>&lt;CAE6FiQ-hp3hHjoU0A1cBRdqVYa4BnZ8xNXjwgmT_Hr27=MwDzQ@mail.gmail.com&gt;</t>
  </si>
  <si>
    <t>Wed, 8 Jul 2015 22:12:05 -0400</t>
  </si>
  <si>
    <t>7/8 Nightly Candidate Report</t>
  </si>
  <si>
    <t>&lt;CAMhPeA-zg5M066qzzcZLc8bTBzv5FYwtWTwqhMfn8zP6w7yhQw@mail.gmail.com&gt;</t>
  </si>
  <si>
    <t>Wed, 1 Apr 2015 18:38:31 +0000</t>
  </si>
  <si>
    <t>O'Neill Institute for National &amp; Global Health Law
	&lt;oneillinstitute@law.georgetown.edu&gt;</t>
  </si>
  <si>
    <t>CLAIMED: Free Combi Stroller Available - EBW364</t>
  </si>
  <si>
    <t>&lt;D141B339.6877F%ceg73@law.georgetown.edu&gt;</t>
  </si>
  <si>
    <t>Wed, 28 May 2014 17:58:43 +0000</t>
  </si>
  <si>
    <t>FW: A Different Road to a Fair Society by Paul Starr (NY Review of
 Books - May 22, 2014 issue)</t>
  </si>
  <si>
    <t>&lt;3B00EFA99369C540BE90A0C751EF8F8A5728CB@sf-exch01.sandlerfamily.org&gt;</t>
  </si>
  <si>
    <t>Sun, 21 Sep 2014 23:44:45 +0000</t>
  </si>
  <si>
    <t>CGI</t>
  </si>
  <si>
    <t>&lt;02A48225-E966-48FA-BF1E-4E8A873CFC94@hrcoffice.com&gt;</t>
  </si>
  <si>
    <t>Wed, 6 May 2015 09:16:08 -0400</t>
  </si>
  <si>
    <t>&lt;CAE6FiQ-8sTMu15W-7G+OnHagv=bgwrEDooq2jx_RXmaTtu75Lg@mail.gmail.com&gt;</t>
  </si>
  <si>
    <t>Wed, 5 Nov 2008 03:28:43 +0000</t>
  </si>
  <si>
    <t>raj@rajforkansas.com</t>
  </si>
  <si>
    <t>Re: Victory! Continuing a New Direction for Kansas</t>
  </si>
  <si>
    <t>&lt;1621053298-1225855711-cardhu_decombobulator_blackberry.rim.net-773745216-@bxe245.bisx.prod.on.blackberry&gt;</t>
  </si>
  <si>
    <t>Tue, 1 Mar 2016 15:02:50 -0500</t>
  </si>
  <si>
    <t>&lt;CANvypvCxoMhzcYK50k16JC+SJTzs32GyLEZCqfO2O9qNibi2Fg@mail.gmail.com&gt;</t>
  </si>
  <si>
    <t>Thu, 1 Jan 2015 20:27:53 -0500</t>
  </si>
  <si>
    <t>&lt;CAE6FiQ_EN5pJ97DHUdkuVj4TqAL0oMOFhr4Wz_ix27DfCJQEuw@mail.gmail.com&gt;</t>
  </si>
  <si>
    <t>Wed, 17 Oct 2012 20:12:48 -0400</t>
  </si>
  <si>
    <t>I'm asking you, John</t>
  </si>
  <si>
    <t>&lt;6d1032b3ad30a9de249f29d1befb926a@ofa0.bounce.bluestatedigital.com&gt;</t>
  </si>
  <si>
    <t>Sun, 17 May 2015 20:36:28 -0600</t>
  </si>
  <si>
    <t>"Amtrak" &lt;Amtrak@e-mail.amtrak.com&gt;</t>
  </si>
  <si>
    <t>Amtrak Update:  Normal service to resume Monday on the Northeast Corridor</t>
  </si>
  <si>
    <t>&lt;d857b3c3-403b-4f8d-9e1f-4695069ac77c@xtinmta4172.xt.local&gt;</t>
  </si>
  <si>
    <t>Sun, 4 May 2008 15:10:22 -0400</t>
  </si>
  <si>
    <t>Book1 (5).xls</t>
  </si>
  <si>
    <t>&lt;BBEC2A2F3452DB4CB24D1371C747718E01D3E8B3@MBX01.netplexity.local&gt;</t>
  </si>
  <si>
    <t>Thu, 16 Oct 2014 01:16:17 +0000</t>
  </si>
  <si>
    <t>"dems2014@thehousemajoritypac.com" &lt;democrats@thehousemajoritypac.com&gt;</t>
  </si>
  <si>
    <t>FW: most of my adult life</t>
  </si>
  <si>
    <t>&lt;e55582246381eedbe5a957de4c21694f@bounce.bluestatedigital.com&gt;</t>
  </si>
  <si>
    <t>Tue, 29 Jan 2008 11:15:55 -0500</t>
  </si>
  <si>
    <t>"John Podesta" &lt;john.podesta@gmail.com&gt;, 
 "Anna.Burger@seiu.org" &lt;anna.burger@seiu.org&gt;, 
 "JStocks@nea.org" &lt;jstocks@nea.org&gt;, "Rob McKay" &lt;rmckay@mckayfund.org&gt;</t>
  </si>
  <si>
    <t>An Update on Fundraising</t>
  </si>
  <si>
    <t>&lt;d8506cac0801290815v21dbfe15s36ac65bee5bb1aa8@mail.gmail.com&gt;</t>
  </si>
  <si>
    <t>Sun, 24 Jan 2016 19:27:57 -0700</t>
  </si>
  <si>
    <t>Re: Invitation: DeLonge/Podesta Meeting @ Mon Jan 25, 2016 10:30am - 11:30am (neilmcc79@gmail.com)</t>
  </si>
  <si>
    <t>&lt;7067AC35-FA7B-4C48-8C3C-D5B58A2A600E@gmail.com&gt;</t>
  </si>
  <si>
    <t>Wed, 5 Nov 2008 03:28:53 +0000</t>
  </si>
  <si>
    <t>Delivered: Re: Victory! Continuing a New Direction for Kansas</t>
  </si>
  <si>
    <t>&lt;1115980619-1225855722-cardhu_decombobulator_blackberry.rim.net-765697080-@bxe245.bisx.prod.on.blackberry&gt;</t>
  </si>
  <si>
    <t>Thu, 28 Jan 2016 11:06:44 -0800</t>
  </si>
  <si>
    <t>Rich Davis &lt;rich@dixondavismedia.com&gt;, Oren Shur &lt;oshur@hillaryclinton.com&gt;, 
 "Margolis, Jim" &lt;Jim.Margolis@gmmb.com&gt;</t>
  </si>
  <si>
    <t>RE: Sanders ad - new chain</t>
  </si>
  <si>
    <t>&lt;C954AA38C655C743B7FBADE01FB689F5134FFC19FA@DBR-SBS2008.dbr.local&gt;</t>
  </si>
  <si>
    <t>Sun, 12 Jul 2015 11:09:17 -0400</t>
  </si>
  <si>
    <t>&lt;CAMmOTTAq_dWrLOKC01j1hKZQGsaJNgjC261dwKfJYJodNf3wmg@mail.gmail.com&gt;</t>
  </si>
  <si>
    <t>Wed, 10 Sep 2014 17:57:43 +0000</t>
  </si>
  <si>
    <t>Progressives 2014 &lt;democrats@thehousemajoritypac.com&gt;</t>
  </si>
  <si>
    <t>URGENT: [Support pending] Podesta</t>
  </si>
  <si>
    <t>&lt;ed1d09d074c925ce329875ac26a0cf97@bounce.bluestatedigital.com&gt;</t>
  </si>
  <si>
    <t>Sat, 16 Aug 2014 09:37:15 -0700</t>
  </si>
  <si>
    <t>Correct The Record Saturday August 16, 2014 Roundup</t>
  </si>
  <si>
    <t>&lt;CAGLPf4cuU1RkCWxoBnCfiHq1sFCO5CwLs+WEi6Rhi=C-dVyXkw@mail.gmail.com&gt;</t>
  </si>
  <si>
    <t>Thu, 3 Dec 2015 14:35:43 -0500</t>
  </si>
  <si>
    <t>Re: Next topper</t>
  </si>
  <si>
    <t>&lt;-4460748627541957712@unknownmsgid&gt;</t>
  </si>
  <si>
    <t>Tue, 1 Dec 2015 12:37:29 -0500</t>
  </si>
  <si>
    <t>Fwd: INQUIRY: Cruz Comments on HRC and Contraception| Texas Tribune</t>
  </si>
  <si>
    <t>&lt;CANvypvAaJadEC8MkpY0VyAzRH43QMw2XNb4rAdnc8NRucRcLXg@mail.gmail.com&gt;</t>
  </si>
  <si>
    <t>Mon, 23 Mar 2015 14:53:33 -0400</t>
  </si>
  <si>
    <t>Re: Campaign assistant</t>
  </si>
  <si>
    <t>&lt;55E90760-CE1E-4F4B-9758-1541637A2042@gmail.com&gt;</t>
  </si>
  <si>
    <t>Mon, 23 Nov 2015 07:39:06 -0500</t>
  </si>
  <si>
    <t>Re: Ugh</t>
  </si>
  <si>
    <t>&lt;B127A707-5204-4EA3-8B3F-039BDF4C8304@gmail.com&gt;</t>
  </si>
  <si>
    <t>Thu, 30 Jul 2015 18:07:28 +0000 (UTC)</t>
  </si>
  <si>
    <t>Tina Diamond &lt;hit-reply@linkedin.com&gt;</t>
  </si>
  <si>
    <t>Hello from London</t>
  </si>
  <si>
    <t>&lt;1001053377.2586350.1438279648281.JavaMail.app@ltx1-app9832.prod&gt;</t>
  </si>
  <si>
    <t>Sun, 24 Jan 2016 12:05:20 -0500</t>
  </si>
  <si>
    <t>davenaglelaw@aol.com</t>
  </si>
  <si>
    <t>&lt;1527498d932-446a-532c@webprd-m44.mail.aol.com&gt;</t>
  </si>
  <si>
    <t>Tue, 8 Sep 2015 09:12:51 -0700</t>
  </si>
  <si>
    <t>Earn 25,000 award miles with this exclusive offer and switch to DIRECTV</t>
  </si>
  <si>
    <t>&lt;0.0.4D.86E.1D0EA513621153A.0@omp.news.united.com&gt;</t>
  </si>
  <si>
    <t>Sat, 20 Sep 2014 02:39:25 +0000</t>
  </si>
  <si>
    <t>Re: Dinner sunday???</t>
  </si>
  <si>
    <t>&lt;0094FAC2-DB9F-4DAF-B6D2-F829E4A68852@podestagroup.com&gt;</t>
  </si>
  <si>
    <t>Wed, 10 Feb 2016 20:18:35 +0000</t>
  </si>
  <si>
    <t>Just tried you back</t>
  </si>
  <si>
    <t>&lt;32872667-1455135512-cardhu_decombobulator_blackberry.rim.net-177267503-@b15.c1.bise6.blackberry&gt;</t>
  </si>
  <si>
    <t>Mon, 28 Sep 2015 13:19:50 -0400</t>
  </si>
  <si>
    <t>&lt;CAEMn5Qmy9tfnWJ7GGLcFq07NDgEtzA2v3zsaHbpMdp2_puK0Rg@mail.gmail.com&gt;</t>
  </si>
  <si>
    <t>Fri, 02 Jan 2009 14:16:31 GMT</t>
  </si>
  <si>
    <t>New Year, New Energy</t>
  </si>
  <si>
    <t>&lt;20090102141631.13390.12388.qmail@omail2.sac.getactive.com&gt;</t>
  </si>
  <si>
    <t>Sun, 5 Oct 2008 17:18:56 -0400</t>
  </si>
  <si>
    <t>"Jennifer Palmieri" &lt;JPalmieri@americanprogress.org&gt;, 
 laurasnichols@yahoo.com, john.podesta@gmail.com, 
 dleger@americanprogress.org, "Faiz Shakir" &lt;FShakir@americanprogress.org&gt;, 
 "John Halpin" &lt;jhalpin@americanprogress.org&gt;, 
 "Debby Goldberg" &lt;DGoldberg@americanprogress.org&gt;, 
 "John Podesta" &lt;jpodesta@americanprogress.org&gt;</t>
  </si>
  <si>
    <t>&lt;80A0C6FBCD6E494E8933D1D1A52D267A0FFB4DC7@epistula.americanprogresscenter.org&gt;</t>
  </si>
  <si>
    <t>Wed, 15 Oct 2008 11:30:37 -0500</t>
  </si>
  <si>
    <t>"Pete Rouse" &lt;prouse@barackobama.com&gt;, john.podesta@gmail.com</t>
  </si>
  <si>
    <t>RE: Who should these questions be directed to?</t>
  </si>
  <si>
    <t>&lt;1B00035490093D4A9609987376E3B8332B2098BA@manny.obama.local&gt;</t>
  </si>
  <si>
    <t>Mon, 26 Oct 2015 17:02:39 +0000</t>
  </si>
  <si>
    <t>Itai Grinberg &lt;itai.grinberg@law.georgetown.edu&gt;</t>
  </si>
  <si>
    <t>Faculty Workshop for Tuesday, October 27</t>
  </si>
  <si>
    <t>&lt;D253D3F1.8DD01%ig76@law.georgetown.edu&gt;</t>
  </si>
  <si>
    <t>Tue, 2 Jun 2015 23:19:12 +0900</t>
  </si>
  <si>
    <t>"=?iso-2022-jp?B?GyRCQkBFRDdDO1IbKEI=?=" &lt;laughingkeiko@gmail.com&gt;</t>
  </si>
  <si>
    <t>horie masahiko &lt;mashorie@meiji.ac.jp&gt;</t>
  </si>
  <si>
    <t>Re: HOW WONDERFUL  Re: Hellow!</t>
  </si>
  <si>
    <t>&lt;3E4F5F32-9887-47F7-991B-31C1B1FAA235@icloud.com&gt;</t>
  </si>
  <si>
    <t>Fri, 19 Jun 2015 15:33:09 -0700</t>
  </si>
  <si>
    <t>Re: Garcetti</t>
  </si>
  <si>
    <t>&lt;-8241449163224000395@unknownmsgid&gt;</t>
  </si>
  <si>
    <t>Thu, 19 Nov 2015 14:45:37 -0500</t>
  </si>
  <si>
    <t>Fwd: One-Way E-Ticket</t>
  </si>
  <si>
    <t>&lt;CAE6FiQ_xauwvWOodRnARncGe6t-othD7D468L+PdjVMMt7FSgw@mail.gmail.com&gt;</t>
  </si>
  <si>
    <t>Thu, 25 Sep 2014 02:39:22 -0400</t>
  </si>
  <si>
    <t>Fwd: Rolling Stone interview/cover</t>
  </si>
  <si>
    <t>&lt;727B5896-F71A-42FC-84C3-4047FA0CE05E@gmail.com&gt;</t>
  </si>
  <si>
    <t>Sun, 16 Dec 2007 09:26:06 -0500</t>
  </si>
  <si>
    <t>SC News Clips 12-16</t>
  </si>
  <si>
    <t>&lt;391DB2D2E5138B43AA28B750D2D0789601618251@EVS1.hillaryclinton.local&gt;</t>
  </si>
  <si>
    <t>Sat, 18 Oct 2014 20:37:38 +0000</t>
  </si>
  <si>
    <t>&lt;a820dbf6f61a52d5a939c97f512e80f1@bounce.bluestatedigital.com&gt;</t>
  </si>
  <si>
    <t>Thu, 22 Jan 2015 17:58:04 +0000</t>
  </si>
  <si>
    <t>&lt;43AA882B9390F2428F6563C1C95B58C3185874DA@LAW-MBX02.law.georgetown.edu&gt;</t>
  </si>
  <si>
    <t>Fri, 23 Oct 2015 18:36:20 -0400</t>
  </si>
  <si>
    <t>Antonio Weiss &lt;weisstonio@gmail.com&gt;</t>
  </si>
  <si>
    <t>&lt;7B5542A8-EBB4-40AD-82EA-46F05CAE9EE9@gmail.com&gt;</t>
  </si>
  <si>
    <t>Wed, 17 Dec 2014 21:45:06 -0500</t>
  </si>
  <si>
    <t>Lyn Utrecht &lt;lutrecht@up-law.com&gt;</t>
  </si>
  <si>
    <t>Re: Options for an exploratory or future campaign committee to obtain
 a direct mail or email list</t>
  </si>
  <si>
    <t>&lt;CA+NiFyOnOQN4URtentMx2ZnvJaL3428X+7d_gGNAgm=SVCFvEA@mail.gmail.com&gt;</t>
  </si>
  <si>
    <t>Sun, 22 Mar 2015 19:25:42 +0000</t>
  </si>
  <si>
    <t>&lt;386A09E02E22D547B50B01F82E1B23EF61ABD0@smeopm01&gt;</t>
  </si>
  <si>
    <t>Sat, 13 Feb 2016 13:43:09 +0000</t>
  </si>
  <si>
    <t xml:space="preserve">Hillary goes almost 100% negative </t>
  </si>
  <si>
    <t>&lt;CY1PR17MB02040C98C213A3DFC9EF7E03DFAA0@CY1PR17MB0204.namprd17.prod.outlook.com&gt;</t>
  </si>
  <si>
    <t>Mon, 11 Jul 2011 12:10:05 -0400</t>
  </si>
  <si>
    <t>"Ben Schultz" &lt;Schultz@DCCC.ORG&gt;</t>
  </si>
  <si>
    <t>"Tom Mintz" &lt;Mintz@DCCC.ORG&gt;</t>
  </si>
  <si>
    <t>Please Join Us for a Great Baseball Event</t>
  </si>
  <si>
    <t>&lt;0DE7D775E5131B4F94E07A950416EA2F060629BD@D3CMAIL02.DCCC.LAN&gt;</t>
  </si>
  <si>
    <t>Wed, 20 May 2015 03:04:56 +0000</t>
  </si>
  <si>
    <t>FW: hoping for your help</t>
  </si>
  <si>
    <t>&lt;3e28887a41e04f2e8ac36089d9c08746@EXCH03.stanford.edu&gt;</t>
  </si>
  <si>
    <t>Fri, 28 Nov 2014 16:50:36 -0600</t>
  </si>
  <si>
    <t>Rome</t>
  </si>
  <si>
    <t>&lt;ACDA2BD7-8F36-4EC7-8CE3-EDE5588F8BA6@gmail.com&gt;</t>
  </si>
  <si>
    <t>Tue, 17 Sep 2013 10:18:42 -0400</t>
  </si>
  <si>
    <t>Greg Goddard &lt;greg@mayoralvinbrown.com&gt;</t>
  </si>
  <si>
    <t>Karen Tramontano &lt;Karen.Tramontano@bluestarstrategies.com&gt;</t>
  </si>
  <si>
    <t>Re: Confirming attendance</t>
  </si>
  <si>
    <t>&lt;CAJA5F88iff33BB7RcGYqGJRWnkRHXcXcgWEE5Zfsge3T4ovkew@mail.gmail.com&gt;</t>
  </si>
  <si>
    <t>Wed, 5 Nov 2008 09:55:09 -0500</t>
  </si>
  <si>
    <t>ABC news names Rahm</t>
  </si>
  <si>
    <t>&lt;3099A01118DF744597F8EABF6E746C9E0246DE96@dcexmb02.HH.LOCAL&gt;</t>
  </si>
  <si>
    <t>Mon, 12 Jan 2015 13:54:04 -0500</t>
  </si>
  <si>
    <t>"Revesz, Richard" &lt;Revesz@exchange.law.nyu.edu&gt;</t>
  </si>
  <si>
    <t>Methane report</t>
  </si>
  <si>
    <t>&lt;D0D98239.D6B4C%revesz@exchange.law.nyu.edu&gt;</t>
  </si>
  <si>
    <t>Sat, 5 Dec 2015 10:23:03 -0500</t>
  </si>
  <si>
    <t>Kathy Calvin &lt;kcalvin@unfoundation.org&gt;</t>
  </si>
  <si>
    <t>Re: Following up on dinner at U.S. Ambassador's Residence in Paris -
 Tues, December 8</t>
  </si>
  <si>
    <t>&lt;CAE6FiQ9eEHhMazLod5-T-PqNOhPrdYBRXZu5nwRouXdghnfeQw@mail.gmail.com&gt;</t>
  </si>
  <si>
    <t>Fri, 09 Oct 2015 07:14:08 -0400</t>
  </si>
  <si>
    <t>First Draft on Politics: Republican Candidates Risk Falling Into a House Divide</t>
  </si>
  <si>
    <t>&lt;5617A180.00000A7A@pmta04.ewr1.nytimes.com&gt;</t>
  </si>
  <si>
    <t>Tue, 8 Nov 2011 12:02:26 -0500</t>
  </si>
  <si>
    <t>Re: FW: Question for John</t>
  </si>
  <si>
    <t>&lt;CAE6FiQ_RX=Cu+iZ165UbzB8GNBBJ5-uaZDwVciNvOirKDMV95g@mail.gmail.com&gt;</t>
  </si>
  <si>
    <t>Thu, 9 Jul 2015 10:29:30 -0400</t>
  </si>
  <si>
    <t>FW: Private Message from Stephen Burwell</t>
  </si>
  <si>
    <t>&lt;02e901d0ba53$aaf72580$00e57080$@gmail.com&gt;</t>
  </si>
  <si>
    <t>Mon, 6 Jul 2015 14:17:48 -0400</t>
  </si>
  <si>
    <t>Re: final PR draft statement?</t>
  </si>
  <si>
    <t>&lt;CAEZb1wR34bU631Cy+1Dpt6di+KdGnfSK9=2Uc_LZrS0v5harwQ@mail.gmail.com&gt;</t>
  </si>
  <si>
    <t>Sat, 13 Jun 2015 15:07:47 -0500</t>
  </si>
  <si>
    <t>Re: Trade</t>
  </si>
  <si>
    <t>&lt;CAOa7NA_Pf92uzm6_qe38V3aMSsZefM32qLhjqvfRYQ-7_0rg5Q@mail.gmail.com&gt;</t>
  </si>
  <si>
    <t>Sat, 11 Jul 2015 22:00:22 -0400</t>
  </si>
  <si>
    <t>&lt;CAJiTYQauNrzGeeJB1vsdHd49VFfig-DYT4ah+_XF=qGYJeNtfg@mail.gmail.com&gt;</t>
  </si>
  <si>
    <t>Wed, 4 Mar 2015 17:41:25 -0500</t>
  </si>
  <si>
    <t>Special Category</t>
  </si>
  <si>
    <t>&lt;CAE6FiQ9sQvXn7T27YDjmstjdBinsKd05LtgnqdvL6Pt-OT+_Fw@mail.gmail.com&gt;</t>
  </si>
  <si>
    <t>Sat, 31 Oct 2015 10:36:17 -0400</t>
  </si>
  <si>
    <t>Mayor Buol email</t>
  </si>
  <si>
    <t>&lt;CAEMn5Qk2Txy6j0vrE4UKNp7oVDQ-xVgo-xbcSZa7hGgoVKbGbA@mail.gmail.com&gt;</t>
  </si>
  <si>
    <t>Wed, 16 Mar 2016 02:19:18 +0000</t>
  </si>
  <si>
    <t>&lt;e8c889345c5f4091b6bd30bb63affe37@scg-mbx2.scg.corp&gt;</t>
  </si>
  <si>
    <t>Thu, 21 Jan 2016 20:25:53 +0200</t>
  </si>
  <si>
    <t>Joosep Lahe &lt;developersolban@gmail.com&gt;</t>
  </si>
  <si>
    <t>How to get the millenial vote</t>
  </si>
  <si>
    <t>&lt;CAB_Q=NPcNTAoV_9KqLj1cozkSDxTTkGsuP5C1+CfC=p=Q2hzKQ@mail.gmail.com&gt;</t>
  </si>
  <si>
    <t>Wed, 20 Jan 2016 23:01:17 +0000</t>
  </si>
  <si>
    <t>firstyears &lt;firstyears@law.georgetown.edu&gt;</t>
  </si>
  <si>
    <t>Fall 2015 First-Year Grades/Mid-Year Scores Available via MyAccess</t>
  </si>
  <si>
    <t>&lt;454ED38CD3F6A94DBFBE980A6A2708B05ED6430D@LAW-MBX01.law.georgetown.edu&gt;</t>
  </si>
  <si>
    <t>Sat, 25 Oct 2014 18:06:10 -0400</t>
  </si>
  <si>
    <t>Fwd: Collection on Florence Progressive Governance Conference</t>
  </si>
  <si>
    <t>&lt;8589E800-C518-4090-88B7-31610D2D0530@gmail.com&gt;</t>
  </si>
  <si>
    <t>Mon, 6 Oct 2008 18:44:22 +0000</t>
  </si>
  <si>
    <t>&lt;1545392547-1223318660-cardhu_decombobulator_blackberry.rim.net-1461743798-@bxe032.bisx.prod.on.blackberry&gt;</t>
  </si>
  <si>
    <t>Wed, 12 Mar 2014 15:48:26 +0000</t>
  </si>
  <si>
    <t>RE: Teach Your Seminar again in Spring 2015?</t>
  </si>
  <si>
    <t>&lt;5191E504133F034196995D9F518E1F181DF85C@LAW-MBX01.law.georgetown.edu&gt;</t>
  </si>
  <si>
    <t>Sat, 31 Aug 2013 13:29:02 +0000</t>
  </si>
  <si>
    <t>Worse news:</t>
  </si>
  <si>
    <t>&lt;25ac31575830b7b5cdc03862a7f06620@bounce.bluestatedigital.com&gt;</t>
  </si>
  <si>
    <t>Fri, 18 Dec 2015 22:08:21 -0500</t>
  </si>
  <si>
    <t>Yasmin Wazir &lt;yswazir@gmail.com&gt;, John Podesta &lt;jp66@hillaryclinton.com&gt;, 
 John Podesta &lt;john.podesta@gmail.com&gt;, 
 Milia Fisher &lt;mfisher@hillaryclinton.com&gt;, Mandy Grunwald &lt;gruncom@aol.com&gt;, 
 Caitlin Merchant &lt;caitlin@grunwald-communications.com&gt;, 
 Connolly Keigher &lt;ckeigher@hillaryclinton.com&gt;, 
 "Barnett, Robert" &lt;RBarnett@wc.com&gt;, "Syski, Helen" &lt;HSyski@wc.com&gt;, 
 Jake Sullivan &lt;jsullivan@hillaryclinton.com&gt;, 
 Ashley Woolheater &lt;awoolheater@hillaryclinton.com&gt;</t>
  </si>
  <si>
    <t>Pick-ups tomorrow morning</t>
  </si>
  <si>
    <t>&lt;CANS5NrjY9Md-SQWLupFL1GmWs6qs_cR723gWWSy7i7bhU8O7=A@mail.gmail.com&gt;</t>
  </si>
  <si>
    <t>Fri, 18 Apr 2014 11:02:53 -0400</t>
  </si>
  <si>
    <t>ddegraff &lt;ddegraff@bowdoin.edu&gt;</t>
  </si>
  <si>
    <t>&lt;53513E9D.9000703@bowdoin.edu&gt;</t>
  </si>
  <si>
    <t>Wed, 22 Apr 2015 21:53:58 -0400</t>
  </si>
  <si>
    <t>&lt;CAEMn5QmD==ZLaDn=VJsK8A0nT_LKFezHzshzi9teFVO8wt-4SA@mail.gmail.com&gt;</t>
  </si>
  <si>
    <t>Fri, 3 Oct 2008 10:25:24 +0000</t>
  </si>
  <si>
    <t>Re: Not coming to DC</t>
  </si>
  <si>
    <t>&lt;2138231019-1223029534-cardhu_decombobulator_blackberry.rim.net-2122210979-@bxe032.bisx.prod.on.blackberry&gt;</t>
  </si>
  <si>
    <t>Sun, 22 Nov 2015 11:06:02 -0500</t>
  </si>
  <si>
    <t>Re: Keeping the Momentum Going</t>
  </si>
  <si>
    <t>&lt;-6559208999408804806@unknownmsgid&gt;</t>
  </si>
  <si>
    <t>Wed, 27 Jan 2016 12:20:45 -0500</t>
  </si>
  <si>
    <t>Re: Evolving the core message</t>
  </si>
  <si>
    <t>&lt;CAAEwKfzBBqdX_k0F4LFRBQmmFZfViLbjZSvfXQ-V=M1KaEbe8A@mail.gmail.com&gt;</t>
  </si>
  <si>
    <t>Wed, 21 Apr 2010 14:59:35 -0400</t>
  </si>
  <si>
    <t>"Addisu Demissie, BarackObama.com" &lt;info@barackobama.com&gt;</t>
  </si>
  <si>
    <t>Earth Day: Live chat with Carol Browner</t>
  </si>
  <si>
    <t>&lt;91d395b0942abd8a48f98068e6a2e27d@localhost.localdomain&gt;</t>
  </si>
  <si>
    <t>Tue, 21 Oct 2014 12:16:07 +0300</t>
  </si>
  <si>
    <t>&lt;3D89EB2DD3F547048881939423353A98@rodeh&gt;</t>
  </si>
  <si>
    <t>Mon, 20 Oct 2008 19:10:48 -0700</t>
  </si>
  <si>
    <t>"Sonal Shah" &lt;sonalshah@google.com&gt;</t>
  </si>
  <si>
    <t>john.podesta@gmail.com, todd.stern@wilmerhale.com, 
 "Juliana Gendelman" &lt;jgendelman@americanprogress.org&gt;, 
 "Julius Genachowski" &lt;jg@rock-creek-ventures.com&gt;, 
 "John Leibovitz" &lt;leibovitz@gmail.com&gt;</t>
  </si>
  <si>
    <t>Organization Memo - TIGR Group</t>
  </si>
  <si>
    <t>&lt;e83f8ef30810201910w3ae63bfw416695d19ddc3e78@mail.gmail.com&gt;</t>
  </si>
  <si>
    <t>Thu, 14 Aug 2008 18:28:12 -0400</t>
  </si>
  <si>
    <t>[big campaign] IE Watch 8/14</t>
  </si>
  <si>
    <t>&lt;8a3f92340808141528s305244exaec92e11e51151e7@mail.gmail.com&gt;</t>
  </si>
  <si>
    <t>Thu, 18 Dec 2014 15:16:46 +0000</t>
  </si>
  <si>
    <t>&lt;BY2PR0301MB0742140A0E6066423CA8CA9FBA6A0@BY2PR0301MB0742.namprd03.prod.outlook.com&gt;</t>
  </si>
  <si>
    <t>Mon, 2 Mar 2015 19:26:39 +0000</t>
  </si>
  <si>
    <t>David Binder &lt;David@db-research.com&gt;, Huma Abedin &lt;huma@hrcoffice.com&gt;, 
 Jen Palmieri &lt;jennifer.m.palmieri@gmail.com&gt;, 
 Joel Benenson &lt;jbenenson@bsgco.com&gt;, John Anzalone &lt;john@algpolling.com&gt;, 
 John Podesta &lt;john.podesta@gmail.com&gt;, 
 Kristina Schake &lt;kristinakschake@gmail.com&gt;, 
 Mandy   Grunwald &lt;gruncom@aol.com&gt;, "Margolis, Jim" &lt;Jim.Margolis@gmmb.com&gt;, 
 Marlon   Marshall &lt;marlondmarshall@gmail.com&gt;, 
 Nick Merrill &lt;nmerrill@hrcoffice.com&gt;, Robby Mook &lt;robbymook2015@gmail.com&gt;, 
 Teddy Goff &lt;teddy.goff@gmail.com&gt;, Tony   Carrk &lt;tony.carrk@gmail.com&gt;, 
 "Jester, Daniel" &lt;Daniel.Jester@gmmb.com&gt;</t>
  </si>
  <si>
    <t>Emergency Committee for Israel running spots on DC &amp; NYC cable news
 networks  3/2-3/3</t>
  </si>
  <si>
    <t>&lt;E2BD415EAD701F448CC43BDA118BC24743EE3899@phxmb3.corp.fleishman.com&gt;</t>
  </si>
  <si>
    <t>Tue, 7 Oct 2014 18:40:25 -0400</t>
  </si>
  <si>
    <t>Rebecca Hardcastle Wright &lt;rhardcastlewright@gmail.com&gt;</t>
  </si>
  <si>
    <t>Exoconsciousness</t>
  </si>
  <si>
    <t>&lt;CAEae_ZAAXPyCjk2QJCj6k7cuutwof5DLuaQ85jFK-9dGhN=zzQ@mail.gmail.com&gt;</t>
  </si>
  <si>
    <t>Mon, 6 Jul 2015 10:07:16 -0400</t>
  </si>
  <si>
    <t>Office of the Registrar &lt;lawreg@law.georgetown.edu&gt;</t>
  </si>
  <si>
    <t>"Podesta, John" &lt;podesta@law.georgetown.edu&gt;</t>
  </si>
  <si>
    <t xml:space="preserve">Grades Submitted Spring 2015 Congressional Investigations S (LAWG-309-08) </t>
  </si>
  <si>
    <t>&lt;9f8ffc21-5237-48b3-842f-722459d9b7c8@LAW-CAS1.law.georgetown.edu&gt;</t>
  </si>
  <si>
    <t>Fri, 24 Apr 2015 07:41:35 -0400</t>
  </si>
  <si>
    <t>News Clips - 4 24 15</t>
  </si>
  <si>
    <t>&lt;CAJkCx1_ihRQkZL+jWkiOKRTLETfQKivoj3nYHjEXJ2CHkZD0WQ@mail.gmail.com&gt;</t>
  </si>
  <si>
    <t>Tue, 25 Mar 2008 17:45:23 -0400</t>
  </si>
  <si>
    <t>spring 08 conf video overview.doc</t>
  </si>
  <si>
    <t>&lt;9370BED6AEC4AC40B3A3C23A4D4BF5FA0340044778@exmb01.netplexity.local&gt;</t>
  </si>
  <si>
    <t>Tue, 5 Feb 2008 14:29:54 -0500</t>
  </si>
  <si>
    <t>Peter Lewis</t>
  </si>
  <si>
    <t>&lt;9370BED6AEC4AC40B3A3C23A4D4BF5FA01EB38B72E@exmb01.netplexity.local&gt;</t>
  </si>
  <si>
    <t>Fri, 3 Jul 2015 11:41:18 -0400</t>
  </si>
  <si>
    <t>Christina Reynolds &lt;creynolds@hillaryclinton.com&gt;, 
 Jake Sullivan &lt;jsullivan@hillaryclinton.com&gt;, 
 Jennifer Palmieri &lt;jpalmieri@hillaryclinton.com&gt;, 
 John Podesta &lt;john.podesta@gmail.com&gt;, 
 Kristina Schake &lt;kschake@hillaryclinton.com&gt;, 
 Oren Shur &lt;oshur@hillaryclinton.com&gt;, Robby Mook &lt;re47@hillaryclinton.com&gt;, 
 Teddy Goff &lt;tgoff@hillaryclinton.com&gt;</t>
  </si>
  <si>
    <t>&lt;CAAEwKfwC+4TKab86jafOZ6WkT+30J8hPmCbXuBunuSS4kc6vJw@mail.gmail.com&gt;</t>
  </si>
  <si>
    <t>Sun, 17 Jan 2016 02:41:30 +0000</t>
  </si>
  <si>
    <t>&lt;CAJiTYQYsFXzccF0kp9=MGi6D4ZcR2W8KQcm3M-FK-y2n+vCicg@mail.gmail.com&gt;</t>
  </si>
  <si>
    <t>Sun, 12 Apr 2015 21:26:29 -0400</t>
  </si>
  <si>
    <t>&lt;675E78D1-BA8B-47CB-8AAB-DADC61985E3E@aol.com&gt;</t>
  </si>
  <si>
    <t>Thu, 03 Sep 2015 01:32:27 +0000</t>
  </si>
  <si>
    <t>Canceled Event: NH Focus Group Debrief @ Wed Sep 2, 2015 9:35pm -
 10pm (john.podesta@gmail.com)</t>
  </si>
  <si>
    <t>&lt;001a11c2ffb881723e051ecdc166@google.com&gt;</t>
  </si>
  <si>
    <t>Thu, 11 Dec 2008 09:45:13 -0500</t>
  </si>
  <si>
    <t>[big campaign] Economic Recovery Clips 12/11/08</t>
  </si>
  <si>
    <t>&lt;29FF7EFA288ACD488DD412939D4D1BABAD7E09@aufc-server.AUFC.local&gt;</t>
  </si>
  <si>
    <t>Sun, 21 Feb 2016 23:24:27 -0500</t>
  </si>
  <si>
    <t>Ben Jealous</t>
  </si>
  <si>
    <t>&lt;CAJiTYQZO-7uMtD3P2XZ6CB=exXgBxyX1AiYv3rq3Y8_qz0yHow@mail.gmail.com&gt;</t>
  </si>
  <si>
    <t>Mon, 04 Jan 2016 20:28:01 +0000</t>
  </si>
  <si>
    <t>john.podesta@gmail.com, nnayak@hillaryclinton.com, oshur@hillaryclinton.com, 
 slatham@hillaryclinton.com</t>
  </si>
  <si>
    <t>Invitation: Ads/Closing Arguments Review @ Tue Jan 5, 2016 10am -
 10:45am (john.podesta@gmail.com)</t>
  </si>
  <si>
    <t>&lt;001a113f2c2a1e3282052887f593@google.com&gt;</t>
  </si>
  <si>
    <t>Sat, 5 Sep 2015 07:06:12 -0400</t>
  </si>
  <si>
    <t>HRC and Social Security</t>
  </si>
  <si>
    <t>&lt;SNT404-EAS410060401FFB50C8288201DF560@phx.gbl&gt;</t>
  </si>
  <si>
    <t>Mon, 19 Oct 2015 13:48:54 -0400</t>
  </si>
  <si>
    <t>"Rob McCulloch" &lt;info@bluegreenalliance.org&gt;</t>
  </si>
  <si>
    <t>&lt;e386d85a559f4c5bb90a10a0dcbb0b57@bluegreenalliance.org&gt;</t>
  </si>
  <si>
    <t>Wed, 14 Oct 2009 09:42:12 -0400</t>
  </si>
  <si>
    <t>[big campaign] Graham to Paulites: "If You Don't Like It [The GOP]
 You Can Leave"</t>
  </si>
  <si>
    <t>&lt;A28459BA2B4D5D49BED0238513058A7F0127321E2C06@CAPMAILBOX.americanprogresscenter.org&gt;</t>
  </si>
  <si>
    <t>Wed, 2 Apr 2014 13:17:26 -0700</t>
  </si>
  <si>
    <t>Mom &lt;podesta.mary@gmail.com&gt;, Pa &lt;john.podesta@gmail.com&gt;, 
 Mae Podesta &lt;mpodesta@gmail.com&gt;, Gabe &lt;gpodesta@gmail.com&gt;</t>
  </si>
  <si>
    <t>New glasses and new shirt.</t>
  </si>
  <si>
    <t>&lt;CAAVDwMLi0Ddmah6oZU1CZhRdDhrvh+JRxcibzeRH4F5D=Qnz_w@mail.gmail.com&gt;</t>
  </si>
  <si>
    <t>Sat, 6 Feb 2016 17:15:17 -0500</t>
  </si>
  <si>
    <t>dmarchick@gmail.com</t>
  </si>
  <si>
    <t>Positioning</t>
  </si>
  <si>
    <t>&lt;A3A9AC04-FB3C-41AB-9A68-E75C9F44D956@gmail.com&gt;</t>
  </si>
  <si>
    <t>Tue, 3 Mar 2015 13:04:21 -0500</t>
  </si>
  <si>
    <t>PRESS RELEASE:  New PPI Report Argues Zero-Rating Can Boost
 Internet Ecosystems in Poor and Developing Countries</t>
  </si>
  <si>
    <t>&lt;2234690423.-2108152100@wfc.wfcDB.reply.salsalabs.com&gt;</t>
  </si>
  <si>
    <t>Tue, 26 Jan 2010 14:02:00 GMT</t>
  </si>
  <si>
    <t>"Stephanie T. Kushner, LCV" &lt;feedback@lcv.org&gt;</t>
  </si>
  <si>
    <t>FW: The stakes just got even higher</t>
  </si>
  <si>
    <t>&lt;20100126140200.5023.1537.qmail@omail6.sac.getactive.com&gt;</t>
  </si>
  <si>
    <t>Thu, 23 Apr 2015 16:54:26 -0400</t>
  </si>
  <si>
    <t>Re: Where on 57th is 4 Seasons?</t>
  </si>
  <si>
    <t>&lt;CAKM1B--cYJ0xvCr=Q=o9mmb0v_cUrHriReZzWuAM0pfzx0quSg@mail.gmail.com&gt;</t>
  </si>
  <si>
    <t>Tue, 7 Jul 2015 14:45:59 -0500</t>
  </si>
  <si>
    <t>Re: Quote - Leibovich</t>
  </si>
  <si>
    <t>&lt;-571975310467381330@unknownmsgid&gt;</t>
  </si>
  <si>
    <t>Tue, 17 Mar 2015 22:33:20 -0400</t>
  </si>
  <si>
    <t>&lt;CAB5o6baqHA4QFdTCkLE+K5LHLY-s97H0trG9UEk-==c+wyjF2g@mail.gmail.com&gt;</t>
  </si>
  <si>
    <t>Tue, 15 May 2012 13:34:39 -0400</t>
  </si>
  <si>
    <t>Bruce Lindsey &lt;blindsey@clintonfoundation.org&gt;, 
 Laura Graham &lt;lgraham@clintonfoundation.org&gt;, 
 Doug Band - PC &lt;doug@presidentclinton.com&gt;, 
 Justin Cooper - PC &lt;justin@presidentclinton.com&gt;, 
 Bari Lurie contact &lt;bari@chelseaoffice.com&gt;, 
 Hannah Richert - PC &lt;hannah@presidentclinton.com&gt;, 
 Valerie Alexander &lt;valexander@clintonfoundation.org&gt;, 
 Angel Urena &lt;aurena@clintonfoundation.org&gt;, 
 "matt.mckenna@gmail.com" &lt;matt.mckenna@gmail.com&gt;, 
 "john.podesta@gmail.com" &lt;john.podesta@gmail.com&gt;</t>
  </si>
  <si>
    <t>For WJC: food crisis in west Africa</t>
  </si>
  <si>
    <t>&lt;D00800C9D48A754DA64285EA077375750167B72E3F@CLINTON07.utopiasystems.net&gt;</t>
  </si>
  <si>
    <t>Thu, 26 Feb 2015 16:59:03 -0500</t>
  </si>
  <si>
    <t>Scheduling: Call to Review Policy Poll Toplines</t>
  </si>
  <si>
    <t>&lt;D11500CE.37CD7%marissa.astor@icloud.com&gt;</t>
  </si>
  <si>
    <t>Wed, 17 Jun 2015 19:33:09 -0400</t>
  </si>
  <si>
    <t>Tony Carrk &lt;tcarrk@hillaryclinton.com&gt;, 
 Amanda Renteria &lt;arenteria@hillaryclinton.com&gt;, 
 John Podesta &lt;john.podesta@gmail.com&gt;, 
 Jennifer Palmieri &lt;jpalmieri@hillaryclinton.com&gt;, 
 Marlon Marshall &lt;mmarshall@hillaryclinton.com&gt;, 
 Maya Harris &lt;mharris@hillaryclinton.com&gt;, 
 Emily Aden &lt;eaden@hillaryclinton.com&gt;, 
 Jake Sullivan &lt;jsullivan@hillaryclinton.com&gt;, 
 Huma Abedin &lt;ha16@hillaryclinton.com&gt;, 
 Kristina Schake &lt;kschake@hillaryclinton.com&gt;, 
 Brian Fallon &lt;bfallon@hillaryclinton.com&gt;, 
 Christina Reynolds &lt;creynolds@hillaryclinton.com&gt;, 
 Robby Mook &lt;re47@hillaryclinton.com&gt;, 
 "Ann O'Leary" &lt;aoleary@hillaryclinton.com&gt;, 
 Brynne Craig &lt;bcraig@hillaryclinton.com&gt;, 
 Emmy Ruiz &lt;eruiz@hillaryclinton.com&gt;</t>
  </si>
  <si>
    <t>&lt;CAAEwKfxOKQO_C1z4PnyXMgmrwE6bELOioBAwfh3-xgRAo0Q-Cg@mail.gmail.com&gt;</t>
  </si>
  <si>
    <t>Fri, 15 Jan 2016 00:57:01 +0000</t>
  </si>
  <si>
    <t>Biopolitical Views &amp; News: CRISPR Gene Editing: Minding the Germline, Going
 Public, False Inevitabilities</t>
  </si>
  <si>
    <t>&lt;89/F2-28292-DD348965@genius-network.com&gt;</t>
  </si>
  <si>
    <t>Mon, 25 May 2015 23:04:31 -0400</t>
  </si>
  <si>
    <t>Mandy Grunwald &lt;gruncom@aol.com&gt;, Joel Benenson &lt;jbenenson@bsgco.com&gt;, 
 Jim Margolis &lt;Jim.Margolis@gmmb.com&gt;, John Anzalone &lt;john@algpolling.com&gt;, 
 David Binder &lt;David@db-research.com&gt;, Robby Mook &lt;re47@hillaryclinton.com&gt;, 
 Jennifer Palmieri &lt;jpalmieri@hillaryclinton.com&gt;, 
 Kristina Schake &lt;kschake@hillaryclinton.com&gt;, john.podesta@gmail.com</t>
  </si>
  <si>
    <t>Koch's plan to fund "several" Republican candidates</t>
  </si>
  <si>
    <t>&lt;f978a594e4f97745ae5ca8053210a9a0@mail.gmail.com&gt;</t>
  </si>
  <si>
    <t>Wed, 18 Feb 2015 13:51:58 -0500</t>
  </si>
  <si>
    <t>Re: Mid-Day Roundup Weds 2/18</t>
  </si>
  <si>
    <t>&lt;CAE6FiQ_K2r1Y0vpYTam=Rk95ny1t5OJgpU+x1rxNtvTx_MUx=g@mail.gmail.com&gt;</t>
  </si>
  <si>
    <t>Wed, 20 Feb 2008 22:08:09 -0500</t>
  </si>
  <si>
    <t>&lt;80A0C6FBCD6E494E8933D1D1A52D267A060DAB90@epistula.americanprogresscenter.org&gt;</t>
  </si>
  <si>
    <t>Tue, 24 Mar 2015 18:21:13 -0400</t>
  </si>
  <si>
    <t>The Hill: Ted Cruz, ObamaCare customer | start spreadin' the news.....</t>
  </si>
  <si>
    <t>&lt;SNT404-EAS390C9832AA1CAF0ABE50E50DF0A0@phx.gbl&gt;</t>
  </si>
  <si>
    <t>Sat, 13 Jun 2015 23:33:13 -0400</t>
  </si>
  <si>
    <t>&lt;5A8A1892-29CC-49FF-B667-E5A24C73E286@gmail.com&gt;</t>
  </si>
  <si>
    <t>Fri, 21 Aug 2015 12:12:48 +0000</t>
  </si>
  <si>
    <t>&lt;CY1PR0201MB1482DCC727D5F7692FC5B467B0650@CY1PR0201MB1482.namprd02.prod.outlook.com&gt;</t>
  </si>
  <si>
    <t>Sun, 25 Oct 2015 21:01:45 -0400</t>
  </si>
  <si>
    <t>&lt;946227257782242123@unknownmsgid&gt;</t>
  </si>
  <si>
    <t>Thu, 14 Jan 2016 15:38:37 -0500</t>
  </si>
  <si>
    <t>Debbie Stabenow &lt;dsmichigan@gmail.com&gt;</t>
  </si>
  <si>
    <t>&lt;2036D1BB-180C-4A30-A273-9BA9B0BFA56C@gmail.com&gt;</t>
  </si>
  <si>
    <t>Sun, 26 Oct 2008 17:51:36 -0500</t>
  </si>
  <si>
    <t>PDB</t>
  </si>
  <si>
    <t>&lt;D5741E19E8CAB942A960B129CDEDEB4B078E3A74@DAMON.obama.local&gt;</t>
  </si>
  <si>
    <t>Mon, 11 Jan 2016 11:05:38 -0500</t>
  </si>
  <si>
    <t>Re: FYI 12pm-1pm Talkers mtg today, at Perkins</t>
  </si>
  <si>
    <t>&lt;CAEMn5QkZnnpMWhwNcQbqG5_Ef6ADvdJEymwxTTwCbWFxDB6QGw@mail.gmail.com&gt;</t>
  </si>
  <si>
    <t>Wed, 12 Nov 2008 09:25:19 -0500</t>
  </si>
  <si>
    <t>Betty Currie &lt;Betty.Currie@ptt.gov&gt;</t>
  </si>
  <si>
    <t>&lt;2D9BF548D5515F438B3AA0B0BE7BF5F62F72FC23C1@MBX-01.ptt.gov&gt;</t>
  </si>
  <si>
    <t>Thu, 23 Apr 2015 15:24:12 -0400</t>
  </si>
  <si>
    <t>Re: FW: Casey</t>
  </si>
  <si>
    <t>&lt;CAE6FiQ-bo3Fzj3RNGebZVxvzPi38=GLc9E5408E0Ngc9KX=+3w@mail.gmail.com&gt;</t>
  </si>
  <si>
    <t>Fri, 12 Sep 2008 15:05:09 -0500</t>
  </si>
  <si>
    <t>"Jim Messina" &lt;jmessina@barackobama.com&gt;</t>
  </si>
  <si>
    <t>"Chris Lu" &lt;clu@barackobama.com&gt;, "Pete Rouse" &lt;prouse@barackobama.com&gt;, 
 fromanm@citi.com, john.podesta@gmail.com</t>
  </si>
  <si>
    <t>RE: assessing campaign staff</t>
  </si>
  <si>
    <t>&lt;1B00035490093D4A9609987376E3B8332732F16B@manny.obama.local&gt;</t>
  </si>
  <si>
    <t>Fri, 28 Dec 2012 18:15:56 +0000</t>
  </si>
  <si>
    <t>Showtime</t>
  </si>
  <si>
    <t>&lt;50dde1dcc35bd_5b8bfbe2c218f3@worker1.nbuild.3dna.managedmachine.com.mail&gt;</t>
  </si>
  <si>
    <t>Mon, 18 Jan 2016 10:25:05 -0500</t>
  </si>
  <si>
    <t>&lt;CAE6FiQ_BWDCCwu+WU42KRz=oE-a0piwcFoR+CO0aOOZ_Sh1hXg@mail.gmail.com&gt;</t>
  </si>
  <si>
    <t>Mon, 2 Feb 2015 18:31:12 +0200</t>
  </si>
  <si>
    <t>Re: Sarah miller</t>
  </si>
  <si>
    <t>&lt;CAJiTYQYuikfyVNspZ-MEha3-JC6Gs5W=0a8RDmU6vNzCiE4N5w@mail.gmail.com&gt;</t>
  </si>
  <si>
    <t>Tue, 31 Jul 2012 09:19:35 -0500 (CDT)</t>
  </si>
  <si>
    <t>"Gene Karpinski, League of Conservation Voters Victory Fund" &lt;feedback@lcv.org&gt;</t>
  </si>
  <si>
    <t>Flat Earth Five: Match Deadline Tonight!</t>
  </si>
  <si>
    <t>&lt;32200794.1343744386356.JavaMail.www@app319&gt;</t>
  </si>
  <si>
    <t>Tue, 21 Oct 2008 06:44:25 -0700 (PDT)</t>
  </si>
  <si>
    <t>Alexia Kelley &lt;alexiakkelley@yahoo.com&gt;</t>
  </si>
  <si>
    <t>Transition and Future</t>
  </si>
  <si>
    <t>&lt;604692.91437.qm@web52012.mail.re2.yahoo.com&gt;</t>
  </si>
  <si>
    <t>Fri, 23 Oct 2015 13:12:28 -0400</t>
  </si>
  <si>
    <t>i think there is an opportunity here.....</t>
  </si>
  <si>
    <t>&lt;0B290522-C13B-4630-9BB9-AB14BAC13CE9@gmail.com&gt;</t>
  </si>
  <si>
    <t>Sat, 27 Feb 2016 09:41:48 -0800</t>
  </si>
  <si>
    <t>&lt;CAP-MWF5su+BZNkF=37PrKQpBgPapcO=WGpgS=eSJ8gUFFfTHCg@mail.gmail.com&gt;</t>
  </si>
  <si>
    <t>Fri, 27 Mar 2015 19:32:11 +0000</t>
  </si>
  <si>
    <t>FW: PDF Final Briefing Binder</t>
  </si>
  <si>
    <t>&lt;BLUPR05MB625976CF43713CD085994EFBF090@BLUPR05MB625.namprd05.prod.outlook.com&gt;</t>
  </si>
  <si>
    <t>Sun, 10 Jan 2010 12:22:18 -0500</t>
  </si>
  <si>
    <t>Year One Memento</t>
  </si>
  <si>
    <t>&lt;bab10c6e1001100922r5268f3f4kc125ebf62d8189a7@mail.gmail.com&gt;</t>
  </si>
  <si>
    <t>Sun, 11 May 2014 12:14:43 -0400</t>
  </si>
  <si>
    <t>Fwd: Theory of the Case</t>
  </si>
  <si>
    <t>&lt;CALk44aDVZB7CcaC59ego6Ks8Fjh8uDYpJ4AyJesBL7V5PZN0NA@mail.gmail.com&gt;</t>
  </si>
  <si>
    <t>Mon, 22 Feb 2016 21:11:54 -0500</t>
  </si>
  <si>
    <t>May 6th Hewlett-Sponsored Conference at Stanford</t>
  </si>
  <si>
    <t>&lt;CAPwQm5H1W=57sN0pLmErsX+CrgM4e2DTOXCNULXyuYQjh=dEyg@mail.gmail.com&gt;</t>
  </si>
  <si>
    <t>Mon, 15 Jul 2013 14:30:10 -0400</t>
  </si>
  <si>
    <t>Join Los Angeles Mayor Eric Garcetti in DC this Thursday!</t>
  </si>
  <si>
    <t>&lt;a034d0f8783e49b88267c81d87008f48@gmail.com&gt;</t>
  </si>
  <si>
    <t>Wed, 9 Sep 2015 19:09:09 -0400</t>
  </si>
  <si>
    <t>Jennifer Palmieri &lt;jpalmieri@hillaryclinton.com&gt;, 
 Kristina Schake &lt;kschake@hillaryclinton.com&gt;, 
 Dan Schwerin &lt;dschwerin@hillaryclinton.com&gt;, 
 Megan Rooney &lt;Mrooney@hillaryclinton.com&gt;, 
 Kristina Costa &lt;kcosta@hillaryclinton.com&gt;, 
 Nick Merrill &lt;nmerrill@hillaryclinton.com&gt;, 
 Christina Reynolds &lt;creynolds@hillaryclinton.com&gt;, 
 Brian Fallon &lt;bfallon@hillaryclinton.com&gt;, 
 Huma Abedin &lt;ha16@hillaryclinton.com&gt;, Robby Mook &lt;re47@hillaryclinton.com&gt;, 
 Tony Carrk &lt;tcarrk@hillaryclinton.com&gt;, 
 John Podesta &lt;john.podesta@gmail.com&gt;</t>
  </si>
  <si>
    <t>20150909 Transcript | Building Trades Union (Keystone XL)</t>
  </si>
  <si>
    <t>&lt;3827004892188885622@unknownmsgid&gt;</t>
  </si>
  <si>
    <t>Sun, 18 Oct 2015 19:20:50 +0200</t>
  </si>
  <si>
    <t>Ori Arad &lt;ori93623@gmail.com&gt;</t>
  </si>
  <si>
    <t>United States presidential election</t>
  </si>
  <si>
    <t>&lt;CALhhf+_K2h49kfY_f5TrUXasUcTo7ctWAk+NX=iVz8FWyi0D2Q@mail.gmail.com&gt;</t>
  </si>
  <si>
    <t>Thu, 12 Mar 2015 21:25:31 +0000</t>
  </si>
  <si>
    <t>Btw</t>
  </si>
  <si>
    <t>&lt;50C0936D-BD19-423E-8E85-B51BD91F983D@nbcuni.com&gt;</t>
  </si>
  <si>
    <t>Tue, 23 Sep 2008 08:20:04 -0400</t>
  </si>
  <si>
    <t>&lt;8F8DAD58152C5E4B97F98532F5BB18DA02FA16AD@QGNYCEXC01.quadranglenyc.quadranglegroup.com&gt;</t>
  </si>
  <si>
    <t>Fri, 4 Dec 2015 13:56:51 +0000</t>
  </si>
  <si>
    <t>Reminder: 2015 Community Holiday Party Next Tuesday</t>
  </si>
  <si>
    <t>&lt;D287042B.BB62%ems287@law.georgetown.edu&gt;</t>
  </si>
  <si>
    <t>Wed, 11 Mar 2015 14:25:35 -0400</t>
  </si>
  <si>
    <t>Directions: Grill on the Alley to Loews Hotel</t>
  </si>
  <si>
    <t>&lt;CAKM1B-8=t_xHXNoSxDPaJCwBMqvW9hRWX0srfS-mx61Dtn8pLg@mail.gmail.com&gt;</t>
  </si>
  <si>
    <t>Mon, 13 Jul 2015 22:11:02 +0000</t>
  </si>
  <si>
    <t>FW: Global Ocean Commission Update, and request for advise</t>
  </si>
  <si>
    <t>&lt;DM2PR0501MB15664690D06035F91A6552DADE9C0@DM2PR0501MB1566.namprd05.prod.outlook.com&gt;</t>
  </si>
  <si>
    <t>Mon, 9 Sep 2013 19:52:48 -0400</t>
  </si>
  <si>
    <t>Tell Congress: Shutting down the government is not an option</t>
  </si>
  <si>
    <t>&lt;739fb5bda7299b250bd78e6ec9e062e7@ofa0.bounce.bluestatedigital.com&gt;</t>
  </si>
  <si>
    <t>Fri, 22 Jan 2016 20:09:51 -0500</t>
  </si>
  <si>
    <t>John Podesta &lt;john.podesta@gmail.com&gt;, Robby Mook &lt;re47@hillaryclinton.com&gt;, 
 Joel Benenson &lt;jbenenson@bsgco.com&gt;, 
 "Margolis, Jim" &lt;Jim.Margolis@gmmb.com&gt;, Mandy Grunwald &lt;gruncom@aol.com&gt;, 
 John Anzalone &lt;john@algpolling.com&gt;, David Binder &lt;David@db-research.com&gt;, 
 David Dixon &lt;david@dixondavismedia.com&gt;, 
 Rich Davis &lt;rich@dixondavismedia.com&gt;, 
 Elan Kriegel &lt;ekriegel@hillaryclinton.com&gt;, 
 Jennifer Palmieri &lt;jpalmieri@hillaryclinton.com&gt;, 
 Navin Nayak &lt;nnayak@hillaryclinton.com&gt;, 
 Heather Stone &lt;hstone@hillaryclinton.com&gt;</t>
  </si>
  <si>
    <t>Agenda/info for tonight's 8:30PM AD call</t>
  </si>
  <si>
    <t>&lt;a78744ea181a32ba57b04fceaa38b3f2@mail.gmail.com&gt;</t>
  </si>
  <si>
    <t>Wed, 22 Apr 2015 21:02:19 -0400</t>
  </si>
  <si>
    <t>Figured out Amtrak problem</t>
  </si>
  <si>
    <t>&lt;-6049337635104069916@unknownmsgid&gt;</t>
  </si>
  <si>
    <t>Fri, 30 Jan 2015 20:08:59 +0000</t>
  </si>
  <si>
    <t>Sherrod Brown/Columbus</t>
  </si>
  <si>
    <t>&lt;CY1PR0301MB06355F1BF9982F1C2ACDD86FDD310@CY1PR0301MB0635.namprd03.prod.outlook.com&gt;</t>
  </si>
  <si>
    <t>Thu, 05 Nov 2009 18:17:44 GMT</t>
  </si>
  <si>
    <t>"Miranda Norman " &lt;info@votevets.org&gt;</t>
  </si>
  <si>
    <t>Coburn Blocking Vets' Aid - Will You Stand Up To Him?</t>
  </si>
  <si>
    <t>&lt;20091105181744.12065.4105.qmail@omail2.sac.getactive.com&gt;</t>
  </si>
  <si>
    <t>Mon, 21 Dec 2015 16:43:09 -0500</t>
  </si>
  <si>
    <t>Re: Getting up here tonight?</t>
  </si>
  <si>
    <t>&lt;0531977E-7F56-4633-B599-62FB28123301@gmail.com&gt;</t>
  </si>
  <si>
    <t>Tue, 6 Oct 2015 13:00:26 -0400</t>
  </si>
  <si>
    <t>Danny Abraham</t>
  </si>
  <si>
    <t>&lt;CAE6FiQ_QFrCQQUjXW8WA5yEYVU_kgGTN7VQd0_iWQ5zWbLykWw@mail.gmail.com&gt;</t>
  </si>
  <si>
    <t>Wed, 5 Aug 2015 19:14:28 -0400</t>
  </si>
  <si>
    <t>Marlon Marshall &lt;mmarshall@hillaryclinton.com&gt;, 
 Kate Offerdahl &lt;kofferdahl@hillaryclinton.com&gt;</t>
  </si>
  <si>
    <t>RE: Long-Term Strategy Meeting materials</t>
  </si>
  <si>
    <t>&lt;d552463615c77fc5a0e3ba6c32bf25d3@mail.gmail.com&gt;</t>
  </si>
  <si>
    <t>Sun, 17 Jan 2016 16:58:47 -0500</t>
  </si>
  <si>
    <t>FOR REVIEW: Debate Tweets</t>
  </si>
  <si>
    <t>&lt;CAEMn5QnvykAuegNLxuQegn0WMA-6SGNaqEE8jt=mVKn3K+hWdg@mail.gmail.com&gt;</t>
  </si>
  <si>
    <t>Fri, 19 Mar 2010 15:52:38 GMT</t>
  </si>
  <si>
    <t>Alert: Boccieri To Vote For Health Care and Vets; Let's Help Him!</t>
  </si>
  <si>
    <t>&lt;20100319155238.18251.2475.qmail@omail5.sac.getactive.com&gt;</t>
  </si>
  <si>
    <t>Sat, 3 Aug 2013 13:22:44 -0400</t>
  </si>
  <si>
    <t>Sign President Obama's birthday card?</t>
  </si>
  <si>
    <t>&lt;9a308a4f83e5c6507abd20b6bb1dde50@ofa0.bounce.bluestatedigital.com&gt;</t>
  </si>
  <si>
    <t>Wed, 22 Jul 2015 12:27:21 -0500</t>
  </si>
  <si>
    <t>"Bill Bishop" &lt;bbishop@gmail.com&gt;</t>
  </si>
  <si>
    <t>travelling Re: Thank you</t>
  </si>
  <si>
    <t>&lt;CANUrZ_LM3-3Ew=-sb2Pve_6gJjLeuj-X_fby8eY9M6vrfvFC1w@mail.gmail.com&gt;</t>
  </si>
  <si>
    <t>Thu, 3 Mar 2016 17:53:52 +0000</t>
  </si>
  <si>
    <t>"Zeldin, Michael" &lt;mzeldin@BuckleySandler.com&gt;</t>
  </si>
  <si>
    <t>new language in Clinton message</t>
  </si>
  <si>
    <t>&lt;08CBC8EF75031449A531EF7E2ABED25538576936@BUC1ABMEM01.BUCKSAND.com&gt;</t>
  </si>
  <si>
    <t>Thu, 02 Apr 2015 13:03:15 -0400</t>
  </si>
  <si>
    <t>[REMINDER] =?ISO-8859-1?B?Q2FsbIsx?=:15 PM EDT // 12:15 PM CDT</t>
  </si>
  <si>
    <t>&lt;D142EE93.445F9%marissa.astor@icloud.com&gt;</t>
  </si>
  <si>
    <t>Mon, 2 Jun 2014 22:02:17 -0400</t>
  </si>
  <si>
    <t>Re: Congratulations and thanks</t>
  </si>
  <si>
    <t>&lt;87931B34-14D4-4BF5-BA54-E137CD27B630@gmail.com&gt;</t>
  </si>
  <si>
    <t>Mon, 17 Aug 2015 12:46:01 +0000</t>
  </si>
  <si>
    <t>&lt;1218819148.106947.1439815561851.JavaMail.wday@web1003.svc.prod.ash.wd&gt;</t>
  </si>
  <si>
    <t>Fri, 31 Oct 2008 18:02:35 +0000</t>
  </si>
  <si>
    <t>Delivered: Re: auto bailout</t>
  </si>
  <si>
    <t>&lt;1053790810-1225476144-cardhu_decombobulator_blackberry.rim.net-1747329564-@bxe245.bisx.prod.on.blackberry&gt;</t>
  </si>
  <si>
    <t>Fri, 18 Apr 2008 16:56:34 -0400</t>
  </si>
  <si>
    <t>Friday April 25th Availability</t>
  </si>
  <si>
    <t>&lt;f8fb37050804181356j59b308das1963186bb261618@mail.gmail.com&gt;</t>
  </si>
  <si>
    <t>Thu, 15 May 2008 09:47:19 -0400</t>
  </si>
  <si>
    <t>[big campaign] JOHN MCCAIN's RESEARCH ON WAR</t>
  </si>
  <si>
    <t>&lt;005601c8b692$3269e3e0$973daba0$@org&gt;</t>
  </si>
  <si>
    <t>Fri, 31 Oct 2008 14:23:44 -0400</t>
  </si>
  <si>
    <t>Will you join me on Election Night?</t>
  </si>
  <si>
    <t>&lt;870d6bfd06e98428276007b9095d4a72@localhost.localdomain&gt;</t>
  </si>
  <si>
    <t>Tue, 30 Jun 2015 16:48:55 -0400</t>
  </si>
  <si>
    <t>Fwd: Fw: Details for next Hillary trip to NH</t>
  </si>
  <si>
    <t>&lt;CAE6FiQ97MNCgT3L398PAQiTwUgewd+srDRTN1v3a14fCXRqLcg@mail.gmail.com&gt;</t>
  </si>
  <si>
    <t>Thu, 3 Sep 2015 16:02:04 +0000</t>
  </si>
  <si>
    <t>"Smith, Gayle" &lt;Gayle_E._Smith@nsc.eop.gov&gt;</t>
  </si>
  <si>
    <t>Re: Fwd: One idea</t>
  </si>
  <si>
    <t>&lt;E490F76823F0E44CAFB111756442F7B1380B2CF0@smeopm06&gt;</t>
  </si>
  <si>
    <t>Fri, 23 Oct 2015 16:19:00 +0000</t>
  </si>
  <si>
    <t>"Stephen Goldstein - Garden State Equality (stevengoldstein@rutgers.edu)" &lt;stevengoldstein@rutgers.edu&gt;, 
 "Anne Sciaino (asciaino@hillaryclinton.com)" &lt;asciaino@hillaryclinton.com&gt;, 
 =?us-ascii?Q?Stephen_Goldstein=0D=0A_=28stevengoldstein.email@gmail.com=29?= &lt;stevengoldstein.email@gmail.com&gt;, 
 "Phillip Sellinger (sellingerp@gtlaw.com)" &lt;sellingerp@gtlaw.com&gt;</t>
  </si>
  <si>
    <t>FW: October 27th - Invitation/HILLARY CLINTON S LAST NEW JERSEY
 VISIT BEFORE IOWA ANDROID N.H PRIMARIES</t>
  </si>
  <si>
    <t>&lt;92D3939502DAB54CAD97AD54C43BCD980E347CCE@VX01MBX0001.va-exch.asp&gt;</t>
  </si>
  <si>
    <t>Sun, 16 Nov 2008 13:09:58 -0500</t>
  </si>
  <si>
    <t>my role</t>
  </si>
  <si>
    <t>&lt;8D7491BB0FF9BF4C9C6E552B3732141DE53C21@pssvr.progressivestrategies.net&gt;</t>
  </si>
  <si>
    <t>Sat, 22 Mar 2014 21:07:37 -0400</t>
  </si>
  <si>
    <t>&lt;E62169E5-32E3-4F0E-9AB5-88B5EB4569B3@gmail.com&gt;</t>
  </si>
  <si>
    <t>Mon, 20 Oct 2014 19:56:18 +0000</t>
  </si>
  <si>
    <t>Anne Hall &lt;Anne.Hall@APORTER.COM&gt;, Bill Antholis &lt;wantholis@brookings.edu&gt;,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Dan Benjamin &lt;dbenjam61@hotmail.com&gt;, 
 Daniel Silverberg &lt;danielsilverberg@yahoo.com&gt;, 
 Denis McDonough &lt;denis.mcdonough@gmail.com&gt;, 
 Derek Chollet &lt;dhchollet@gmail.com&gt;, 
 =?us-ascii?Q?Don_Gips=0D=0A_=28don.gips@gmail.com=29?= &lt;don.gips@gmail.com&gt;, 
 donkerrick &lt;donkerrick@comcast.net&gt;, Eryn Sanders &lt;eryn.sepp@gmail.com&gt;, 
 Fariba Yassaee &lt;fyassaee@albrightstonebridge.com&gt;, 
 Greg Craig &lt;gcraig@skadden.com&gt;, 
 =?us-ascii?Q?Jamie=0D=0A_Rubin?= &lt;JamesPRubin1960@gmail.com&gt;, 
 Jan Vulevich Stewart &lt;jstewart@albrightstonebridge.com&gt;, 
 Jeff Smith &lt;jeffrey_smith@aporter.com&gt;, Jeremy Bash &lt;jeremybash@gmail.com&gt;, 
 Jessica Lewis &lt;lewisje03@yahoo.com&gt;, 
 =?us-ascii?Q?Jim=0D=0A_Miller_-_Department_of_Defense_=28james.n.miller.jr@gmail.com?=
 =?us-ascii?Q?=29?= &lt;james.n.miller.jr@gmail.com&gt;, 
 Jim O'Brien &lt;jobrien@albrightstonebridge.com&gt;, 
 "Joanna Nicoletti (info@forwardengagement.org)" &lt;info@forwardengagement.org&gt;, 
 Joe Cirincione &lt;jcirincione@ploughshares.org&gt;, 
 John Norris &lt;jnorris@americanprogress.org&gt;, 
 John Podesta &lt;john.podesta@gmail.com&gt;, Julianne Smith &lt;julsmi@gmail.com&gt;, 
 Ken Lieberthal &lt;klieberthal@brookings.edu&gt;, 
 Kurt Campbell &lt;kurtmcampbell@yahoo.com&gt;, 
 =?us-ascii?Q?Laura=0D=0A_Huber?= &lt;lhuber@albrightstonebridge.com&gt;, 
 Leon Fuerth &lt;hdpf@msn.com&gt;, 
 =?us-ascii?Q?Maida=0D=0A_Stadtler?= &lt;mstadtler@apcoworldwide.com&gt;, 
 Marcel Lettre &lt;mlettre@verizon.net&gt;, 
 "Mariah Sixkiller (mariah6@gmail.com)" &lt;mariah6@gmail.com&gt;, 
 Martin Indyk &lt;mindyk@brookings.edu&gt;, 
 Michael Morell &lt;michaelbuckeye24@gmail.com&gt;, 
 =?us-ascii?Q?Michele=0D=0A_Flournoy?= &lt;micheleflournoy3@gmail.com&gt;, 
 Pat Griffin &lt;pgriffin@pmj-dc.com&gt;, Rich Verma &lt;rverma@steptoe.com&gt;, 
 Rob Malley &lt;rmalley555@gmail.com&gt;, 
 =?us-ascii?Q?Samuel=0D=0A_Berger?= &lt;sberger@albrightstonebridge.com&gt;, 
 Sharon Burke &lt;burkese@comcast.net&gt;, Steve Ricchetti &lt;sricchetti@cox.net&gt;, 
 Strobe Talbott &lt;stalbott@brookings.edu&gt;, Susan Rice &lt;ricesusane@aol.com&gt;, 
 Suzy George &lt;suzygeorge8@gmail.com&gt;, 
 "Tamara Wittes (twittes@brookings.edu)" &lt;twittes@brookings.edu&gt;, 
 Tara Sonenshine &lt;tsonenshine@earthlink.net&gt;, 
 Theodore Waddelow &lt;twaddelow@albrightstonebridge.com&gt;, 
 Tim Roemer &lt;tjroemer@gmail.com&gt;, Tom Daschle &lt;tom.daschle@dlapiper.com&gt;, 
 Tom Donilon &lt;tdonilon@gmail.com&gt;, Tom Downey &lt;tdowney@dmggroup.com&gt;, 
 Tommy Ross &lt;trossjr@gmail.com&gt;, Toni Verstandig &lt;tonigverstandig@gmail.com&gt;, 
 =?us-ascii?Q?Tony=0D=0A_Blinken?= &lt;ablinken@aol.com&gt;, 
 Veronica Pollack &lt;Veronica.Pollock@dlapiper.com&gt;, 
 Vikram Singh &lt;vsingh@americanprogress.org&gt;, 
 Wendy Sherman &lt;wendyrsherman@gmail.com&gt;</t>
  </si>
  <si>
    <t>FW: Post is live</t>
  </si>
  <si>
    <t>&lt;b51aa69d7dd249b48cab1a2d5f604e6a@BLUPR07MB212.namprd07.prod.outlook.com&gt;</t>
  </si>
  <si>
    <t>Fri, 23 Nov 2007 08:57:54 -0500</t>
  </si>
  <si>
    <t>&lt;391DB2D2E5138B43AA28B750D2D0789602669316@EVS1.hillaryclinton.local&gt;</t>
  </si>
  <si>
    <t>Tue, 14 Apr 2015 23:17:57 -0400</t>
  </si>
  <si>
    <t>&lt;CAJkCx19CtV4oNvsKau3BzFeN_6B_zmuqyg6+yZydx1v-P=7t0A@mail.gmail.com&gt;</t>
  </si>
  <si>
    <t>Wed, 1 Dec 2010 08:45:12 -0500 (EST)</t>
  </si>
  <si>
    <t>[big campaign] New Huff Post from Creamer-Crowd that Had the Party
 Should Pick Up the Tab</t>
  </si>
  <si>
    <t>&lt;3cb06.78a55300.3a27ab68@aol.com&gt;</t>
  </si>
  <si>
    <t>Tue, 17 Mar 2015 16:20:48 -0400</t>
  </si>
  <si>
    <t>Robby Mook &lt;robbymook2015@gmail.com&gt;, John Podesta &lt;john.podesta@gmail.com&gt;, 
 Kristina Schake &lt;kristinakschake@gmail.com&gt;, 
 Huma Abedin &lt;huma@hrcoffice.com&gt;, Marissa Astor &lt;marissa.astor@icloud.com&gt;, 
 Nick Merrill &lt;nmerrill.hrco@gmail.com&gt;</t>
  </si>
  <si>
    <t>Reaching me</t>
  </si>
  <si>
    <t>&lt;CAJNDScGP88pOfAYDD-Oik0QQ+uzoNh466J2vAE22UwjDWpgfPg@mail.gmail.com&gt;</t>
  </si>
  <si>
    <t>Sat, 25 Oct 2014 18:13:45 -0400</t>
  </si>
  <si>
    <t>&lt;cdbea5b57ce0415580a3c921392f5ea2@jackhatch.com&gt;</t>
  </si>
  <si>
    <t>Wed, 13 Jan 2016 14:43:40 -0500</t>
  </si>
  <si>
    <t>Mike Frosolone &lt;mikefrosolone@iowademocrats.org&gt;</t>
  </si>
  <si>
    <t>An awesome opportunity for John</t>
  </si>
  <si>
    <t>&lt;f4fb6ba7f67d4bfa859b3d1b49c8265a@iowademocrats.org&gt;</t>
  </si>
  <si>
    <t>Thu, 27 Aug 2015 21:54:42 -0500</t>
  </si>
  <si>
    <t>"vanand@hillaryclinton.com" &lt;vanand@hillaryclinton.com&gt;</t>
  </si>
  <si>
    <t>Re: [Update] Strategic Discussion</t>
  </si>
  <si>
    <t>&lt;5294948635768844558@unknownmsgid&gt;</t>
  </si>
  <si>
    <t>Sun, 20 Sep 2015 12:42:24 -0400</t>
  </si>
  <si>
    <t>DRAFT: Baton Rouge remarks</t>
  </si>
  <si>
    <t>&lt;CA+C_h83ED6UsABGjUKtLKgDpDhZyzrUE3aFzDfwH9pruj6k5UA@mail.gmail.com&gt;</t>
  </si>
  <si>
    <t>Fri, 22 Oct 2010 23:27:21 +0000</t>
  </si>
  <si>
    <t>Puddle Hopping for Pae</t>
  </si>
  <si>
    <t>&lt;9d9ce19940-john.podesta=gmail.com@mail.vresp.com&gt;</t>
  </si>
  <si>
    <t>Sat, 7 Jun 2014 20:54:26 -0400</t>
  </si>
  <si>
    <t>Re: Making progress</t>
  </si>
  <si>
    <t>&lt;CAE6FiQ_Y7=N-+3zmrFLuCXOBfDYA+hgQquiE9hfxyR4NQdOyqw@mail.gmail.com&gt;</t>
  </si>
  <si>
    <t>Thu, 23 Jul 2015 09:55:48 -0500</t>
  </si>
  <si>
    <t>John Podesta &lt;john.podesta@gmail.com&gt;, 
 Jennifer Palmieri &lt;jpalmieri@hillaryclinton.com&gt;, 
 Jake Sullivan &lt;jsullivan@hillaryclinton.com&gt;</t>
  </si>
  <si>
    <t>Facebook</t>
  </si>
  <si>
    <t>&lt;CAOa7NA-4F+FBk-CAGQLfsjhtnVSDW6SVTi=OOYhEY3KYUZz=tg@mail.gmail.com&gt;</t>
  </si>
  <si>
    <t>Fri, 8 Feb 2008 19:20:17 -0500</t>
  </si>
  <si>
    <t>"'ryan@campaigntodefendamerica.org'" &lt;ryan@campaigntodefendamerica.org&gt;, 
 "tom@zzranch.com" &lt;tom@zzranch.com&gt;, 
 'Paul Begala' &lt;pbegala@hatcreekent.com&gt;, "susan@one.org" &lt;susan@one.org&gt;, 
 'John Podesta' &lt;John.Podesta@gmail.com&gt;, 
 'Zach Schwartz' &lt;zschwartz@shangrila.us&gt;, 
 "tmatzzie@gmail.com" &lt;tmatzzie@gmail.com&gt;, 
 'Susan McCue' &lt;Susan.McCue@one.org&gt;, Beth Eagle &lt;eagle@bonnergrp.com&gt;, 
 "'Wallace, Laurelie'" &lt;lwallace@hatcreekent.com&gt;, 
 'Caitlin Hurley' &lt;caitlin@fundforamerica.net&gt;, 
 "tara@campaigntodefendamerica.org" &lt;tara@campaigntodefendamerica.org&gt;, 
 'tara.mcguinness' &lt;tara.mcguinness@gmail.com&gt;</t>
  </si>
  <si>
    <t>RE: Fundraising Strategy</t>
  </si>
  <si>
    <t>&lt;9370BED6AEC4AC40B3A3C23A4D4BF5FA01EB38B7B6@exmb01.netplexity.local&gt;</t>
  </si>
  <si>
    <t>Wed, 26 Jan 2011 01:24:20 -0500</t>
  </si>
  <si>
    <t>We do big things</t>
  </si>
  <si>
    <t>&lt;3c28c728f30b5f93a51921906c2b4e86@bounce.bluestatedigital.com&gt;</t>
  </si>
  <si>
    <t>Thu, 30 Jul 2015 15:34:21 -0400</t>
  </si>
  <si>
    <t>Housecleaning</t>
  </si>
  <si>
    <t>&lt;CAKM1B-_Jbs0s15o5C98ABZ2DuU6M8zJAMeh65gs5DtrEseKE0w@mail.gmail.com&gt;</t>
  </si>
  <si>
    <t>Wed, 23 Nov 2011 08:26:47 -0500</t>
  </si>
  <si>
    <t>"'cheryl.mills@gmail.com'" &lt;cheryl.mills@gmail.com&gt;, 
 "'john.podesta@gmail.com'" &lt;john.podesta@gmail.com&gt;, 
 Justin Cooper &lt;Justin@presidentclinton.com&gt;</t>
  </si>
  <si>
    <t>Re: Fwd: Proposed Final for Infrastructure Memo</t>
  </si>
  <si>
    <t>&lt;786762D781A7FF4FAC9060892B40448822B117BED6@CLNTINET08.clinton.local&gt;</t>
  </si>
  <si>
    <t>Mon, 31 Aug 2015 02:09:08 +0000</t>
  </si>
  <si>
    <t>Inviting you to the Mass of the Holy Spirit on Copley Lawn</t>
  </si>
  <si>
    <t>&lt;1600742952.1341327701440986948705.JavaMail.app@rbg31.atlis1&gt;</t>
  </si>
  <si>
    <t>Tue, 2 Sep 2014 10:05:33 -0400</t>
  </si>
  <si>
    <t>True Wisdom From West Bank Palestinians</t>
  </si>
  <si>
    <t>&lt;3010411081.-1326734139@org.orgDB.reply.salsalabs.com&gt;</t>
  </si>
  <si>
    <t>Mon, 13 Apr 2015 17:39:54 -0400</t>
  </si>
  <si>
    <t>Re: TPA/TPP</t>
  </si>
  <si>
    <t>&lt;-7558539149667668074@unknownmsgid&gt;</t>
  </si>
  <si>
    <t>Thu, 3 Jul 2008 16:18:51 -0400</t>
  </si>
  <si>
    <t>[big campaign] Did McCain violate US law on the Colombia trip?</t>
  </si>
  <si>
    <t>&lt;D95FD7E3C26145418259F2F5E3E88E5B0616CDBA92@bryan.ad.nsnetwork.org&gt;</t>
  </si>
  <si>
    <t>Mon, 17 Aug 2015 22:40:25 -0400</t>
  </si>
  <si>
    <t>Re: Fwd: INQUIRY: Politico on Arctic drilling permits</t>
  </si>
  <si>
    <t>&lt;CACR8c2rs+QOsdDTdE1Sthucv_BmndFYSv3826U2zJF1v1PR0cQ@mail.gmail.com&gt;</t>
  </si>
  <si>
    <t>Thu, 21 Oct 2010 16:58:06 -0400</t>
  </si>
  <si>
    <t>[big campaign] Koch gathering attendees have made $35 million in
 campaign donations</t>
  </si>
  <si>
    <t>&lt;C8E6219E.2EA59%ddonnelly@campaignmoney.org&gt;</t>
  </si>
  <si>
    <t>Thu, 6 Nov 2008 02:34:09 +0000</t>
  </si>
  <si>
    <t>Delivered: Re: governors?</t>
  </si>
  <si>
    <t>&lt;699695639-1225938837-cardhu_decombobulator_blackberry.rim.net-149107993-@bxe245.bisx.prod.on.blackberry&gt;</t>
  </si>
  <si>
    <t>Sat, 21 Jun 2014 14:03:59 +0000</t>
  </si>
  <si>
    <t>Fwd: Sean's Getting Married!</t>
  </si>
  <si>
    <t>&lt;0d6a2d54a3b6bd88d062e6609670f4c5@bounce.bluestatedigital.com&gt;</t>
  </si>
  <si>
    <t>Fri, 6 Nov 2015 13:17:43 -0800</t>
  </si>
  <si>
    <t>FW: Washington Post fact-checks</t>
  </si>
  <si>
    <t>&lt;93B1CF7D57FD2F46AE8EBDC8D265688F02510981291D@EXCHANGE01.win.dreamworksstudios.com&gt;</t>
  </si>
  <si>
    <t>Tue, 1 Sep 2015 12:40:13 -0400</t>
  </si>
  <si>
    <t>Not sure u should go to NH?!</t>
  </si>
  <si>
    <t>&lt;-4462548514202255727@unknownmsgid&gt;</t>
  </si>
  <si>
    <t>Mon, 30 Nov 2015 16:47:09 +0000</t>
  </si>
  <si>
    <t>"admin@turnoutpac.org" &lt;admin@turnoutpac.org&gt;</t>
  </si>
  <si>
    <t>absolutely AMAZING</t>
  </si>
  <si>
    <t>&lt;facf0e37b1f320d9e38cd8b0a624aa4e@bounce.bluestatedigital.com&gt;</t>
  </si>
  <si>
    <t>Wed, 17 Dec 2014 08:52:09 -0500</t>
  </si>
  <si>
    <t>&lt;CAMGGQ=idLEkxtmCRt8pQL8NawauccaahGer0bxNK2DXPxMKx5g@mail.gmail.com&gt;</t>
  </si>
  <si>
    <t>Mon, 28 Jul 2014 21:11:40 -0400</t>
  </si>
  <si>
    <t>Recording of Uri Avnery's interview from Tel Aviv with Tikkun; plus
 more on Gaza war</t>
  </si>
  <si>
    <t>&lt;2975365171.-1809053482@org.orgDB.reply.salsalabs.com&gt;</t>
  </si>
  <si>
    <t>Wed, 3 Jun 2015 14:31:47 -0400</t>
  </si>
  <si>
    <t>Fwd: Request from Rabbi Schneider</t>
  </si>
  <si>
    <t>&lt;CAEMn5Q=OZWD=hwW_mPS4nUakCDyuuzmqmGUzEdL1KuNeBZFxwQ@mail.gmail.com&gt;</t>
  </si>
  <si>
    <t>Sat, 10 Oct 2015 16:43:22 +0000 (UTC)</t>
  </si>
  <si>
    <t>Ready, set, ride!</t>
  </si>
  <si>
    <t>&lt;15052a2a383.5887.21c3871@ismtpd-085&gt;</t>
  </si>
  <si>
    <t>Sun, 12 Jul 2015 19:37:32 -0400</t>
  </si>
  <si>
    <t>&lt;Antonio.Weiss@treasury.gov&gt;</t>
  </si>
  <si>
    <t>Fw: Op-Ed</t>
  </si>
  <si>
    <t>&lt;3B449623CE62F94DB4FA3CCD437BDD9D65475D1660@EXC15VP.do.treas.gov&gt;</t>
  </si>
  <si>
    <t>Fri, 28 Jun 2013 00:38:27 +0000</t>
  </si>
  <si>
    <t>Inaugural Invitation</t>
  </si>
  <si>
    <t>&lt;51ccdb03157e0_6e781173e2c738ca@worker5.nbuild.3dna.managedmachine.com.mail&gt;</t>
  </si>
  <si>
    <t>Mon, 11 Aug 2014 13:58:31 -0000</t>
  </si>
  <si>
    <t>"Starbucks" &lt;Starbucks@e.starbucks.com&gt;</t>
  </si>
  <si>
    <t>&lt;b651mgaa9wf27sauy2gbbqcy3ckkp5.14724700150.6868@mta865.e.starbucks.com&gt;</t>
  </si>
  <si>
    <t>Fri, 19 Feb 2016 15:42:23 -0800</t>
  </si>
  <si>
    <t>Re: NV | 2.19.2016</t>
  </si>
  <si>
    <t>&lt;281418553049095922@unknownmsgid&gt;</t>
  </si>
  <si>
    <t>Wed, 7 Jan 2015 15:00:28 -0500</t>
  </si>
  <si>
    <t>Patti Doyle &lt;patti@solisdoyle.com&gt;</t>
  </si>
  <si>
    <t>Re: quick call</t>
  </si>
  <si>
    <t>&lt;CAE6FiQ-8R31a=as6Sf2x9XRGDuEex1t-WaDsMS=R_ZgrKoNd3w@mail.gmail.com&gt;</t>
  </si>
  <si>
    <t>Mon, 29 Jun 2015 18:16:06 -0400</t>
  </si>
  <si>
    <t>RE: Leahy event July 21</t>
  </si>
  <si>
    <t>&lt;bb5e3c983188ef64e3e7b92852b35eeb@mail.gmail.com&gt;</t>
  </si>
  <si>
    <t>Sat, 19 Dec 2015 09:40:11 -0800</t>
  </si>
  <si>
    <t>Hurry! This weekend only. Double the memory for free on iPhone 6S.</t>
  </si>
  <si>
    <t>&lt;0.0.1B.20F.1D13A844F95BF9C.0@omp.moxiemail.moxieinteractive.com&gt;</t>
  </si>
  <si>
    <t>Sat, 29 Aug 2015 13:10:19 -0400</t>
  </si>
  <si>
    <t>Re: DRAFT OPED: Baldwin Bill</t>
  </si>
  <si>
    <t>&lt;-562802712767012188@unknownmsgid&gt;</t>
  </si>
  <si>
    <t>Wed, 17 Feb 2016 02:28:07 -0000</t>
  </si>
  <si>
    <t>Releasing tomorrow: the latest Kyrie 2</t>
  </si>
  <si>
    <t>&lt;b8kbuzvb57hq1qaujxg34qd9bc3kf6.14748554742.7789@mta820.e.footlocker.com&gt;</t>
  </si>
  <si>
    <t>Fri, 31 Oct 2014 20:31:52 +0000</t>
  </si>
  <si>
    <t>Tracy Mayfield &lt;info@schneiderforcongress.com&gt;</t>
  </si>
  <si>
    <t>what else can we say?</t>
  </si>
  <si>
    <t>&lt;0bf4a26eb494a5e63a034a6b21023496@bounce.bluestatedigital.com&gt;</t>
  </si>
  <si>
    <t>Thu, 29 Oct 2015 17:02:29 -0500</t>
  </si>
  <si>
    <t>Mayor Buol, Dubuque</t>
  </si>
  <si>
    <t>&lt;CAOa7NA_XRGDHF+v_WSjE0=1P0DQ_RRwHcUMN8BDoWL8nKoiWbw@mail.gmail.com&gt;</t>
  </si>
  <si>
    <t>Thu, 7 Jan 2016 20:20:09 +0000</t>
  </si>
  <si>
    <t>Invitation to 2016 Faculty Retreat at the Salamander Resort &amp;
 Resort February 16th-17th</t>
  </si>
  <si>
    <t>&lt;89472023925CBF4EBEE6563AE6D9F0F7FE5DB3@LAW-MBX01.law.georgetown.edu&gt;</t>
  </si>
  <si>
    <t>Sat, 21 Mar 2015 16:11:46 -0400</t>
  </si>
  <si>
    <t>RE: China + question</t>
  </si>
  <si>
    <t>&lt;CAE6FiQ_gX1Hprbrb6NeTGNi=Mb_6YdSZrg2Fz=X7=NBiJXQhgg@mail.gmail.com&gt;</t>
  </si>
  <si>
    <t>Sun, 27 Dec 2015 05:19:21 -0800</t>
  </si>
  <si>
    <t>The End of the Year Warehouse Sale!</t>
  </si>
  <si>
    <t>&lt;0.0.0.1B2.1D140A932DBE0B5.33169E@mta-em6.gearup.leftlanesports.com&gt;</t>
  </si>
  <si>
    <t>Tue, 3 Feb 2015 22:27:42 -0500</t>
  </si>
  <si>
    <t>Re: HRC economists</t>
  </si>
  <si>
    <t>&lt;C14372EC-A027-4A58-8B8E-AF350AF22B33@gmail.com&gt;</t>
  </si>
  <si>
    <t>Fri, 2 Jan 2015 14:45:27 -0500</t>
  </si>
  <si>
    <t>Can't Stop, Won't Stop: Black Lives Matter Movement Hits
 Counterreaction</t>
  </si>
  <si>
    <t>&lt;2374177377.-882916579@org2.org2DB.reply.salsalabs.com&gt;</t>
  </si>
  <si>
    <t>Mon, 28 Dec 2015 09:18:01 -0800</t>
  </si>
  <si>
    <t>&lt;6799457064065268740@unknownmsgid&gt;</t>
  </si>
  <si>
    <t>Sun, 13 Dec 2015 19:47:01 -0500</t>
  </si>
  <si>
    <t>Sara Latham &lt;slatham@hillaryclinton.com&gt;, 
 Robby Mook &lt;re47@hillaryclinton.com&gt;, John Podesta &lt;john.podesta@gmail.com&gt;</t>
  </si>
  <si>
    <t>revised agendas for discussion tonight</t>
  </si>
  <si>
    <t>&lt;CAGw85ypvkNf9KFCC1233qZx54Z3T=KPqTcQw3z+ybXZKHBspuA@mail.gmail.com&gt;</t>
  </si>
  <si>
    <t>Wed, 18 Aug 2010 13:16:04 EDT</t>
  </si>
  <si>
    <t>[big campaign] Huff Post from Creamer-Repub Statements on Mosque
 Endanger National Security</t>
  </si>
  <si>
    <t>&lt;15193e.45c5309c.399d6f54@aol.com&gt;</t>
  </si>
  <si>
    <t>Thu, 10 Nov 2011 21:18:20 -0500</t>
  </si>
  <si>
    <t>&lt;CAHOKnCHhmfFdKcnJsasw_zK3R9Cjasvz=tMcPjSpxEQ_Hs_Ohw@mail.gmail.com&gt;</t>
  </si>
  <si>
    <t>Fri, 11 Jul 2008 18:36:10 -0400</t>
  </si>
  <si>
    <t>abaumann@gqrr.com, anai@gqrr.com, ddonnelly@campaignmoney.org, 
 fshakir@americanprogress.org, jamo@jamisonfoser.com, jcontario@gqrr.com, 
 jeff@imsdc.com, john.podesta@gmail.com, jpalmieri@americanprogress.org, 
 kfuksa@gqrr.com, lwallace@hatcreekent.com, pbegala@hatcreekent.com, 
 sarah@hildebrandtewes.com, sgreenberg@gqrr.com, susan.mccue@one.org, 
 davidbrockdc@gmail.com, kSoligan@gmail.com, tconnell@aflcio.org, 
 hveselka@aflcio.org, jstocks@nea.org, KSnyder@americavotes.org, 
 "'Millikan, James'" &lt;JMillikan@americavotes.org&gt;, 
 "'Ari Rabin-Havt'" &lt;ari@progressiveaccountability.org&gt;, 
 "'Cammie Croft'" &lt;cammie@progressiveaccountability.org&gt;, 
 "'Chris Harris'" &lt;chris@progressiveaccountability.org&gt;, 
 "'Ian Mandel'" &lt;ian@progressiveaccountability.org&gt;, 
 "'Melinda Warner'" &lt;melinda@progressiveaccountability.org&gt;, 
 "'Tara McGuinness'" &lt;tara@progressiveaccountability.org&gt;, 
 peter@progressiveaccountability.org, 
 "'Martine Apodaca'" &lt;martine@progressiveaccountability.org&gt;, 
 "'Lori Lodes'" &lt;lori@progressiveaccountability.org&gt;, 
 "'Rebecca Buckwalter-Poza'" &lt;rebecca@progressiveaccountability.org&gt;, 
 "'Eddie Vale'" &lt;eddie@progressiveaccountability.org&gt;, 
 "'Brad Herring'" &lt;brad@progressiveaccountability.org&gt;, 
 "'Elizabeth Baylor'" &lt;elizabeth@progressiveaccountability.org&gt;, 
 "'Sara Du Bois'" &lt;SDuBois@progressivemediausa.org&gt;, 
 andres@progressiveaccountability.org, 
 "'Jacob Roberts'" &lt;jroberts@progressivemediausa.org&gt;, 
 "'Evan Whitbeck'" &lt;EWhitbeck@progressivemediausa.org&gt;, 
 "'Ryan Duncan'" &lt;rduncan@progressivemediausa.org&gt;, 
 kelli@progressiveaccountability.org</t>
  </si>
  <si>
    <t>Research Update (July 11, 2008)</t>
  </si>
  <si>
    <t>&lt;02c201c8e3a6$85ad69f0$91083dd0$@org&gt;</t>
  </si>
  <si>
    <t>Thu, 12 Feb 2015 01:32:11 +0000</t>
  </si>
  <si>
    <t>Allegra McLeod &lt;mcleod@law.georgetown.edu&gt;, 
 John Mikhail &lt;jm455@law.georgetown.edu&gt;, 
 Law Faculty and Visitors &lt;LawFacultyandVisitors@law.georgetown.edu&gt;</t>
  </si>
  <si>
    <t>Faculty Workshop, Thursday Feb. 12 - Patricia Williams</t>
  </si>
  <si>
    <t>&lt;D1016B73.2FECD%am792@law.georgetown.edu&gt;</t>
  </si>
  <si>
    <t>Sat, 26 Sep 2015 19:33:36 +0000</t>
  </si>
  <si>
    <t xml:space="preserve">Water service interruptions </t>
  </si>
  <si>
    <t>&lt;31CE96223F9FEB48B18809782CE097F461024D@LAW-MBX02.law.georgetown.edu&gt;</t>
  </si>
  <si>
    <t>Mon, 30 Nov 2015 21:55:20 +0000</t>
  </si>
  <si>
    <t>Alice Cosgrove &lt;alice.e.cosgrove@gmail.com&gt;, 
 Anne Hall &lt;Anne.Hall@APORTER.COM&gt;, Bill Antholis &lt;antholis@virginia.edu&gt;,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Colin Kahl &lt;colin.h.kahl@gmail.com&gt;, 
 =?us-ascii?Q?Dan=0D=0A_Benjamin?= &lt;dbenjam61@hotmail.com&gt;, 
 Daniel Silverberg &lt;danielsilverberg@yahoo.com&gt;, 
 Denis McDonough &lt;denis.mcdonough@gmail.com&gt;, 
 Derek Chollet &lt;dhchollet@gmail.com&gt;, 
 "Don Gips (don.gips@gmail.com)" &lt;don.gips@gmail.com&gt;, 
 Don Kerrick &lt;donkerrick@gmail.com&gt;, Eryn Sanders &lt;eryn.sepp@gmail.com&gt;, 
 Fariba Yassaee &lt;fyassaee@albrightstonebridge.com&gt;, 
 Greg Craig &lt;gcraig@skadden.com&gt;, 
 Jacob Freedman &lt;jfreedman@albrightstonebridge.com&gt;, 
 =?us-ascii?Q?Jake_Sullivan=0D=0A_=28Jake.sullivan@gmail.com=29?= &lt;Jake.sullivan@gmail.com&gt;, 
 Jamie Rubin &lt;JamesPRubin1960@gmail.com&gt;, 
 Jan Stewart &lt;jstewart@albrightstonebridge.com&gt;, 
 Jasmine Battle &lt;jbattle@albrightstonebridge.com&gt;, 
 Jeff Smith &lt;jeffrey_smith@aporter.com&gt;, Jeremy Bash &lt;jeremybash@gmail.com&gt;, 
 =?us-ascii?Q?Jessica=0D=0A_Lewis?= &lt;lewisje03@yahoo.com&gt;, 
 =?us-ascii?Q?Jim_Miller_-_Department_of_Defense=0D=0A_=28james.n.miller.jr@gmail.com?=
 =?us-ascii?Q?=29?= &lt;james.n.miller.jr@gmail.com&gt;, 
 Jim O'Brien &lt;jobrien@albrightstonebridge.com&gt;, 
 =?us-ascii?Q?Joanna_Nicoletti=0D=0A_=28info@forwardengagement.org=29?= &lt;info@forwardengagement.org&gt;, 
 Joe Cirincione &lt;jcirincione@ploughshares.org&gt;, 
 John Norris &lt;jnorris@americanprogress.org&gt;, 
 John Podesta &lt;john.podesta@gmail.com&gt;, Julianne Smith &lt;julsmi@gmail.com&gt;, 
 "Ken Lieberthal" &lt;klieberthal@brookings.edu&gt;, 
 Kurt Campbell &lt;kurtmcampbell@yahoo.com&gt;, Leon Fuerth &lt;hdpf@msn.com&gt;, 
 =?us-ascii?Q?Maggie_McCloud=0D=0A_=28mmccloud@dmggroup.com=29?= &lt;mmccloud@dmggroup.com&gt;, 
 Maida Stadtler &lt;mstadtler@apcoworldwide.com&gt;, 
 Marcel Lettre &lt;marcel.lettre@gmail.com&gt;, 
 "Mariah Sixkiller (mariah6@gmail.com)" &lt;mariah6@gmail.com&gt;, 
 Martin Indyk &lt;mindyk@brookings.edu&gt;, 
 Michele Flournoy &lt;micheleflournoy3@gmail.com&gt;, 
 =?us-ascii?Q?Mike=0D=0A_Morell_=28mmorell@beaconglobalstrategies.com=29?= &lt;mmorell@beaconglobalstrategies.com&gt;, 
 Milia Fisher &lt;mfisher@hillaryclinton.com&gt;, 
 Olivia Beavers &lt;olb4vt@virginia.edu&gt;, 
 =?us-ascii?Q?Pat=0D=0A_Griffin?= &lt;pgriffin@pmj-dc.com&gt;, 
 "philip.gordon (philip.gordon@verizon.net)" &lt;philip.gordon@verizon.net&gt;, 
 Rob Malley &lt;rmalley555@gmail.com&gt;, 
 Samuel Berger &lt;sberger@albrightstonebridge.com&gt;, 
 Sharon Burke &lt;burkese@comcast.net&gt;, 
 =?us-ascii?Q?Steve=0D=0A_Ricchetti?= &lt;sricchetti@cox.net&gt;, 
 Strobe Talbott &lt;stalbott@brookings.edu&gt;, Susan Rice &lt;ricesusane@aol.com&gt;, 
 Suzy George &lt;suzygeorge8@gmail.com&gt;, 
 =?us-ascii?Q?Tamara=0D=0A_Wittes_=28twittes@brookings.edu=29?= &lt;twittes@brookings.edu&gt;, 
 Tara Sonenshine &lt;tsonenshine@earthlink.net&gt;, 
 Theodore Waddelow &lt;twaddelow@albrightstonebridge.com&gt;, 
 Tim Roemer &lt;tjroemer@gmail.com&gt;, 
 =?us-ascii?Q?Tom=0D=0A_Daschle?= &lt;Tom@DaschleGroup.com&gt;, 
 Tom Donilon &lt;tdonilon@gmail.com&gt;, Tom Downey &lt;tdowney@dmggroup.com&gt;, 
 Tommy Ross &lt;trossjr@gmail.com&gt;, Toni Verstandig &lt;tonigverstandig@gmail.com&gt;, 
 "Toni Verstandig (tonigverstandig@aol.com)" &lt;tonigverstandig@aol.com&gt;, 
 Tony Blinken &lt;ablinken@aol.com&gt;, 
 Veronica Pollack &lt;veronica@daschlegroup.com&gt;, 
 Vikram Singh &lt;vsingh@americanprogress.org&gt;, 
 Wendy Sherman &lt;wendyrsherman@gmail.com&gt;</t>
  </si>
  <si>
    <t>From Sandy Berger</t>
  </si>
  <si>
    <t>&lt;BLUPR07MB322C42725BC7E132338AAA7D9000@BLUPR07MB322.namprd07.prod.outlook.com&gt;</t>
  </si>
  <si>
    <t>Mon, 25 Aug 2008 23:59:25 -0400</t>
  </si>
  <si>
    <t>"Kikki Mclean" &lt;kmclean@deweysquare.com&gt;, john.podesta@gmail.com</t>
  </si>
  <si>
    <t>HRC update for Podesta?</t>
  </si>
  <si>
    <t>&lt;80A0C6FBCD6E494E8933D1D1A52D267A0F28E013@epistula.americanprogresscenter.org&gt;</t>
  </si>
  <si>
    <t>Sun, 21 Jun 2015 09:48:23 -0400</t>
  </si>
  <si>
    <t>&lt;CANqZgL9F5Am298=2n=zFXS0FBuOPKk69Z_SOLW46KQmJ1ge-pQ@mail.gmail.com&gt;</t>
  </si>
  <si>
    <t>Tue, 24 Mar 2015 16:51:27 +0000</t>
  </si>
  <si>
    <t>&lt;D5F2D039-E1DD-4DC8-863A-AE855F94B03F@bsgco.com&gt;</t>
  </si>
  <si>
    <t>Wed, 23 Sep 2015 15:48:43 +0000</t>
  </si>
  <si>
    <t>"William Harla (wharla@decotiislaw.com)" &lt;wharla@decotiislaw.com&gt;</t>
  </si>
  <si>
    <t>Hillary event</t>
  </si>
  <si>
    <t>&lt;92D3939502DAB54CAD97AD54C43BCD980E318AD8@VX01MBX0001.va-exch.asp&gt;</t>
  </si>
  <si>
    <t>Tue, 20 Oct 2015 22:13:04 -0400</t>
  </si>
  <si>
    <t>WEEKEND UPDATE: Bus Options &amp; Finance Summit Schedule</t>
  </si>
  <si>
    <t>&lt;CAEMn5QkKyDBTg4od-HdPtXXrzfyQzZhi5oM5yg6jLoypXfoeYg@mail.gmail.com&gt;</t>
  </si>
  <si>
    <t>Thu, 3 Jul 2008 16:16:41 -0400</t>
  </si>
  <si>
    <t>Re: Fwd: Fw: John Podesta</t>
  </si>
  <si>
    <t>&lt;D8A72943A4200045A620F28CED197D3703DC6C8BC5@MBX01.netplexity.local&gt;</t>
  </si>
  <si>
    <t>Fri, 12 Mar 2010 10:38:07 -0500</t>
  </si>
  <si>
    <t>[big campaign] New National Ad Campaign Encourages African-American 
	Voters to Tell Congress: 'Stand Up for Us, Not Big Insurance'</t>
  </si>
  <si>
    <t>&lt;95AFEEF8AB22CE4E8CA3F8E6FBCB8CD117E3939F87@AUFC-S1.AUFC.local&gt;</t>
  </si>
  <si>
    <t>Thu, 21 Jan 2016 18:01:08 +0000</t>
  </si>
  <si>
    <t>John, here's what he did on Tuesday</t>
  </si>
  <si>
    <t>&lt;48975401d63b53e68302ea5fabdef851@bounce.bluestatedigital.com&gt;</t>
  </si>
  <si>
    <t>Thu, 19 Dec 2013 14:44:08 +0000</t>
  </si>
  <si>
    <t>"john.podesta@gmail.com" &lt;john.podesta@gmail.com&gt;, 
 "gabe.podesta@gmail.com" &lt;gabe.podesta@gmail.com&gt;</t>
  </si>
  <si>
    <t>Fw: Discussion document for No Ceilings meeting: Dec. 19th, 4 - 6 PM</t>
  </si>
  <si>
    <t>&lt;c00abbe4717e4b48afdb436dc0b01530@BLUPR05MB625.namprd05.prod.outlook.com&gt;</t>
  </si>
  <si>
    <t>Sat, 7 Nov 2015 11:41:42 -0500</t>
  </si>
  <si>
    <t>Jennifer Palmieri &lt;jpalmieri@hillaryclinton.com&gt;, 
 Brian Fallon &lt;bfallon@hillaryclinton.com&gt;, 
 Cheryl Mills &lt;cheryl.mills@gmail.com&gt;</t>
  </si>
  <si>
    <t>We haven't had a good war with NYT in awhile</t>
  </si>
  <si>
    <t>&lt;CAE6FiQ-3kP58_30xY6_rghsaUbdnCFsWpEawPmjkPVLsk3yv=w@mail.gmail.com&gt;</t>
  </si>
  <si>
    <t>Mon, 18 Jan 2016 22:30:30 +0000</t>
  </si>
  <si>
    <t>&lt;9F10B419-FE77-4A56-9721-AED3A862C25E@dentons.com&gt;</t>
  </si>
  <si>
    <t>Sun, 2 Dec 2007 15:27:08 -0500</t>
  </si>
  <si>
    <t>"John Podesta" &lt;john.podesta@gmail.com&gt;, 
 "Begala, Paul" &lt;pbegala@hatcreekent.com&gt;, "Susan McCue" &lt;susan@one.org&gt;, 
 "Stan Greenberg" &lt;sgreenberg@gqrr.com&gt;</t>
  </si>
  <si>
    <t>Fwd: Tracker Program Update 11/29</t>
  </si>
  <si>
    <t>&lt;87906ab90712021227j5db7dea0p579752e9796f927@mail.gmail.com&gt;</t>
  </si>
  <si>
    <t>Sun, 26 Jul 2015 17:05:05 -0400</t>
  </si>
  <si>
    <t>Elan Kriegel &lt;elan.kriegel@bluelabs.com&gt;</t>
  </si>
  <si>
    <t>&lt;CAA1XDdBwq90SFDpkxLpxNdjcnKjJbz+UDfMWYAibCN5YVdZafQ@mail.gmail.com&gt;</t>
  </si>
  <si>
    <t>Sat, 18 Oct 2014 09:19:26 -0400</t>
  </si>
  <si>
    <t>Re: Fwd: Pig</t>
  </si>
  <si>
    <t>&lt;CAE6FiQ8d6RjpHvmCpNeM=BcJpan0Li7P2vqjCpFQyzYtcH5KdQ@mail.gmail.com&gt;</t>
  </si>
  <si>
    <t>Mon, 13 Apr 2015 17:47:56 -0400</t>
  </si>
  <si>
    <t>Eryn Sepp &lt;esepp@americanprogress.org&gt;, 
 John Podesta &lt;john.podesta@gmail.com&gt;</t>
  </si>
  <si>
    <t>Fwd: 2014 Efile Forms</t>
  </si>
  <si>
    <t>&lt;CANeeMAgHdLyo+j_GVpeKobCg7vG9nvoe_w8LboFAC2i6Q1WA2g@mail.gmail.com&gt;</t>
  </si>
  <si>
    <t>Mon, 21 Sep 2015 19:02:52 -0400</t>
  </si>
  <si>
    <t>thank you</t>
  </si>
  <si>
    <t>&lt;59304480-1ADA-4E24-9DEC-511D8C70EDD2@mac.com&gt;</t>
  </si>
  <si>
    <t>Fri, 4 Dec 2015 10:00:06 -0500</t>
  </si>
  <si>
    <t>FINAL: Topper for Ft Dodge town hall</t>
  </si>
  <si>
    <t>&lt;43b623b3ce69df9387bc3e66ef7a9378@mail.gmail.com&gt;</t>
  </si>
  <si>
    <t>Thu, 9 Jul 2015 15:38:37 +0200</t>
  </si>
  <si>
    <t>Nicolas montigiani &lt;nicolas.montigiani@neuf.fr&gt;</t>
  </si>
  <si>
    <t>From french reporter Nicolas Montigiani to Mr John Podesta.</t>
  </si>
  <si>
    <t>&lt;9E4E141B-C8D5-444D-BC0C-C04F42DD2F40@neuf.fr&gt;</t>
  </si>
  <si>
    <t>Fri, 21 Feb 2014 21:47:07 -0500</t>
  </si>
  <si>
    <t>Re: Sec 115</t>
  </si>
  <si>
    <t>&lt;9AEA3CFF-15BF-43FF-A608-40DCEACD5C30@gmail.com&gt;</t>
  </si>
  <si>
    <t>Wed, 4 Jun 2014 21:29:00 +0000</t>
  </si>
  <si>
    <t>RE: Thoughts and prayers with you</t>
  </si>
  <si>
    <t>&lt;12a8bf126adb4bef9e063cfab9002060@CO1PR05MB491.namprd05.prod.outlook.com&gt;</t>
  </si>
  <si>
    <t>Thu, 19 Feb 2015 12:29:50 -0500</t>
  </si>
  <si>
    <t>Re: National Journal | Sourcing Story</t>
  </si>
  <si>
    <t>&lt;838F0CEF-696B-4AF6-A8FC-13A2AFD36356@gmail.com&gt;</t>
  </si>
  <si>
    <t>Sat, 7 Mar 2015 13:11:30 -0500</t>
  </si>
  <si>
    <t>Re: REVISED Statement</t>
  </si>
  <si>
    <t>&lt;CALk44aDcKpZY2Choa96r0NfC8NOcrVDMCjpFV7iZLLgy2R=oEg@mail.gmail.com&gt;</t>
  </si>
  <si>
    <t>Mon, 19 Dec 2011 14:52:39 -0500</t>
  </si>
  <si>
    <t>Doug Band - PC &lt;doug@presidentclinton.com&gt;</t>
  </si>
  <si>
    <t>Re: Letter to President Clinton</t>
  </si>
  <si>
    <t>&lt;E173D986-37E8-4003-B6E1-3C201AEBA2CA@clintonfoundation.org&gt;</t>
  </si>
  <si>
    <t>Tue, 1 Sep 2015 19:23:45 -0700</t>
  </si>
  <si>
    <t>&lt;A3660C0B-6C98-4AA7-A976-A631904F3CF4@gmail.com&gt;</t>
  </si>
  <si>
    <t>Wed, 25 Nov 2015 00:29:26 -0000</t>
  </si>
  <si>
    <t>Week of Greatness releases: Foam One "Hologram," LeBron 13, Curry 2, and more!</t>
  </si>
  <si>
    <t>&lt;b8at5eub57hq1qaujhzdqqd9bc3kc1.14748554742.8538@mta920.e.footlocker.com&gt;</t>
  </si>
  <si>
    <t>Tue, 1 Sep 2015 09:57:34 -0400</t>
  </si>
  <si>
    <t>Elan Kriegel &lt;ekriegel@hillaryclinton.com&gt;, 
 Stephanie Hannon &lt;hannon@hillaryclinton.com&gt;, 
 Christina Reynolds &lt;creynolds@hillaryclinton.com&gt;, 
 Maya Harris &lt;mharris@hillaryclinton.com&gt;, 
 Sawsan Bay &lt;sbay@hillaryclinton.com&gt;, 
 Karen Finney &lt;kfinney@hillaryclinton.com&gt;, 
 charles baker &lt;charlie.baker@deweysquare.com&gt;, 
 Teddy Goff &lt;tgoff@hillaryclinton.com&gt;, 
 "Ann O'Leary" &lt;aoleary@hillaryclinton.com&gt;, 
 Katie Dowd &lt;kdowd@hillaryclinton.com&gt;, 
 Jake Sullivan &lt;jsullivan@hillaryclinton.com&gt;, 
 Tony Carrk &lt;tcarrk@hillaryclinton.com&gt;, 
 "Bull, Leslie (Perkins Coie)" &lt;lbull@perkinscoie.com&gt;, 
 Brian Fallon &lt;bfallon@hillaryclinton.com&gt;, 
 John Podesta &lt;john.podesta@gmail.com&gt;, 
 Jennifer Palmieri &lt;jpalmieri@hillaryclinton.com&gt;, 
 Lona Valmoro &lt;lvalmoro@hillaryclinton.com&gt;, 
 Tracey Lewis &lt;tlewis@hillaryclinton.com&gt;, 
 Kristina Schake &lt;kschake@hillaryclinton.com&gt;, 
 Huma Abedin &lt;ha16@hillaryclinton.com&gt;, Oren Shur &lt;oshur@hillaryclinton.com&gt;, 
 Alex Hornbrook &lt;ahornbrook@hillaryclinton.com&gt;, 
 Charles Baker &lt;cbaker@hillaryclinton.com&gt;, 
 Heather Stone &lt;hstone@hillaryclinton.com&gt;, 
 Amanda Renteria &lt;arenteria@hillaryclinton.com&gt;, jake.sullivan@gmail.com, 
 Dennis Cheng &lt;dcheng@hillaryclinton.com&gt;, 
 Beth Jones &lt;bjones@hillaryclinton.com&gt;, 
 Marc Elias &lt;melias@hillaryclinton.com&gt;, 
 Robby Mook &lt;re47@hillaryclinton.com&gt;, 
 Marlon Marshall &lt;mmarshall@hillaryclinton.com&gt;, 
 HFA Assistants &lt;assistants@hillaryclinton.com&gt;, 
 Kate Offerdahl &lt;kofferdahl@hillaryclinton.com&gt;</t>
  </si>
  <si>
    <t>Re: [Update] 10AM Daily Senior Staff Meeting</t>
  </si>
  <si>
    <t>&lt;CAG7k_MrQ43H9-MEzR+2PTtQiEGWK6NbQqhRRrF=7nFAzL7=T6g@mail.gmail.com&gt;</t>
  </si>
  <si>
    <t>Sun, 16 Mar 2014 07:00:28 -0400</t>
  </si>
  <si>
    <t>Fwd: Long time...</t>
  </si>
  <si>
    <t>&lt;AD0924E9-D020-4767-BA57-F339452ABB63@gmail.com&gt;</t>
  </si>
  <si>
    <t>Wed, 20 Jan 2016 18:53:46 +0000</t>
  </si>
  <si>
    <t>"Marcus, Ruth" &lt;Ruth.Marcus@washpost.com&gt;</t>
  </si>
  <si>
    <t>in Concord, just saw you and BC--do you have a few minutes to talk?
 (anytime)</t>
  </si>
  <si>
    <t>&lt;D2C541E5.480BA%ruth.marcus@washpost.com&gt;</t>
  </si>
  <si>
    <t>Sat, 14 Nov 2015 16:21:34 -0500</t>
  </si>
  <si>
    <t>Fwd: Draft Briefing for Mary Kay Henry Coffee</t>
  </si>
  <si>
    <t>&lt;CAEMn5QnP8sXW6qb0cW2bfiD6iuFjMO6HhkMKNB-SSyjuCCb28A@mail.gmail.com&gt;</t>
  </si>
  <si>
    <t>Thu, 24 Jul 2014 08:34:22 -0400</t>
  </si>
  <si>
    <t>Correct The Record Thursday July 24, 2014 Morning Roundup</t>
  </si>
  <si>
    <t>&lt;CAGLPf4cx1mjLpYb_Vak2JaRuLzDhKH0FtFiSF0jYjJ4buGTMFA@mail.gmail.com&gt;</t>
  </si>
  <si>
    <t>Mon, 1 Jun 2015 20:01:09 +0000</t>
  </si>
  <si>
    <t>&lt;BY1PR0501MB15255183BA9D9DA4CEE1DDA3B5B60@BY1PR0501MB1525.namprd05.prod.outlook.com&gt;</t>
  </si>
  <si>
    <t>Fri, 24 Apr 2015 20:24:50 -0400</t>
  </si>
  <si>
    <t>On the train going back to DC</t>
  </si>
  <si>
    <t>&lt;CAE6FiQ_-hYeO0OUjLbZBvR9jZp4girYcm38V2sygubOJorGQgQ@mail.gmail.com&gt;</t>
  </si>
  <si>
    <t>Sun, 17 Jan 2016 01:08:38 +0000</t>
  </si>
  <si>
    <t>Karen Dunn &lt;karen.l.dunn@gmail.com&gt;, Joel Benenson &lt;jbenenson@bsgco.com&gt;, 
 Ron Klain &lt;ron.klain@revolution.com&gt;, "rklain@aol.com" &lt;rklain@aol.com&gt;</t>
  </si>
  <si>
    <t>Mandy edit w/ Joel - Karen Edit to Opening Statement</t>
  </si>
  <si>
    <t>&lt;bf7f93d3855041978ef2950389ac9d3d@REV02MAIL01.revolution.ad&gt;</t>
  </si>
  <si>
    <t>Fri, 26 Jun 2015 19:08:34 -0400</t>
  </si>
  <si>
    <t>June 26 Evening Network News Roundup</t>
  </si>
  <si>
    <t>&lt;CAGTda=Bc1qXfz-_N4MdcihzS9-ZZ+ao+fVgBqfrvwWpbEpon_g@mail.gmail.com&gt;</t>
  </si>
  <si>
    <t>Mon, 3 Nov 2008 11:22:49 -0600</t>
  </si>
  <si>
    <t>"laura nichols" &lt;laurasnichols@yahoo.com&gt;, 
 "Alyssa Mastromonaco" &lt;amastro@barackobama.com&gt;, 
 "Pete Rouse" &lt;prouse@barackobama.com&gt;, 
 "Jim Messina" &lt;jmessina@barackobama.com&gt;, 
 "Anita Dunn" &lt;adunn@barackobama.com&gt;, 
 "Dan Pfeiffer" &lt;dpfeiffer@barackobama.com&gt;, 
 "Sarah Feinberg" &lt;sarahelizabethfeinberg@gmail.com&gt;, 
 "John Podesta" &lt;john.podesta@gmail.com&gt;</t>
  </si>
  <si>
    <t>RE: This week - transition block for November</t>
  </si>
  <si>
    <t>&lt;1B00035490093D4A9609987376E3B8332D8E6291@manny.obama.local&gt;</t>
  </si>
  <si>
    <t>Fri, 19 Sep 2014 09:00:00 -0500</t>
  </si>
  <si>
    <t>&lt;63871-11959029.1411135261250.JavaMail.SYSTEM@chg-mcm-prod&gt;</t>
  </si>
  <si>
    <t>Fri, 17 Apr 2015 18:01:04 -0400</t>
  </si>
  <si>
    <t>&lt;CAAEwKfz17VPX+GjbnsbDQT5aP=61dHNtzw_Fo5zLeOMUT6uOrw@mail.gmail.com&gt;</t>
  </si>
  <si>
    <t>Fri, 8 Aug 2014 17:28:09 +0300</t>
  </si>
  <si>
    <t>&lt;05FD097A35624F8581ED8018F477E55C@rodeh&gt;</t>
  </si>
  <si>
    <t>Fri, 21 Nov 2014 12:10:41 -0500</t>
  </si>
  <si>
    <t>We're in dire need of some hope!</t>
  </si>
  <si>
    <t>&lt;2320500317.885429872@org2.org2DB.reply.salsalabs.com&gt;</t>
  </si>
  <si>
    <t>Tue, 15 Sep 2015 07:06:21 -0700</t>
  </si>
  <si>
    <t>The Note - A Clash Over Trump</t>
  </si>
  <si>
    <t>&lt;1528767425.1614139.1442325981219@n7umgw26.starwave.com&gt;</t>
  </si>
  <si>
    <t>Sat, 03 Nov 2012 14:10:08 -0400</t>
  </si>
  <si>
    <t>a few votes</t>
  </si>
  <si>
    <t>&lt;23684849cb104e7b9aeb9a1caa3b92ce@seanmaloney.com&gt;</t>
  </si>
  <si>
    <t>Fri, 4 Dec 2015 13:14:18 -0500</t>
  </si>
  <si>
    <t>Update -- Shelby 2.0 the Rider/Brown on HFT</t>
  </si>
  <si>
    <t>&lt;9696043E-EB2B-4237-A405-2B2DA435AAD8@gmail.com&gt;</t>
  </si>
  <si>
    <t>Sat, 4 Feb 2012 17:12:51 -0500</t>
  </si>
  <si>
    <t>Re: Social group</t>
  </si>
  <si>
    <t>&lt;CALk44aDWzKFHg4L33kAsUBNUEtMCRZ2+e7Vj+vSnPbA=+riZ8Q@mail.gmail.com&gt;</t>
  </si>
  <si>
    <t>9 May 2015 17:57:18 -0500</t>
  </si>
  <si>
    <t>"imATHLETE"
 &lt;support@imathlete.com&gt;</t>
  </si>
  <si>
    <t>Your NCB Capitol Hill Classic 10K, 3K, and Fun Run registration is not
 complete!</t>
  </si>
  <si>
    <t>&lt;554e90fc.56108c0a.4463.ffff97a7SMTPIN_ADDED_MISSING@mx.google.com&gt;</t>
  </si>
  <si>
    <t>Thu, 4 Jun 2015 08:34:19 -0400</t>
  </si>
  <si>
    <t>June 4 Morning Network News Roundup</t>
  </si>
  <si>
    <t>&lt;CAGTda=Agw5MP=GcJXjMwGMfhGcXmPa8KyyoaeaUiRCEt30QRrg@mail.gmail.com&gt;</t>
  </si>
  <si>
    <t>Wed, 11 Feb 2015 05:02:18 +0000</t>
  </si>
  <si>
    <t xml:space="preserve">Fwd: Recognizing evil </t>
  </si>
  <si>
    <t>&lt;A8D7E82A-7262-4F30-B5CE-08CCDF19CBB3@sandlerfoundation.org&gt;</t>
  </si>
  <si>
    <t>Wed, 5 Nov 2008 16:23:20 -0500</t>
  </si>
  <si>
    <t>"Morton Halperin" &lt;mhalperin@osi-dc.org&gt;</t>
  </si>
  <si>
    <t>Out of Office AutoReply: Iraq escalation campaign</t>
  </si>
  <si>
    <t>&lt;6F32FFF0E258994F903F69E3C40B247702E88CE8@osidcmail.soros.org&gt;</t>
  </si>
  <si>
    <t>Tue, 25 Aug 2015 18:04:56 -0400</t>
  </si>
  <si>
    <t>&lt;CANOiRV-hj5koXLZmzMhUwmCLe5bqHjsCGMs1jV7yMgxPuks5ng@mail.gmail.com&gt;</t>
  </si>
  <si>
    <t>Fri, 8 Jan 2016 14:52:51 -0500</t>
  </si>
  <si>
    <t>Debby Goldberg &lt;debby.goldberg@gmail.com&gt;, eturmelle@hillaryclinton.com</t>
  </si>
  <si>
    <t>&lt;CAEMn5Qkq3GOK3iO6AYTFsiuBDHcZWK498VnpmKQ_2H=L3YVebQ@mail.gmail.com&gt;</t>
  </si>
  <si>
    <t>Tue, 25 Aug 2015 18:36:40 -0400</t>
  </si>
  <si>
    <t>Re: HRC Iowa event TPs - 5:15pm drafts</t>
  </si>
  <si>
    <t>&lt;CAD6XBDB3jpuwcPJK-=C46hPkQ5Rb8q6hmYVcq+s1eoT24bdw-g@mail.gmail.com&gt;</t>
  </si>
  <si>
    <t>Mon, 12 Oct 2015 10:58:51 -0400</t>
  </si>
  <si>
    <t>Tweeting during the debate</t>
  </si>
  <si>
    <t>&lt;CAEMn5Qm7-_Ej7TtxZeOevjchUuwA2KojDAA7fBpNQo1-iq3xGQ@mail.gmail.com&gt;</t>
  </si>
  <si>
    <t>Wed, 10 Feb 2016 00:56:28 -0500</t>
  </si>
  <si>
    <t>Tweet by Andrea Mitchell on Twitter</t>
  </si>
  <si>
    <t>&lt;-303240951241296483@unknownmsgid&gt;</t>
  </si>
  <si>
    <t>Wed, 1 Jul 2015 13:20:23 -0400</t>
  </si>
  <si>
    <t>Clayton Fuller &lt;claytonmfuller@gmail.com&gt;</t>
  </si>
  <si>
    <t>Re: Sib's</t>
  </si>
  <si>
    <t>&lt;CADK1hWOYZKnXDnUHSbBoG-NgU-DMAUJ6MJx=m_j3Jbst09XNzg@mail.gmail.com&gt;</t>
  </si>
  <si>
    <t>Thu, 22 May 2014 22:45:16 -0400</t>
  </si>
  <si>
    <t>"'john.podesta@gmail.com'" &lt;john.podesta@gmail.com&gt;, 
 "'meganrouse@gmail.com'" &lt;meganrouse@gmail.com&gt;</t>
  </si>
  <si>
    <t>Re: visit</t>
  </si>
  <si>
    <t>&lt;C6C90688A6F02D4D96CBB9A668FBF016A4C0646918@XMAIL.podesta.com&gt;</t>
  </si>
  <si>
    <t>Fri, 21 Aug 2015 10:19:37 -0400</t>
  </si>
  <si>
    <t>Catholics In Alliance &lt;frotondaro@catholicsinalliance.org&gt;</t>
  </si>
  <si>
    <t>Fwd: Catholic Efforts on Iran Update</t>
  </si>
  <si>
    <t>&lt;0723D18A-B4B5-4B7D-B914-4D45B9952A93@catholicsinalliance.org&gt;</t>
  </si>
  <si>
    <t>Mon, 21 Apr 2014 05:23:09 +0000</t>
  </si>
  <si>
    <t>Fwd: Thomas Piketty Tours U.S. for His New Book - NYTimes.com</t>
  </si>
  <si>
    <t>&lt;CD870864-FC08-43ED-92FC-A943AD0E3031@sandlerfoundation.org&gt;</t>
  </si>
  <si>
    <t>Wed, 14 Jan 2015 16:08:08 +0000</t>
  </si>
  <si>
    <t>Press Updates</t>
  </si>
  <si>
    <t>&lt;D0DBFD63.B0285%nmerrill@hrcoffice.com&gt;</t>
  </si>
  <si>
    <t>Tue, 9 Apr 2013 10:12:58 -0400</t>
  </si>
  <si>
    <t>Fw: Follow-up Sturman Digital Engine</t>
  </si>
  <si>
    <t>&lt;D00800C9D48A754DA64285EA07737575020F7BF2DB@CLINTON07.utopiasystems.net&gt;</t>
  </si>
  <si>
    <t>Thu, 16 Jul 2015 11:28:40 -0400</t>
  </si>
  <si>
    <t>July 16 Morning Cable News Roundup</t>
  </si>
  <si>
    <t>&lt;CAGTda=CV5wqBpfDZF1WS7BYUfCQGDTs_6KV0WzAzwVUKLNJF8Q@mail.gmail.com&gt;</t>
  </si>
  <si>
    <t>Tue, 14 Jul 2015 19:41:39 -0400</t>
  </si>
  <si>
    <t>Re: Assistance</t>
  </si>
  <si>
    <t>&lt;CAJiTYQarh6ThMh6FH_itRCsENMFRV2qpEnPn7oPvL3QTcgLwXg@mail.gmail.com&gt;</t>
  </si>
  <si>
    <t>Thu, 13 Aug 2015 19:20:59 -0700</t>
  </si>
  <si>
    <t>Fwd: Fortune: Apple hired 11,000 female employees over the last 12
 months</t>
  </si>
  <si>
    <t>&lt;723731C0-9B8D-42F6-86BF-0C86CDE408CC@apple.com&gt;</t>
  </si>
  <si>
    <t>Sun, 27 Oct 2013 10:13:27 -0500 (CDT)</t>
  </si>
  <si>
    <t>Something we can all agree on</t>
  </si>
  <si>
    <t>&lt;21153710.1382886857980.JavaMail.www@app339&gt;</t>
  </si>
  <si>
    <t>Fri, 1 Aug 2008 11:53:36 -0400</t>
  </si>
  <si>
    <t>[big campaign] One Month After 9/11, McCain Said Anthrax 'May Have
 Come From Iraq,' Warned Iraq Is 'The Second Phase'</t>
  </si>
  <si>
    <t>&lt;80A0C6FBCD6E494E8933D1D1A52D267A0DE8CAED@epistula.americanprogresscenter.org&gt;</t>
  </si>
  <si>
    <t>Tue, 15 Nov 2011 14:52:40 -0500</t>
  </si>
  <si>
    <t>Time Sensitive</t>
  </si>
  <si>
    <t>&lt;4A690BA92801374689B1D958B8163E7702722E8BCC@CLINTON07.utopiasystems.net&gt;</t>
  </si>
  <si>
    <t>Thu, 14 May 2015 17:13:13 -0400</t>
  </si>
  <si>
    <t>Former Rep. George Hochbreuckner</t>
  </si>
  <si>
    <t>&lt;CAE6FiQ8BLPiD8xfF2JLAMs-mdLv0XtDXtjtjhMd10WeN03mOqQ@mail.gmail.com&gt;</t>
  </si>
  <si>
    <t>Tue, 2 Jun 2015 11:24:31 -0400</t>
  </si>
  <si>
    <t>Robby Mook &lt;re47@hillaryclinton.com&gt;, Teddy Goff &lt;tgoff@hillaryclinton.com&gt;, 
 Jennifer Palmieri &lt;jpalmieri@hillaryclinton.com&gt;, 
 Kristina Schake &lt;kschake@hillaryclinton.com&gt;</t>
  </si>
  <si>
    <t>Fwd: Be amazed</t>
  </si>
  <si>
    <t>&lt;CAE6FiQ_uSGpyVT3CEedm2sr8LpfUtLryrk0AxKT2H_y9zcK70g@mail.gmail.com&gt;</t>
  </si>
  <si>
    <t>Mon, 14 Sep 2015 17:18:29 -0400</t>
  </si>
  <si>
    <t>Re: In Vegas: Join The Washington Post for a 2016 Pregame Discussion</t>
  </si>
  <si>
    <t>&lt;CAE6FiQ_VKtJ9d-EauH=2Tn7Hz1VUemODe6L8q0hkifNwXyanmQ@mail.gmail.com&gt;</t>
  </si>
  <si>
    <t>Wed, 10 Jun 2015 17:06:06 -0400</t>
  </si>
  <si>
    <t>Pastrick DC Meeting Update</t>
  </si>
  <si>
    <t>&lt;44944869-23AB-44F1-AFEE-AE71262DA035@gmail.com&gt;</t>
  </si>
  <si>
    <t>Tue, 24 Nov 2015 18:20:37 +0000</t>
  </si>
  <si>
    <t>worried</t>
  </si>
  <si>
    <t>&lt;397210125.131525581448389237194.JavaMail.app@rbg22.atlis1&gt;</t>
  </si>
  <si>
    <t>Fri, 6 Nov 2015 14:36:17 +0000</t>
  </si>
  <si>
    <t>Scott Foster &lt;foster@law.georgetown.edu&gt;</t>
  </si>
  <si>
    <t>Christine Rafiekian &lt;bcr41@law.georgetown.edu&gt;, 
 Law Faculty and Visitors &lt;LawFacultyandVisitors@law.georgetown.edu&gt;</t>
  </si>
  <si>
    <t>Re: Faculty Address List, Fall 2015</t>
  </si>
  <si>
    <t>&lt;D262249F.33E5A%foster@law.georgetown.edu&gt;</t>
  </si>
  <si>
    <t>Mon, 31 Jan 2011 10:21:36 -0500 (EST)</t>
  </si>
  <si>
    <t>hours</t>
  </si>
  <si>
    <t>&lt;1163753250.-91004353@democracy.dsccdb.www.democratsenators.org&gt;</t>
  </si>
  <si>
    <t>Wed, 29 Sep 2010 08:46:34 -0500 (CDT)</t>
  </si>
  <si>
    <t>TODAY: Exclusive LCV Conference Call</t>
  </si>
  <si>
    <t>&lt;15000695.1285768005026.JavaMail.www@app319&gt;</t>
  </si>
  <si>
    <t>Mon, 4 Jan 2016 19:15:07 +0000</t>
  </si>
  <si>
    <t>Sad News</t>
  </si>
  <si>
    <t>&lt;D2B02EEA.771A5%treanorwm@law.georgetown.edu&gt;</t>
  </si>
  <si>
    <t>Mon, 13 Apr 2015 17:28:12 -0400</t>
  </si>
  <si>
    <t>&lt;-344832703430064587@unknownmsgid&gt;</t>
  </si>
  <si>
    <t>Thu, 30 Jul 2015 14:28:15 -0400</t>
  </si>
  <si>
    <t>Re: Awesome job!</t>
  </si>
  <si>
    <t>&lt;3075975416558283718@unknownmsgid&gt;</t>
  </si>
  <si>
    <t>Sun, 17 Aug 2014 20:11:21 +0000</t>
  </si>
  <si>
    <t>RE: FW: lions and tigers and Rove - OH MY!!</t>
  </si>
  <si>
    <t>&lt;87067e533040afddf4c9703a511b2333@bounce.bluestatedigital.com&gt;</t>
  </si>
  <si>
    <t>Fri, 25 Jul 2014 14:10:43 +0000</t>
  </si>
  <si>
    <t>&lt;22A72A5D-5FFE-410B-8E69-C17FE092CEBF@sandlerfoundation.org&gt;</t>
  </si>
  <si>
    <t>Fri, 10 Jul 2015 19:06:56 -0400</t>
  </si>
  <si>
    <t>July 10 Evening Network News Roundup</t>
  </si>
  <si>
    <t>&lt;CAGTda=Abfq+wFBw82esV0XLuS-=JkGYsfqBJO57JA+09RCdORw@mail.gmail.com&gt;</t>
  </si>
  <si>
    <t>Mon, 25 May 2015 11:24:12 -0400</t>
  </si>
  <si>
    <t>Fwd: Sandy</t>
  </si>
  <si>
    <t>&lt;CAE6FiQ9zd9C8+tTPng5Nm_9f2nHR6wuFc0yMO=iVqt6UubzOng@mail.gmail.com&gt;</t>
  </si>
  <si>
    <t>Thu, 7 May 2015 23:34:50 -0400</t>
  </si>
  <si>
    <t>&lt;CAJfTvCzJTvjU7iGWc-3K0eWHPM9Wz8aRp23uPCY+-qPTdZhcAw@mail.gmail.com&gt;</t>
  </si>
  <si>
    <t>Sun, 29 Jun 2014 08:24:24 +0300</t>
  </si>
  <si>
    <t>Re: Future career options</t>
  </si>
  <si>
    <t>&lt;CAP-MWF7Fdv+p4fjszFHx75oU4fsDOXerVRj5gK9NGTw7t5=Nww@mail.gmail.com&gt;</t>
  </si>
  <si>
    <t>Mon, 17 Feb 2014 10:26:53 -0500</t>
  </si>
  <si>
    <t>Ride</t>
  </si>
  <si>
    <t>&lt;CAE6FiQ_i2=F3ZWUvf=r09XStJd7k3JGUhePrO1p3Z1sQ+nDt=Q@mail.gmail.com&gt;</t>
  </si>
  <si>
    <t>Tue, 8 Sep 2015 19:28:32 -0400</t>
  </si>
  <si>
    <t>&lt;-195820138567967051@unknownmsgid&gt;</t>
  </si>
  <si>
    <t>Sun, 20 Sep 2015 19:44:30 +0000</t>
  </si>
  <si>
    <t>LaDavia Drane &lt;ldrane@hillaryclinton.com&gt;, 
 Lauren Peterson &lt;lpeterson@hillaryclinton.com&gt;</t>
  </si>
  <si>
    <t>RE: DRAFT: Baton Rouge remarks</t>
  </si>
  <si>
    <t>&lt;1A484C9C32B526468802B7C2E6FD1BCEB3D5B649@mbx031-w1-co-6.exch031.domain.local&gt;</t>
  </si>
  <si>
    <t>Sat, 25 Jul 2015 13:25:53 +0000</t>
  </si>
  <si>
    <t>&lt;61C89D9B-341A-4486-94D3-9E00F73B7FFD@gmmb.com&gt;</t>
  </si>
  <si>
    <t>Fri, 12 Dec 2014 06:24:41 -0500</t>
  </si>
  <si>
    <t>Fwd: Polling</t>
  </si>
  <si>
    <t>&lt;D47BE329-A129-495B-97B3-1D0384187A98@gmail.com&gt;</t>
  </si>
  <si>
    <t>Fri, 12 Sep 2008 16:10:41 -0400</t>
  </si>
  <si>
    <t>[big campaign] McCain's 42 flip flops</t>
  </si>
  <si>
    <t>&lt;80A0C6FBCD6E494E8933D1D1A52D267A0E612C2C@epistula.americanprogresscenter.org&gt;</t>
  </si>
  <si>
    <t>Sun, 13 Apr 2014 05:44:19 +0000</t>
  </si>
  <si>
    <t>Bernie Sanders Exposes Koch Brothers' Goals</t>
  </si>
  <si>
    <t>&lt;46011AD5-57A6-4442-BE52-92326DADD3A0@sandlerfoundation.org&gt;</t>
  </si>
  <si>
    <t>Wed, 29 Apr 2015 13:57:55 -0400</t>
  </si>
  <si>
    <t>Glenn Hutchins &lt;Glenn.Hutchins@SilverLake.com&gt;</t>
  </si>
  <si>
    <t>&lt;69C6D3B8-CA0D-4D90-855F-0DFA2EE7365B@SilverLake.com&gt;</t>
  </si>
  <si>
    <t>Mon, 8 Sep 2014 14:35:15 -0500</t>
  </si>
  <si>
    <t>Toast to Tuesday: September Branch Out Happy Hour</t>
  </si>
  <si>
    <t>&lt;1855513706.1410204916835.JavaMail.www@app341&gt;</t>
  </si>
  <si>
    <t>Sat, 10 Oct 2015 16:41:46 +0000</t>
  </si>
  <si>
    <t>Re: Sandy's birthday party</t>
  </si>
  <si>
    <t>&lt;8399B559-904D-487A-96DB-75E6FD8B8F3E@hrcoffice.com&gt;</t>
  </si>
  <si>
    <t>Mon, 01 Feb 2016 23:05:47 +0000</t>
  </si>
  <si>
    <t>Canceled Event: Data Check-In @ Mon Feb 1, 2016 6pm - 6:30pm (john.podesta@gmail.com)</t>
  </si>
  <si>
    <t>&lt;047d7b15a165e1a404052abd6c77@google.com&gt;</t>
  </si>
  <si>
    <t>Tue, 12 May 2015 12:17:17 -0400</t>
  </si>
  <si>
    <t>&lt;CAKM1B-9c2yjosN4fMo2PXdcJ1qTU+kGt3q+dKG+XTp+CfR517w@mail.gmail.com&gt;</t>
  </si>
  <si>
    <t>Wed, 10 Feb 2016 13:20:26 -0800</t>
  </si>
  <si>
    <t>Imagine</t>
  </si>
  <si>
    <t>&lt;DB7B7F31-560A-4A2C-A713-377FED2BB57C@yahoo.com&gt;</t>
  </si>
  <si>
    <t>Thu, 9 Apr 2015 20:22:10 +0000</t>
  </si>
  <si>
    <t>Dan Schwerin &lt;dschwerin@hrcoffice.com&gt;, 
 John Podesta &lt;john.podesta@gmail.com&gt;, 
 Jen Palmieri &lt;jennifer.m.palmieri@gmail.com&gt;</t>
  </si>
  <si>
    <t>Re: Hard Choices Paperback Epilogue</t>
  </si>
  <si>
    <t>&lt;BL2PR03MB11629BDA188FE915F35EC68DDFB0@BL2PR03MB116.namprd03.prod.outlook.com&gt;</t>
  </si>
  <si>
    <t>Wed, 11 Aug 2010 12:35:32 -0500 (CDT)</t>
  </si>
  <si>
    <t>"Gene Karpinski, LCV Victory Fund" &lt;feedback@lcv.org&gt;</t>
  </si>
  <si>
    <t>Join Us for the Countdown to Election Day Reception</t>
  </si>
  <si>
    <t>&lt;13974525.1281548144191.JavaMail.www@app339&gt;</t>
  </si>
  <si>
    <t>Tue, 18 Nov 2014 11:57:39 -0500</t>
  </si>
  <si>
    <t>Todd</t>
  </si>
  <si>
    <t>&lt;71DA618C-DA75-4211-B39A-8853D450299D@gmail.com&gt;</t>
  </si>
  <si>
    <t>Tue, 26 Aug 2014 13:33:55 -0400</t>
  </si>
  <si>
    <t>&lt;5a35e5f2054d488899148c01e449cfc2@frostgroup.net&gt;</t>
  </si>
  <si>
    <t>Fri, 18 Apr 2014 06:39:17 -0500</t>
  </si>
  <si>
    <t>&lt;CADK1hWNxFpKgFRWYofxCrELUKc9iMVeKUqyapP_aaTfCQbwUGQ@mail.gmail.com&gt;</t>
  </si>
  <si>
    <t>Thu, 10 Dec 2015 21:49:26 -0500</t>
  </si>
  <si>
    <t>Re: Fmr Senator Byron Dorgan</t>
  </si>
  <si>
    <t>&lt;6254228640880484888@unknownmsgid&gt;</t>
  </si>
  <si>
    <t>Wed, 24 Feb 2016 19:03:49 +0000</t>
  </si>
  <si>
    <t>Sanjay Govil &lt;sgovil@infinite.com&gt;</t>
  </si>
  <si>
    <t>RE: connecting</t>
  </si>
  <si>
    <t>&lt;968ADC143B79F54C86DDE7D6C2ECE68778752308@ICSBLRMB02.infics.com&gt;</t>
  </si>
  <si>
    <t>Thu, 24 Sep 2015 14:09:03 -0400</t>
  </si>
  <si>
    <t>Fwd: pre-call today at 2pm ?</t>
  </si>
  <si>
    <t>&lt;CANvypvB815khRH21k2gJ6Wv3tFBH6g1nuvUyszwhJzcuxj0m7A@mail.gmail.com&gt;</t>
  </si>
  <si>
    <t>Wed, 23 Sep 2015 21:59:33 -0400</t>
  </si>
  <si>
    <t>&lt;AF9C60B3-5322-4675-B119-72A502780870@gmail.com&gt;</t>
  </si>
  <si>
    <t>Sat, 27 Sep 2014 23:02:22 +0000</t>
  </si>
  <si>
    <t>RED ALERT</t>
  </si>
  <si>
    <t>&lt;f090ef06c412316a91b05ff25befd8ea@bounce.bluestatedigital.com&gt;</t>
  </si>
  <si>
    <t>Fri, 9 Nov 2012 17:26:52 +0000</t>
  </si>
  <si>
    <t>Boehner's "Mandate"</t>
  </si>
  <si>
    <t>&lt;989ED84132D42A4587ACEF98F5D976061A4FDD58@BL2PRD0510MB349.namprd05.prod.outlook.com&gt;</t>
  </si>
  <si>
    <t>Tue, 9 Dec 2014 20:26:27 +0000</t>
  </si>
  <si>
    <t>Announcing ITEL Round 4 Awards</t>
  </si>
  <si>
    <t>&lt;43AA882B9390F2428F6563C1C95B58C3185644B9@LAW-MBX01.law.georgetown.edu&gt;</t>
  </si>
  <si>
    <t>Fri, 7 Nov 2014 15:55:17 -0500</t>
  </si>
  <si>
    <t>Reminder - Call at 8am on Saturday - 1-530-881-1000; code 742374</t>
  </si>
  <si>
    <t>&lt;CALk44aCnL96ouHWYFv9snqUggufrB-S=c8EJKnZcnzMoEryOhA@mail.gmail.com&gt;</t>
  </si>
  <si>
    <t>Wed, 24 Feb 2016 11:47:38 -0500</t>
  </si>
  <si>
    <t>&lt;CACWw=rSwsy_g2h5xnU_yan27Ktu_ZCgNqnCQ21b6kSoFrwX48w@mail.gmail.com&gt;</t>
  </si>
  <si>
    <t>Tue, 8 Sep 2015 02:51:39 -0400</t>
  </si>
  <si>
    <t>Re: Search complete</t>
  </si>
  <si>
    <t>&lt;FD177C2E-8196-4FE5-B8CC-E4248E465B8F@gmail.com&gt;</t>
  </si>
  <si>
    <t>Mon, 15 Feb 2016 08:38:12 -0700</t>
  </si>
  <si>
    <t>&lt;d2wq8xzzltuk5uqo1lno5o43wje6woki.oki.1455550692@bronto.com&gt;</t>
  </si>
  <si>
    <t>Wed, 11 Nov 2015 10:58:20 -0600</t>
  </si>
  <si>
    <t>&lt;CAO8o4d+dZrFeTk4EcFpuD_69BEQavg3Eq78P8E_ePG2EvNSmcQ@mail.gmail.com&gt;</t>
  </si>
  <si>
    <t>Thu, 19 Jun 2008 10:38:22 -0400</t>
  </si>
  <si>
    <t>"'John Podesta'" &lt;john.podesta@gmail.com&gt;, davidbrockdc@gmail.com, 
 ericeburns@gmail.com, "'Susan McCue'" &lt;Susan@messageinc.com&gt;, 
 "'Susan McCue'" &lt;susan@one.org&gt;, 
 "'Jennifer Palmieri'" &lt;JPalmieri@americanprogress.org&gt;, 
 "'Begala, Paul'" &lt;pbegala@hatcreekent.com&gt;</t>
  </si>
  <si>
    <t>Burton cites PMUSA name for example of them shutting IE groups</t>
  </si>
  <si>
    <t>&lt;009301c8d21a$2110a220$6331e660$@org&gt;</t>
  </si>
  <si>
    <t>Mon, 3 Nov 2008 20:35:34 +0000</t>
  </si>
  <si>
    <t>"Katy Kale" &lt;katy_kale@yahoo.com&gt;</t>
  </si>
  <si>
    <t>Delivered: Re: A few questions</t>
  </si>
  <si>
    <t>&lt;1281871584-1225744551-cardhu_decombobulator_blackberry.rim.net-1511495197-@bxe181.bisx.prod.on.blackberry&gt;</t>
  </si>
  <si>
    <t>Fri, 19 Feb 2016 20:21:47 -0500</t>
  </si>
  <si>
    <t>Delegate path call</t>
  </si>
  <si>
    <t>&lt;CAEMn5QneBJxPrqXP3jqTP=3CeiW7fVc4s0_0tG-VTP2cZkD0-A@mail.gmail.com&gt;</t>
  </si>
  <si>
    <t>Thu, 20 Nov 2008 20:49:48 +0800 (CST)</t>
  </si>
  <si>
    <t>&lt;1227185388.97786.johnson_lo@mail2000.com.tw&gt;</t>
  </si>
  <si>
    <t>Fri, 24 Apr 2015 11:25:16 -0400</t>
  </si>
  <si>
    <t>Re: SEIU readout</t>
  </si>
  <si>
    <t>&lt;CAEMn5Qk=db7ZFi0BzuaHKMzqzQbkhJ0x+8hudnuFVv1Krh5PsA@mail.gmail.com&gt;</t>
  </si>
  <si>
    <t>Wed, 25 Mar 2015 14:20:15 -0400</t>
  </si>
  <si>
    <t>Re: Hoenlein</t>
  </si>
  <si>
    <t>&lt;0E34338A-FE2D-4568-888B-00319059F592@gmail.com&gt;</t>
  </si>
  <si>
    <t>Thu, 29 Oct 2015 20:10:27 +0000</t>
  </si>
  <si>
    <t>Happy Halloween-inspired Menu Tomorrow!</t>
  </si>
  <si>
    <t>&lt;DAD46678B17CA74DBD4C5591B371170E13CD0D53@LAW-MBX01.law.georgetown.edu&gt;</t>
  </si>
  <si>
    <t>Thu, 15 Oct 2015 15:26:31 -0400</t>
  </si>
  <si>
    <t>Re: DRAFT: talking points for young gems reception in NH</t>
  </si>
  <si>
    <t>&lt;1559139844317785544@unknownmsgid&gt;</t>
  </si>
  <si>
    <t>Tue, 15 Sep 2015 13:04:45 -0400</t>
  </si>
  <si>
    <t>Fwd: Fw: bliss spa: Your Voucher from Rue La La Is Enclosed</t>
  </si>
  <si>
    <t>&lt;CAA4XnVBxzYzi-G5NaXjTGoHOP-Jhm5v6eqSaNXTy6m0coAZbqA@mail.gmail.com&gt;</t>
  </si>
  <si>
    <t>Thu, 9 Jul 2015 16:37:31 +0000</t>
  </si>
  <si>
    <t>"john.podesta@gmail.com" &lt;john.podesta@gmail.com&gt;, 
 Huma Abedin &lt;ha16@hillaryclinton.com&gt;, 
 "Robby Mook (re47@hillaryclinton.com)" &lt;re47@hillaryclinton.com&gt;, 
 Jake Sullivan &lt;jsullivan@hillaryclinton.com&gt;, 
 Laura Hartigan &lt;lhartigan@saban.com&gt;, Alex De Ocampo &lt;adeocampo@saban.com&gt;</t>
  </si>
  <si>
    <t>FW: Univision Hispanic Presidential Electorate Poll - Presentation
 7.6.15 FINAL.pdf</t>
  </si>
  <si>
    <t>&lt;56d7665ff17042dc992c0cc6d86e5810@scg-mbx2.scg.corp&gt;</t>
  </si>
  <si>
    <t>Tue, 4 Nov 2008 21:42:25 -0800</t>
  </si>
  <si>
    <t>Re: Are you here in chicago?</t>
  </si>
  <si>
    <t>&lt;ab48a30f0811042142g7fa8fc88i272028b431258c2@mail.gmail.com&gt;</t>
  </si>
  <si>
    <t>Mon, 4 Jan 2016 20:38:53 -0500</t>
  </si>
  <si>
    <t>8:30 happening?</t>
  </si>
  <si>
    <t>&lt;CAE6FiQ_fUNjMLFGHRmZO=1aYH6B7K6NwBNF7Mc2R_pz2+33nLA@mail.gmail.com&gt;</t>
  </si>
  <si>
    <t>Thu, 07 Feb 2008 11:01:04 -0500</t>
  </si>
  <si>
    <t>"Jay K. Footlik " &lt;info@jayfootlik.com&gt;</t>
  </si>
  <si>
    <t>&lt;2e5a4b9b23b64777b34e8e098c0557af@jayfootlik.com&gt;</t>
  </si>
  <si>
    <t>Tue, 11 Aug 2015 04:52:53 +0000</t>
  </si>
  <si>
    <t>Automatic reply: Larry Summers</t>
  </si>
  <si>
    <t>&lt;8e8972985a944b6286ea8402f16536f9@BN1PR05MB422.namprd05.prod.outlook.com&gt;</t>
  </si>
  <si>
    <t>Fri, 22 May 2015 19:20:33 -0400</t>
  </si>
  <si>
    <t>May 22 Evening News Roundup</t>
  </si>
  <si>
    <t>&lt;CAGTda=CMz+xMgFRkMkvCjyckgcJvhm-nL2LeGNwBS7RTNyZBCA@mail.gmail.com&gt;</t>
  </si>
  <si>
    <t>Sun, 22 Nov 2015 13:30:55 +0000</t>
  </si>
  <si>
    <t>RE: You in DC tomorrow?</t>
  </si>
  <si>
    <t>&lt;l7we94a4e2hxer10waits32n.1448199035615@email.android.com&gt;</t>
  </si>
  <si>
    <t>Sun, 3 May 2015 17:41:06 -0400</t>
  </si>
  <si>
    <t>Re: Sheryl Sandburg's husband</t>
  </si>
  <si>
    <t>&lt;CAE6FiQ_X-RtGwOHu7pZhPAxknupCJCdM=3DuA4_oZtNj2D9NVw@mail.gmail.com&gt;</t>
  </si>
  <si>
    <t>Mon, 8 Jun 2009 07:23:28 -0400</t>
  </si>
  <si>
    <t>[big campaign] New Gallup Poll: 58% of Conservatives now favor gays
 openly serving  in Armed Forces</t>
  </si>
  <si>
    <t>&lt;7f65e90c0906080423o1ad4824ag2a1fa0bd5dbb637e@mail.gmail.com&gt;</t>
  </si>
  <si>
    <t>Wed, 28 Jan 2015 18:17:10 +0000</t>
  </si>
  <si>
    <t>Re: Phone number for tomorrow</t>
  </si>
  <si>
    <t>&lt;04F97E76-58B8-478F-93A5-71C01479A2AC@hrcoffice.com&gt;</t>
  </si>
  <si>
    <t>Tue, 10 Nov 2009 11:50:50 -0500</t>
  </si>
  <si>
    <t>[big campaign] Wasserman Schultz: Women "Repulsed" By GOP; Kilroy: 
	GOP Sat. Stunt "Sexist"</t>
  </si>
  <si>
    <t>&lt;A28459BA2B4D5D49BED0238513058A7F012806095638@CAPMAILBOX.americanprogresscenter.org&gt;</t>
  </si>
  <si>
    <t>Mon, 5 Oct 2015 14:37:47 -0400</t>
  </si>
  <si>
    <t>Peter Huffman Op-Ed</t>
  </si>
  <si>
    <t>&lt;CANu9wN6-f-052x5Y8Y2GaJ5yVJO_yMZMpUHMb3eLZcAdYj9NuA@mail.gmail.com&gt;</t>
  </si>
  <si>
    <t>Thu, 16 Apr 2015 18:59:34 -0400</t>
  </si>
  <si>
    <t>&lt;CAE6FiQ-ctXw=HqVcPm-MLQbcBV3a5WHfRoCEmRZYrH+UJz52oQ@mail.gmail.com&gt;</t>
  </si>
  <si>
    <t>Thu, 21 Jan 2016 18:00:21 -0500</t>
  </si>
  <si>
    <t>Re: DRAFT: NARAL remarks</t>
  </si>
  <si>
    <t>&lt;CAFjSERDJTNOoByCYd+phb7QrSZS4h0umL-XD9DVJcMW=w-9anQ@mail.gmail.com&gt;</t>
  </si>
  <si>
    <t>Mon, 9 Nov 2015 12:37:14 -0600</t>
  </si>
  <si>
    <t>John Mitchell &lt;jmitchell@rainbowpush.org&gt;</t>
  </si>
  <si>
    <t>Message</t>
  </si>
  <si>
    <t>&lt;B4BC5691-A91F-420B-A8C7-125F83A6D7F5@rainbowpush.org&gt;</t>
  </si>
  <si>
    <t>Fri, 11 Mar 2016 20:14:55 +0000</t>
  </si>
  <si>
    <t>Re: AIDS comments - fast response needed</t>
  </si>
  <si>
    <t>&lt;0F9F7397-759A-4545-8C24-8CEE43F4EBD2@teamsubjectmatter.com&gt;</t>
  </si>
  <si>
    <t>Tue, 3 Nov 2015 18:55:30 -0500</t>
  </si>
  <si>
    <t>Re: How was Culver?</t>
  </si>
  <si>
    <t>&lt;CAE6FiQ_QQ3RGo=hA5B_OLYB7HPLH4w1FYB5nQX2kAh3QJvm9eA@mail.gmail.com&gt;</t>
  </si>
  <si>
    <t>Sun, 6 Dec 2015 16:45:12 -0500</t>
  </si>
  <si>
    <t>Re: DRAFT: ATU teletown hall</t>
  </si>
  <si>
    <t>&lt;CA+C_h820zQ0uPv8Ky3Xr_apyRTX7JpyA03Ay2k1_fd4ckz5Hvg@mail.gmail.com&gt;</t>
  </si>
  <si>
    <t>Tue, 22 Jan 2008 14:56:26 -0500</t>
  </si>
  <si>
    <t>"Tara McGuinness" &lt;tara.mcguinness@gmail.com&gt;, 
 "Jim Gerstein" &lt;jgerstein@democracycorps.com&gt;, 
 "John Podesta" &lt;john.podesta@gmail.com&gt;, 
 "Stan Greenberg" &lt;sgreenberg@gqrr.com&gt;, "Susan McCue" &lt;susan@one.org&gt;, 
 "Tom Matzzie" &lt;tom@zzranch.com&gt;, "Zach Schwartz" &lt;zschwartz@shangrila.us&gt;</t>
  </si>
  <si>
    <t>RE: freedom's watch from this weekend's post</t>
  </si>
  <si>
    <t>&lt;DD3F85C93FEB8A489C0283BD1379358A03EB2401@ms18.mse9.exchange.ms&gt;</t>
  </si>
  <si>
    <t>Tue, 8 Mar 2016 16:14:37 -0500</t>
  </si>
  <si>
    <t>&lt;CAE6FiQ-gNy6H2gNQPhr3kUoS4TjO5dqpw45=wNq3ZGyFu4wwhA@mail.gmail.com&gt;</t>
  </si>
  <si>
    <t>Mon, 12 Oct 2015 18:10:06 +0000</t>
  </si>
  <si>
    <t>Noubar Afeyan &lt;nafeyan@FlagshipVentures.com&gt;</t>
  </si>
  <si>
    <t>"podesta@law.georgetown.edu" &lt;podesta@law.georgetown.edu&gt;, 
 =?us-ascii?Q?Allison=2C=0D=0A_Graham?= &lt;Graham_Allison@hks.harvard.edu&gt;</t>
  </si>
  <si>
    <t>Resending: follow up on our call re Joule</t>
  </si>
  <si>
    <t>&lt;BLUPR02MB37488BF61515B9BCF5E361CD9310@BLUPR02MB374.namprd02.prod.outlook.com&gt;</t>
  </si>
  <si>
    <t>Tue, 22 Sep 2015 20:41:57 +0000</t>
  </si>
  <si>
    <t>"John Podesta (john.podesta@gmail.com)" &lt;john.podesta@gmail.com&gt;, 
 =?us-ascii?Q?Huma=0D=0A_Abedin?= &lt;ha16@hillaryclinton.com&gt;</t>
  </si>
  <si>
    <t>RE: JOHN CURRIE/KELLY MAER,,,,,,,,,,,,,N.J. CAMPAIGN /CHAIR STATE
 DIRECTOR</t>
  </si>
  <si>
    <t>&lt;92D3939502DAB54CAD97AD54C43BCD980E317AB6@VX01MBX0001.va-exch.asp&gt;</t>
  </si>
  <si>
    <t>Wed, 2 Sep 2015 11:00:21 -0400</t>
  </si>
  <si>
    <t>Sara Aronchick Solow &lt;sara.solow@gmail.com&gt;, 
 John Podesta &lt;jp66@hillaryclinton.com&gt;, 
 Jake Sullivan &lt;jsullivan@hillaryclinton.com&gt;, 
 Huma Abedin &lt;ha16@hillaryclinton.com&gt;, Ronald Klain &lt;rklain@aol.com&gt;, 
 Karen Dunn &lt;KDunn@bsfllp.com&gt;, John Podesta &lt;john.podesta@gmail.com&gt;</t>
  </si>
  <si>
    <t>POSSIBLE REVISED TIMING -- Call with HRC on Thursday, September 3rd</t>
  </si>
  <si>
    <t>&lt;CADp8JMxfT=pqvDr5N5KPcengKJQo9RU4iiDXctNA7EgdPGEtoA@mail.gmail.com&gt;</t>
  </si>
  <si>
    <t>Tue, 1 Dec 2015 17:09:02 +0000</t>
  </si>
  <si>
    <t>International Law Institute &amp; Georgetown University Law Center -
 December 7th - Natural Resources and the Law of the Sea</t>
  </si>
  <si>
    <t>&lt;58DF4906DABEB5469A717ABA5811EA9228EFA7CF@LAW-MBX02.law.georgetown.edu&gt;</t>
  </si>
  <si>
    <t>Thu, 03 Mar 2016 19:16:08 +0000</t>
  </si>
  <si>
    <t>aelrod@hillaryclinton.com, ahornbrook@hillaryclinton.com, 
 awoolheater@hillaryclinton.com, bcraig@hillaryclinton.com, 
 creynolds@hillaryclinton.com, oraisner@hillaryclinton.com, 
 dschwerin@hillaryclinton.com, dcheng@hillaryclinton.com, 
 digitalintern@hillaryclinton.com, ekriegel@hillaryclinton.com, 
 esamsel@hillaryclinton.com, ha16@hillaryclinton.com, 
 jsullivan@hillaryclinton.com, jpalmieri@hillaryclinton.com, 
 john.podesta@gmail.com, kdowd@hillaryclinton.com, 
 kschake@hillaryclinton.com, lvalmoro@hillaryclinton.com, 
 mmarshall@hillaryclinton.com, mharris@hillaryclinton.com, 
 mfisher@hillaryclinton.com, re47@hillaryclinton.com, 
 slatham@hillaryclinton.com, tgoff@hillaryclinton.com, 
 xhinojosa@hillaryclinton.com, amercurio@hillaryclinton.com, 
 arenteria@hillaryclinton.com, bjones@hillaryclinton.com, 
 erenda@hillaryclinton.com, hstone@hillaryclinton.com, 
 jchung@hillaryclinton.com, kfinney@hillaryclinton.com, 
 kofferdahl@hillaryclinton.com, lvedernikova@hillaryclinton.com, 
 siqbal@hillaryclinton.com, smarx@hillaryclinton.com, 
 sbay@hillaryclinton.com</t>
  </si>
  <si>
    <t xml:space="preserve">[Update] Weekly Senior Staff Scheduling Meeting </t>
  </si>
  <si>
    <t>&lt;001a11395a30a788e3052d29d4d4@google.com&gt;</t>
  </si>
  <si>
    <t>Fri, 12 Dec 2014 15:07:06 -0500</t>
  </si>
  <si>
    <t>Re: Fwd: Email 1 of 2 (BACKGROUND FOR JP)</t>
  </si>
  <si>
    <t>&lt;CAE6FiQ8MZbh708yLNNcRNA_w2oCthJZCi=GvV3MsPXeJcN5jTA@mail.gmail.com&gt;</t>
  </si>
  <si>
    <t>Thu, 29 Dec 2011 11:31:42 -0500 (EST)</t>
  </si>
  <si>
    <t>"Ambassador M. Osman Siddique" &lt;mosiddique1@aol.com&gt;</t>
  </si>
  <si>
    <t>Greetings!</t>
  </si>
  <si>
    <t>&lt;8CE945E7B4C1E87-1978-2BE0B@webmail-d044.sysops.aol.com&gt;</t>
  </si>
  <si>
    <t>Mon, 22 Dec 2014 16:56:53 -0500</t>
  </si>
  <si>
    <t>Met with Robby</t>
  </si>
  <si>
    <t>&lt;793EF54E-D4B7-4D42-BA19-ED572F8D594E@gmail.com&gt;</t>
  </si>
  <si>
    <t>Mon, 2 Mar 2015 19:07:36 +0000</t>
  </si>
  <si>
    <t>FW: Palmyra</t>
  </si>
  <si>
    <t>&lt;3B00EFA99369C540BE90A0C751EF8F8A13A7A031@sf-exch01.sandlerfamily.org&gt;</t>
  </si>
  <si>
    <t>Tue, 22 Sep 2015 21:05:06 +0000</t>
  </si>
  <si>
    <t>john.podesta@gmail.com, erenda@hillaryclinton.com, ha16@hillaryclinton.com, 
 mfisher@hillaryclinton.com, jpalmieri@hillaryclinton.com, 
 jsullivan@hillaryclinton.com, amercurio@hillaryclinton.com, 
 cciorciari@hillaryclinton.com, dcheng@hillaryclinton.com, 
 re47@hillaryclinton.com, vanand@hillaryclinton.com, 
 lvalmoro@hillaryclinton.com, kofferdahl@hillaryclinton.com, 
 mmarshall@hillaryclinton.com, ahornbrook@hillaryclinton.com</t>
  </si>
  <si>
    <t>Invitation: Big Picture Nov - Jan Meeting @ Wed Sep 23, 2015 6:30pm -
 7:30pm (john.podesta@gmail.com)</t>
  </si>
  <si>
    <t>&lt;001a1146299a34d1c005205c5ae5@google.com&gt;</t>
  </si>
  <si>
    <t>Sat, 20 Feb 2016 18:54:10 -0500</t>
  </si>
  <si>
    <t>*Friends and Allies Talking Points - Post Nevada*</t>
  </si>
  <si>
    <t>&lt;CA+Wv=-7hgyagtCsjd=bdvXaisZgGf424U4wMqMz_pyja3tRDaQ@mail.gmail.com&gt;</t>
  </si>
  <si>
    <t>Tue, 9 Dec 2014 12:05:04 +0000</t>
  </si>
  <si>
    <t>Re: 2015 objectives</t>
  </si>
  <si>
    <t>&lt;D0AC4F69.70A6A%hboushey@equitablegrowth.org&gt;</t>
  </si>
  <si>
    <t>Fri, 29 Aug 2014 09:39:15 -0400</t>
  </si>
  <si>
    <t>[epa-ej] EPA Clean Air Act Rulemaking and Permitting Training for Community Stakeholders</t>
  </si>
  <si>
    <t>&lt;LYRIS-526356-1502459-2014.08.29-09.39.21--podesta#law.georgetown.edu@lists.epa.gov&gt;</t>
  </si>
  <si>
    <t>Fri, 19 Sep 2014 10:30:00 -0500</t>
  </si>
  <si>
    <t>&lt;25835-30252288.1411140637078.JavaMail.SYSTEM@chg-mcm-prod&gt;</t>
  </si>
  <si>
    <t>Thu, 14 Jan 2016 18:38:50 +0000</t>
  </si>
  <si>
    <t>smarx@hillaryclinton.com</t>
  </si>
  <si>
    <t>john.podesta@gmail.com, mkeefe@hillaryclinton.com, 
 slatham@hillaryclinton.com, Charles Delavan &lt;cdelavan@hillaryclinton.com&gt;, 
 arenteria@hillaryclinton.com, mfisher@hillaryclinton.com, 
 bcraig@hillaryclinton.com, aelrod@hillaryclinton.com, 
 kofferdahl@hillaryclinton.com, jmueller@hillaryclinton.com</t>
  </si>
  <si>
    <t>Updated Invitation: MOC Campaign Update @ Thu Jan 14, 2016 2pm -
 2:30pm (john.podesta@gmail.com)</t>
  </si>
  <si>
    <t>&lt;001a1143e1e813c99005294f9949@google.com&gt;</t>
  </si>
  <si>
    <t>Fri, 8 May 2015 13:49:01 +0000</t>
  </si>
  <si>
    <t>&lt;0A3C5A9384EF9048B07B16850F39D88534058E48@smeopm04&gt;</t>
  </si>
  <si>
    <t>Mon, 27 Jul 2015 15:00:09 -0400</t>
  </si>
  <si>
    <t>Re: FYI: NO HRC call this afternoon</t>
  </si>
  <si>
    <t>&lt;CAE6FiQ-4OLH3d=5FAmDyi8FuKAanfB7aj795YeerqAUNWL33Jw@mail.gmail.com&gt;</t>
  </si>
  <si>
    <t>Sun, 17 Jun 2007 15:45:50 -0700 (PDT)</t>
  </si>
  <si>
    <t>&lt;1636459506043321d7900ee611354@googlemail.com&gt;</t>
  </si>
  <si>
    <t>Fri, 17 Jul 2015 16:32:19 -0400</t>
  </si>
  <si>
    <t>Re: corporate purpose week</t>
  </si>
  <si>
    <t>&lt;6449512699238342496@unknownmsgid&gt;</t>
  </si>
  <si>
    <t>Mon, 23 Aug 2010 10:52:44 -0400 (EDT)</t>
  </si>
  <si>
    <t>lies</t>
  </si>
  <si>
    <t>&lt;895405892.-1563469184@democracy.dsccdb.www.democratsenators.org&gt;</t>
  </si>
  <si>
    <t>Fri, 24 Jul 2015 15:28:44 +0000</t>
  </si>
  <si>
    <t>Re: NYT</t>
  </si>
  <si>
    <t>&lt;64430066-740B-4B2B-B134-EB21D61DDA35@fahrllc.com&gt;</t>
  </si>
  <si>
    <t>Sun, 12 Apr 2015 02:02:21 +0000</t>
  </si>
  <si>
    <t>John Podesta &lt;john.podesta@gmail.com&gt;, 
 Jennifer Palmieri &lt;jennifer.m.palmieri@gmail.com&gt;</t>
  </si>
  <si>
    <t>Good luck, team</t>
  </si>
  <si>
    <t>&lt;5ABB785B-E01C-4222-AD19-5F07F3762E48@presidentclinton.com&gt;</t>
  </si>
  <si>
    <t>Sun, 4 Jan 2015 15:13:05 -0600</t>
  </si>
  <si>
    <t>&lt;AA65621A-6C4C-485C-A8E5-129D4011DDEA@gmail.com&gt;</t>
  </si>
  <si>
    <t>Fri, 25 Sep 2015 04:07:32 +0000</t>
  </si>
  <si>
    <t>"Edelman, R. David" &lt;Ross_D_Edelman@who.eop.gov&gt;</t>
  </si>
  <si>
    <t>RE: At HQ tomorrow; around?</t>
  </si>
  <si>
    <t>&lt;5C5D2403E515774FB6E65EB24584FCDB0529659E@smeopm05&gt;</t>
  </si>
  <si>
    <t>Tue, 25 Sep 2012 16:30:40 -0500 (CDT)</t>
  </si>
  <si>
    <t>EMC Exclusive Call with Senator Jon Tester next Tuesday</t>
  </si>
  <si>
    <t>&lt;30087127.1348608653825.JavaMail.www@app339&gt;</t>
  </si>
  <si>
    <t>Mon, 24 Aug 2015 10:58:36 -0400</t>
  </si>
  <si>
    <t>Polling TPs</t>
  </si>
  <si>
    <t>&lt;CAEMn5Qk1fczPkQj7pzAsbVkJibQ1r3eoXq6VF2HJx3AbifacMg@mail.gmail.com&gt;</t>
  </si>
  <si>
    <t>Tue, 15 Mar 2016 17:56:21 -0400</t>
  </si>
  <si>
    <t>Re: Potential Statement on North Carolina voting</t>
  </si>
  <si>
    <t>&lt;CANqZgL8Hdeu6a37kX6tnQ5faMTXdAiuutfdC53zyDUXX0oxs2A@mail.gmail.com&gt;</t>
  </si>
  <si>
    <t>Fri, 7 May 2010 10:48:05 -0400</t>
  </si>
  <si>
    <t>[big campaign] New Ad and Poll on SCOTUS</t>
  </si>
  <si>
    <t>&lt;l2y6777f41e1005070748mf68c5a7y947d76d8c8eb1a23@mail.gmail.com&gt;</t>
  </si>
  <si>
    <t>Tue, 21 Oct 2014 14:14:23 -0400</t>
  </si>
  <si>
    <t>&lt;CAGLPf4cM0-bjCOgX5FzG_OWb8Z=2mPZL-aJQ7oQzxPimja-W0g@mail.gmail.com&gt;</t>
  </si>
  <si>
    <t>Sun, 31 May 2015 11:30:36 +0000</t>
  </si>
  <si>
    <t xml:space="preserve">A successful mission </t>
  </si>
  <si>
    <t>&lt;4B3F26E8-D7EE-4AD1-96F8-E1005C307E85@ickesenright.com&gt;</t>
  </si>
  <si>
    <t>Thu, 21 Jan 2010 03:01:34 -0000</t>
  </si>
  <si>
    <t>Your Weekly Specials | H1N1 Flu Shot Available</t>
  </si>
  <si>
    <t>&lt;buuj909bdw9vawaxeghsqatugwckz0.2011616918.2299@mta125.a.chtah.com&gt;</t>
  </si>
  <si>
    <t>Fri, 14 Aug 2015 04:10:02 -0700</t>
  </si>
  <si>
    <t>&lt;0.1.72.DDB.1D0D6818C21EC04.0@omp.e.hotwire.com&gt;</t>
  </si>
  <si>
    <t>Thu, 9 Aug 2012 15:12:15 +0000</t>
  </si>
  <si>
    <t>[big campaign] Friends of Democracy begins ad campaign in four House districts</t>
  </si>
  <si>
    <t>&lt;7FADCD02A8D0CF4187D28850A2996B22A88552@MBX030-E1-VA-6.exch030.domain.local&gt;</t>
  </si>
  <si>
    <t>Sat, 18 Apr 2015 09:37:51 -0400</t>
  </si>
  <si>
    <t>Jesse Ferguson &lt;jesse@jesseferguson.com&gt;, Varun Anand &lt;vanand@hrcoffice.com&gt;</t>
  </si>
  <si>
    <t>News Clips - 4 18 15</t>
  </si>
  <si>
    <t>&lt;CAJkCx18VccRAMsmg-mfKK4MF0pJuidqDnEvaoSV6Lbj4mA5PEg@mail.gmail.com&gt;</t>
  </si>
  <si>
    <t>Sat, 5 Mar 2016 20:35:06 +0000</t>
  </si>
  <si>
    <t>"free-sticker@endcitizensunited.org" &lt;admin@endcitizensunited.org&gt;</t>
  </si>
  <si>
    <t>Support Ruth Bader Ginsburg [FREE STICKER!]</t>
  </si>
  <si>
    <t>&lt;6510008c561b104b4db1342e5837e5de@bounce.bluestatedigital.com&gt;</t>
  </si>
  <si>
    <t>Fri, 25 Jul 2014 16:26:04 -0400</t>
  </si>
  <si>
    <t>Wine, Not Gas! New York Residents Fight Gas Storage at Lake Seneca</t>
  </si>
  <si>
    <t>&lt;2197338130.-1892508071@org2.org2DB.reply.salsalabs.com&gt;</t>
  </si>
  <si>
    <t>Thu, 17 Dec 2015 21:24:10 -0500</t>
  </si>
  <si>
    <t>Tony Carrk &lt;tcarrk@hillaryclinton.com&gt;, 
 Jennifer Palmieri &lt;jpalmieri@hillaryclinton.com&gt;, 
 Comms Admin &lt;commsadmin@hillaryclinton.com&gt;, 
 John Podesta &lt;jp66@hillaryclinton.com&gt;, 
 John Podesta &lt;john.podesta@gmail.com&gt;, 
 Milia Fisher &lt;mfisher@hillaryclinton.com&gt;</t>
  </si>
  <si>
    <t>Ride to the Doral tomorrow</t>
  </si>
  <si>
    <t>&lt;CANS5NrgcHN8UD7-g2n4cbzzNK3UCwdf0jk_Ykh-4siC2tB6-iw@mail.gmail.com&gt;</t>
  </si>
  <si>
    <t>Fri, 13 Nov 2015 15:09:54 +0000</t>
  </si>
  <si>
    <t>&lt;13d0c4ee04919a2127f6c596030c8959f18.20151113150801@mail93.suw11.mcdlv.net&gt;</t>
  </si>
  <si>
    <t>Mon, 5 Jan 2015 07:58:24 -0500</t>
  </si>
  <si>
    <t>Jake Sullivan &lt;jake.sullivan@gmail.com&gt;, 
 John Podesta &lt;john.podesta@gmail.com&gt;, 
 Cheryl Mills &lt;cheryl.mills@gmail.com&gt;</t>
  </si>
  <si>
    <t>Call to debrief today</t>
  </si>
  <si>
    <t>&lt;638481B0-9CB2-4AFD-896F-1530B51EA142@gmail.com&gt;</t>
  </si>
  <si>
    <t>Thu, 1 Oct 2015 13:06:21 -0700</t>
  </si>
  <si>
    <t>&lt;7176102723501870131@unknownmsgid&gt;</t>
  </si>
  <si>
    <t>Wed, 26 Aug 2015 17:12:39 -0700</t>
  </si>
  <si>
    <t>Re: Talkings Points on Emails</t>
  </si>
  <si>
    <t>&lt;7D94FD80-0116-4E9C-9E6D-1C00B0F88C0E@gonringspahn.com&gt;</t>
  </si>
  <si>
    <t>Wed, 17 Jun 2015 10:09:13 -0400</t>
  </si>
  <si>
    <t>Re: WJC meeting?</t>
  </si>
  <si>
    <t>&lt;CAE6FiQ-vHXydxN+CxXw4f2Y6RL37rDt81icWanTFoaAdsX0kGw@mail.gmail.com&gt;</t>
  </si>
  <si>
    <t>Tue, 21 Oct 2014 01:04:34 +0000</t>
  </si>
  <si>
    <t>fwd: I'm pleading john</t>
  </si>
  <si>
    <t>&lt;b78f3d49dca88dd04f4bd010b9338caa@bounce.bluestatedigital.com&gt;</t>
  </si>
  <si>
    <t>Mon, 21 Sep 2015 15:08:57 -0400</t>
  </si>
  <si>
    <t>&lt;CAE6FiQ9jCG0P1_mqS716ahCSpsWAv5kJH-3roCP02YHcHWKJRA@mail.gmail.com&gt;</t>
  </si>
  <si>
    <t>Tue, 14 Oct 2008 16:48:00 -0500</t>
  </si>
  <si>
    <t>"Alyssa Mastromonaco" &lt;amastro@barackobama.com&gt;</t>
  </si>
  <si>
    <t>"Chris Lu" &lt;clu@barackobama.com&gt;, "John Podesta" &lt;john.podesta@gmail.com&gt;</t>
  </si>
  <si>
    <t>RE: our 757</t>
  </si>
  <si>
    <t>&lt;D5741E19E8CAB942A960B129CDEDEB4B0A13F5A5@DAMON.obama.local&gt;</t>
  </si>
  <si>
    <t>Wed, 23 Dec 2015 12:27:21 +0000</t>
  </si>
  <si>
    <t>"Jordan Wood, End Citizens United" &lt;admin@endcitizensunited.org&gt;</t>
  </si>
  <si>
    <t>&lt;3cb5fa9b4b61a8b3fe2b64c4ce2cbf42@bounce.bluestatedigital.com&gt;</t>
  </si>
  <si>
    <t>Wed, 30 Jul 2008 16:19:37 -0400</t>
  </si>
  <si>
    <t>"Arnie Miller" &lt;AMiller@IMSearch.com&gt;</t>
  </si>
  <si>
    <t>fromanm@citigroup.com, fromanm@citi.com</t>
  </si>
  <si>
    <t>&lt;A2CF371EB089824EBDDC0806F344927A075E8380@imbo-mail.imsearch.net&gt;</t>
  </si>
  <si>
    <t>Fri, 15 May 2015 06:10:57 +0000</t>
  </si>
  <si>
    <t>All Faculty and Staff &lt;AllFacultyandStaff@law.georgetown.edu&gt;, 
 =?iso-8859-1?Q?All=0D=0A_Students?= &lt;allstudents@law.georgetown.edu&gt;, 
 =?iso-8859-1?Q?Abby_Yochelson=0D=0A_=28ayochelson@hotmail.com=29?= &lt;ayochelson@hotmail.com&gt;, 
 =?iso-8859-1?Q?Andrea_Salley=0D=0A_=28salleya@georgetown.edu=29?= &lt;salleya@georgetown.edu&gt;, 
 =?iso-8859-1?Q?Andy_Popper=0D=0A_=28apopper@wcl.american.edu=29?= &lt;apopper@wcl.american.edu&gt;, 
 "anniegeraghty@yahoo.com" &lt;anniegeraghty@yahoo.com&gt;, 
 "barbaraliotta@gmail.com" &lt;barbaraliotta@gmail.com&gt;, 
 =?iso-8859-1?Q?Betsey_Barnett=0D=0A_=28bfbarnett7@gmail.com=29?= &lt;bfbarnett7@gmail.com&gt;, 
 =?iso-8859-1?Q?Billy_Maloni=0D=0A_=28bmaloni@balfourbeattydc.com=29?= &lt;bmaloni@balfourbeattydc.com&gt;, 
 =?iso-8859-1?Q?Bob=0D=0A_Braunohler_=28rbraunohler@pgp.us.com=29?= &lt;rbraunohler@pgp.us.com&gt;, 
 =?iso-8859-1?Q?Bob_Robidoux=0D=0A_=28brobidoux@balfourbeattydc.com=29?= &lt;brobidoux@balfourbeattydc.com&gt;, 
 =?iso-8859-1?Q?Bob=0D=0A_Schrider_=28bschrider@balfourbeattyus.com=29?= &lt;bschrider@balfourbeattyus.com&gt;, 
 "Bradley Williams (BWilliams@Balfourbeattyus.com)" &lt;BWilliams@Balfourbeattyus.com&gt;, 
 =?iso-8859-1?Q?=27Carole_Wedge=0D=0A_=28cwedge@shepleybulfinch.com=29=27?= &lt;cwedge@shepleybulfinch.com&gt;, 
 =?iso-8859-1?Q?Casey_Mlyniec=0D=0A_=28mmlyniec13@gmail.com=29?= &lt;mmlyniec13@gmail.com&gt;, 
 =?iso-8859-1?Q?cheryl_adams=0D=0A_=28adams638@hotmail.com=29?= &lt;adams638@hotmail.com&gt;, 
 =?iso-8859-1?Q?Chris_Augostini=0D=0A_=28cla4@georgetown.edu=29?= &lt;cla4@georgetown.edu&gt;, 
 =?iso-8859-1?Q?David_Salzer=0D=0A_=28dsalzer@balfourbeattyus.com=29?= &lt;dsalzer@balfourbeattyus.com&gt;, 
 =?iso-8859-1?Q?Di_Stovall=0D=0A_=28stovall.di@gmail.com=29?= &lt;stovall.di@gmail.com&gt;, 
 =?iso-8859-1?Q?Diane_Hedgecock=0D=0A_=28dmh.mre@gmail.com=29?= &lt;dmh.mre@gmail.com&gt;, 
 =?iso-8859-1?Q?Doug_Evelyn=0D=0A_=28develyn1@myfairpoint.net=29?= &lt;develyn1@myfairpoint.net&gt;, 
 =?iso-8859-1?Q?Elliott_Milstein=0D=0A_=28elliott@wcl.american.edu=29?= &lt;elliott@wcl.american.edu&gt;, 
 =?iso-8859-1?Q?Emma_Griffey=0D=0A_=28elynne49@yahoo.com=29?= &lt;elynne49@yahoo.com&gt;, 
 Emma Mlyniec &lt;emlyniec@gmail.com&gt;, 
 "Ernie Marcus (emarcus140@aol.com)" &lt;emarcus140@aol.com&gt;, 
 ezio marchetto &lt;eziomarchetto@gmail.com&gt;, 
 =?iso-8859-1?Q?Jane=0D=0A_Angarola_=28jangarola@chds.org=29?= &lt;jangarola@chds.org&gt;, 
 =?iso-8859-1?Q?Jim_Parenti=0D=0A_=28jvp7@georgetown.edu=29?= &lt;jvp7@georgetown.edu&gt;, 
 kjmcintyre &lt;kjmcintyre@jonesday.com&gt;, 
 "Laura Apelbaum (Laura@jhsgw.org)" &lt;Laura@jhsgw.org&gt;, 
 "laura.neal10@gmail.com" &lt;laura.neal10@gmail.com&gt;, 
 "Lauralyn E Beattie Lee (leb27@georgetown.edu)" &lt;leb27@georgetown.edu&gt;, 
 "libby fayad LFAYAD@NPCA.ORG" &lt;LFAYAD@NPCA.ORG&gt;, 
 Lucia Portanova &lt;casaitaldc@gmail.com&gt;, 
 "michael caplin (Macaplin@aol.com)" &lt;Macaplin@aol.com&gt;, 
 "Michael Marek (mmarek68@comcast.net)" &lt;mmarek68@comcast.net&gt;, 
 "Michael Tolaydo (michaeltolaydo@gmail.com)" &lt;michaeltolaydo@gmail.com&gt;, 
 "michael.randolph@stvinc.com" &lt;michael.randolph@stvinc.com&gt;, 
 "Nancy Crisman (nancycrisman@gmail.com)" &lt;nancycrisman@gmail.com&gt;, 
 "Newdefiner@aol.com" &lt;Newdefiner@aol.com&gt;, 
 =?iso-8859-1?Q?Patti=0D=0A_Puritz_=28ppuritz@njdc.info=29?= &lt;ppuritz@njdc.info&gt;, 
 =?iso-8859-1?Q?Peggy_O=27brien=0D=0A_=28peggyobri@gmail.com=29?= &lt;peggyobri@gmail.com&gt;, 
 =?iso-8859-1?Q?Pete_Gaddis=0D=0A_=28pgaddis@balfourbeattyus.com=29?= &lt;pgaddis@balfourbeattyus.com&gt;, 
 =?iso-8859-1?Q?Rebecca=0D=0A_Nordby_=28RNordby@balfourbeattyus.com=29?= &lt;RNordby@balfourbeattyus.com&gt;, 
 "rhrrlr@verizon.net" &lt;rhrrlr@verizon.net&gt;, 
 "rich@downtowndc.org" &lt;rich@downtowndc.org&gt;, 
 "Rob Smythe (robert.smythe@stvinc.com)" &lt;robert.smythe@stvinc.com&gt;, 
 "robin morey (rm1469@georgetown.edu)" &lt;rm1469@georgetown.edu&gt;, 
 "Roger Reeves (rreeves@jhmi.edu)" &lt;rreeves@jhmi.edu&gt;, 
 roger skalbeck &lt;rskalbeck@richmond.edu&gt;, 
 =?iso-8859-1?Q?Ronald_Finiw=0D=0A_=28rfiniw@me.com=29?= &lt;rfiniw@me.com&gt;, 
 Ruth Lammert-Reeves &lt;rlammertreeves@gmail.com&gt;, 
 "rwindmills0707@yahoo.com" &lt;rwindmills0707@yahoo.com&gt;, 
 "Sean Cahill (scahill@pgp.us.com)" &lt;scahill@pgp.us.com&gt;, 
 "Shawn Armbrust (sarmbrust@exonerate.org)" &lt;sarmbrust@exonerate.org&gt;, 
 "stuart zuckerman (stuart@zuckermanbros.com)" &lt;stuart@zuckermanbros.com&gt;, 
 "Susan Buffone (susan.buffone@gmail.com)" &lt;susan.buffone@gmail.com&gt;, 
 "Thomas M Sneeringer (tmsneeringer@gmail.com)" &lt;tmsneeringer@gmail.com&gt;, 
 "Walter Labitsky (wlabitzk@wcl.american.edu)" &lt;wlabitzk@wcl.american.edu&gt;, 
 "Wells Turnage (wturnage@balfourbeattyus.com)" &lt;wturnage@balfourbeattyus.com&gt;</t>
  </si>
  <si>
    <t>I-395 Construction Notes -- Who lived here before us?</t>
  </si>
  <si>
    <t>&lt;31CE96223F9FEB48B18809782CE097F4554DE1@LAW-MBX02.law.georgetown.edu&gt;</t>
  </si>
  <si>
    <t>Fri, 27 Jun 2008 10:13:24 -0400</t>
  </si>
  <si>
    <t>[big campaign] Time: Race Tightens, Obama Better on Economy, Special
 Interests</t>
  </si>
  <si>
    <t>&lt;ee67d7720806270713q30084440k5f0b01b57f53f3ef@mail.gmail.com&gt;</t>
  </si>
  <si>
    <t>Thu, 24 Dec 2015 10:43:37 -0500</t>
  </si>
  <si>
    <t>"Rabbi" &lt;raschneier@pesyn.org&gt;</t>
  </si>
  <si>
    <t>&lt;!&amp;!AAAAAAAAAAAYAAAAAAAAACdDPane0d1Ol2KCmgXOAEzCgAAAEAAAALLGTZuFZeJEth5zatIKdAYBAAAAAA==@pesyn.org&gt;</t>
  </si>
  <si>
    <t>Fri, 25 Jul 2014 13:09:18 -0700</t>
  </si>
  <si>
    <t>Flights up to 40% off - Check out recently found deals on Hotwire.</t>
  </si>
  <si>
    <t>&lt;0.0.4.303.1CFA84450BEB3D4.0@omp.e.hotwire.com&gt;</t>
  </si>
  <si>
    <t>Tue, 07 Jul 2015 22:41:41 +0000</t>
  </si>
  <si>
    <t>john.podesta@gmail.com, Jake Sullivan &lt;jsullivan@hillaryclinton.com&gt;, 
 "Ann O'Leary" &lt;aoleary@hillaryclinton.com&gt;, 
 Sawsan Bay &lt;sbay@hillaryclinton.com&gt;, ha16@hillaryclinton.com, 
 Mike Vlacich &lt;mvlacich@hillaryclinton.com&gt;, 
 Kristina Schake &lt;kschake@hillaryclinton.com&gt;, 
 Christina Reynolds &lt;creynolds@hillaryclinton.com&gt;, 
 Jennifer Palmieri &lt;jpalmieri@hillaryclinton.com&gt;</t>
  </si>
  <si>
    <t>Invitation: Refinance Event Call @ Wed Jul 8, 2015 1pm - 2pm (john.podesta@gmail.com)</t>
  </si>
  <si>
    <t>&lt;e89a8fb1f310e3897e051a50b900@google.com&gt;</t>
  </si>
  <si>
    <t>Thu, 26 Jul 2012 13:50:56 -0400</t>
  </si>
  <si>
    <t>[big campaign] BREAKING NEWS: Walgreen's &amp; GM drop ALEC // NEW ALEC
 reports from FL &amp; UT</t>
  </si>
  <si>
    <t>&lt;CA+1ChEV5k8Wz3FbFHu=G_iTrfTL-DU7Udasj48pE6wHF0Myg_g@mail.gmail.com&gt;</t>
  </si>
  <si>
    <t>Tue, 16 Dec 2008 13:36:35 -0500</t>
  </si>
  <si>
    <t>I only have this to say</t>
  </si>
  <si>
    <t>&lt;2B1B19BE9074F14ABEE5CCCD08D74B1A024C1A3D@DC01.dubersteingroup.local&gt;</t>
  </si>
  <si>
    <t>Wed, 10 Feb 2016 23:08:45 -0500</t>
  </si>
  <si>
    <t>KLS GMAIL &lt;kennethlsalazar@gmail.com&gt;, 
 Adrienne Elrod &lt;aelrod@hillaryclinton.com&gt;</t>
  </si>
  <si>
    <t>&lt;CAMayD+6hJYT7epdg_ep-L1U-8Js3tfrn+KO5A6RCL+H1XwF1ZQ@mail.gmail.com&gt;</t>
  </si>
  <si>
    <t>Thu, 27 Aug 2015 19:08:19 -0400</t>
  </si>
  <si>
    <t>HRC is asking...</t>
  </si>
  <si>
    <t>&lt;CAFcwtWDu9z+QVxg2a8PZEGpL0n=eu2MFTej5vOZZNGkfy-8U8w@mail.gmail.com&gt;</t>
  </si>
  <si>
    <t>Thu, 10 Mar 2016 17:10:30 +0000</t>
  </si>
  <si>
    <t>john.podesta@gmail.com, mmarshall@hillaryclinton.com, 
 awoolheater@hillaryclinton.com, ldrane@hillaryclinton.com, 
 mharris@hillaryclinton.com, erenda@hillaryclinton.com, 
 slatham@hillaryclinton.com, kfinney@hillaryclinton.com</t>
  </si>
  <si>
    <t>Updated Invitation: CBC Mtg Prep Call @ Thu Mar 10, 2016 4:15pm - 5pm (john.podesta@gmail.com)</t>
  </si>
  <si>
    <t>&lt;047d7bacb7e23fd07b052db4e44c@google.com&gt;</t>
  </si>
  <si>
    <t>Sat, 19 Sep 2015 23:33:47 -0500</t>
  </si>
  <si>
    <t>Lolomills &lt;lolomills8@gmail.com&gt;</t>
  </si>
  <si>
    <t>Re: Hilary</t>
  </si>
  <si>
    <t>&lt;7AFE0035-8DBF-4B23-9BA4-6DE3E99ED8A7@gmail.com&gt;</t>
  </si>
  <si>
    <t>Thu, 19 Nov 2015 14:07:17 -0500</t>
  </si>
  <si>
    <t>Re: FOR THE BOOK: Brady Center awards dinner</t>
  </si>
  <si>
    <t>&lt;CAE6FiQ-fXsQGHTdKEW7SrLnvXYTMHfr+Sg_s_SPZd4nhrkpOYw@mail.gmail.com&gt;</t>
  </si>
  <si>
    <t>Thu, 11 Jun 2015 15:21:13 +0000</t>
  </si>
  <si>
    <t>you might want to remind in the speech  ...</t>
  </si>
  <si>
    <t>&lt;A5CFB6E41CFB7346867FA2820D150C5D1DCACB53@Exch-MBX3.bergersingerman.com&gt;</t>
  </si>
  <si>
    <t>Sat, 23 Jan 2016 22:46:27 +0000</t>
  </si>
  <si>
    <t>Re: ISIS one step too far</t>
  </si>
  <si>
    <t>&lt;C5D619A3-19A5-4A4A-9F19-7CAE19BCF11E@presidentclinton.com&gt;</t>
  </si>
  <si>
    <t>Wed, 3 Dec 2008 10:43:50 -0500</t>
  </si>
  <si>
    <t>Please Join us for A Christmas Open House on December 9!</t>
  </si>
  <si>
    <t>&lt;C63BB3A30081A24DAAC97F2707623BA342CF72@OFFICE.cacgdomain.local&gt;</t>
  </si>
  <si>
    <t>Fri, 20 Jan 2012 18:45:08 -0500</t>
  </si>
  <si>
    <t>Ed Hughes &lt;ed.hughes@clintonglobalinitiative.org&gt;, 
 Robert Harrison &lt;bob.harrison@clintonglobalinitiative.org&gt;</t>
  </si>
  <si>
    <t>Fw: Letter to President Clinton</t>
  </si>
  <si>
    <t>&lt;D00800C9D48A754DA64285EA07737575012A1C7C04@CLINTON07.utopiasystems.net&gt;</t>
  </si>
  <si>
    <t>Sat, 13 Feb 2016 17:03:46 +0000</t>
  </si>
  <si>
    <t>"Joe Radosevich, JoshShapiro.org" &lt;info@joshshapiro.org&gt;</t>
  </si>
  <si>
    <t>John, did you see this op-ed in the newspaper?</t>
  </si>
  <si>
    <t>&lt;0fc9dc2b325ab4383ff7b4af54a14d4c@bounce.bluestatedigital.com&gt;</t>
  </si>
  <si>
    <t>Sat, 12 Mar 2016 16:03:29 -0500</t>
  </si>
  <si>
    <t>Re: Has HRC spoken out for Juliana Stratton?</t>
  </si>
  <si>
    <t>&lt;CAJiTYQbrJDFsCizVFCEPHmRroyTfHr613qMNC7x8FL9rj-4Ecw@mail.gmail.com&gt;</t>
  </si>
  <si>
    <t>Thu, 21 Jan 2010 11:25:52 -0500</t>
  </si>
  <si>
    <t>[big campaign] SEIU: Supreme Court Opens Floodgates</t>
  </si>
  <si>
    <t>&lt;d17c9cf41001210825x5f342714oef5f192c4c41082@mail.gmail.com&gt;</t>
  </si>
  <si>
    <t>Fri, 26 Jun 2015 13:45:31 +0000</t>
  </si>
  <si>
    <t>"GT Allison, Graham" &lt;Graham_T_Allison@hks.harvard.edu&gt;</t>
  </si>
  <si>
    <t xml:space="preserve">Petraeus on North America: The Next Great Emerging Market? </t>
  </si>
  <si>
    <t>&lt;C4049140FC9BE3488568729E48C3EE3B87CAEC@P-EXMB1A-DC1.hks.internal&gt;</t>
  </si>
  <si>
    <t>Mon, 25 Apr 2011 16:25:09 -0400</t>
  </si>
  <si>
    <t>"Jim Messina, barackobama.com" &lt;info@barackobama.com&gt;</t>
  </si>
  <si>
    <t>Video: First look at our campaign plan</t>
  </si>
  <si>
    <t>&lt;ca5ee577bb3305056e22f64dc3605659@bounce.bluestatedigital.com&gt;</t>
  </si>
  <si>
    <t>Wed, 22 Oct 2008 02:39:53 +0000</t>
  </si>
  <si>
    <t>&lt;493890433-1224643190-cardhu_decombobulator_blackberry.rim.net-642095801-@bxe032.bisx.prod.on.blackberry&gt;</t>
  </si>
  <si>
    <t>Sat, 31 Oct 2015 09:56:00 -0400</t>
  </si>
  <si>
    <t>Re: FINAL: Longshoremen endorsement/organizing event tomorrow</t>
  </si>
  <si>
    <t>&lt;2973253098296653009@unknownmsgid&gt;</t>
  </si>
  <si>
    <t>Tue, 4 Aug 2015 20:19:41 -0700</t>
  </si>
  <si>
    <t>Printer at home</t>
  </si>
  <si>
    <t>&lt;EF900AED-4FD7-4563-A4AE-B89C8D43B190@gmail.com&gt;</t>
  </si>
  <si>
    <t>Sat, 2 Jan 2016 17:12:06 -0500</t>
  </si>
  <si>
    <t>jjackson@rainbowpush.org</t>
  </si>
  <si>
    <t>&lt;CAE6FiQ9gGZaMxwWZOD3U6Ugpc5_GDSMgDEWWnjFoz4=0peJ=Bg@mail.gmail.com&gt;</t>
  </si>
  <si>
    <t>Thu, 27 Aug 2015 18:17:00 -0500</t>
  </si>
  <si>
    <t>Re: HRC is asking...</t>
  </si>
  <si>
    <t>&lt;-3093855791535313213@unknownmsgid&gt;</t>
  </si>
  <si>
    <t>Thu, 4 Jun 2015 21:27:40 -0400</t>
  </si>
  <si>
    <t>&lt;-4831637427162427548@unknownmsgid&gt;</t>
  </si>
  <si>
    <t>Thu, 19 Mar 2015 13:02:28 -0400</t>
  </si>
  <si>
    <t>Re: Potential Nides Calls</t>
  </si>
  <si>
    <t>&lt;CAE6FiQ_GAO4119T45jAZ7EGhPGXV3QaBqdmWWRngr4q1PdvEaQ@mail.gmail.com&gt;</t>
  </si>
  <si>
    <t>Thu, 07 Feb 2013 10:15:04 -0500</t>
  </si>
  <si>
    <t>thanks to you</t>
  </si>
  <si>
    <t>&lt;89c958d4330a458090f8a9d986233c12@seanmaloney.com&gt;</t>
  </si>
  <si>
    <t>Wed, 27 Jan 2016 17:09:38 +0000</t>
  </si>
  <si>
    <t>Your award - postal address</t>
  </si>
  <si>
    <t>&lt;FA306B645659894EBFDF7DA3620588760F0DB2F8@VDT-Exch2010-02.vd.local&gt;</t>
  </si>
  <si>
    <t>Sun, 9 Feb 2014 13:51:08 +0000</t>
  </si>
  <si>
    <t>"'cheryl.mills@gmail.com'" &lt;cheryl.mills@gmail.com&gt;, 
 "'BruceRLindsey@aol.com'" &lt;BruceRLindsey@aol.com&gt;, 
 "'john.podesta@gmail.com'" &lt;john.podesta@gmail.com&gt;</t>
  </si>
  <si>
    <t>&lt;9ABFFFA47B84FA478A1BA79FA876B3C417C11A@CESC-EXCH01.clinton.local&gt;</t>
  </si>
  <si>
    <t>Thu, 14 Aug 2008 17:57:03 -0400</t>
  </si>
  <si>
    <t>"Chris Lu" &lt;clu@barackobama.com&gt;, "Melody Barnes" &lt;mbarnes@barackobama.com&gt;</t>
  </si>
  <si>
    <t>Re: Memo to the Board for tomorrow's meeting</t>
  </si>
  <si>
    <t>&lt;8dd172e0808141457n3dbfe625yf7c878e4d90b863@mail.gmail.com&gt;</t>
  </si>
  <si>
    <t>Wed, 30 Sep 2015 18:56:34 +0000</t>
  </si>
  <si>
    <t>John Podesta &lt;john.podesta@gmail.com&gt;, Robby Mook &lt;Mook@dccc.org&gt;</t>
  </si>
  <si>
    <t>Roosevelt &amp; Dcorps survey on the economy: Rewriting the Rules</t>
  </si>
  <si>
    <t>&lt;D231A899.17BD96%sgreenberg@gqrr.com&gt;</t>
  </si>
  <si>
    <t>Tue, 23 Jun 2015 18:27:47 -0400</t>
  </si>
  <si>
    <t>Re: Receipt from sadik</t>
  </si>
  <si>
    <t>&lt;CAE6FiQ-y3msy=MMR1j=dwggggjK8tv_6DtNP2y4XPrUYhSuhvA@mail.gmail.com&gt;</t>
  </si>
  <si>
    <t>Mon, 7 Mar 2016 16:47:43 -0500</t>
  </si>
  <si>
    <t>khgordon@gmail.com, "'John Podesta'" &lt;john.podesta@gmail.com&gt;</t>
  </si>
  <si>
    <t>RE: Truckee</t>
  </si>
  <si>
    <t>&lt;001b01d178ba$fbcc1080$f3643180$@gmail.com&gt;</t>
  </si>
  <si>
    <t>Tue, 26 May 2009 23:04:23 -0400</t>
  </si>
  <si>
    <t>"Podesta, Mary" &lt;podesta@ici.org&gt;, "John Podesta" &lt;john.podesta@gmail.com&gt;</t>
  </si>
  <si>
    <t>Thanks so much</t>
  </si>
  <si>
    <t>&lt;F1B48AF334C8FA4A82DB7ED7B22E939406E3149C@ms06.mse1.mailstreet.com&gt;</t>
  </si>
  <si>
    <t>Tue, 9 Dec 2014 10:59:00 +0700</t>
  </si>
  <si>
    <t>"egreen@americanprogress.org" &lt;egreen@americanprogress.org&gt;</t>
  </si>
  <si>
    <t>Re: [Amprog Alumni] movers and shakers</t>
  </si>
  <si>
    <t>&lt;A7A05B00-0F5F-468C-9846-5151E46EBEF5@gmail.com&gt;</t>
  </si>
  <si>
    <t>Mon, 16 Sep 2013 08:00:21 -0500 (CDT)</t>
  </si>
  <si>
    <t>Pretty brutal:</t>
  </si>
  <si>
    <t>&lt;11752673.1379336993192.JavaMail.www@app309&gt;</t>
  </si>
  <si>
    <t>Thu, 16 Oct 2008 00:40:46 +0000</t>
  </si>
  <si>
    <t>Delivered: Re: vp addition to the education working group</t>
  </si>
  <si>
    <t>&lt;556087388-1224117644-cardhu_decombobulator_blackberry.rim.net-130105683-@bxe032.bisx.prod.on.blackberry&gt;</t>
  </si>
  <si>
    <t>Sun, 20 Jan 2013 15:44:04 -0500</t>
  </si>
  <si>
    <t>John, welcome to Organizing for Action</t>
  </si>
  <si>
    <t>&lt;f5c4a4f9c027448cf5ac9e53e792f481@ofa0.bounce.bluestatedigital.com&gt;</t>
  </si>
  <si>
    <t>Fri, 3 Apr 2015 02:48:40 +0000</t>
  </si>
  <si>
    <t>&lt;BLUPR03MB199BD7BE702369BB0B588B3B9F10@BLUPR03MB199.namprd03.prod.outlook.com&gt;</t>
  </si>
  <si>
    <t>Tue, 20 May 2014 16:45:25 -0400</t>
  </si>
  <si>
    <t>Re: ABC/Book tour</t>
  </si>
  <si>
    <t>&lt;A12C0299-1559-41E1-AD2B-55D8B84E15AF@gmail.com&gt;</t>
  </si>
  <si>
    <t>Tue, 3 Feb 2015 23:34:29 -0500</t>
  </si>
  <si>
    <t>Georgetown University Gift Planning &lt;giftplanning@georgetown.edu&gt;</t>
  </si>
  <si>
    <t>Need Some Help With Your New Year's Resolutions?</t>
  </si>
  <si>
    <t>&lt;HPC-SAM749.GTW.48126.521248@mailer3&gt;</t>
  </si>
  <si>
    <t>Tue, 1 Dec 2015 18:30:22 +0000</t>
  </si>
  <si>
    <t>&lt;7103af3351935621d42f3b80a952c590b54.20151201183001@mail225.suw12.mcsv.net&gt;</t>
  </si>
  <si>
    <t>Tue, 5 May 2015 22:27:52 -0400</t>
  </si>
  <si>
    <t>&lt;CAE6FiQ_H7T0f7pczLE3pmg0acQfeUH5xCBxOBP_ZE4REt021cQ@mail.gmail.com&gt;</t>
  </si>
  <si>
    <t>Wed, 14 Jan 2009 22:33:18 -0500</t>
  </si>
  <si>
    <t>RE: SVP for development</t>
  </si>
  <si>
    <t>&lt;96AB68D2CFDF484BA95B23C51E9C8B053F537DF6BC@CAPMAILBOX.americanprogresscenter.org&gt;</t>
  </si>
  <si>
    <t>Fri, 16 Mar 2012 12:25:25 -0400</t>
  </si>
  <si>
    <t>RE: WJC call about cci/climate issues</t>
  </si>
  <si>
    <t>&lt;D00800C9D48A754DA64285EA07737575012A5C09DC@CLINTON07.utopiasystems.net&gt;</t>
  </si>
  <si>
    <t>Sat, 24 Oct 2015 16:05:37 -0500</t>
  </si>
  <si>
    <t>Re: Katy Perry DOES play guitar ;-)</t>
  </si>
  <si>
    <t>&lt;-2003854004902124245@unknownmsgid&gt;</t>
  </si>
  <si>
    <t>Tue, 11 Nov 2008 11:42:12 +0000</t>
  </si>
  <si>
    <t>Delivered: Re: U up and about?</t>
  </si>
  <si>
    <t>&lt;958044324-1226403716-cardhu_decombobulator_blackberry.rim.net-469134301-@bxe245.bisx.prod.on.blackberry&gt;</t>
  </si>
  <si>
    <t>Wed, 28 Oct 2015 21:26:13 -0400</t>
  </si>
  <si>
    <t>&lt;CAE6FiQ-wwgWQgKvJDiCN7qBM-MwvParijFseSnGRe=REWgJLTA@mail.gmail.com&gt;</t>
  </si>
  <si>
    <t>Fri, 5 Sep 2014 14:12:21 +0000</t>
  </si>
  <si>
    <t>Closer than Ever</t>
  </si>
  <si>
    <t>&lt;9c94600ff5bc7ff144135d56fb119011@bounce.bluestatedigital.com&gt;</t>
  </si>
  <si>
    <t>Fri, 29 Aug 2014 17:02:38 -0400</t>
  </si>
  <si>
    <t>Thanks for a wonderful vacation.</t>
  </si>
  <si>
    <t>&lt;CAE6FiQ8jAnYJqajBJMaxs_5R2cfMG65+t4ECEAT+5W1wqpEghA@mail.gmail.com&gt;</t>
  </si>
  <si>
    <t>Sat, 19 Dec 2015 11:42:18 -0500</t>
  </si>
  <si>
    <t>Michael Whouley &lt;mwhouley@gmail.com&gt;</t>
  </si>
  <si>
    <t xml:space="preserve">You have a minute ? </t>
  </si>
  <si>
    <t>&lt;E3416583-EC46-4212-91F4-4F280FC31F44@gmail.com&gt;</t>
  </si>
  <si>
    <t>Wed, 30 Apr 2014 01:46:20 +0000</t>
  </si>
  <si>
    <t>"'mmoore@deweysquare.com'" &lt;mmoore@deweysquare.com&gt;, 
 Tina Flournoy &lt;Tina@presidentclinton.com&gt;, 
 "'john.podesta@gmail.com'" &lt;john.podesta@gmail.com&gt;</t>
  </si>
  <si>
    <t>&lt;25FD17942867384A8E90BD86C550FB7821A468@CESC-EXCH01.clinton.local&gt;</t>
  </si>
  <si>
    <t>Thu, 15 Dec 2011 10:38:30 -0500</t>
  </si>
  <si>
    <t>4:00pm - 5:00pm on Model Confirmed - Doug can you circulate a call in number?</t>
  </si>
  <si>
    <t>&lt;CALk44aCSOg+-q6eU+8BYFvQGr4doDuYQyFPcidOiknKwy-ETqg@mail.gmail.com&gt;</t>
  </si>
  <si>
    <t>Wed, 8 Jul 2015 16:10:01 -0400</t>
  </si>
  <si>
    <t>&lt;CAMmOTTD51Ggj73Y0+yg9892AKtigN7J3Au-pdkBvgNP2_PuB8A@mail.gmail.com&gt;</t>
  </si>
  <si>
    <t>Fri, 20 Feb 2015 08:47:08 -0500</t>
  </si>
  <si>
    <t>"dleger@americanprogress.org" &lt;dleger@americanprogress.org&gt;</t>
  </si>
  <si>
    <t>Release</t>
  </si>
  <si>
    <t>&lt;10B67CE9-3402-4AB1-AF3B-26097316315E@gmail.com&gt;</t>
  </si>
  <si>
    <t>Fri, 17 Apr 2015 17:30:30 -0400</t>
  </si>
  <si>
    <t>&lt;BB50301F-F740-4700-A730-A00F4C21CBFD@gmail.com&gt;</t>
  </si>
  <si>
    <t>Sun, 3 Jan 2016 16:33:56 -0500</t>
  </si>
  <si>
    <t>Bill Sweeney &lt;bill.sweeney@me.com&gt;</t>
  </si>
  <si>
    <t>&lt;CAE6FiQ9ZvcD6iF-dEDnPZRAh2kcGoM4L7BJskgkYgMuMGm01AA@mail.gmail.com&gt;</t>
  </si>
  <si>
    <t>Thu, 2 Apr 2015 16:25:17 +0000</t>
  </si>
  <si>
    <t>Ted Cruz is placing in IA &amp; SC for 4/5 only</t>
  </si>
  <si>
    <t>&lt;6ACA74727825AD40A9F9E347F03A334A03F2C9@S2376M14.CDSmail.pvt&gt;</t>
  </si>
  <si>
    <t>Thu, 10 Mar 2016 12:35:34 -0500</t>
  </si>
  <si>
    <t>Donald Graham &lt;don@ghco.com&gt;</t>
  </si>
  <si>
    <t>From Don Graham</t>
  </si>
  <si>
    <t>&lt;-8510518668059574775@unknownmsgid&gt;</t>
  </si>
  <si>
    <t>Wed, 17 Jun 2015 13:01:36 -0400</t>
  </si>
  <si>
    <t>Jake Sullivan &lt;jsullivan@hillaryclinton.com&gt;, 
 "creynolds@hillaryclinton.com" &lt;creynolds@hillaryclinton.com&gt;</t>
  </si>
  <si>
    <t>Re: King v. Burwell intel</t>
  </si>
  <si>
    <t>&lt;-1233146206795226587@unknownmsgid&gt;</t>
  </si>
  <si>
    <t>Mon, 15 Sep 2008 18:31:15 -0400</t>
  </si>
  <si>
    <t>[big campaign] Today's Cost of War Receipt to the American People:
 Panic on Wall Street</t>
  </si>
  <si>
    <t>&lt;29FF7EFA288ACD488DD412939D4D1BABA3F3F1@aufc-server.AUFC.local&gt;</t>
  </si>
  <si>
    <t>Thu, 7 Feb 2008 19:15:28 -0500</t>
  </si>
  <si>
    <t>Re: Anne Getty Earhart</t>
  </si>
  <si>
    <t>&lt;9370BED6AEC4AC40B3A3C23A4D4BF5FA01EB38B791@exmb01.netplexity.local&gt;</t>
  </si>
  <si>
    <t>Thu, 30 Apr 2015 13:46:56 -0400</t>
  </si>
  <si>
    <t>RE: Silicon valley</t>
  </si>
  <si>
    <t>&lt;9cfa5e4f4a4dce1acb1789acca6865ed@mail.gmail.com&gt;</t>
  </si>
  <si>
    <t>Mon, 3 Aug 2015 14:01:16 +0000</t>
  </si>
  <si>
    <t>Hillary Clinton Campaign Weighs Implications of Potential Joe Biden
 Challenge - The New York Times/THE 2016 PRESIDENTIAL ELECTION/THE DEMOCRATIC
 CHALLENGERS</t>
  </si>
  <si>
    <t>&lt;92D3939502DAB54CAD97AD54C43BCD980114282B@VX01MBX0001.va-exch.asp&gt;</t>
  </si>
  <si>
    <t>Mon, 18 Jan 2016 20:58:38 +0000</t>
  </si>
  <si>
    <t>Josh Shapiro &lt;info@joshshapiro.org&gt;</t>
  </si>
  <si>
    <t>&lt;08714f3850d6452f43234d8be82e3735@bounce.bluestatedigital.com&gt;</t>
  </si>
  <si>
    <t>Thu, 26 Mar 2015 01:30:51 +0000</t>
  </si>
  <si>
    <t>Memo for Fundraisers re superpacs</t>
  </si>
  <si>
    <t>&lt;D138D985.101EF3%melias@perkinscoie.com&gt;</t>
  </si>
  <si>
    <t>Thu, 25 Jun 2015 12:47:48 -0400</t>
  </si>
  <si>
    <t>Comms Morning Memo 6.25</t>
  </si>
  <si>
    <t>&lt;23e62ae6fd803679862c739c80c5be18@mail.gmail.com&gt;</t>
  </si>
  <si>
    <t>Mon, 7 Sep 2015 07:24:01 -0400</t>
  </si>
  <si>
    <t>Geneva</t>
  </si>
  <si>
    <t>&lt;7101665325327452833@unknownmsgid&gt;</t>
  </si>
  <si>
    <t>Wed, 20 May 2015 14:00:14 +0000</t>
  </si>
  <si>
    <t>&lt;BY1PR0501MB14949F45AEBA8322262693D2DCC20@BY1PR0501MB1494.namprd05.prod.outlook.com&gt;</t>
  </si>
  <si>
    <t>Thu, 26 Jun 2008 12:26:25 -0400</t>
  </si>
  <si>
    <t>[big campaign] McCain's Lobbyist Run Campaign - research attached</t>
  </si>
  <si>
    <t>&lt;009301c8d7a9$610dfa50$2329eef0$@org&gt;</t>
  </si>
  <si>
    <t>Wed, 12 Nov 2008 22:38:52 +0000</t>
  </si>
  <si>
    <t>Re: Weird travel requests</t>
  </si>
  <si>
    <t>&lt;2101191738-1226529516-cardhu_decombobulator_blackberry.rim.net-213593551-@bxe245.bisx.prod.on.blackberry&gt;</t>
  </si>
  <si>
    <t>Wed, 12 Aug 2015 13:59:46 +0000</t>
  </si>
  <si>
    <t>Law Faculty Only &lt;LawFacultyOnly@law.georgetown.edu&gt;, 
 John Podesta &lt;podesta@law.georgetown.edu&gt;, 
 "John F. Olson" &lt;jfo33@law.georgetown.edu&gt;, 
 "Paul C. Saunders" &lt;psaunder@cravath.com&gt;, 
 Laurence Silberman &lt;silberml@law.georgetown.edu&gt;, 
 "Mary B. DeRosa" &lt;mbd58@law.georgetown.edu&gt;, 
 Amy Uelmen &lt;aju2@law.georgetown.edu&gt;, 
 Anne-Marie C Carstens &lt;carstena@law.georgetown.edu&gt;, 
 John Hasnas &lt;hasnasj@law.georgetown.edu&gt;, 
 Jennifer Hillman &lt;jah95@law.georgetown.edu&gt;, 
 Cathy Mansfield &lt;clm255@law.georgetown.edu&gt;, 
 Ladislas Orsy &lt;orsy@law.georgetown.edu&gt;, 
 "Russell Stevenson" &lt;stevenrb@law.georgetown.edu&gt;, 
 "Heather E. Bock" &lt;heb29@law.georgetown.edu&gt;, 
 Nancy D Polikoff &lt;np290@law.georgetown.edu&gt;, 
 "Judy Appelbaum" &lt;jca65@law.georgetown.edu&gt;, 
 Rachel Camp &lt;arc77@law.georgetown.edu&gt;, 
 "Vida B. Johnson" &lt;vbj2@law.georgetown.edu&gt;, 
 "Michael T. Kirkpatrick" &lt;mtk28@law.georgetown.edu&gt;, 
 "Dori K. Bernstein" &lt;dkb37@law.georgetown.edu&gt;, 
 "Oscar A. Cabrera" &lt;cabrera@law.georgetown.edu&gt;, 
 "Irving L. Gornstein" &lt;ilg@law.georgetown.edu&gt;, 
 "Craig Iscoe (fwd)" &lt;craig.iscoe@dcsc.gov&gt;, 
 "Julia A Franklin" &lt;julia.franklin@law.georgetown.edu&gt;, 
 "conormarcusshaw@gmail.com" &lt;conormarcusshaw@gmail.com&gt;, 
 "Niko W. Perazich" &lt;nwp2@law.georgetown.edu&gt;, 
 Daurie Simmons &lt;simmons@law.georgetown.edu&gt;, 
 Jessica R Gallagher &lt;jrg122@law.georgetown.edu&gt;, 
 "Efrain A. Marimon" &lt;eam264@law.georgetown.edu&gt;, 
 Karen Bouton &lt;bouton@law.georgetown.edu&gt;, 
 "Lisa K. Pollan" &lt;lkp33@law.georgetown.edu&gt;, 
 Timothy Westmoreland &lt;westmort@law.georgetown.edu&gt;, 
 Teruko Richardson &lt;tr234@law.georgetown.edu&gt;, 
 "Wanda D. Duarte" &lt;duarte@law.georgetown.edu&gt;, 
 Bernice P Ines &lt;api5@law.georgetown.edu&gt;, 
 Ernest Pegram &lt;pegrame@law.georgetown.edu&gt;</t>
  </si>
  <si>
    <t>Re: REMINDER --  Canvas Trainings:  12:00 today and 11:00 tomorrow
 (McDonough 201)</t>
  </si>
  <si>
    <t>&lt;D1F0C8B1.4E4FD%tr238@law.georgetown.edu&gt;</t>
  </si>
  <si>
    <t>Thu, 13 Aug 2015 13:00:35 +0000</t>
  </si>
  <si>
    <t>john.podesta@gmail.com, Jake Sullivan &lt;jsullivan@hillaryclinton.com&gt;, 
 Amanda Renteria &lt;arenteria@hillaryclinton.com&gt;, jake.sullivan@gmail.com, 
 marlon marshall &lt;mmarshall@hillaryclinton.com&gt;, 
 Tony Carrk &lt;tcarrk@hillaryclinton.com&gt;, 
 Maya Harris &lt;mharris@hillaryclinton.com&gt;, 
 Teddy Goff &lt;tgoff@hillaryclinton.com&gt;, 
 Christina Reynolds &lt;creynolds@hillaryclinton.com&gt;, 
 Brian Fallon &lt;bfallon@hillaryclinton.com&gt;, 
 Oren Shur &lt;oshur@hillaryclinton.com&gt;, 
 Jennifer Palmieri &lt;jpalmieri@hillaryclinton.com&gt;, 
 Elan Kriegel &lt;ekriegel@hillaryclinton.com&gt;, 
 Kristina Schake &lt;kschake@hillaryclinton.com&gt;, 
 Huma Abedin &lt;ha16@hillaryclinton.com&gt;, Robby Mook &lt;re47@hillaryclinton.com&gt;, 
 Karen Finney &lt;kfinney@hillaryclinton.com&gt;, 
 Lona Valmoro &lt;lvalmoro@hillaryclinton.com&gt;, 
 Marc Elias &lt;melias@hillaryclinton.com&gt;, 
 Tracey Lewis &lt;tlewis@hillaryclinton.com&gt;, ahornbrook@hillaryclinton.com, 
 Beth Jones &lt;bjones@hillaryclinton.com&gt;, 
 Charles Baker &lt;cbaker@hillaryclinton.com&gt;, 
 Dennis Cheng &lt;dcheng@hillaryclinton.com&gt;, 
 Katie Dowd &lt;kdowd@hillaryclinton.com&gt;, 
 Stephanie Hannon &lt;shannon@hillaryclinton.com&gt;, hstone@hillaryclinton.com, 
 aoleary@hillaryclinton.com, charlie.baker@deweysquare.com</t>
  </si>
  <si>
    <t>&lt;001a1136c0e8d3590d051d30eba0@google.com&gt;</t>
  </si>
  <si>
    <t>Fri, 29 Aug 2008 12:02:19 -0400</t>
  </si>
  <si>
    <t>"Luke McFarland - Feder for Congress " &lt;Judy@judyfeder.com&gt;</t>
  </si>
  <si>
    <t>A Powerful Case for Change</t>
  </si>
  <si>
    <t>&lt;cfebf8d048714701a18f98647138f82b@judyfeder.com&gt;</t>
  </si>
  <si>
    <t>Fri, 19 Sep 2014 11:00:00 -0500</t>
  </si>
  <si>
    <t>&lt;30280-18472296.1411142528562.JavaMail.SYSTEM@chg-mcm-prod&gt;</t>
  </si>
  <si>
    <t>Fri, 27 Jun 2008 16:41:34 -0400</t>
  </si>
  <si>
    <t>"Anna Burger" &lt;anna.burger@seiu.org&gt;, 
 "John Podesta" &lt;john.podesta@gmail.com&gt;, "John Stocks" &lt;jstocks@nea.org&gt;, 
 "Robert McKay" &lt;rmckay@mckayfund.org&gt;</t>
  </si>
  <si>
    <t>Re: Conference Call Saturday June 27 2:00 pm ET</t>
  </si>
  <si>
    <t>&lt;d8506cac0806271341v6c2551d2i325e3331353a1ddd@mail.gmail.com&gt;</t>
  </si>
  <si>
    <t>Wed, 16 Jan 2008 17:17:55 -0500</t>
  </si>
  <si>
    <t>"Bryan Fisher" &lt;BFisher@gqrr.com&gt;</t>
  </si>
  <si>
    <t>"Susan McCue" &lt;Susan.McCue@one.org&gt;, tom@zzranch.com, 
 pbegala@hatcreekent.com, john.podesta@gmail.com, 
 "Stan Greenberg" &lt;sgreenberg@gqrr.com&gt;, 
 "Anna Greenberg" &lt;agreenberg@gqrr.com&gt;</t>
  </si>
  <si>
    <t>RE: Script review meeting in DC, January 24</t>
  </si>
  <si>
    <t>&lt;A596446760EC454295A8ADEC2961A62A0248C5ED@EVS1.GQRR.local&gt;</t>
  </si>
  <si>
    <t>Fri, 19 Dec 2008 18:33:46 -0500</t>
  </si>
  <si>
    <t>mpodesta02@yahoo.com, john.podesta@gmail.com, 
 "Heather Podesta" &lt;podesta@heatherpodesta.com&gt;</t>
  </si>
  <si>
    <t>&lt;1F8677642CD0F44D8CAAE0C0CED69539C64F5F@dc12.podesta.com&gt;</t>
  </si>
  <si>
    <t>Mon, 4 Jan 2016 12:07:03 -0500</t>
  </si>
  <si>
    <t>&lt;CAE6FiQ915UaqpKdoXdmNfX=1fOSEUORje3ZNvJpPgaOO46CfSw@mail.gmail.com&gt;</t>
  </si>
  <si>
    <t>Mon, 18 Jan 2016 12:21:05 -0500</t>
  </si>
  <si>
    <t>&lt;CAC-2OKk-xAOtF07cubBH2aBqN+H4Cy58-L6HN0BV3YbQ5zzE-w@mail.gmail.com&gt;</t>
  </si>
  <si>
    <t>Mon, 15 Jun 2015 09:31:19 -0400</t>
  </si>
  <si>
    <t>Re: Engage Cuba Launch Party: 6/16 @ The Partisan</t>
  </si>
  <si>
    <t>&lt;-8155131627272596015@unknownmsgid&gt;</t>
  </si>
  <si>
    <t>Tue, 12 Jan 2016 16:28:40 +0000</t>
  </si>
  <si>
    <t>"trustees@knox.edu" &lt;trustees@knox.edu&gt;, 
 "'trusteesemeriti@knox.edu'" &lt;trusteesemeriti@knox.edu&gt;</t>
  </si>
  <si>
    <t>Clarification of procedure for billing of hotel rooms to trustees
 during board weekends in Galesburg</t>
  </si>
  <si>
    <t>&lt;BY2PR05MB1941FF4998811490312AABF688CA0@BY2PR05MB1941.namprd05.prod.outlook.com&gt;</t>
  </si>
  <si>
    <t>Tue, 1 Sep 2015 18:03:06 +0000</t>
  </si>
  <si>
    <t>Naming of Georgetown Law Fitness Center on September 8</t>
  </si>
  <si>
    <t>&lt;D20B6099.57A88%treanorwm@law.georgetown.edu&gt;</t>
  </si>
  <si>
    <t>Tue, 19 Feb 2008 16:20:15 -0500</t>
  </si>
  <si>
    <t>ntanden@hillaryclinton.com</t>
  </si>
  <si>
    <t>What's</t>
  </si>
  <si>
    <t>&lt;8dd172e0802191320w28b16b8ah884ed8b94699549b@mail.gmail.com&gt;</t>
  </si>
  <si>
    <t>&lt;12740046.1350745776497.JavaMail.www@app309&gt;</t>
  </si>
  <si>
    <t>Mon, 28 Sep 2015 12:55:51 -0400</t>
  </si>
  <si>
    <t>Re: signs of water / life on Mars - should JDP tweet to John Glenn ??</t>
  </si>
  <si>
    <t>&lt;CANvypvDyEh-Z2Bn+Z9nZq+oJZr_TKeB6RkaheDX6AezmF9vtUg@mail.gmail.com&gt;</t>
  </si>
  <si>
    <t>Thu, 31 Dec 2015 18:04:36 +0000</t>
  </si>
  <si>
    <t>My final email to you</t>
  </si>
  <si>
    <t>&lt;1956682671.847361531451585076178.JavaMail.app@rbg23.atlis1&gt;</t>
  </si>
  <si>
    <t>Fri, 24 Jul 2015 12:58:16 -0400</t>
  </si>
  <si>
    <t>John Podesta &lt;john.podesta@gmail.com&gt;, Robby Mook &lt;re47@hillaryclinton.com&gt;, 
 Joel Benenson &lt;jbenenson@bsgco.com&gt;, 
 "Margolis, Jim" &lt;Jim.Margolis@gmmb.com&gt;, Mandy Grunwald &lt;gruncom@aol.com&gt;, 
 David Binder &lt;David@db-research.com&gt;, Teddy Goff &lt;tgoff@hillaryclinton.com&gt;, 
 Jennifer Palmieri &lt;jpalmieri@hillaryclinton.com&gt;, 
 Kristina Schake &lt;kschake@hillaryclinton.com&gt;, 
 Christina Reynolds &lt;creynolds@hillaryclinton.com&gt;, 
 Katie Connolly &lt;kconnolly@bsgco.com&gt;, "Kaye, Anson" &lt;Anson.Kaye@gmmb.com&gt;, 
 Peter Brodnitz &lt;pbrodnitz@bsgco.com&gt;, "Rimel, John" &lt;John.Rimel@gmmb.com&gt;, 
 David Dixon &lt;david@dixondavismedia.com&gt;, 
 Rich Davis &lt;rich@dixondavismedia.com&gt;, 
 Marlon Marshall &lt;mmarshall@hillaryclinton.com&gt;, 
 Michael Halle &lt;mhalle@hillaryclinton.com&gt;, 
 Matt Paul &lt;mpaul@hillaryclinton.com&gt;, 
 Elan Kriegel &lt;ekriegel@hillaryclinton.com&gt;, 
 Jake Sullivan &lt;jsullivan@hillaryclinton.com&gt;</t>
  </si>
  <si>
    <t>FW: July IA Poll Results</t>
  </si>
  <si>
    <t>&lt;168005c7ccb3cbcc0beb3ffaa08a8767@mail.gmail.com&gt;</t>
  </si>
  <si>
    <t>Mon, 30 Nov 2015 23:49:07 +0530</t>
  </si>
  <si>
    <t>madhukari mishra &lt;madhukari1996@gmail.com&gt;</t>
  </si>
  <si>
    <t>&lt;CALO8ZkQqaRFBtw+dRJxpvrUSCOO-Rx0uS7M_qg+Av3CvqnXwAg@mail.gmail.com&gt;</t>
  </si>
  <si>
    <t>Mon, 28 Jul 2008 12:10:43 -0400</t>
  </si>
  <si>
    <t>[big campaign] McCain Events Calendar 7-28</t>
  </si>
  <si>
    <t>&lt;9da174070807280910s5ace718eoe3658e9665a48c51@mail.gmail.com&gt;</t>
  </si>
  <si>
    <t>Fri, 7 Nov 2008 00:25:07 +0000</t>
  </si>
  <si>
    <t>Delivered: Re: Talking points for BO and JRB for the meeting</t>
  </si>
  <si>
    <t>&lt;1524945245-1226017493-cardhu_decombobulator_blackberry.rim.net-1122247916-@bxe245.bisx.prod.on.blackberry&gt;</t>
  </si>
  <si>
    <t>Wed, 9 Mar 2016 12:54:47 -0500</t>
  </si>
  <si>
    <t>At least the swan dive</t>
  </si>
  <si>
    <t>&lt;CAE6FiQ_LW_fMTYOwf-mEjOVk=BHqH=1DvzevmfB6YB2ByZZi-g@mail.gmail.com&gt;</t>
  </si>
  <si>
    <t>Wed, 17 Feb 2016 04:30:41 +0000</t>
  </si>
  <si>
    <t>&lt;c81203f475123a9e28e9c42cd4c5c72a395.20160217043008@mail29.atl71.mcdlv.net&gt;</t>
  </si>
  <si>
    <t>Mon, 10 Nov 2014 15:23:06 -0500</t>
  </si>
  <si>
    <t>Michael Likosky &lt;michael.likosky@law.oxfordalumni.org&gt;</t>
  </si>
  <si>
    <t>query</t>
  </si>
  <si>
    <t>&lt;COL129-W3057CCDA257F947408FF96C9800@phx.gbl&gt;</t>
  </si>
  <si>
    <t>Wed, 24 Sep 2008 14:40:32 -0400</t>
  </si>
  <si>
    <t>cbutts.obama08@gmail.com</t>
  </si>
  <si>
    <t>Fwd: On behalf of Eric Holder</t>
  </si>
  <si>
    <t>&lt;8dd172e0809241140ma69101bg56136d34a93a87e@mail.gmail.com&gt;</t>
  </si>
  <si>
    <t>26 Mar 2015 15:19:46 -0700</t>
  </si>
  <si>
    <t>&lt;e887ee$3un2g3@mail-out.usairways.com&gt;</t>
  </si>
  <si>
    <t>Wed, 6 Jan 2016 17:06:56 -0500</t>
  </si>
  <si>
    <t>Fwd: Magic memory</t>
  </si>
  <si>
    <t>&lt;CAE6FiQ-Wkx3c5zA_0WGcZoXR7c1n9y5ivybZHnx1cF_Qm0e+2Q@mail.gmail.com&gt;</t>
  </si>
  <si>
    <t>Sat, 21 Nov 2015 17:15:25 -0500</t>
  </si>
  <si>
    <t>Re: Nov 30 / Future Plans / Etc.!</t>
  </si>
  <si>
    <t>&lt;8A6B3E93-DB21-4C0A-A548-DB343BD13A8C@gmail.com&gt;</t>
  </si>
  <si>
    <t>Sat, 26 Sep 2015 19:26:22 -0400</t>
  </si>
  <si>
    <t>&lt;CAE6FiQ9kgm-A76fc7QXc+ghA3YJVVya4QPehkvEe_QVU8++Atg@mail.gmail.com&gt;</t>
  </si>
  <si>
    <t>Sat, 12 Dec 2015 15:27:28 +0000</t>
  </si>
  <si>
    <t>"Strategy Report (via TurnoutPAC.org)" &lt;admin@turnoutpac.org&gt;</t>
  </si>
  <si>
    <t>This is an important email. Please read from start to finish John</t>
  </si>
  <si>
    <t>&lt;bbc081edcd0cceefb0ffd5761a536a96@bounce.bluestatedigital.com&gt;</t>
  </si>
  <si>
    <t>Tue, 2 Aug 2011 09:02:16 -0400</t>
  </si>
  <si>
    <t>Re: [big campaign] NEA President on Debt Ceiling Deal</t>
  </si>
  <si>
    <t>&lt;CAHEnHZYqCmykivXkM3mK=fnA6Hgi5SvjoqYV+VY04uba2H0auQ@mail.gmail.com&gt;</t>
  </si>
  <si>
    <t>Sun, 20 Nov 2011 22:13:43 -0500</t>
  </si>
  <si>
    <t>"John Podesta (john.podesta@gmail.com)" &lt;john.podesta@gmail.com&gt;, 
 =?utf-8?Q?Bruce=0D=0A_Lindsey?= &lt;blindsey@clintonfoundation.org&gt;</t>
  </si>
  <si>
    <t>FW: Caribbean</t>
  </si>
  <si>
    <t>&lt;D00800C9D48A754DA64285EA077375750126DDA6E3@CLINTON07.utopiasystems.net&gt;</t>
  </si>
  <si>
    <t>Fri, 22 Oct 2010 10:18:07 -0400</t>
  </si>
  <si>
    <t>[big campaign] Glenn Beck: AWESOME GOTV video (broadcast quality)</t>
  </si>
  <si>
    <t>&lt;AANLkTinZX3TPG=u-7v0nj4St4trsx_oD_zmd-=8uiDhv@mail.gmail.com&gt;</t>
  </si>
  <si>
    <t>Tue, 24 Feb 2015 21:28:45 -0500</t>
  </si>
  <si>
    <t>Remind me to discuss use of email</t>
  </si>
  <si>
    <t>&lt;CALk44aBhc37kAXq0c1FcgoJRbxD70yqnOMztc3JS2OU-vXAYPg@mail.gmail.com&gt;</t>
  </si>
  <si>
    <t>Tue, 23 Jun 2015 23:01:55 -0500</t>
  </si>
  <si>
    <t>Jerome Tatar Jerome &lt;jerry@tatarlawfirm.com&gt;</t>
  </si>
  <si>
    <t>Knox Knotes</t>
  </si>
  <si>
    <t>&lt;CAC9z1zL9vdT+9FN7ea96r+Jjf2=gy1+821u_g6VsVjr8U2eLEg@mail.gmail.com&gt;</t>
  </si>
  <si>
    <t>Fri, 3 Apr 2015 01:14:56 -0400</t>
  </si>
  <si>
    <t>&lt;CAKM1B-9+LQBXr7dgE0pKke7YhQC2dZ2akkgmSbRFGHUx-0NNPg@mail.gmail.com&gt;</t>
  </si>
  <si>
    <t>Mon, 16 Nov 2015 12:58:13 -0600 (CST)</t>
  </si>
  <si>
    <t>&lt;23417630.11891447700293437.JavaMail.aaadm@aasjclapp1143&gt;</t>
  </si>
  <si>
    <t>Wed, 15 Apr 2015 17:43:25 -0400</t>
  </si>
  <si>
    <t>&lt;CAPrY+5LeogKe-1EqW8KZyVEaG2+6M+hgEfTCx_CvNeQ0WjyUWw@mail.gmail.com&gt;</t>
  </si>
  <si>
    <t>Fri, 31 Jul 2015 11:21:35 -0700</t>
  </si>
  <si>
    <t>Fwd: TRANSCRIPT: Hillary Clinton: The Cuba Embargo Needs To Go, Once
 And For All</t>
  </si>
  <si>
    <t>&lt;CAE6FiQ_xxnypmVtLyy-GW0CeJNHHEx9Rf_5E87sy4GaB424c1w@mail.gmail.com&gt;</t>
  </si>
  <si>
    <t>Thu, 23 Jul 2015 17:54:58 +0000</t>
  </si>
  <si>
    <t>"Angie L. Villarreal" &lt;alv33@law.georgetown.edu&gt;</t>
  </si>
  <si>
    <t>Boxes in storage</t>
  </si>
  <si>
    <t>&lt;0F5A7DBB3281DF4E8DB08D61A014A4A76A07E01B@LAW-MBX01.law.georgetown.edu&gt;</t>
  </si>
  <si>
    <t>Mon, 29 Dec 2014 22:21:37 -0800</t>
  </si>
  <si>
    <t>Mom &lt;podesta.mary@gmail.com&gt;, John Podesta &lt;john.podesta@gmail.com&gt;, 
 Mae Podesta &lt;mpodesta@gmail.com&gt;, Gabe &lt;gpodesta@gmail.com&gt;, 
 Dan &lt;daniel.scott.rouse@gmail.com&gt;, 
 Joan and Bob Rouse &lt;bridgepair@sbcglobal.net&gt;, 
 Leticia &lt;hunterleticia@yahoo.com&gt;, JAMES HUNTER &lt;jim_hunter5269@yahoo.com&gt;</t>
  </si>
  <si>
    <t>We finished !!</t>
  </si>
  <si>
    <t>&lt;CAAVDwMKj=anMUWr0vqgFBCWr+rshoCrrK_LZ=kEn11usFAtVKQ@mail.gmail.com&gt;</t>
  </si>
  <si>
    <t>Wed, 11 Mar 2015 16:40:27 +0000</t>
  </si>
  <si>
    <t>&lt;1249663188-1426092025-cardhu_decombobulator_blackberry.rim.net-1921179972-@b15.c1.bise6.blackberry&gt;</t>
  </si>
  <si>
    <t>Sat, 8 Nov 2014 16:27:47 -0500</t>
  </si>
  <si>
    <t>Separating Church and State Still an Issue in the US</t>
  </si>
  <si>
    <t>&lt;2307339033.-1477941415@org2.org2DB.reply.salsalabs.com&gt;</t>
  </si>
  <si>
    <t>Sun, 25 Jan 2015 21:36:13 -0500</t>
  </si>
  <si>
    <t>Evergreen &lt;hrod17@clintonemail.com&gt;</t>
  </si>
  <si>
    <t>Communcations leadership structure</t>
  </si>
  <si>
    <t>&lt;CAB5o6bYOREsubszDoyxRRq+4QW9zMKbDgmoeQD2kMr1ym2x=1w@mail.gmail.com&gt;</t>
  </si>
  <si>
    <t>Wed, 10 Feb 2016 23:32:31 +0000</t>
  </si>
  <si>
    <t>Buffenbarger Tom &lt;tbuffenbarger@iamaw.org&gt;</t>
  </si>
  <si>
    <t>&lt;c118dff778f04a4d98bb4f482ff5de5a@IAMExch.iamaw.org&gt;</t>
  </si>
  <si>
    <t>Sat, 13 Jun 2015 14:05:37 -0400</t>
  </si>
  <si>
    <t>dinner</t>
  </si>
  <si>
    <t>&lt;OF53C9D8F9.1ABF1360-ON85257E63.00636473@MCKINSEY.COM&gt;</t>
  </si>
  <si>
    <t>Tue, 20 Oct 2015 16:20:12 -0400</t>
  </si>
  <si>
    <t>NEW Boarding Passes // Car Info</t>
  </si>
  <si>
    <t>&lt;CAEMn5QneS=XFGy=frirc4x61bF83Y1o86f77AE-OkLiCe5BGQQ@mail.gmail.com&gt;</t>
  </si>
  <si>
    <t>Thu, 4 Dec 2014 20:01:18 +0000</t>
  </si>
  <si>
    <t>John, please sign your name</t>
  </si>
  <si>
    <t>&lt;b54deb553c6561bf70996e25d854990f@bounce.bluestatedigital.com&gt;</t>
  </si>
  <si>
    <t>Thu, 13 Mar 2014 23:07:55 -0400</t>
  </si>
  <si>
    <t>&lt;CF1A51FE-2660-4F93-A4C6-657CED71AC09@gmail.com&gt;</t>
  </si>
  <si>
    <t>Wed, 12 Nov 2014 00:19:23 +0000</t>
  </si>
  <si>
    <t>"'robbymook@gmail.com'" &lt;robbymook@gmail.com&gt;</t>
  </si>
  <si>
    <t>Re: Agenda for Thursday</t>
  </si>
  <si>
    <t>&lt;1888A4AC0FBEA9488A6A7ECA54489C79CA26F3@CESC-EXCH01.clinton.local&gt;</t>
  </si>
  <si>
    <t>Fri, 27 Mar 2015 14:26:00 -0400</t>
  </si>
  <si>
    <t>Robby Mook &lt;robbymook2015@gmail.com&gt;, Shannon Currie &lt;scurrie@bsgco.com&gt;, 
 David Binder &lt;David@db-research.com&gt;, 
 "Margolis, Jim" &lt;Jim.Margolis@gmmb.com&gt;, 
 John Anzalone &lt;john@algpolling.com&gt;, Mandy Grunwald &lt;gruncom@aol.com&gt;, 
 Mona Thinavongsa &lt;Mona@algpolling.com&gt;, 
 "Simons, Emilie" &lt;Emilie.Simons@gmmb.com&gt;, Huma Abedin &lt;huma@hrcoffice.com&gt;, 
 Teddy Goff &lt;teddy.goff@gmail.com&gt;, Katie Dowd &lt;katie.w.dowd@gmail.com&gt;, 
 Oren Shur &lt;orencshur@gmail.com&gt;, 
 Jennifer Palmieri &lt;jennifer.m.palmieri@gmail.com&gt;, 
 Kristina Schake &lt;kristinakschake@gmail.com&gt;, 
 John Podesta &lt;john.podesta@gmail.com&gt;, Robby Mook &lt;robbymook2015@gmail.com&gt;</t>
  </si>
  <si>
    <t>Update: Launch Countdown Meeting</t>
  </si>
  <si>
    <t>&lt;D13B1937.42757%marissa.astor@icloud.com&gt;</t>
  </si>
  <si>
    <t>Tue, 5 Feb 2008 10:41:32 -0800</t>
  </si>
  <si>
    <t>RE: John -- request for 3 minute phone call for advice</t>
  </si>
  <si>
    <t>&lt;C876B424A0E0E74592543816ABFD99721B243C0BE2@EXVMBX003-6.exch003intermedia.net&gt;</t>
  </si>
  <si>
    <t>Wed, 9 Mar 2016 21:40:55 +0000</t>
  </si>
  <si>
    <t>"john.podesta@gmail.com" &lt;john.podesta@gmail.com&gt;, 
 Milia Fisher &lt;milia.fisher@gmail.com&gt;</t>
  </si>
  <si>
    <t>FW: Equitable Growth Press Clips Mar 9, 2016</t>
  </si>
  <si>
    <t>&lt;BY1PR20MB0088BAD6E2F5D60BE0CDA3C9BAB30@BY1PR20MB0088.namprd20.prod.outlook.com&gt;</t>
  </si>
  <si>
    <t>Mon, 14 Sep 2015 16:46:11 -0400</t>
  </si>
  <si>
    <t>John Podesta &lt;john.podesta@gmail.com&gt;, 
 Kristina Schake &lt;kschake@hillaryclinton.com&gt;, 
 Robby Mook &lt;re47@hillaryclinton.com&gt;, Huma Abedin &lt;ha16@hillaryclinton.com&gt;, 
 Maya Harris &lt;mharris@hillaryclinton.com&gt;, 
 Tony Carrk &lt;tcarrk@hillaryclinton.com&gt;</t>
  </si>
  <si>
    <t>Filmmakers for Hillary</t>
  </si>
  <si>
    <t>&lt;CA+C_h81ChUc=bjPF_Syw5A02JgfWvgGEMHaE+qC6q52eCi44XQ@mail.gmail.com&gt;</t>
  </si>
  <si>
    <t>Thu, 11 Feb 2016 22:40:29 +0000</t>
  </si>
  <si>
    <t>Superdelegates</t>
  </si>
  <si>
    <t>&lt;SN1PR17MB0205C0512294975D61B1CCCCDFA80@SN1PR17MB0205.namprd17.prod.outlook.com&gt;</t>
  </si>
  <si>
    <t>Sat, 15 Sep 2012 11:17:15 -0400 (EDT)</t>
  </si>
  <si>
    <t>6th District</t>
  </si>
  <si>
    <t>&lt;1868278316.-340686004@democracy.dsccdb.www.democratsenators.org&gt;</t>
  </si>
  <si>
    <t>Tue, 14 Jul 2015 12:59:24 -0400</t>
  </si>
  <si>
    <t>BlueGreen Alliance &lt;info@bluegreenalliance.org&gt;</t>
  </si>
  <si>
    <t>Six years</t>
  </si>
  <si>
    <t>&lt;2847396059.2062221482@salsa3.salsa3DB.mail.salsalabs.com&gt;</t>
  </si>
  <si>
    <t>Mon, 27 Apr 2015 14:46:37 -0400</t>
  </si>
  <si>
    <t>Jeffrey Katzenberg &lt;jeffreyk@dreamworks.com&gt;, 
 Andy Spahn &lt;spahn@gonringspahn.com&gt;</t>
  </si>
  <si>
    <t>In LA on Wednesday</t>
  </si>
  <si>
    <t>&lt;CAE6FiQ-kEEoWuEBsbv6bG2zyg-TnhRaVU9gK0phptTaZrCT4Ng@mail.gmail.com&gt;</t>
  </si>
  <si>
    <t>Wed, 25 Mar 2015 16:11:06 +0000</t>
  </si>
  <si>
    <t>&lt;DB4PR05MB09127478507F3FF99FC32721F10B0@DB4PR05MB0912.eurprd05.prod.outlook.com&gt;</t>
  </si>
  <si>
    <t>Fri, 25 Jul 2014 06:34:53 -0400</t>
  </si>
  <si>
    <t>&lt;CALk44aAJEY5AAPzKWLphHh5_4uMaQxs8TTe4_4S5NbcgmA3nKA@mail.gmail.com&gt;</t>
  </si>
  <si>
    <t>Sat, 3 Nov 2012 20:18:43 -0400</t>
  </si>
  <si>
    <t>Carole King &lt;info@barackobama.com&gt;</t>
  </si>
  <si>
    <t>We have to do more than just vote</t>
  </si>
  <si>
    <t>&lt;73f32c1dbd9bc63c96ba4b2dcc653421@ofa0.bounce.bluestatedigital.com&gt;</t>
  </si>
  <si>
    <t>Sun, 8 Nov 2015 10:11:20 -0500</t>
  </si>
  <si>
    <t>&lt;CAE6FiQ9X+tUqsKFK3zdvkfo11KCQ2XWeN-BKGUq3t1Ae5XMdWg@mail.gmail.com&gt;</t>
  </si>
  <si>
    <t>Tue, 9 Feb 2016 00:40:45 +0000</t>
  </si>
  <si>
    <t>Re: OutFront Tonight</t>
  </si>
  <si>
    <t>&lt;CEF5B363-9F1B-4E74-83E9-DB2B3C9FBCF0@brazileassociates.com&gt;</t>
  </si>
  <si>
    <t>Wed, 13 May 2015 16:41:15 +0000</t>
  </si>
  <si>
    <t>time for a call today? Thanks</t>
  </si>
  <si>
    <t>&lt;9ABFFFA47B84FA478A1BA79FA876B3C410AF755E@CESC-EXCH01.clinton.local&gt;</t>
  </si>
  <si>
    <t>Sun, 7 Feb 2016 13:07:49 -0500</t>
  </si>
  <si>
    <t>john.podesta@gmail.com, podesta.mary@gmail.com, cdesser@mac.com, 
 kirk@ceaconsulting.com, sjmrlaw@aol.com</t>
  </si>
  <si>
    <t>Ron Rosenblith in hospital</t>
  </si>
  <si>
    <t>&lt;152bceb182f-51fe-2be6@webprd-a39.mail.aol.com&gt;</t>
  </si>
  <si>
    <t>Fri, 5 Feb 2016 18:25:48 -0500</t>
  </si>
  <si>
    <t>there IS a charter going back to NYC Tues. pm...</t>
  </si>
  <si>
    <t>&lt;CANvypvCsKdty7LZNgTGCLGF2ys=srhBGX-4OvYAShux=iFN1qQ@mail.gmail.com&gt;</t>
  </si>
  <si>
    <t>Sat, 8 Feb 2014 21:17:25 -0500</t>
  </si>
  <si>
    <t>&lt;3F8BC92B-1861-4053-B5F8-E969B0597C5A@gmail.com&gt;</t>
  </si>
  <si>
    <t>Sat, 7 Mar 2015 19:18:30 -0500</t>
  </si>
  <si>
    <t>Philippe Reines &lt;pir@hrcoffice.com&gt;, 
 Heather Samuelson &lt;hsamuelson@cdmillsgroup.com&gt;, 
 David Kendall &lt;DKendall@wc.com&gt;, John Podesta &lt;john.podesta@gmail.com&gt;</t>
  </si>
  <si>
    <t>draft edits</t>
  </si>
  <si>
    <t>&lt;CALk44aAoP+qjCPHgR0Ouhqy+4YSf3-hf4iA77dzf=NdGaHXD4A@mail.gmail.com&gt;</t>
  </si>
  <si>
    <t>Sun, 5 Apr 2015 12:37:01 -0400</t>
  </si>
  <si>
    <t>Standing meetings and memos</t>
  </si>
  <si>
    <t>&lt;CAB5o6baXEm+Lk34MxGqssYxH4nG9ewMZGObYY6jMsrD=8QeVcQ@mail.gmail.com&gt;</t>
  </si>
  <si>
    <t>Mon, 27 May 2013 16:31:49 +0000</t>
  </si>
  <si>
    <t>Heroes</t>
  </si>
  <si>
    <t>&lt;cd60667845ea619a421feef05473e8e1@bounce.bluestatedigital.com&gt;</t>
  </si>
  <si>
    <t>Wed, 8 Feb 2012 15:07:42 -0500</t>
  </si>
  <si>
    <t>Re: Fyi</t>
  </si>
  <si>
    <t>&lt;CAE6FiQ8M0vV647mmVn5oFSFyJ2SeecXq7SBkBjfAoUU7s0FfRw@mail.gmail.com&gt;</t>
  </si>
  <si>
    <t>Fri, 1 May 2015 13:11:11 -0400</t>
  </si>
  <si>
    <t>The war against ObamaCare will lose | TheHill</t>
  </si>
  <si>
    <t>&lt;SNT404-EAS142A386B02FBB8DFAA0DF12DFD50@phx.gbl&gt;</t>
  </si>
  <si>
    <t>Fri, 25 Dec 2015 15:00:09 +0000</t>
  </si>
  <si>
    <t>Best wishes for 2016 to all of my ClimateWorks colleagues</t>
  </si>
  <si>
    <t>&lt;51587F9D327D674DB23F35B207C38F3B026E76D2A6@AGEXMB4.ag.local&gt;</t>
  </si>
  <si>
    <t>Fri, 7 Aug 2009 22:20:57 -0400</t>
  </si>
  <si>
    <t>"'bandr@comcast.net'" &lt;bandr@comcast.net&gt;, 
 Justin Cooper &lt;Justin@presidentclinton.com&gt;, 
 "'AbedinH@state.gov'" &lt;AbedinH@state.gov&gt;, 
 "'john.podesta@gmail.com'" &lt;john.podesta@gmail.com&gt;, 
 "'podesta@ici.org'" &lt;podesta@ici.org&gt;, 
 "'zschwartz@shangrila.us'" &lt;zschwartz@shangrila.us&gt;, 
 "'sean.gallagher@usss.dhs.gov'" &lt;sean.gallagher@usss.dhs.gov&gt;</t>
  </si>
  <si>
    <t>pizza.jpg</t>
  </si>
  <si>
    <t>&lt;786762D781A7FF4FAC9060892B40448803493085F7@CLNTINET08.clinton.local&gt;</t>
  </si>
  <si>
    <t>Sat, 11 Jul 2015 13:14:27 -0400</t>
  </si>
  <si>
    <t>Robby Mook &lt;re47@hillaryclinton.com&gt;, Huma Abedin &lt;ha16@hillaryclinton.com&gt;, 
 Marlon Marshall &lt;mmarshall@hillaryclinton.com&gt;, 
 John Podesta &lt;john.podesta@gmail.com&gt;</t>
  </si>
  <si>
    <t>RE: HRC just asked John and me if Jake and Marlon could be in DC on
 Tues with her</t>
  </si>
  <si>
    <t>&lt;f2546bdf5add5b4bcb705d2bfbe8b514@mail.gmail.com&gt;</t>
  </si>
  <si>
    <t>Mon, 7 Dec 2015 13:20:59 -0800</t>
  </si>
  <si>
    <t>Hotels from $32. Book now.</t>
  </si>
  <si>
    <t>&lt;0.1.5D.DDB.1D131352B19058C.0@omp.e.hotwire.com&gt;</t>
  </si>
  <si>
    <t>Wed, 28 May 2008 23:03:17 -0600</t>
  </si>
  <si>
    <t>ProgressNow Numbers</t>
  </si>
  <si>
    <t>&lt;0bdc01c8c149$597f0890$0c7d19b0$@org&gt;</t>
  </si>
  <si>
    <t>Fri, 23 Jul 2010 13:59:17 -0500 (CDT)</t>
  </si>
  <si>
    <t>Very Disappointing News</t>
  </si>
  <si>
    <t>&lt;16187700.1279913196745.JavaMail.www@app339&gt;</t>
  </si>
  <si>
    <t>Wed, 25 Feb 2015 22:02:55 +0000</t>
  </si>
  <si>
    <t>&lt;A4082F4E-2BFC-4585-9F9D-B796C1050E83@presidentclinton.com&gt;</t>
  </si>
  <si>
    <t>Tue, 8 Sep 2015 18:05:45 -0400</t>
  </si>
  <si>
    <t>Re: TWEETS: Campaign Finance Reform</t>
  </si>
  <si>
    <t>&lt;CAE6FiQ9EO3w8WK1_yCz=BVhMmdu1c7wWC0GnBqnYkOS2GE8x0A@mail.gmail.com&gt;</t>
  </si>
  <si>
    <t>Wed, 28 Oct 2015 20:35:16 -0700</t>
  </si>
  <si>
    <t xml:space="preserve">Reference </t>
  </si>
  <si>
    <t>&lt;092294DE-0D70-465E-BBF8-F263B5868BBB@gmail.com&gt;</t>
  </si>
  <si>
    <t>Fri, 5 Jun 2015 09:17:28 -0400</t>
  </si>
  <si>
    <t>June 5 Morning Network News Roundup</t>
  </si>
  <si>
    <t>&lt;CAGTda=D-r87s4QZ5z1nf8DgcCYXJUyB58XZHkuGhwRxQmm9osg@mail.gmail.com&gt;</t>
  </si>
  <si>
    <t>Thu, 23 Oct 2008 20:19:10 -0400</t>
  </si>
  <si>
    <t>[big campaign] Tracking Update: Palin Rally in Beaver, PA 10/23/08</t>
  </si>
  <si>
    <t>&lt;c28de9b0810231719q2955185dy47419bf17a89ce5a@mail.gmail.com&gt;</t>
  </si>
  <si>
    <t>Fri, 27 Feb 2015 16:46:39 +0000</t>
  </si>
  <si>
    <t xml:space="preserve">McDonough </t>
  </si>
  <si>
    <t>&lt;BY2PR05MB77641A8344DA8B515F2F710D4150@BY2PR05MB776.namprd05.prod.outlook.com&gt;</t>
  </si>
  <si>
    <t>Fri, 1 Aug 2008 17:43:40 -0400</t>
  </si>
  <si>
    <t>[big campaign] IE Watch 8/1</t>
  </si>
  <si>
    <t>&lt;8a3f92340808011443h16267ab9i6b46fff63512c79@mail.gmail.com&gt;</t>
  </si>
  <si>
    <t>Thu, 23 Oct 2008 06:59:05 -0700</t>
  </si>
  <si>
    <t>"Melody Barnes" &lt;mbarnes@barackobama.com&gt;, Cedley@gmail.com, 
 john.podesta@gmail.com, "Chris Lu" &lt;clu@barackobama.com&gt;</t>
  </si>
  <si>
    <t>Re: IMPT: Pedro Noguera</t>
  </si>
  <si>
    <t>&lt;ab48a30f0810230659l25edc863ufdb2ccac47fb282@mail.gmail.com&gt;</t>
  </si>
  <si>
    <t>Tue, 7 Jul 2015 23:34:41 -0400</t>
  </si>
  <si>
    <t>Randi Weingarten &lt;rweingarten@aft.org&gt;</t>
  </si>
  <si>
    <t>Fwd: Re: Dinner w. AFT President Randi Weingarten</t>
  </si>
  <si>
    <t>&lt;CAE6FiQ89aqvp+8rc+N_i_BRX7d3Ngb6F5L3r_n1_QX9ph7rbgg@mail.gmail.com&gt;</t>
  </si>
  <si>
    <t>Mon, 3 Aug 2015 16:46:25 +0000</t>
  </si>
  <si>
    <t>Fw: Duffey Film</t>
  </si>
  <si>
    <t>&lt;BLUPR05MB62528F293C4B5DF7169CD2EBF770@BLUPR05MB625.namprd05.prod.outlook.com&gt;</t>
  </si>
  <si>
    <t>Thu, 8 Oct 2015 13:47:25 -0400</t>
  </si>
  <si>
    <t>Tom Rosenstiel &lt;tom.rosenstiel@gmail.com&gt;</t>
  </si>
  <si>
    <t>&lt;CACT-BeNqPrt_-pEW4-vh6KQFo3QMwAB3oOf951B96R1wcTjjtA@mail.gmail.com&gt;</t>
  </si>
  <si>
    <t>Tue, 22 Sep 2015 12:47:31 -0400</t>
  </si>
  <si>
    <t>mrooney@hillaryclinton.com, speechdrafts@hillaryclinton.com, 
 mshapiro@hillaryclinton.com, ccj@jenningsps.com, ssolow@hillaryclinton.com</t>
  </si>
  <si>
    <t>&lt;14ff5f3fa5c-46e2-1a5d8@webprd-m23.mail.aol.com&gt;</t>
  </si>
  <si>
    <t>Thu, 23 Jun 2011 22:57:08 -0400</t>
  </si>
  <si>
    <t>Video: Afghanistan</t>
  </si>
  <si>
    <t>&lt;4629bf08c28e4b00f3d965263e07bfce@bounce.bluestatedigital.com&gt;</t>
  </si>
  <si>
    <t>Thu, 25 Feb 2016 22:51:56 -0500</t>
  </si>
  <si>
    <t>Fwd: WJC Final Schedule for 02.26.16</t>
  </si>
  <si>
    <t>&lt;-7237916206568729473@unknownmsgid&gt;</t>
  </si>
  <si>
    <t>Tue, 15 Mar 2016 17:05:46 -0400</t>
  </si>
  <si>
    <t>Re: LCV Statement on President Obama's Draft Offshore Drilling Plan</t>
  </si>
  <si>
    <t>&lt;CAEMn5Qk_s+dH8QYFuJabH+1Ymx7=8kjy8QVoVyANaiRHVvGkfA@mail.gmail.com&gt;</t>
  </si>
  <si>
    <t>Sat, 14 Feb 2015 01:45:22 +0000</t>
  </si>
  <si>
    <t>CHIP Tweet</t>
  </si>
  <si>
    <t>&lt;0E397E9C-1C23-426D-8FC5-0D0DDF3ED894@hrcoffice.com&gt;</t>
  </si>
  <si>
    <t>Fri, 26 Jun 2015 14:12:43 +0000</t>
  </si>
  <si>
    <t>"Anne H. Nelson" &lt;ahn27@law.georgetown.edu&gt;</t>
  </si>
  <si>
    <t>Law Faculty and Visitors &lt;LawFacultyandVisitors@law.georgetown.edu&gt;, 
 =?koi8-r?Q?Law=0D=0A_Center_Staff?= &lt;LawCenterStaff@law.georgetown.edu&gt;</t>
  </si>
  <si>
    <t>JDAS Staff on Retreat Tuesday, June 30</t>
  </si>
  <si>
    <t>&lt;20C9F4D27F75FF40A33B3798DADE958B5F500312@LAW-MBX01.law.georgetown.edu&gt;</t>
  </si>
  <si>
    <t>Sat, 15 Mar 2014 18:34:30 +0000</t>
  </si>
  <si>
    <t>ivone.silva@murphyendeavors.com</t>
  </si>
  <si>
    <t>Re: Long time...</t>
  </si>
  <si>
    <t>&lt;922808492-1394908466-cardhu_decombobulator_blackberry.rim.net-1693779877-@b17.c5.bise6.blackberry&gt;</t>
  </si>
  <si>
    <t>Sun, 9 Nov 2014 15:53:30 -0500</t>
  </si>
  <si>
    <t>Maya Schenwar | Prison Destroys Families and Communities at
 Society's Expense</t>
  </si>
  <si>
    <t>&lt;2307760974.1228116341@org2.org2DB.reply.salsalabs.com&gt;</t>
  </si>
  <si>
    <t>Thu, 5 Nov 2015 16:00:00 +0000</t>
  </si>
  <si>
    <t>"=?utf-8?Q?=E2=98=92 Pending (via EndCitizensUnited.org)?="
	&lt;admin@endcitizensunited.org&gt;</t>
  </si>
  <si>
    <t>Participant #1650293: John Podesta</t>
  </si>
  <si>
    <t>&lt;8d4981bfe4d201bb81a803f3e35a02fc@bounce.bluestatedigital.com&gt;</t>
  </si>
  <si>
    <t>Sun, 20 Dec 2015 04:13:17 +0000</t>
  </si>
  <si>
    <t>No, I won't calm down.</t>
  </si>
  <si>
    <t>&lt;e492fcf43be9bd0114ecc4f957e8f3ad@bounce.bluestatedigital.com&gt;</t>
  </si>
  <si>
    <t>Tue, 09 Sep 2008 23:49:08 +0000</t>
  </si>
  <si>
    <t>jstocks@comcast.net</t>
  </si>
  <si>
    <t>SENATOR RUSS FEINGOLD EVENT - SEPTEMBER 16, 2008</t>
  </si>
  <si>
    <t>&lt;090920082349.19502.48C70B74000B36DE00004C2E22007511509C050C019B9C06@comcast.net&gt;</t>
  </si>
  <si>
    <t>Tue, 29 Jul 2014 17:35:08 +0300</t>
  </si>
  <si>
    <t>&lt;4A34299F0AD248BFACE1A14C9E721276@rodeh&gt;</t>
  </si>
  <si>
    <t>Wed, 4 Jun 2014 15:05:02 -0400</t>
  </si>
  <si>
    <t>Re: McConnell article</t>
  </si>
  <si>
    <t>&lt;5E6DE1EB-73EE-4595-8A52-B46E9A5CCED0@gmail.com&gt;</t>
  </si>
  <si>
    <t>Sun, 18 Oct 2015 13:58:13 -0400</t>
  </si>
  <si>
    <t>&lt;CALk44aAZCkAV2-EfwrZBnfTduDitUoeO0yy_J7M-hTCTpaFTxA@mail.gmail.com&gt;</t>
  </si>
  <si>
    <t>Tue, 2 Jun 2015 12:22:49 -0400</t>
  </si>
  <si>
    <t>Brian &amp; Danielle</t>
  </si>
  <si>
    <t>&lt;CAEMn5QmBMOup-s5XVXgLnOq2eFMxERgNthgFXwKpc7fnjfkKRA@mail.gmail.com&gt;</t>
  </si>
  <si>
    <t>Wed, 13 May 2015 07:40:17 -0400</t>
  </si>
  <si>
    <t>Fwd: Why?</t>
  </si>
  <si>
    <t>&lt;CAJiTYQaxLiMsoc6CVFWt7QLMbzvgBuzJuKakSTLiOSMmFqk79g@mail.gmail.com&gt;</t>
  </si>
  <si>
    <t>Sun, 31 Jan 2016 13:23:34 -0600</t>
  </si>
  <si>
    <t>John Podesta &lt;john.podesta@gmail.com&gt;, 
 Alexandria Phillips &lt;aphillips@hillaryclinton.com&gt;, 
 Milia Fisher &lt;mfisher@hillaryclinton.com&gt;</t>
  </si>
  <si>
    <t>Fwd: Thanks</t>
  </si>
  <si>
    <t>&lt;CANvypvDao9OpOytPDTUREg37SZfnyNXCRpyS8YUQJ37OV2ou9Q@mail.gmail.com&gt;</t>
  </si>
  <si>
    <t>Thu, 3 Dec 2015 02:48:07 -0500</t>
  </si>
  <si>
    <t>&lt;CAFcwtWDYqhvExhk2SegJHcq1xfeZYS=a5z+jDymx-pJLzhDB-g@mail.gmail.com&gt;</t>
  </si>
  <si>
    <t>Thu, 1 Sep 2011 16:31:05 -0400</t>
  </si>
  <si>
    <t>"'blustvop@gmail.com'" &lt;blustvop@gmail.com&gt;</t>
  </si>
  <si>
    <t>RE: [big campaign] Constituents Turned Away From Rep. Cantor "Public"
 Meeting Take Their Message Outside, Rally for Jobs</t>
  </si>
  <si>
    <t>&lt;A28459BA2B4D5D49BED0238513058A7F013DADBA9124@CAPMAILBOX.americanprogresscenter.org&gt;</t>
  </si>
  <si>
    <t>Wed, 22 Jul 2015 19:43:33 +0000</t>
  </si>
  <si>
    <t>I-395 PROJECT</t>
  </si>
  <si>
    <t>&lt;3205DDEC5E335F4BA63E3C607EFE864F5E7DF59D@LAW-MBX01.law.georgetown.edu&gt;</t>
  </si>
  <si>
    <t>Thu, 12 Feb 2015 14:15:08 +0000</t>
  </si>
  <si>
    <t>Historic Preservation Law Conference</t>
  </si>
  <si>
    <t>&lt;20E2C8DAF611E2438E817660E8D2C4A22A12E1CD@LAW-MBX01.law.georgetown.edu&gt;</t>
  </si>
  <si>
    <t>Mon, 9 Jun 2014 09:57:00 -0400</t>
  </si>
  <si>
    <t>Italy</t>
  </si>
  <si>
    <t>&lt;CAOoDEt-nxnXkwSWvNVgaaUZX1SFpYWbY9p9ZSERjsxmeX7ec1A@mail.gmail.com&gt;</t>
  </si>
  <si>
    <t>Sat, 12 Apr 2014 03:33:42 -0400</t>
  </si>
  <si>
    <t>Re: Elizabeth Connolly application for a CAP internship for Summer 2014</t>
  </si>
  <si>
    <t>&lt;59332566-8442-4147-B2C5-BCBBC12750A7@gmail.com&gt;</t>
  </si>
  <si>
    <t>Sat, 31 Oct 2015 13:55:24 +0000</t>
  </si>
  <si>
    <t>Maya Harris &lt;mharris@hillaryclinton.com&gt;, 
 Dan Schwerin &lt;dschwerin@hillaryclinton.com&gt;</t>
  </si>
  <si>
    <t>RE: FINAL: Longshoremen endorsement/organizing event tomorrow</t>
  </si>
  <si>
    <t>&lt;1A484C9C32B526468802B7C2E6FD1BCEB49BF67E@mbx031-w2-co-2.exch031.domain.local&gt;</t>
  </si>
  <si>
    <t>Mon, 21 Dec 2015 16:58:36 -0500</t>
  </si>
  <si>
    <t>Speech Drafts &lt;speechdrafts@hillaryclinton.com&gt;, 
 Matt Paul &lt;mpaul@hillaryclinton.com&gt;, 
 Molly Scherrman &lt;mscherrman@hillaryclinton.com&gt;, 
 Lily Adams &lt;ladams@hillaryclinton.com&gt;</t>
  </si>
  <si>
    <t>DRAFT: Remarks at Keota High School</t>
  </si>
  <si>
    <t>&lt;CAAEwKfykgCWOoyMpZVjpwgfVgkDip-mkhcFPJYRskXG+1=UE3Q@mail.gmail.com&gt;</t>
  </si>
  <si>
    <t>Wed, 2 Sep 2015 01:46:55 +0000</t>
  </si>
  <si>
    <t>A Small Gift from Cape Canaveral - View an early Satellite Launch</t>
  </si>
  <si>
    <t>&lt;99B4FC930BB90048A0FC737C31D51018B9965E21@MBX05.cloud.aoc&gt;</t>
  </si>
  <si>
    <t>Fri, 19 Feb 2016 15:49:19 -0600</t>
  </si>
  <si>
    <t>&lt;17070522.1320@subscriptions.dol.gov&gt;</t>
  </si>
  <si>
    <t>Fri, 08 Jan 2016 20:25:23 +0000</t>
  </si>
  <si>
    <t>john.podesta@gmail.com, ladams@hillaryclinton.com, 
 rgoldenberg@hillaryclinton.com, bfallon@hillaryclinton.com, 
 tgoff@hillaryclinton.com, mvlacich@hillaryclinton.com, 
 creynolds@hillaryclinton.com, digitalintern@hillaryclinton.com, 
 kschake@hillaryclinton.com, jpalmieri@hillaryclinton.com, 
 slatham@hillaryclinton.com, hstone@hillaryclinton.com, 
 mmarshall@hillaryclinton.com, mfisher@hillaryclinton.com, 
 erenda@hillaryclinton.com, xhinojosa@hillaryclinton.com, 
 hkirstein@hillaryclinton.com, re47@hillaryclinton.com, 
 mhalle@hillaryclinton.com, nnayak@hillaryclinton.com, 
 mpaul@hillaryclinton.com, oshur@hillaryclinton.com</t>
  </si>
  <si>
    <t>Updated Invitation: IA/NH Scenario Planning @ Sun Jan 10, 2016 6pm -
 7pm (john.podesta@gmail.com)</t>
  </si>
  <si>
    <t>&lt;001a1139e1100af6ac0528d863fd@google.com&gt;</t>
  </si>
  <si>
    <t>Sun, 13 Dec 2015 23:25:46 +0000</t>
  </si>
  <si>
    <t>Evelyn Lieberman</t>
  </si>
  <si>
    <t>&lt;A428E142-CB7F-47DF-8FC6-49B835E90371@nbcuni.com&gt;</t>
  </si>
  <si>
    <t>Wed, 11 Jun 2008 10:24:08 -0400</t>
  </si>
  <si>
    <t>[big campaign] Five Questions McCain Should Answer</t>
  </si>
  <si>
    <t>&lt;AEA065CAA2706F41AFFE297191C3135501AAC27E@narsrex015499.naral.local&gt;</t>
  </si>
  <si>
    <t>Tue, 7 Oct 2014 09:12:55 -0400</t>
  </si>
  <si>
    <t>Deadline: Register to vote</t>
  </si>
  <si>
    <t>&lt;14e600ed8a11429596d4eccebf73a27a@quinnforillinois.com&gt;</t>
  </si>
  <si>
    <t>Tue, 28 Dec 2010 08:41:48 -0500</t>
  </si>
  <si>
    <t>People like you</t>
  </si>
  <si>
    <t>&lt;3ab4af11da8a42b49c57e40b27859267@bounce.bluestatedigital.com&gt;</t>
  </si>
  <si>
    <t>Tue, 6 Oct 2015 09:53:58 -0500</t>
  </si>
  <si>
    <t>American Bar Insurance &lt;ABI@americanbar.org&gt;</t>
  </si>
  <si>
    <t>CyberSecurity by Chubb, Defense beyond the breach</t>
  </si>
  <si>
    <t>&lt;45334-4903751.1444156368140.JavaMail.SYSTEM@chg-mcm-prod&gt;</t>
  </si>
  <si>
    <t>Fri, 4 Dec 2015 08:03:51 -0500</t>
  </si>
  <si>
    <t>"khgordon@gmail.com" &lt;khgordon@gmail.com&gt;</t>
  </si>
  <si>
    <t>Re: looking forward to seeing you in Berkeley next week!</t>
  </si>
  <si>
    <t>&lt;CAE6FiQ9yvvJacM2rqK+CSESNfJ-nNmzBKWrGhsF9VHxhbXZ3ZA@mail.gmail.com&gt;</t>
  </si>
  <si>
    <t>Sat, 11 Apr 2015 17:26:45 -0000</t>
  </si>
  <si>
    <t>&lt;552959550269006600390039_0_6205@p057&gt;</t>
  </si>
  <si>
    <t>Sat, 11 Oct 2008 13:49:38 -0400</t>
  </si>
  <si>
    <t>&lt;0DA00BFE3116BB4DB975587B3511F4E00557C8A9@EXNJMB57.nam.nsroot.net&gt;</t>
  </si>
  <si>
    <t>Mon, 22 Feb 2016 20:07:39 -0500</t>
  </si>
  <si>
    <t>James Simmons &lt;jrs351@georgetown.edu&gt;</t>
  </si>
  <si>
    <t>Paper topic</t>
  </si>
  <si>
    <t>&lt;D099FA95-12BF-43EA-B5EE-3053A0B13201@georgetown.edu&gt;</t>
  </si>
  <si>
    <t>Wed, 22 Oct 2014 14:27:11 -0500</t>
  </si>
  <si>
    <t>Gangs</t>
  </si>
  <si>
    <t>&lt;BA4C9FCD-8FB3-49F2-B704-9A6B8D28165D@gmail.com&gt;</t>
  </si>
  <si>
    <t>Wed, 8 Jul 2015 10:21:50 -0400</t>
  </si>
  <si>
    <t>The Ritz London &lt;marketing@theritzlondon.com&gt;</t>
  </si>
  <si>
    <t>News from The Ritz London</t>
  </si>
  <si>
    <t>&lt;mid=m44d45k43j44z3co3ch3cg44g41b3fc42n3c600@b.zmaildir.com&gt;</t>
  </si>
  <si>
    <t>Thu, 17 Dec 2015 11:13:19 -0500</t>
  </si>
  <si>
    <t>HRC in BK on monday</t>
  </si>
  <si>
    <t>&lt;CANvypvCga1-NymM2EZVgw3n1sKKyJMuvUwVPc9HAfhzABWDkNw@mail.gmail.com&gt;</t>
  </si>
  <si>
    <t>Mon, 16 Feb 2015 06:34:20 -0500</t>
  </si>
  <si>
    <t>Re: Hello! / in DC soon / catching up</t>
  </si>
  <si>
    <t>&lt;53B56447-37BC-4BAB-8189-D18531D3B5BE@gmail.com&gt;</t>
  </si>
  <si>
    <t>Wed, 25 Nov 2015 14:35:59 +0000</t>
  </si>
  <si>
    <t>&lt;2768ea8e53da1b3ff17fb6a6f477e2b071c.20151125143441@mail29.suw11.mcdlv.net&gt;</t>
  </si>
  <si>
    <t>Fri, 9 Oct 2015 14:02:35 -0400</t>
  </si>
  <si>
    <t>Jennifer Palmieri &lt;jpalmieri@hillaryclinton.com&gt;, 
 Kristina Schake &lt;kschake@hillaryclinton.com&gt;, 
 Christina Reynolds &lt;creynolds@hillaryclinton.com&gt;, 
 Brian Fallon &lt;bfallon@hillaryclinton.com&gt;, 
 Karen Finney &lt;kfinney@hillaryclinton.com&gt;, 
 Nick Merrill &lt;nmerrill@hillaryclinton.com&gt;, 
 Huma Abedin &lt;ha16@hillaryclinton.com&gt;, Robby Mook &lt;re47@hillaryclinton.com&gt;, 
 John Podesta &lt;john.podesta@gmail.com&gt;, 
 Dan Schwerin &lt;dschwerin@hillaryclinton.com&gt;, 
 Tony Carrk &lt;tcarrk@hillaryclinton.com&gt;, 
 Marlon Marshall &lt;mmarshall@hillaryclinton.com&gt;, 
 Maya Harris &lt;mharris@hillaryclinton.com&gt;, 
 LaDavia Drane &lt;ldrane@hillaryclinton.com&gt;, 
 Katie Dowd &lt;kdowd@hillaryclinton.com&gt;</t>
  </si>
  <si>
    <t>Transcript | 20151009 Meeting with BLM Activists</t>
  </si>
  <si>
    <t>&lt;CAMCPnYm91-_9mS03mfGdEd9mga3mG9oi-5ZMscMArT-JALfr-g@mail.gmail.com&gt;</t>
  </si>
  <si>
    <t>Tue, 1 Mar 2016 15:55:15 -0500</t>
  </si>
  <si>
    <t>FLAG for Tapper CLIPS | HuffPo: Hillary Clinton To Raise Money From
 Ex-NRA Lobbyist</t>
  </si>
  <si>
    <t>&lt;CANvypvAvGLEx8bMYrj6UsoCxUOZVFgBJUoo9fKCG5YxdZUfeaA@mail.gmail.com&gt;</t>
  </si>
  <si>
    <t>Thu, 15 Jul 2010 14:58:05 -0400</t>
  </si>
  <si>
    <t>[big campaign] Democratic-Led Congress Delivers Major Victory for 
	Main Street with Passage of Wall Street Reform</t>
  </si>
  <si>
    <t>&lt;95AFEEF8AB22CE4E8CA3F8E6FBCB8CD12708D0E564@AUFC-S1.AUFC.local&gt;</t>
  </si>
  <si>
    <t>Sun, 22 Feb 2015 15:54:53 +0000</t>
  </si>
  <si>
    <t>Joel Benenson &lt;jbenenson@bsgco.com&gt;, Dan Schwerin &lt;dschwerin@hrcoffice.com&gt;, 
 Robby Mook &lt;robbymook2015@gmail.com&gt;, 
 =?windows-1252?Q?Jennifer=0D=0A_Palmieri?= &lt;jennifer.m.palmieri@gmail.com&gt;, 
 Kristina Schake &lt;kristinakschake@gmail.com&gt;, 
 Mandy Grunwald &lt;gruncom@aol.com&gt;, Teddy Goff &lt;teddy.goff@gmail.com&gt;, 
 John Anzalone &lt;john@algpolling.com&gt;, Philippe Reines &lt;pir@hrcoffice.com&gt;, 
 Jake Sullivan &lt;jake.sullivan@gmail.com&gt;, 
 Nick Merrill &lt;nmerrill@hrcoffice.com&gt;, 
 Cheryl Mills &lt;cheryl.mills@gmail.com&gt;, Huma Abedin &lt;huma@hrcoffice.com&gt;, 
 John Podesta &lt;john.podesta@gmail.com&gt;</t>
  </si>
  <si>
    <t>RE: HRC speech at Silicon Valley Women's Conference</t>
  </si>
  <si>
    <t>&lt;03E9C13F32BD7C4E8A141E6BFFC0A4CB1A5A8DBB@phxmb3.corp.fleishman.com&gt;</t>
  </si>
  <si>
    <t>Thu, 2 Jun 2011 08:40:22 -0400</t>
  </si>
  <si>
    <t>A tap on the shoulder</t>
  </si>
  <si>
    <t>&lt;15569c71066cfd20ed91c877815319e3@bounce.bluestatedigital.com&gt;</t>
  </si>
  <si>
    <t>Wed, 1 Oct 2008 12:55:44 -0400</t>
  </si>
  <si>
    <t>"bigcampaign@googlegroups.com" &lt;bigcampaign@googlegroups.com&gt;, 
 staff &lt;Staff@nsnetwork.org&gt;</t>
  </si>
  <si>
    <t>[big campaign] FW: Press Call TODAY: Findings of Investigation into
 the State of Alaskan National Guard</t>
  </si>
  <si>
    <t>&lt;D95FD7E3C26145418259F2F5E3E88E5B0E2ABC74F0@bryan.ad.nsnetwork.org&gt;</t>
  </si>
  <si>
    <t>Wed, 15 Oct 2008 11:33:28 -0500</t>
  </si>
  <si>
    <t>fromanm@citi.com, fpena@vestarden.com, 
 "Cassandra Butts" &lt;cbutts.obama08@gmail.com&gt;</t>
  </si>
  <si>
    <t>FW: WSJ Blog- Report Calls for Eliminating White House Political Affairs Office</t>
  </si>
  <si>
    <t>&lt;1B00035490093D4A9609987376E3B8332B2098EC@manny.obama.local&gt;</t>
  </si>
  <si>
    <t>Mon, 7 Jul 2008 15:24:55 -0400</t>
  </si>
  <si>
    <t>Me</t>
  </si>
  <si>
    <t>&lt;80A0C6FBCD6E494E8933D1D1A52D267A0DB4A9E0@epistula.americanprogresscenter.org&gt;</t>
  </si>
  <si>
    <t>Sat, 27 Jun 2015 21:56:45 +0000</t>
  </si>
  <si>
    <t>Rstephe &lt;rstephe@att.com&gt;</t>
  </si>
  <si>
    <t>Re: introduction</t>
  </si>
  <si>
    <t>&lt;D847E676-1711-4A6B-992F-37D1F201F5DD@att.com&gt;</t>
  </si>
  <si>
    <t>Thu, 18 Jun 2015 18:01:09 -0400</t>
  </si>
  <si>
    <t>Baquet Meeting: June 2, 10:30 am</t>
  </si>
  <si>
    <t>&lt;CAEMn5Q=uAoX8oWXWvzkR70C_EuaaY+C4fURS-v02OCYWmeYDow@mail.gmail.com&gt;</t>
  </si>
  <si>
    <t>Thu, 24 Dec 2015 21:07:02 +0000</t>
  </si>
  <si>
    <t>&lt;39934.115122416070400477@us-mta-41.us.mimecast.lan&gt;</t>
  </si>
  <si>
    <t>Tue, 15 Dec 2015 02:41:57 +0000</t>
  </si>
  <si>
    <t>Re: Generation Progress</t>
  </si>
  <si>
    <t>&lt;CAJiTYQZkz-OZO6Zao+ANLnZ3-9X6eJhA_14=teqz=FfroH-R5w@mail.gmail.com&gt;</t>
  </si>
  <si>
    <t>Sat, 18 Oct 2008 16:48:23 -0700</t>
  </si>
  <si>
    <t>"John Podesta" &lt;john.podesta@gmail.com&gt;, 
 "Benjamin Todd Jealous" &lt;benjaminjealous@hotmail.com&gt;, 
 "Chris Lu" &lt;clu@barackobama.com&gt;, 
 "Cassandra Butts" &lt;cbutts.obama08@gmail.com&gt;</t>
  </si>
  <si>
    <t>&lt;ab48a30f0810181648m2349f924p98655a241624d4b5@mail.gmail.com&gt;</t>
  </si>
  <si>
    <t>Sun, 6 Mar 2016 15:20:40 -0500</t>
  </si>
  <si>
    <t>&lt;CAE6FiQ_CB2EtALMrfTy+wq7UGL6fZACosF3JYs85q3D-Qr807w@mail.gmail.com&gt;</t>
  </si>
  <si>
    <t>Tue, 24 Feb 2015 18:13:08 -0500</t>
  </si>
  <si>
    <t>&lt;267365A7-8E2C-4CC5-BB46-4E32FA829C15@minassianmedia.com&gt;</t>
  </si>
  <si>
    <t>Thu, 31 Jul 2008 10:49:55 -0400</t>
  </si>
  <si>
    <t>[big campaign] McCain puts Big Oil First</t>
  </si>
  <si>
    <t>&lt;e95d0bd80807310749t7249ba17s3ec330e245ece930@mail.gmail.com&gt;</t>
  </si>
  <si>
    <t>Fri, 9 Dec 2011 11:35:20 -0500</t>
  </si>
  <si>
    <t>Heal AR</t>
  </si>
  <si>
    <t>&lt;BA06EAF6-940E-4559-B8C3-30E4CF811382@clintonfoundation.org&gt;</t>
  </si>
  <si>
    <t>Tue, 21 Jul 2015 15:59:51 +0000</t>
  </si>
  <si>
    <t>FW: Equitable Growth Press Clips July 21</t>
  </si>
  <si>
    <t>&lt;BLUPR08MB1748913F5478ABDB9D98B1D8BA840@BLUPR08MB1748.namprd08.prod.outlook.com&gt;</t>
  </si>
  <si>
    <t>Thu, 30 Apr 2015 14:59:25 -0400</t>
  </si>
  <si>
    <t>Josh Lipsky &lt;joshua.lipsky@gmail.com&gt;</t>
  </si>
  <si>
    <t>Re: Paper Logistical Question</t>
  </si>
  <si>
    <t>&lt;CAJwn6q2qMGc3OPZJ+zL5wB2sRR=e-1jhtSp7TajpksvKTf3huQ@mail.gmail.com&gt;</t>
  </si>
  <si>
    <t>Tue, 9 Jun 2015 22:06:49 -0400</t>
  </si>
  <si>
    <t>Re: Hillary fundaiser</t>
  </si>
  <si>
    <t>&lt;CAE6FiQ-VVvLCo0rGqdTzhXHGhef_8YmOXDq_UVAayczU01m5aQ@mail.gmail.com&gt;</t>
  </si>
  <si>
    <t>Mon, 9 Nov 2015 23:43:50 -0500</t>
  </si>
  <si>
    <t>Re: endorsement request - need your advice please</t>
  </si>
  <si>
    <t>&lt;CAE6FiQ_Oz4pwOV=7vWrkNeY+N0W5CtZadVKmZRgJBRTB7=rMNA@mail.gmail.com&gt;</t>
  </si>
  <si>
    <t>Mon, 1 Jun 2015 17:33:46 +0000 (UTC)</t>
  </si>
  <si>
    <t>Amit Bhan &lt;member@linkedin.com&gt;</t>
  </si>
  <si>
    <t>&lt;1031116218.6357407.1433180026788.JavaMail.app@lva1-app6755.prod&gt;</t>
  </si>
  <si>
    <t>Mon, 17 Nov 2014 07:05:24 -0500</t>
  </si>
  <si>
    <t>gpodesta@gmail.com, meganrouse@gmail.com, mpodesta@gmail.com, 
 john.podesta@gmail.com</t>
  </si>
  <si>
    <t>RE: Gabe sent you a custom design</t>
  </si>
  <si>
    <t>&lt;01bd01d0025e$c5707f90$50517eb0$@gmail.com&gt;</t>
  </si>
  <si>
    <t>Tue, 01 Sep 2015 12:20:28 +0000</t>
  </si>
  <si>
    <t>john.podesta@gmail.com, charlie.baker@deweysquare.com, 
 aoleary@hillaryclinton.com, Lona Valmoro &lt;lvalmoro@hillaryclinton.com&gt;, 
 Teddy Goff &lt;tgoff@hillaryclinton.com&gt;, 
 Maya Harris &lt;mharris@hillaryclinton.com&gt;, 
 Marc Elias &lt;melias@hillaryclinton.com&gt;, 
 Robby Mook &lt;re47@hillaryclinton.com&gt;, Huma Abedin &lt;ha16@hillaryclinton.com&gt;, 
 Tracey Lewis &lt;tlewis@hillaryclinton.com&gt;, hstone@hillaryclinton.com, 
 Katie Dowd &lt;kdowd@hillaryclinton.com&gt;, 
 Charles Baker &lt;cbaker@hillaryclinton.com&gt;, 
 Karen Finney &lt;kfinney@hillaryclinton.com&gt;, 
 Jake Sullivan &lt;jsullivan@hillaryclinton.com&gt;, ahornbrook@hillaryclinton.com, 
 Brian Fallon &lt;bfallon@hillaryclinton.com&gt;, 
 Elan Kriegel &lt;ekriegel@hillaryclinton.com&gt;, 
 Oren Shur &lt;oshur@hillaryclinton.com&gt;, 
 marlon marshall &lt;mmarshall@hillaryclinton.com&gt;, 
 Tony Carrk &lt;tcarrk@hillaryclinton.com&gt;, 
 Jennifer Palmieri &lt;jpalmieri@hillaryclinton.com&gt;, 
 Christina Reynolds &lt;creynolds@hillaryclinton.com&gt;, 
 Dennis Cheng &lt;dcheng@hillaryclinton.com&gt;, jake.sullivan@gmail.com, 
 Kristina Schake &lt;kschake@hillaryclinton.com&gt;, 
 Amanda Renteria &lt;arenteria@hillaryclinton.com&gt;, 
 Beth Jones &lt;bjones@hillaryclinton.com&gt;, 
 Stephanie Hannon &lt;shannon@hillaryclinton.com&gt;</t>
  </si>
  <si>
    <t>Updated Invitation: Daily Senior Staff Meeting @ Tue Sep 1, 2015 10am
 - 10:30am (john.podesta@gmail.com)</t>
  </si>
  <si>
    <t>&lt;047d7bdc0dae4dfa78051eae938b@google.com&gt;</t>
  </si>
  <si>
    <t>Sat, 12 Dec 2015 21:03:48 +0000</t>
  </si>
  <si>
    <t xml:space="preserve">Btw congrats on climate deal that you had a lot to do with </t>
  </si>
  <si>
    <t>&lt;5F82EB5C-DCC0-43F3-96F0-17B84BF3E554@nbcuni.com&gt;</t>
  </si>
  <si>
    <t>Sat, 8 Aug 2015 05:58:40 -0400</t>
  </si>
  <si>
    <t>Open Letter</t>
  </si>
  <si>
    <t>&lt;CAE6FiQ9LKoz5udu0wy8WcP4DNJGoXyqX8R+i9SSSJVSLDz0qSA@mail.gmail.com&gt;</t>
  </si>
  <si>
    <t>Sun, 9 Aug 2015 08:00:02 -0400</t>
  </si>
  <si>
    <t>Speech Drafts &lt;speechdrafts@hillaryclinton.com&gt;, 
 Katie Connolly &lt;kconnolly@bsgco.com&gt;, 
 Speech Book &lt;speechbook@hillaryclinton.com&gt;</t>
  </si>
  <si>
    <t>&lt;CAFcwtWC2E8o-7=G_Xd0BPoHT7CK=SFTNh8A1zeuxyKR1YpoLeQ@mail.gmail.com&gt;</t>
  </si>
  <si>
    <t>Mon, 15 Dec 2014 08:15:54 -0500</t>
  </si>
  <si>
    <t>Re: Following Up</t>
  </si>
  <si>
    <t>&lt;CALk44aBKs1NzyRMkM7A_UMbXSqxvc5mr88d0VzatRPEep3aEYg@mail.gmail.com&gt;</t>
  </si>
  <si>
    <t>Fri, 5 Sep 2014 17:53:26 -0700</t>
  </si>
  <si>
    <t>Appreciating Susan Sandler!</t>
  </si>
  <si>
    <t>&lt;CAOTqD_NsU+vGodc3R22jkkTMELN__gYgBWRmioKoLTgykPOt2w@mail.gmail.com&gt;</t>
  </si>
  <si>
    <t>Fri, 12 Sep 2014 18:40:21 +0000</t>
  </si>
  <si>
    <t>&lt;1004d9cd2b-podesta=law.georgetown.edu@mail.vresp.com&gt;</t>
  </si>
  <si>
    <t>Sun, 23 Nov 2014 14:28:17 +0000</t>
  </si>
  <si>
    <t>I am talking to Speaker Newt Gingrich Tune in on 970 AM Radio</t>
  </si>
  <si>
    <t>&lt;46f54e2544-podesta=law.georgetown.edu@mail.vresp.com&gt;</t>
  </si>
  <si>
    <t>Sat, 4 Aug 2012 12:56:10 -0400</t>
  </si>
  <si>
    <t>Barack's birthday card</t>
  </si>
  <si>
    <t>&lt;291c08616b405949220847b8b2ffbab2@bounce.bluestatedigital.com&gt;</t>
  </si>
  <si>
    <t>Sun, 29 Nov 2009 20:08:47 -0500</t>
  </si>
  <si>
    <t>"WAbrams1@aol.com" &lt;WAbrams1@aol.com&gt;</t>
  </si>
  <si>
    <t>Re: lunch?</t>
  </si>
  <si>
    <t>&lt;8dd172e0911291708q5dc89638n7ee158d9c14ae0c3@mail.gmail.com&gt;</t>
  </si>
  <si>
    <t>Thu, 13 Aug 2015 19:06:41 -0400</t>
  </si>
  <si>
    <t>FW: APPROVAL - Statement on Endorsement by the International
 Association of Machinists and Aerospace Workers</t>
  </si>
  <si>
    <t>&lt;5e5e055a836755c3eba045fc9f43b3d4@mail.gmail.com&gt;</t>
  </si>
  <si>
    <t>Thu, 1 Jan 2015 21:50:18 -0500</t>
  </si>
  <si>
    <t>Fwd: Happiness project</t>
  </si>
  <si>
    <t>&lt;CAE6FiQ8ScN=XkkighZ6kDHu=7W3-XkxYK_6PfyBtFUN==qitZw@mail.gmail.com&gt;</t>
  </si>
  <si>
    <t>Wed, 5 Nov 2014 22:44:51 +0000</t>
  </si>
  <si>
    <t>Thank you so much form last night</t>
  </si>
  <si>
    <t>&lt;2838A7A5-EDFC-4D5C-8F5A-DAA04E4C0AF5@podesta.com&gt;</t>
  </si>
  <si>
    <t>Mon, 3 Mar 2014 14:12:28 +0000</t>
  </si>
  <si>
    <t>David Rogers &lt;drogers@politico.com&gt;</t>
  </si>
  <si>
    <t>cheyenne-arapaho</t>
  </si>
  <si>
    <t>&lt;C35AC57AC527A5419CC83037EFBEC56B7D0E761A@ACC-EMAIL-MBX05.acc-email.com&gt;</t>
  </si>
  <si>
    <t>Mon, 28 Sep 2015 17:34:24 -0400</t>
  </si>
  <si>
    <t>"Ambassador" &lt;ambassador@greekembassy.org&gt;</t>
  </si>
  <si>
    <t>Telephone call</t>
  </si>
  <si>
    <t>&lt;000801d0fa35$7233ea40$569bbec0$@org&gt;</t>
  </si>
  <si>
    <t>Tue, 20 Jan 2015 18:25:58 -0500</t>
  </si>
  <si>
    <t>dschwerin@hrcoffice.com, john.podesta@gmail.com, jbenenson@bsgco.com, 
 Jim.Margolis@gmmb.com, john@algpolling.com, robbymook2015@gmail.com, 
 cheryl.mills@gmail.com, pir@hrcoffice.com, huma@hrcoffice.com, 
 nmerrill@hrcoffice.com, Jake.Sullivan@gmail.com</t>
  </si>
  <si>
    <t>&lt;14b09aab899-6580-af2d@webprd-a32.mail.aol.com&gt;</t>
  </si>
  <si>
    <t>Sat, 12 Mar 2016 00:34:09 -0500</t>
  </si>
  <si>
    <t>Mike Schmidt &lt;mschmidt@hillaryclinton.com&gt;</t>
  </si>
  <si>
    <t>Re: DRAFT: talking points for youngstown ohio</t>
  </si>
  <si>
    <t>&lt;CAOxjTC9dfdMKi3ckRQZc4SDQPdWVjsGJbgtcgW5CDa9Ov27CDQ@mail.gmail.com&gt;</t>
  </si>
  <si>
    <t>Fri, 2 Oct 2015 20:03:11 -0400</t>
  </si>
  <si>
    <t>&lt;191EC580-6C7F-413F-851B-185463A293E4@gmail.com&gt;</t>
  </si>
  <si>
    <t>Sat, 5 Dec 2015 00:27:27 -0500 (EST)</t>
  </si>
  <si>
    <t>&lt;1304633032.53268397.1449293247501@ctjbossms01.surveysampling.com&gt;</t>
  </si>
  <si>
    <t>Mon, 17 Dec 2007 12:58:43 -0500</t>
  </si>
  <si>
    <t>RELEASE: Clinton, Schumer, Lautenberg, Menendez, Nadler, Maloney, Fossella Announce Senate and House Approval of $108 Million to Expand Health Coverage for 9/11 Emergency Responders and Others</t>
  </si>
  <si>
    <t>&lt;6F0155DEFCB7A4439A77CC9FE97CD62208E9B848@SENATE-MS13.senate.ussenate.us&gt;</t>
  </si>
  <si>
    <t>Sat, 11 Aug 2012 10:53:55 -0400</t>
  </si>
  <si>
    <t>[big campaign] RELEASE FROM WI: Romney-Ryan: Millionaires Before the
 Middle Class</t>
  </si>
  <si>
    <t>&lt;CA+1ChEWcdbA8SaynvDeKenBwP8kMrJnQg33BsiVxaSkHfXS4Sg@mail.gmail.com&gt;</t>
  </si>
  <si>
    <t>Wed, 22 Aug 2012 12:41:04 -0500 (CDT)</t>
  </si>
  <si>
    <t>Will Obama &amp; Romney Debate the Climate Crisis?</t>
  </si>
  <si>
    <t>&lt;9141372.1345662515359.JavaMail.www@app319&gt;</t>
  </si>
  <si>
    <t>Sun, 22 Mar 2015 21:36:37 -0400</t>
  </si>
  <si>
    <t>Re: Family Emergency and Absence on 3/23/15</t>
  </si>
  <si>
    <t>&lt;99C6F836-329D-49AC-BC83-3F0A1177C7CB@gmail.com&gt;</t>
  </si>
  <si>
    <t>Wed, 17 Sep 2014 15:47:41 +0000</t>
  </si>
  <si>
    <t>Fall 2014 Course Withdrawal Policies</t>
  </si>
  <si>
    <t>&lt;20E2C8DAF611E2438E817660E8D2C4A22A043771@LAW-MBX01.law.georgetown.edu&gt;</t>
  </si>
  <si>
    <t>Thu, 5 Feb 2015 22:44:56 -0500</t>
  </si>
  <si>
    <t>Fwd: Staff</t>
  </si>
  <si>
    <t>&lt;42E96219-1AF7-439B-8C74-D4ED7FD2AE8A@gmail.com&gt;</t>
  </si>
  <si>
    <t>Thu, 22 Oct 2015 19:35:08 -0400</t>
  </si>
  <si>
    <t>&lt;-4121181145736879114@unknownmsgid&gt;</t>
  </si>
  <si>
    <t>Wed, 6 Feb 2008 14:39:18 -0500</t>
  </si>
  <si>
    <t>tara@campaigntodefendamerica.org, "john podesta" &lt;john.podesta@gmail.com&gt;, 
 "mattzie Tom" &lt;tom@zzranch.com&gt;, "paul begala" &lt;pbegala@hatcreekent.com&gt;, 
 "stan greenberg" &lt;sgreenberg@gqrr.com&gt;</t>
  </si>
  <si>
    <t>RE: mccain tps, fact sheet for partners - pls review</t>
  </si>
  <si>
    <t>&lt;A2A2F2B7956F5649969225C6F0DD3A63626657@OneMailSvr.oneone.org&gt;</t>
  </si>
  <si>
    <t>Sat, 14 Nov 2015 17:46:41 -0600</t>
  </si>
  <si>
    <t>sara.solow@gmail.com</t>
  </si>
  <si>
    <t>&lt;DCED86EB-7015-4E12-A810-CBD3437EB705@gmail.com&gt;</t>
  </si>
  <si>
    <t>Thu, 23 Apr 2015 01:27:50 +0000</t>
  </si>
  <si>
    <t>Re: Making News at Women in the World</t>
  </si>
  <si>
    <t>&lt;D15DC2CD.1F4DA%jim.margolis@gmmb.com&gt;</t>
  </si>
  <si>
    <t>Wed, 27 Aug 2014 23:37:19 -0400</t>
  </si>
  <si>
    <t>Georgetown Alumni Club News - Fall Winery Tour, Cardinal Sean
 O'Malley, Alumni-Student Networking, &amp; more</t>
  </si>
  <si>
    <t>&lt;HPC-SAM749.GTW.48126.491773@mailer3&gt;</t>
  </si>
  <si>
    <t>Sun, 1 Feb 2015 18:11:15 +0000</t>
  </si>
  <si>
    <t>"Valerie Jarrett (Valerie_Jarrett@who.eop.gov)" &lt;Valerie_Jarrett@who.eop.gov&gt;, 
 "'eryn_m_sepp@who.eop.gov'" &lt;eryn_m_sepp@who.eop.gov&gt;, 
 "John Podesta (John.Podesta@gmail.com)" &lt;John.Podesta@gmail.com&gt;, 
 "'Eschmeyer, Debra'" &lt;Debra_L_Eschmeyer@who.eop.gov&gt;, 
 "'Matusiak, Ari'" &lt;Ari_A_Matusiak@who.eop.gov&gt;, 
 "Patel, Rohan" &lt;Rohan_Patel@ceq.eop.gov&gt;</t>
  </si>
  <si>
    <t>Tom Vilsack Tribute</t>
  </si>
  <si>
    <t>&lt;D2A54D6C239A7142B6BA3AF3AB4C40005289383C@mbx028-e1-va-8.exch028.domain.local&gt;</t>
  </si>
  <si>
    <t>Tue, 28 Oct 2008 16:46:56 +0000</t>
  </si>
  <si>
    <t>Delivered: Re: separate news inquiry on projected budget deficit</t>
  </si>
  <si>
    <t>&lt;1725320150-1225212407-cardhu_decombobulator_blackberry.rim.net-1750958307-@bxe245.bisx.prod.on.blackberry&gt;</t>
  </si>
  <si>
    <t>Fri, 25 Sep 2015 20:05:07 +0000</t>
  </si>
  <si>
    <t xml:space="preserve">Find your perfect diet and wake up with Penn Jillette </t>
  </si>
  <si>
    <t>&lt;20150925193727.9931.38694@email.withings.com&gt;</t>
  </si>
  <si>
    <t>Mon, 7 Mar 2016 19:01:46 +0000 (UTC)</t>
  </si>
  <si>
    <t>&lt;131876307.174583.1457377306131.JavaMail.app@ela4-app7943.prod.linkedin.com&gt;</t>
  </si>
  <si>
    <t>Tue, 10 Feb 2015 00:07:10 +0000</t>
  </si>
  <si>
    <t>Dennis Cheng &lt;dcheng@clintonfoundation.org&gt;, 
 "dennis.cheng@me.com" &lt;dennis.cheng@me.com&gt;</t>
  </si>
  <si>
    <t>Leaving the Clinton Foundation</t>
  </si>
  <si>
    <t>&lt;DM2PR0801MB0796B795DCBB4BF2A7B3555EDB240@DM2PR0801MB0796.namprd08.prod.outlook.com&gt;</t>
  </si>
  <si>
    <t>Wed, 17 Jun 2015 22:37:01 -0400</t>
  </si>
  <si>
    <t>&lt;CAMmOTTBpwC9FYBdpBDezFhMmbSS1XsmKjVB9ZpSfOuLZYR408Q@mail.gmail.com&gt;</t>
  </si>
  <si>
    <t>Tue, 4 Nov 2008 23:25:22 -0500</t>
  </si>
  <si>
    <t>Re: All right, boss....</t>
  </si>
  <si>
    <t>&lt;214142600811042025t257f4a35s6d6ace09e7c77c4@mail.gmail.com&gt;</t>
  </si>
  <si>
    <t>Sun, 3 Jan 2016 17:00:43 -0500</t>
  </si>
  <si>
    <t>Betsy Lin &lt;betsyelin@gmail.com&gt;</t>
  </si>
  <si>
    <t>&lt;0A1AC854-33ED-4EE2-9999-E933C33B1E2B@gmail.com&gt;</t>
  </si>
  <si>
    <t>Sun, 27 Sep 2015 12:05:38 -0400</t>
  </si>
  <si>
    <t>&lt;CAOLO1-n_a_Ck+JNamjRFU7Niu-pTCTLabNo-66Omt9-m6OMUOg@mail.gmail.com&gt;</t>
  </si>
  <si>
    <t>Fri, 09 Oct 2015 17:25:45 +0000</t>
  </si>
  <si>
    <t>john.podesta@gmail.com, kschake@hillaryclinton.com, 
 aelrod@hillaryclinton.com, tgoff@hillaryclinton.com, 
 creynolds@hillaryclinton.com, re47@hillaryclinton.com, 
 sbay@hillaryclinton.com, dschwerin@hillaryclinton.com, 
 ahornbrook@hillaryclinton.com, ha16@hillaryclinton.com, 
 oshur@hillaryclinton.com, jsullivan@hillaryclinton.com, 
 bfallon@hillaryclinton.com, hstone@hillaryclinton.com, 
 slatham@hillaryclinton.com, nnayak@hillaryclinton.com, 
 mmarshall@hillaryclinton.com, dcheng@hillaryclinton.com, 
 jpalmieri@hillaryclinton.com</t>
  </si>
  <si>
    <t>Updated Invitation: Message Planning Meeting @ Fri Oct 9, 2015 2:15pm
 - 3pm (john.podesta@gmail.com)</t>
  </si>
  <si>
    <t>&lt;089e015386080db9d00521af4547@google.com&gt;</t>
  </si>
  <si>
    <t>Thu, 6 Nov 2008 22:21:38 +0000</t>
  </si>
  <si>
    <t>&lt;1460671161-1226010084-cardhu_decombobulator_blackberry.rim.net-1513575367-@bxe245.bisx.prod.on.blackberry&gt;</t>
  </si>
  <si>
    <t>Wed, 16 Mar 2016 17:02:21 +0000</t>
  </si>
  <si>
    <t>aelrod@hillaryclinton.com, ahornbrook@hillaryclinton.com, 
 bcraig@hillaryclinton.com, creynolds@hillaryclinton.com, 
 digitalintern@hillaryclinton.com, ekriegel@hillaryclinton.com, 
 esamsel@hillaryclinton.com, ha16@hillaryclinton.com, 
 jsullivan@hillaryclinton.com, jpalmieri@hillaryclinton.com, 
 john.podesta@gmail.com, kschake@hillaryclinton.com, 
 kortiz@hillaryclinton.com, lvalmoro@hillaryclinton.com, 
 mharris@hillaryclinton.com, awoolheater@hillaryclinton.com, 
 dschwerin@hillaryclinton.com, erenda@hillaryclinton.com, 
 kofferdahl@hillaryclinton.com, mmarshall@hillaryclinton.com, 
 re47@hillaryclinton.com, slatham@hillaryclinton.com, 
 tgoff@hillaryclinton.com, sbay@hillaryclinton.com</t>
  </si>
  <si>
    <t xml:space="preserve">[Update] Strategic Scheduling Meeting </t>
  </si>
  <si>
    <t>&lt;001a11c127362767e5052e2d7a0e@google.com&gt;</t>
  </si>
  <si>
    <t>Wed, 6 May 2015 07:20:53 -0400</t>
  </si>
  <si>
    <t>Re47@hillaryclinton.com, John Podesta &lt;john.podesta@gmail.com&gt;</t>
  </si>
  <si>
    <t>I know I'm stating the obvious</t>
  </si>
  <si>
    <t>&lt;CAJiTYQZmtwTw1hHhZoqLMGEb8o58QCnRun3=4=gVhk1jJZN_rw@mail.gmail.com&gt;</t>
  </si>
  <si>
    <t>Thu, 02 Apr 2015 13:45:58 -0400</t>
  </si>
  <si>
    <t>Re: Meeting with Leah Daughtry</t>
  </si>
  <si>
    <t>&lt;D142F893.44702%marissa.astor@icloud.com&gt;</t>
  </si>
  <si>
    <t>Tue, 30 Nov 2010 10:45:50 -0500</t>
  </si>
  <si>
    <t>"Raj Goyle " &lt;raj@goyleforcongress.com&gt;</t>
  </si>
  <si>
    <t>Mon, Dec. 6 -- Thank You Happy Hour with Raj and Monica</t>
  </si>
  <si>
    <t>&lt;3300548e656743c080b130dfb8a56b52@goyleforcongress.com&gt;</t>
  </si>
  <si>
    <t>Wed, 3 Jun 2015 14:52:19 +0000 (UTC)</t>
  </si>
  <si>
    <t>David Rubenstein &lt;member@linkedin.com&gt;</t>
  </si>
  <si>
    <t>&lt;607903592.10774839.1433343139871.JavaMail.app@lva1-app3965.prod&gt;</t>
  </si>
  <si>
    <t>Tue, 14 Oct 2008 12:22:24 -0400</t>
  </si>
  <si>
    <t>[big campaign] Tracking Update: McCain Remarks in Blue Bell, PA
 10/14/08</t>
  </si>
  <si>
    <t>&lt;c28de9b0810140922u501ae9d8sc90765956c5029d9@mail.gmail.com&gt;</t>
  </si>
  <si>
    <t>Wed, 5 Nov 2008 05:53:58 +0000</t>
  </si>
  <si>
    <t>"John Podesta" &lt;john.podesta@gmail.com&gt;, 
 "Jennifer Palmieri" &lt;jpalmieri@americanprogress.com&gt;</t>
  </si>
  <si>
    <t>Much nicer spin on clinton peeps</t>
  </si>
  <si>
    <t>&lt;1181776499-1225864503-cardhu_decombobulator_blackberry.rim.net-1384557455-@bxe112.bisx.prod.on.blackberry&gt;</t>
  </si>
  <si>
    <t>Sun, 10 Jan 2016 16:31:05 -0500</t>
  </si>
  <si>
    <t>DRAFT: Stump Inserts for Iowa on Monday</t>
  </si>
  <si>
    <t>&lt;CAAEwKfzo9FDbJGZSSd6e3FJVZ_w1MvJDzpLfitdjLoo5_OvXeQ@mail.gmail.com&gt;</t>
  </si>
  <si>
    <t>Wed, 30 Jul 2008 06:32:00 -0400</t>
  </si>
  <si>
    <t>Deadline: Tomorrow</t>
  </si>
  <si>
    <t>&lt;61b0e951994cd8604c5b74637d8b3de3@localhost.localdomain&gt;</t>
  </si>
  <si>
    <t>Sat, 31 Oct 2015 13:21:51 -0500</t>
  </si>
  <si>
    <t>&lt;-7451722738982794101@unknownmsgid&gt;</t>
  </si>
  <si>
    <t>Mon, 8 Feb 2016 14:22:05 -0500</t>
  </si>
  <si>
    <t>Re: Audio Visual FYI</t>
  </si>
  <si>
    <t>&lt;CAE6FiQ88TYnwYP25tW4VCqYy80zxqNagCkQVqHiDXHCJkyUKMA@mail.gmail.com&gt;</t>
  </si>
  <si>
    <t>Fri, 8 Jan 2016 21:18:16 +0000</t>
  </si>
  <si>
    <t>Get a free O'Malley bumper sticker!</t>
  </si>
  <si>
    <t>&lt;82f7d4de81fa83c45a1a305e3e7243fc@bounce.bluestatedigital.com&gt;</t>
  </si>
  <si>
    <t>Sun, 4 Jan 2009 14:28:57 -0500</t>
  </si>
  <si>
    <t>F. Pena referral</t>
  </si>
  <si>
    <t>&lt;96AB68D2CFDF484BA95B23C51E9C8B053F5377D145@CAPMAILBOX.americanprogresscenter.org&gt;</t>
  </si>
  <si>
    <t>&lt;151808.1345662045571.JavaMail.www@app319&gt;</t>
  </si>
  <si>
    <t>Mon, 8 Feb 2016 07:05:08 +0000</t>
  </si>
  <si>
    <t>&lt;c81203f475123a9e28e9c42cd4c5c72a395.20160208070436@mail65.suw15.mcsv.net&gt;</t>
  </si>
  <si>
    <t>Fri, 30 Oct 2015 18:12:13 +0000</t>
  </si>
  <si>
    <t>email contains 10/30/15 status for John Podesta</t>
  </si>
  <si>
    <t>&lt;ebf2c01afd47a6fada1e6fdb0701632c@bounce.bluestatedigital.com&gt;</t>
  </si>
  <si>
    <t>Sat, 13 Dec 2014 11:15:13 -0500</t>
  </si>
  <si>
    <t>&lt;5B6A3660-7351-4D1A-9496-286E7BCB9B6D@gmail.com&gt;</t>
  </si>
  <si>
    <t>Tue, 1 Sep 2015 17:29:24 +0000</t>
  </si>
  <si>
    <t>Could you give me a buzz?</t>
  </si>
  <si>
    <t>&lt;49771.115090113292403702@us-mta-2.us.mimecast.lan&gt;</t>
  </si>
  <si>
    <t>Thu, 28 May 2015 09:49:12 -0400</t>
  </si>
  <si>
    <t>&lt;CAJiTYQa1zDU3Ls6C7wcQ=FiRJ5a8zQ_XeTrhRkJpPqcNwv41eg@mail.gmail.com&gt;</t>
  </si>
  <si>
    <t>Thu, 12 Mar 2015 07:33:16 -0400</t>
  </si>
  <si>
    <t>Amb Dahlgren cancelled</t>
  </si>
  <si>
    <t>&lt;7FBA588C-0C8C-43E4-8D8B-34A11A336C95@gmail.com&gt;</t>
  </si>
  <si>
    <t>Wed, 11 Mar 2015 11:52:25 -0400</t>
  </si>
  <si>
    <t>NRDC Photo Book</t>
  </si>
  <si>
    <t>&lt;CAKM1B-_Q42ZAKMGCef6d__=6_+cznvQRDy0L8w4VJkjwBudhLw@mail.gmail.com&gt;</t>
  </si>
  <si>
    <t>Wed, 26 Mar 2014 22:47:08 -0500</t>
  </si>
  <si>
    <t>house of cards</t>
  </si>
  <si>
    <t>&lt;A8FE97A6-1BF3-431F-BE23-BCF0B1DF4E3B@gmail.com&gt;</t>
  </si>
  <si>
    <t>Fri, 15 Jan 2016 19:54:40 -0500</t>
  </si>
  <si>
    <t>Speech Drafts &lt;speechdrafts@hillaryclinton.com&gt;, 
 Clay Middleton &lt;cmiddleton@hillaryclinton.com&gt;, 
 Stephanie Formas &lt;sformas@hillaryclinton.com&gt;, 
 Speech Book &lt;speechbook@hillaryclinton.com&gt;</t>
  </si>
  <si>
    <t>&lt;CAFcwtWATgufgpZkO3emhw_jddeTdGX7-g7yyY0wFAUtsE3dm6A@mail.gmail.com&gt;</t>
  </si>
  <si>
    <t>Sun, 21 Dec 2014 08:38:10 -0500</t>
  </si>
  <si>
    <t>I am headed home for a few hours</t>
  </si>
  <si>
    <t>&lt;72C5B133-7F60-4FE7-BB02-F0DC17BE3303@gmail.com&gt;</t>
  </si>
  <si>
    <t>Thu, 15 May 2008 10:56:56 -0400</t>
  </si>
  <si>
    <t>"John Stocks" &lt;jstocks@nea.org&gt;, "John Podesta" &lt;john.podesta@gmail.com&gt;, 
 "Anna Burger" &lt;anna.burger@seiu.org&gt;, "Robert McKay" &lt;rmckay@mckayfund.org&gt;, 
 "Frank Smith" &lt;fes33@aol.com&gt;, "Mary Pat Bonner" &lt;mpbonner@bonnergrp.com&gt;</t>
  </si>
  <si>
    <t>Fwd: Progressive Media USA Ditches Ad Effort</t>
  </si>
  <si>
    <t>&lt;d8506cac0805150756v5eb3919bwc293d4ba0600dd49@mail.gmail.com&gt;</t>
  </si>
  <si>
    <t>Wed, 2 Jul 2008 04:37:18 -0400</t>
  </si>
  <si>
    <t>[big campaign] McCain fundraiser oversaw payments to terrorist group</t>
  </si>
  <si>
    <t>&lt;2fc65eff0807020137vb8eb9b1u10e7821beb05da07@mail.gmail.com&gt;</t>
  </si>
  <si>
    <t>Sat, 28 Nov 2015 18:41:39 +0000</t>
  </si>
  <si>
    <t>Fwd: Our 2-day store sale starts NOW</t>
  </si>
  <si>
    <t>&lt;260767C0-948C-40CF-A457-9B364CADC8B3@podesta.com&gt;</t>
  </si>
  <si>
    <t>Sat, 12 Mar 2016 19:55:18 -0500</t>
  </si>
  <si>
    <t>&lt;945124497266819577@unknownmsgid&gt;</t>
  </si>
  <si>
    <t>Thu, 11 Dec 2014 05:48:58 -0500</t>
  </si>
  <si>
    <t>&lt;35EAB0BE-CCC9-41FD-B5F4-5EAE54CFECB9@gmail.com&gt;</t>
  </si>
  <si>
    <t>Sun, 12 Jul 2015 20:21:37 -0400</t>
  </si>
  <si>
    <t>Charlie Baker &lt;Charlie.Baker@deweysquare.com&gt;, 
 Jennifer Palmieri &lt;jpalmieri@hillaryclinton.com&gt;, 
 John Podesta &lt;john.podesta@gmail.com&gt;</t>
  </si>
  <si>
    <t>Re: A humble suggestion</t>
  </si>
  <si>
    <t>&lt;-5876398388359747223@unknownmsgid&gt;</t>
  </si>
  <si>
    <t>Sun, 10 May 2015 12:25:35 -0400</t>
  </si>
  <si>
    <t>Lauren silva &lt;lauren.silva@gmail.com&gt;, Eryn Sepp &lt;eryn.sepp@gmail.com&gt;</t>
  </si>
  <si>
    <t>Re: Fortune magazine writer</t>
  </si>
  <si>
    <t>&lt;CAE6FiQ-bQyPoa0FbD7i9u-3Z6-MmbUnbS3RMhB3eYkLxLkZSYA@mail.gmail.com&gt;</t>
  </si>
  <si>
    <t>Wed, 12 Sep 2012 12:37:23 -0400</t>
  </si>
  <si>
    <t>[big campaign] Vets Condemn Romney Response to Libya and Egypt Attacks</t>
  </si>
  <si>
    <t>&lt;079d01cd9104$e394f820$aabee860$@com&gt;</t>
  </si>
  <si>
    <t>Sat, 3 May 2014 02:40:59 -0400</t>
  </si>
  <si>
    <t>"mae_podesta@mckinsey.com" &lt;mae_podesta@mckinsey.com&gt;</t>
  </si>
  <si>
    <t>Re: Runner's world is online</t>
  </si>
  <si>
    <t>&lt;03C0D220-27FB-466C-8324-44CF6E38BA23@gmail.com&gt;</t>
  </si>
  <si>
    <t>Wed, 20 Jan 2016 22:08:30 -0500</t>
  </si>
  <si>
    <t>&lt;CAJwqxETUaqoq7PQiAfJp_f8JxKKL_7h4JoPS0paaZ+zJQdtdqg@mail.gmail.com&gt;</t>
  </si>
  <si>
    <t>Mon, 30 Mar 2015 20:03:03 +0000</t>
  </si>
  <si>
    <t>&lt;9a391ba634-podesta=law.georgetown.edu@mail.vresp.com&gt;</t>
  </si>
  <si>
    <t>Sat, 21 Mar 2015 19:38:15 -0400</t>
  </si>
  <si>
    <t>&lt;9796B259-E21B-46C2-9A87-F33BC29E99B0@gmail.com&gt;</t>
  </si>
  <si>
    <t>Thu, 26 Mar 2015 09:55:26 -0400</t>
  </si>
  <si>
    <t>Dan Feldman &lt;FeldmanDF@state.gov&gt;</t>
  </si>
  <si>
    <t>Dinner last night</t>
  </si>
  <si>
    <t>&lt;CAE6FiQ8m=LNxq5bdWQ1oCOb=8zdb7QO7fQZbshXguW3n-qdT4A@mail.gmail.com&gt;</t>
  </si>
  <si>
    <t>Fri, 11 Sep 2015 11:19:13 -0400</t>
  </si>
  <si>
    <t>News Analysis: When Bernie Sanders Magic Meets Hillary Clinton Malaise | | Observer</t>
  </si>
  <si>
    <t>&lt;SNT404-EAS28438899A73A81DC7E358B4DF500@phx.gbl&gt;</t>
  </si>
  <si>
    <t>Fri, 20 Nov 2015 18:12:48 +0000</t>
  </si>
  <si>
    <t>&lt;064abc1da48303c6f81afce6e93b093a@bounce.bluestatedigital.com&gt;</t>
  </si>
  <si>
    <t>Sat, 17 Jan 2015 22:47:36 +0000</t>
  </si>
  <si>
    <t xml:space="preserve">Sharing Good News </t>
  </si>
  <si>
    <t>&lt;197554D2-54C6-428C-9C75-223D4E2B9948@nea.org&gt;</t>
  </si>
  <si>
    <t>Fri, 11 Sep 2015 07:14:58 -0400</t>
  </si>
  <si>
    <t>First Draft on Politics: Sept. 11 Anniversary Offers a Pause Amid the Clamor</t>
  </si>
  <si>
    <t>&lt;55F2B7B2.00000EB4@pmta03.ewr1.nytimes.com&gt;</t>
  </si>
  <si>
    <t>Sun, 2 Aug 2015 23:07:37 +0000</t>
  </si>
  <si>
    <t>&lt;BLUPR03MB1997F8DA0F3C8B25FB9C79EB9880@BLUPR03MB199.namprd03.prod.outlook.com&gt;</t>
  </si>
  <si>
    <t>Mon, 9 Jun 2008 16:31:23 +0000</t>
  </si>
  <si>
    <t>woodhouse@americansunitedforchange.org</t>
  </si>
  <si>
    <t>bigcampaign@googlegroups.com, "Iraqcampaign" &lt;iraqcampaign@googlegroups.com&gt;</t>
  </si>
  <si>
    <t>[big campaign] Please RSVP Today</t>
  </si>
  <si>
    <t>&lt;323906952-1213029083-cardhu_decombobulator_blackberry.rim.net-1795950355-@bxe107.bisx.prod.on.blackberry&gt;</t>
  </si>
  <si>
    <t>Tue, 19 May 2015 00:12:58 +0000</t>
  </si>
  <si>
    <t>&lt;8C782522-2428-4D8D-8402-4E842C1C2090@gmmb.com&gt;</t>
  </si>
  <si>
    <t>Wed, 3 Dec 2014 16:36:14 -0500</t>
  </si>
  <si>
    <t>[epa-ej] Community Conference Call on U.S. EPA's Proposed Air Rule for Ground-Level Ozone</t>
  </si>
  <si>
    <t>&lt;LYRIS-526356-1522388-2014.12.03-16.36.18--podesta#law.georgetown.edu@lists.epa.gov&gt;</t>
  </si>
  <si>
    <t>Mon, 14 Mar 2016 22:32:09 -0700</t>
  </si>
  <si>
    <t>&lt;CAAVDwM+6zqqyEcN40hDE_Qu=8GxOCxzxeXLHhJDmgaHZ3NwdTQ@mail.gmail.com&gt;</t>
  </si>
  <si>
    <t>Thu, 20 Mar 2014 22:21:10 -0400</t>
  </si>
  <si>
    <t>Re: Small world redux</t>
  </si>
  <si>
    <t>&lt;49A1128F-7E3A-4143-8C45-265C4A681DE0@gmail.com&gt;</t>
  </si>
  <si>
    <t>Sat, 15 Feb 2014 03:50:14 +0000</t>
  </si>
  <si>
    <t>Study Finds Methane Leaks Negate Benefits of Natural Gas as a Fuel
 for Vehicles - NYTimes.com</t>
  </si>
  <si>
    <t>&lt;88D3C3DE-A279-4985-988D-D912C82246A9@sandlerfoundation.org&gt;</t>
  </si>
  <si>
    <t>Wed, 17 Feb 2016 23:52:32 +0000</t>
  </si>
  <si>
    <t>ekriegel@hillaryclinton.com, hannon@hillaryclinton.com, 
 creynolds@hillaryclinton.com, aelrod@hillaryclinton.com, 
 mharris@hillaryclinton.com, sbay@hillaryclinton.com, 
 kfinney@hillaryclinton.com, tgoff@hillaryclinton.com, 
 aoleary@hillaryclinton.com, kdowd@hillaryclinton.com, 
 jsullivan@hillaryclinton.com, tcarrk@hillaryclinton.com, 
 lbull@perkinscoie.com, bfallon@hillaryclinton.com, 
 ladams@hillaryclinton.com, john.podesta@gmail.com, 
 jpalmieri@hillaryclinton.com, mhalle@hillaryclinton.com, 
 lvalmoro@hillaryclinton.com, tlewis@hillaryclinton.com, 
 kschake@hillaryclinton.com, ha16@hillaryclinton.com, 
 nnayak@hillaryclinton.com, oshur@hillaryclinton.com, 
 slatham@hillaryclinton.com, ahornbrook@hillaryclinton.com, 
 cbaker@hillaryclinton.com, hstone@hillaryclinton.com, 
 melias@perkinscoie.com, arenteria@hillaryclinton.com, 
 dcheng@hillaryclinton.com, bjones@hillaryclinton.com, 
 bcraig@hillaryclinton.com, melias@hillaryclinton.com, 
 mmarshall@hillaryclinton.com, re47@hillaryclinton.com, 
 mkeefe@hillaryclinton.com, jlowenstein@hillaryclinton.com, 
 kofferdahl@hillaryclinton.com</t>
  </si>
  <si>
    <t>&lt;001a113a89b88c0462052bfff164@google.com&gt;</t>
  </si>
  <si>
    <t>Wed, 28 Oct 2015 11:20:34 -0400</t>
  </si>
  <si>
    <t>&lt;CANvypvCaK-5AWxkEasEZtMGoPgx7_tSxzBV9-3KMDswn_T20_g@mail.gmail.com&gt;</t>
  </si>
  <si>
    <t>Tue, 11 Aug 2015 16:41:13 -0400</t>
  </si>
  <si>
    <t>&lt;9022570172880942490@unknownmsgid&gt;</t>
  </si>
  <si>
    <t>Thu, 26 Feb 2015 21:26:46 -0500</t>
  </si>
  <si>
    <t>Re: Buffy wicks</t>
  </si>
  <si>
    <t>&lt;CAJiTYQZeajAC=HAD1e+shK+nfEt_qDMKXA-0XHZos+c9_jgc1g@mail.gmail.com&gt;</t>
  </si>
  <si>
    <t>Fri, 11 Sep 2015 11:07:09 -0400</t>
  </si>
  <si>
    <t>Campaign Kick Off this Saturday, September 12th at 3pm.</t>
  </si>
  <si>
    <t>&lt;cbbd8eb4e2c345bd8b4150f3fd550d36@iveyforcongress.com&gt;</t>
  </si>
  <si>
    <t>Wed, 22 Jul 2015 20:28:21 -0400</t>
  </si>
  <si>
    <t>Fwd: Note from Senator Reid</t>
  </si>
  <si>
    <t>&lt;CAE6FiQ-E2Nrb66k8N2PUd1Om+rH5B13kuttr7vdyidrZWkZizg@mail.gmail.com&gt;</t>
  </si>
  <si>
    <t>Mon, 26 Oct 2015 12:49:21 -0400</t>
  </si>
  <si>
    <t>TOMORROW: Restoring Congress as the First Branch</t>
  </si>
  <si>
    <t>&lt;1122679997192.1102433536755.3497.0.211247JL.1002@scheduler.constantcontact.com&gt;</t>
  </si>
  <si>
    <t>Wed, 11 Mar 2015 14:30:57 -0400</t>
  </si>
  <si>
    <t>NYC Cancelled I guess?</t>
  </si>
  <si>
    <t>&lt;CAKM1B-_WQ4Tx4Mgj3BkV6_8wO3QZO6BqZ9w9wkOSYJmFAHk3fw@mail.gmail.com&gt;</t>
  </si>
  <si>
    <t>Mon, 26 Jan 2015 08:20:39 -0800</t>
  </si>
  <si>
    <t>John Lyman &lt;johnrlyman@gmail.com&gt;</t>
  </si>
  <si>
    <t>Clinton Campaign</t>
  </si>
  <si>
    <t>&lt;CAC2SkLFuW7NzDPjDVS72CWc5-ZbsZh0jzv3F4LqJXEWdu63-9Q@mail.gmail.com&gt;</t>
  </si>
  <si>
    <t>Mon, 25 Jan 2016 12:57:13 -0500</t>
  </si>
  <si>
    <t>NYPL Events &lt;nyplevents@nypl.org&gt;</t>
  </si>
  <si>
    <t>Invitation from The New York Public Library and Lapham's Quarterly -
 Speakers Announced - February 9, 2016</t>
  </si>
  <si>
    <t>&lt;CAE1zJO=9r3w08HD+Du0NjcoUhmxA2Q-Wb0YFRBSe6HORjUcKVg@mail.gmail.com&gt;</t>
  </si>
  <si>
    <t>Fri, 22 Feb 2008 16:34:57 -0500</t>
  </si>
  <si>
    <t xml:space="preserve">UPDATED: John McCain Research </t>
  </si>
  <si>
    <t>&lt;00aa01c8759a$f0f87fd0$1b10a8c0@hildebrandtewesconsulting.local&gt;</t>
  </si>
  <si>
    <t>Thu, 16 Jul 2015 22:29:49 -0400</t>
  </si>
  <si>
    <t>Analytics Communications Nightly Report 2015 07 16.pdf</t>
  </si>
  <si>
    <t>&lt;-5328078294846329344@unknownmsgid&gt;</t>
  </si>
  <si>
    <t>Wed, 30 Sep 2015 14:07:29 +0000</t>
  </si>
  <si>
    <t>JOHN &lt;JOHN.PODESTA@GMAIL.COM&gt;</t>
  </si>
  <si>
    <t>&lt;d8e70f93052e651e03444430c754fafa540.20150930140638@mail21.wdc01.mcdlv.net&gt;</t>
  </si>
  <si>
    <t>Mon, 1 Feb 2016 07:23:34 +0000</t>
  </si>
  <si>
    <t>&lt;c81203f475123a9e28e9c42cd4c5c72a395.20160201072255@mail165.atl101.mcdlv.net&gt;</t>
  </si>
  <si>
    <t>Sat, 7 Mar 2015 21:51:18 +0000</t>
  </si>
  <si>
    <t>Jennifer Palmier I &lt;jennifer.m.palmieri@gmail.com&gt;, 
 Joel Benenson &lt;jbenenson@bsgco.com&gt;</t>
  </si>
  <si>
    <t>&lt;37ED52CB-9DD6-4571-8A6F-EB2657A2EAED@hrcoffice.com&gt;</t>
  </si>
  <si>
    <t>Sun, 20 Sep 2015 21:51:37 -0400</t>
  </si>
  <si>
    <t>Re: Done yet?</t>
  </si>
  <si>
    <t>&lt;CAE6FiQ8PU1CJAr-_yU6EDgeaUDZn61DL7feQwHX2H4DBZbP6mw@mail.gmail.com&gt;</t>
  </si>
  <si>
    <t>Sun, 2 Aug 2009 12:35:03 -0400</t>
  </si>
  <si>
    <t>"'zschwartz@shangrila.us'" &lt;zschwartz@shangrila.us&gt;, 
 "'ttadej@shangrila.us'" &lt;ttadej@shangrila.us&gt;, 
 "'john.podesta@gmail.com'" &lt;john.podesta@gmail.com&gt;</t>
  </si>
  <si>
    <t>&lt;786762D781A7FF4FAC9060892B4044880349307E0A@CLNTINET08.clinton.local&gt;</t>
  </si>
  <si>
    <t>Thu, 31 Jul 2014 20:12:17 +0000</t>
  </si>
  <si>
    <t>Tara &lt;democrats@thehousemajoritypac.com&gt;</t>
  </si>
  <si>
    <t>FW: [ALERT] support the president, Tara?</t>
  </si>
  <si>
    <t>&lt;4602332ae559807077a511b3d4faae69@bounce.bluestatedigital.com&gt;</t>
  </si>
  <si>
    <t>Wed, 18 Mar 2015 12:22:27 -0400</t>
  </si>
  <si>
    <t>Philippe Reines &lt;pir@hrcoffice.com&gt;, Jake Sullivan &lt;jake.sullivan@gmail.com&gt;, 
 John Podesta &lt;john.podesta@gmail.com&gt;</t>
  </si>
  <si>
    <t>Re: PFU: NYT Rutenberg</t>
  </si>
  <si>
    <t>&lt;CAJNDScG8+csG9_=TsCxdY-hRZbv=Y_G_MSEj0n+4fR0dSbqc=A@mail.gmail.com&gt;</t>
  </si>
  <si>
    <t>Mon, 15 Feb 2016 19:28:46 -0500</t>
  </si>
  <si>
    <t>&lt;7ba897e43fd4ae5c7ac3c5389c395bd5@ofa0.bounce.bluestatedigital.com&gt;</t>
  </si>
  <si>
    <t>Mon, 24 Nov 2008 13:55:05 -0500</t>
  </si>
  <si>
    <t>"'Stern, Todd'" &lt;Todd.Stern@wilmerhale.com&gt;</t>
  </si>
  <si>
    <t>Foundation Donors</t>
  </si>
  <si>
    <t>&lt;A196EF2AF68F4A169B1876F3D387B5CA@D7CP75G1&gt;</t>
  </si>
  <si>
    <t>Sun, 13 Apr 2014 07:24:38 -0400</t>
  </si>
  <si>
    <t>Re: Checking In</t>
  </si>
  <si>
    <t>&lt;9A58A180-4160-4DEB-B1A5-46F872F06950@gmail.com&gt;</t>
  </si>
  <si>
    <t>Thu, 22 Oct 2015 20:21:05 -0400</t>
  </si>
  <si>
    <t>Tell Congress: Ban private for-profit prisons</t>
  </si>
  <si>
    <t>&lt;20151022202105.1499576203@democrats.com&gt;</t>
  </si>
  <si>
    <t>Fri, 27 Feb 2015 20:03:16 -0500</t>
  </si>
  <si>
    <t>Bruce Wolpe &lt;bruce.wolpe@gmail.com&gt;</t>
  </si>
  <si>
    <t>Re: last minute - Julia - Monday - a bite?</t>
  </si>
  <si>
    <t>&lt;2ABAFFDA-0BE9-4EB8-8AFE-3BB40BF9A4CC@gmail.com&gt;</t>
  </si>
  <si>
    <t>Mon, 16 Mar 2015 08:37:56 -0400</t>
  </si>
  <si>
    <t>RE: How was the race?</t>
  </si>
  <si>
    <t>&lt;CAE6FiQ_hUFbJQVA-zoLpjnWH=5g_pcLNyEgeuKZ9q0rEq7zYsQ@mail.gmail.com&gt;</t>
  </si>
  <si>
    <t>Tue, 7 Jul 2015 20:11:34 -0500</t>
  </si>
  <si>
    <t>Time with john tomorrow?</t>
  </si>
  <si>
    <t>&lt;6746938212151104875@unknownmsgid&gt;</t>
  </si>
  <si>
    <t>Mon, 22 Feb 2016 18:48:27 -0800</t>
  </si>
  <si>
    <t>Brian Fallon &lt;bfallon@hillaryclinton.com&gt;, 
 Jake Sullivan &lt;jsullivan@hillaryclinton.com&gt;, 
 John Podesta &lt;john.podesta@gmail.com&gt;, 
 "jpalmieri@hillaryclinton.com" &lt;jpalmieri@hillaryclinton.com&gt;, 
 Dan Schwerin &lt;dschwerin@hillaryclinton.com&gt;, Ron Klain &lt;rklain@aol.com&gt;</t>
  </si>
  <si>
    <t>Copying Messages</t>
  </si>
  <si>
    <t>&lt;36FFB621-9CDE-4D13-A118-517FB4D9CECB@gmail.com&gt;</t>
  </si>
  <si>
    <t>Wed, 5 Aug 2015 07:15:26 -0400</t>
  </si>
  <si>
    <t>Aspen</t>
  </si>
  <si>
    <t>&lt;69203E61-9374-4631-AD6F-2CE92EB74638@gmail.com&gt;</t>
  </si>
  <si>
    <t>Sun, 7 Feb 2016 18:25:36 -0500</t>
  </si>
  <si>
    <t>"Ann O'Leary" &lt;aoleary@hillaryclinton.com&gt;, 
 Tony Carrk &lt;tcarrk@hillaryclinton.com&gt;</t>
  </si>
  <si>
    <t>&lt;3061baf0e1d12b23e30201652260ade6@mail.gmail.com&gt;</t>
  </si>
  <si>
    <t>Sun, 21 Dec 2014 17:32:53 -0500</t>
  </si>
  <si>
    <t>Re: Politico | Guy Cecil</t>
  </si>
  <si>
    <t>&lt;A9B64E99-A857-48B6-A265-C940F964FB56@gmail.com&gt;</t>
  </si>
  <si>
    <t>Mon, 13 Apr 2015 21:32:56 -0700</t>
  </si>
  <si>
    <t>Ann HRC &lt;olearyhrc@gmail.com&gt;</t>
  </si>
  <si>
    <t>Re: Wage Effort Poses Test for Clinton Campaign - NYTimes.com</t>
  </si>
  <si>
    <t>&lt;92EC9217-7966-4A7D-8C9C-E2F801C97DA5@gmail.com&gt;</t>
  </si>
  <si>
    <t>Wed, 17 Feb 2016 01:02:32 +0000</t>
  </si>
  <si>
    <t>this can't stand (Supreme Court!)</t>
  </si>
  <si>
    <t>&lt;225e684f7a7d94b25fd11651112060b7@bounce.bluestatedigital.com&gt;</t>
  </si>
  <si>
    <t>Tue, 21 Oct 2008 22:40:33 +0000</t>
  </si>
  <si>
    <t>Delivered: Re: any word from the Sandlers  -- Jonathan Lewis wanted to know thestatus and if he should do anything</t>
  </si>
  <si>
    <t>&lt;1313409852-1224628828-cardhu_decombobulator_blackberry.rim.net-1643603611-@bxe032.bisx.prod.on.blackberry&gt;</t>
  </si>
  <si>
    <t>Thu, 16 Oct 2014 15:26:40 +0000</t>
  </si>
  <si>
    <t>O'Neill Institute Colloquium: Congressman Henry Waxman, "Looking
 Ahead to Future Health Challenges by Looking Back" - Wed. Oct 22</t>
  </si>
  <si>
    <t>&lt;76E4B83C77599C498CD2FF68187651671878BE46@LAW-MBX02.law.georgetown.edu&gt;</t>
  </si>
  <si>
    <t>Mon, 12 Jan 2015 23:39:14 -0500</t>
  </si>
  <si>
    <t>"jim.margolis@gmmb.com" &lt;jim.margolis@gmmb.com&gt;, 
 Joel Benenson &lt;jbenenson@bsgco.com&gt;, John Podesta &lt;john.podesta@gmail.com&gt;</t>
  </si>
  <si>
    <t>Draft convention memo to HRC</t>
  </si>
  <si>
    <t>&lt;CAB5o6babgk989DfqX9OayD9hP+Zh5nxHr2BVHdkC1eSeFCFtJw@mail.gmail.com&gt;</t>
  </si>
  <si>
    <t>Mon, 22 Sep 2014 14:03:42 +0000</t>
  </si>
  <si>
    <t>Dianne Harrison Ferro Mesarch &lt;dhf2@law.georgetown.edu&gt;</t>
  </si>
  <si>
    <t>tropical fish silk batiks for sale</t>
  </si>
  <si>
    <t>&lt;76E4B83C77599C498CD2FF68187651671876C4DB@LAW-MBX02.law.georgetown.edu&gt;</t>
  </si>
  <si>
    <t>Wed, 3 Jun 2015 10:31:29 -0400</t>
  </si>
  <si>
    <t>H4A State News Clips 6.3.15</t>
  </si>
  <si>
    <t>&lt;2609df8d9e5826e60a8e1b8b1ef0861c@mail.gmail.com&gt;</t>
  </si>
  <si>
    <t>Fri, 23 Jan 2015 17:11:36 +0000</t>
  </si>
  <si>
    <t>Martin Indyk &lt;MINDYK@brookings.edu&gt;</t>
  </si>
  <si>
    <t>Com</t>
  </si>
  <si>
    <t>&lt;D7138BC8-2FD5-4CC3-A315-97E1420E975F@brookings.edu&gt;</t>
  </si>
  <si>
    <t>Tue, 9 Jun 2015 19:16:10 -0400</t>
  </si>
  <si>
    <t>Travel options for tomorrow</t>
  </si>
  <si>
    <t>&lt;CAEMn5QkXPLaPJ4UYm35x52qtcgDnF2mobQo5ErovY9MzhiAnqQ@mail.gmail.com&gt;</t>
  </si>
  <si>
    <t>Sat, 11 Dec 2010 19:16:10 -0500</t>
  </si>
  <si>
    <t>FW: Follow-up for John and Mary Podesta</t>
  </si>
  <si>
    <t>&lt;A2CF371EB089824EBDDC0806F344927A0E11A46D@imbo-mail.imsearch.net&gt;</t>
  </si>
  <si>
    <t>Thu, 21 May 2015 15:54:11 -0500</t>
  </si>
  <si>
    <t>Fwd: Jeb climate denier</t>
  </si>
  <si>
    <t>&lt;7F4CADC2-07B3-4574-94E3-FCCF0BCCD2A0@gmail.com&gt;</t>
  </si>
  <si>
    <t>Tue, 5 Aug 2014 14:30:00 -0500</t>
  </si>
  <si>
    <t>ABA Legal Technology Resource Center &lt;publishing@americanbar.org&gt;</t>
  </si>
  <si>
    <t>NEW! Litigation and Courtroom Technology</t>
  </si>
  <si>
    <t>&lt;10040-1993947.1407267048421.JavaMail.SYSTEM@chg-mcm-prod&gt;</t>
  </si>
  <si>
    <t>Tue, 18 Aug 2015 18:57:08 -0400</t>
  </si>
  <si>
    <t>Held a back-up flight to SC</t>
  </si>
  <si>
    <t>&lt;-2573540971579730844@unknownmsgid&gt;</t>
  </si>
  <si>
    <t>Thu, 21 May 2015 13:23:14 -0400</t>
  </si>
  <si>
    <t>Goldfuss</t>
  </si>
  <si>
    <t>&lt;3F6F1B69-E79F-4B84-95E5-45E33044FEAC@gmail.com&gt;</t>
  </si>
  <si>
    <t>Mon, 6 May 2013 12:20:47 -0400</t>
  </si>
  <si>
    <t>It'd be a real shame if your name wasn't on this:</t>
  </si>
  <si>
    <t>&lt;347cc85f3f3edea41f93551708fa4017@ofa0.bounce.bluestatedigital.com&gt;</t>
  </si>
  <si>
    <t>Wed, 16 Dec 2015 15:18:03 -0500</t>
  </si>
  <si>
    <t>Re: BONUS DAY - roots of health WEDNESDAY 12/16!!!!!</t>
  </si>
  <si>
    <t>&lt;CAE6FiQ91KpN1o9dUVoYDV+LVscXGBChcHeKZmvGcQsyZh48v5A@mail.gmail.com&gt;</t>
  </si>
  <si>
    <t>Mon, 14 Dec 2015 20:32:49 +0000</t>
  </si>
  <si>
    <t>Re: Port of Long Beach / Alex Cherin</t>
  </si>
  <si>
    <t>&lt;60EE64D7-12F5-4132-BB7C-D094B37F3D72@ekapr.com&gt;</t>
  </si>
  <si>
    <t>Sun, 15 Feb 2015 20:53:30 -0500</t>
  </si>
  <si>
    <t>Holidays in United States &lt;john.podesta@gmail.com&gt;</t>
  </si>
  <si>
    <t>Fwd: Leslie Kean - NY Times</t>
  </si>
  <si>
    <t>&lt;D470A301-D309-4D0F-9529-3ACA5C1EA7BF@gmail.com&gt;</t>
  </si>
  <si>
    <t>Sat, 20 Sep 2014 02:28:42 +0000</t>
  </si>
  <si>
    <t>&lt;11f4aa1e957c442085d99f8f1a0530b7@BN1PR07MB152.namprd07.prod.outlook.com&gt;</t>
  </si>
  <si>
    <t>Sat, 16 Jan 2016 18:45:29 -0500</t>
  </si>
  <si>
    <t>Re: Are you on the ground?</t>
  </si>
  <si>
    <t>&lt;CAE6FiQ_+_jUqgisBgA4xfVe7NVbNAcSgO1oNPA_A3EjGYYJ-_w@mail.gmail.com&gt;</t>
  </si>
  <si>
    <t>Sun, 9 Aug 2015 22:40:37 -0400</t>
  </si>
  <si>
    <t>Re: Topper for NH Avail</t>
  </si>
  <si>
    <t>&lt;CAAEwKfzgvFgqocfOMsmTJ1rSZXyF_8Sr+_5E2-zgoF1g=__Lyw@mail.gmail.com&gt;</t>
  </si>
  <si>
    <t>Wed, 24 Jun 2015 14:32:45 -0400</t>
  </si>
  <si>
    <t>&lt;CAE_=YH-JF-HCj7sH2jGm3YLAXsOrSNUc=dZGX2n2UiONWtuCRw@mail.gmail.com&gt;</t>
  </si>
  <si>
    <t>Mon, 29 Jun 2015 12:33:14 -0400</t>
  </si>
  <si>
    <t>RE: Tomorrow is the deadline</t>
  </si>
  <si>
    <t>&lt;42366d5e75eb901515ca7009f3234509@mail.gmail.com&gt;</t>
  </si>
  <si>
    <t>Tue, 26 Jan 2016 08:42:47 -0500</t>
  </si>
  <si>
    <t>Re: Showing Noon on Wednesday</t>
  </si>
  <si>
    <t>&lt;2622E209-56A1-4B1A-85D9-02DFB64C2A1F@mercedesberk.com&gt;</t>
  </si>
  <si>
    <t>Sun, 13 Dec 2009 20:10:41 -0500</t>
  </si>
  <si>
    <t>'John Podesta' &lt;john.podesta@gmail.com&gt;, 
 'Debby Goldberg' &lt;DGoldberg@americanprogress.org&gt;</t>
  </si>
  <si>
    <t>dyson</t>
  </si>
  <si>
    <t>&lt;D8A72943A4200045A620F28CED197D37073530D81F@MBX01.netplexity.local&gt;</t>
  </si>
  <si>
    <t>Thu, 5 Nov 2015 20:01:06 -0500</t>
  </si>
  <si>
    <t>Mary Kay Henry - Nov 11th / NYC ?</t>
  </si>
  <si>
    <t>&lt;CANvypvB0Qd306jMjzTG1D2Wp3YXgums759XF_R=Vc7gRLDhhPg@mail.gmail.com&gt;</t>
  </si>
  <si>
    <t>Sun, 10 Jan 2016 17:40:45 -0500</t>
  </si>
  <si>
    <t>Fwd: Canvas adoption/Courseware shut down</t>
  </si>
  <si>
    <t>&lt;CAE6FiQ-yKrrJVV+0Xe=CVZ0u54RbeR4hHFrSwO1bSbH23h9LMA@mail.gmail.com&gt;</t>
  </si>
  <si>
    <t>Fri, 18 Sep 2015 22:47:31 +0000</t>
  </si>
  <si>
    <t>"Rimel, John" &lt;John.Rimel@gmmb.com&gt;, Oren Shur &lt;oshur@hillaryclinton.com&gt;, 
 "Demastrie, Jesse" &lt;Jesse.Demastrie@gmmb.com&gt;, 
 Andrew Bleeker &lt;ableeker@bpimedia.com&gt;, 
 Brian Fallon &lt;brianefallon@gmail.com&gt;, 
 =?windows-1252?Q?Christina=0D=0A_Reynolds?= &lt;creynolds@hillaryclinton.com&gt;, 
 David Binder &lt;David@db-research.com&gt;, 
 Elan Kriegel &lt;ekriegel@hillaryclinton.com&gt;, 
 "Heather Stone" &lt;hstone@hillaryclinton.com&gt;, 
 Huma Abedin &lt;huma@hrcoffice.com&gt;, 
 "Jared Mueller" &lt;jmueller@hillaryclinton.com&gt;, 
 Jason   Rosenbaum &lt;jrosenbaum@hillaryclinton.com&gt;, 
 Jen Palmieri &lt;jennifer.m.palmieri@gmail.com&gt;, 
 Jesse Ferguson &lt;jferguson@hillaryclinton.com&gt;, 
 Joel Benenson &lt;jbenenson@bsgco.com&gt;, 
 =?windows-1252?Q?John=0D=0A_Anzalone?= &lt;john@algpolling.com&gt;, 
 John Podesta &lt;john.podesta@gmail.com&gt;, "Kaye, Anson" &lt;Anson.Kaye@gmmb.com&gt;, 
 Kristina Schake &lt;kristinakschake@gmail.com&gt;, 
 "Lenar, AJ" &lt;AJ.Lenar@gmmb.com&gt;, Lily Adams &lt;ladams@hillaryclinton.com&gt;, 
 Mandy Grunwald &lt;gruncom@aol.com&gt;, 
 =?windows-1252?Q?Margolis=2C=0D=0A_Jim?= &lt;Jim.Margolis@gmmb.com&gt;, 
 Marlon Marshall &lt;mmarshall@hillaryclinton.com&gt;, 
 Matt Dover &lt;mdover@hillaryclinton.com&gt;, 
 Matt Paul &lt;mpaul@hillaryclinton.com&gt;, 
 Michael Halle &lt;mhalle@hillaryclinton.com&gt;, 
 Mike Vlacich &lt;mvlacich@hillaryclinton.com&gt;, 
 Nick Merrill &lt;nmerrill@hrcoffice.com&gt;, "Oxhorn, Liz" &lt;Liz.Oxhorn@gmmb.com&gt;, 
 Pedro Suarez &lt;psuarez@hillaryclinton.com&gt;, 
 "Pinelo, Greg" &lt;Greg.Pinelo@gmmb.com&gt;, 
 =?windows-1252?Q?Robby=0D=0A_Mook_=28HRC=29?= &lt;re47@hillaryclinton.com&gt;, 
 Teddy Goff &lt;teddy.goff@gmail.com&gt;, Tony Carrk &lt;tony.carrk@gmail.com&gt;</t>
  </si>
  <si>
    <t>RE: Bush PAC in NH, SC; Rubio PAC; Ted Cruz on national cable</t>
  </si>
  <si>
    <t>&lt;2961AEE991D64B42BD2114B16DB176912476FD@S2376M11.CDSmail.pvt&gt;</t>
  </si>
  <si>
    <t>Sat, 16 May 2015 12:58:44 -0400</t>
  </si>
  <si>
    <t>&lt;7118815D-196E-48B0-ABCE-6FE212236C73@gmail.com&gt;</t>
  </si>
  <si>
    <t>Sun, 14 Jun 2015 16:48:27 -0400</t>
  </si>
  <si>
    <t>Mandy Grunwald &lt;gruncom@aol.com&gt;, Jim Margolis &lt;Jim.Margolis@gmmb.com&gt;, 
 Joel Benenson &lt;jbenenson@bsgco.com&gt;, David Binder &lt;David@db-research.com&gt;, 
 John Anzalone &lt;john@algpolling.com&gt;, John Podesta &lt;john.podesta@gmail.com&gt;, 
 Jennifer Palmieri &lt;jpalmieri@hillaryclinton.com&gt;, 
 Christina Reynolds &lt;creynolds@hillaryclinton.com&gt;, 
 Brian Fallon &lt;bfallon@hillaryclinton.com&gt;, 
 Oren Shur &lt;oshur@hillaryclinton.com&gt;, 
 Tony Carrk &lt;tcarrk@hillaryclinton.com&gt;</t>
  </si>
  <si>
    <t>Fwd: First HRC Iowa interview with audio</t>
  </si>
  <si>
    <t>&lt;2785794283783398465@unknownmsgid&gt;</t>
  </si>
  <si>
    <t>Tue, 29 Jul 2008 17:47:16 -0400</t>
  </si>
  <si>
    <t>[big campaign] Tracking Clip of the Day: McCain: Oil Producers
 Assured Him Access to Offshore Oil "Within Months"</t>
  </si>
  <si>
    <t>&lt;c28de9b0807291447va294ee1g8d5d5957d360eedb@mail.gmail.com&gt;</t>
  </si>
  <si>
    <t>Sun, 9 Nov 2008 10:05:30 -0500</t>
  </si>
  <si>
    <t>Fwd: Today's Post story on executive orders</t>
  </si>
  <si>
    <t>&lt;5e5cb08a0811090705g15d614b5r1a8a0f3c4cf9f083@mail.gmail.com&gt;</t>
  </si>
  <si>
    <t>Mon, 8 Dec 2008 20:27:41 -0500</t>
  </si>
  <si>
    <t>"'adunn@squiermedia.com'" &lt;'adunn@squiermedia.com'&gt;, 
 Alyssa Mastromonaco &lt;Alyssa.Mastromonaco@ptt.gov&gt;, 
 Amanda Anderson &lt;Amanda.Anderson@ptt.gov&gt;, 
 "Anita B. Dunn" &lt;Anita.Dunn@ptt.gov&gt;, 
 "'axelrodfam@aol.com'" &lt;'axelrodfam@aol.com'&gt;, 
 Dan Pfeiffer &lt;Dan.Pfeiffer@ptt.gov&gt;, 
 "emoran@emilyslist.org" &lt;emoran@emilyslist.org&gt;, 
 Eric Lesser &lt;Eric.Lesser@ptt.gov&gt;, Jayne Thomisee &lt;Jayne.Thomisee@ptt.gov&gt;, 
 "Jen.waller@mail.house.gov" &lt;Jen.waller@mail.house.gov&gt;, 
 Jim Messina &lt;Jim.Messina@ptt.gov&gt;, 
 "'john.podesta@gmail.com'" &lt;'john.podesta@gmail.com'&gt;, 
 "'jpodesta@americanprogress.org'" &lt;'jpodesta@americanprogress.org'&gt;, 
 Katie   Johnson &lt;Katie.Johnson@ptt.gov&gt;, 
 Kristin Sheehy &lt;Kristin.Sheehy@ptt.gov&gt;, 
 "'ksheehy@barackobama.com'" &lt;'ksheehy@barackobama.com'&gt;, 
 "'kvincent@akpdmedia.com'" &lt;'kvincent@akpdmedia.com'&gt;, 
 Lauren Paige &lt;Lauren.Paige@ptt.gov&gt;, Pete Rouse &lt;Pete.Rouse@ptt.gov&gt;, 
 Phil Schiliro &lt;Phil.Schiliro@ptt.gov&gt;, 
 "'prouse@barackobama.com'" &lt;'prouse@barackobama.com'&gt;, 
 Rahm Emanuel &lt;Rahm.Emanuel@ptt.gov&gt;, Robert Gibbs &lt;Robert.Gibbs@ptt.gov&gt;, 
 Sara Latham &lt;Sara.Latham@ptt.gov&gt;, Sarah Feinberg &lt;Sarah.Feinberg@ptt.gov&gt;, 
 Stephanie Cutter &lt;Stephanie.Cutter@ptt.gov&gt;, 
 "'swarfield@squiermedia.com'" &lt;'swarfield@squiermedia.com'&gt;, 
 Valerie Jarrett &lt;Valerie.Jarrett@ptt.gov&gt;, 
 "'vjarrett@habitat.com'" &lt;'vjarrett@habitat.com'&gt;</t>
  </si>
  <si>
    <t>Agenda for 9:15 pm Call tonight</t>
  </si>
  <si>
    <t>&lt;C3A7CC906A84E040A2FE3C55E46B273A544CBE69E1@MBX-01.ptt.gov&gt;</t>
  </si>
  <si>
    <t>Mon, 26 Oct 2015 12:39:18 -0400</t>
  </si>
  <si>
    <t>Re: My John.podesta account</t>
  </si>
  <si>
    <t>&lt;CAE6FiQ_ycmv31uyfA2N3-nDb6jfMAr7YpokzJn-BsP2WYini7w@mail.gmail.com&gt;</t>
  </si>
  <si>
    <t>Sun, 12 Oct 2014 16:30:40 +0000</t>
  </si>
  <si>
    <t xml:space="preserve">Clinton WH Counsel alumni reunion/Roast: Sat evening, Dec. 13:
 Roast, 7:00 pm Levick, 1900 M Street NW, 4th floor. 8:30 pm -- Rumors, 19th
 and M, next door - food and drink. Please add names to email - adding
 Dimitry, Bernie, McCurry, Adam, Ches </t>
  </si>
  <si>
    <t>&lt;20141012163048.5877907.80378.94139@lannyjdavis.com&gt;</t>
  </si>
  <si>
    <t>Mon, 13 Oct 2014 12:58:52 +0000</t>
  </si>
  <si>
    <t>"MOORE, Mike (WSH)" &lt;Mike.Moore@mfat.govt.nz&gt;</t>
  </si>
  <si>
    <t>&lt;CE38913568AEDB48B35FE5C8914F7BAB0B5AA7F4@WLNDRS81.orange.mfat.net.nz&gt;</t>
  </si>
  <si>
    <t>Wed, 2 Jul 2008 11:53:07 -0400</t>
  </si>
  <si>
    <t>[big campaign] MCCAIN, LIKE BUSH, SUPPORTS TRADE DEALS THAT HELP
 CORPORATIONS, HURT AMERICAN WORKERS</t>
  </si>
  <si>
    <t>&lt;b1eeb3a90807020853j5d7d4035t6187a9e87be1315e@mail.gmail.com&gt;</t>
  </si>
  <si>
    <t>Wed, 2 Apr 2014 10:36:42 -0700</t>
  </si>
  <si>
    <t>Best ride ever ?</t>
  </si>
  <si>
    <t>&lt;CAAVDwMJK77kxqgULWjjE+tBnNSSEUAzemvrbE9nV-XDMNwqR4Q@mail.gmail.com&gt;</t>
  </si>
  <si>
    <t>Thu, 7 Jan 2016 12:36:35 -0500</t>
  </si>
  <si>
    <t>Jennifer Palmieri &lt;jpalmieri@hillaryclinton.com&gt;, 
 Brian Fallon &lt;bfallon@hillaryclinton.com&gt;, 
 Christina Reynolds &lt;creynolds@hillaryclinton.com&gt;</t>
  </si>
  <si>
    <t>Fwd: History of Juanita Broaddrick Allegations</t>
  </si>
  <si>
    <t>&lt;CAE6FiQ-8T415--eoXQ5r5GuA0OaS8dCsUPr=Z8DgJ6hswB8+Fg@mail.gmail.com&gt;</t>
  </si>
  <si>
    <t>Tue, 20 Nov 2012 00:50:46 +0000</t>
  </si>
  <si>
    <t>Super PAC Targets L.A.!</t>
  </si>
  <si>
    <t>&lt;50aad3e63cc9c_5df913e6efc77885@worker2.nbuild.3dna.managedmachine.com.mail&gt;</t>
  </si>
  <si>
    <t>Thu, 17 Dec 2015 21:57:42 +0000</t>
  </si>
  <si>
    <t xml:space="preserve">You're Invited to the Grand Opening of The Washington Post  </t>
  </si>
  <si>
    <t>&lt;56732fd6a68441ba9fdb616c4b179f67.1450389462@eventfarm.com&gt;</t>
  </si>
  <si>
    <t>Sun, 25 Oct 2015 16:24:16 -0500</t>
  </si>
  <si>
    <t>Dominic Lowell &lt;dlowell@hillaryclinton.com&gt;, 
 Maya Harris &lt;mharris@hillaryclinton.com&gt;, 
 Heather Stone &lt;hstone@hillaryclinton.com&gt;, 
 Robby Mook &lt;re47@hillaryclinton.com&gt;, 
 Jake Sullivan &lt;jsullivan@hillaryclinton.com&gt;, 
 Jennifer Palmieri &lt;jpalmieri@hillaryclinton.com&gt;, 
 Brian Fallon &lt;bfallon@hillaryclinton.com&gt;, 
 Kristina Schake &lt;kschake@hillaryclinton.com&gt;, 
 Marlon Marshall &lt;mmarshall@hillaryclinton.com&gt;, 
 Tony Carrk &lt;tcarrk@hillaryclinton.com&gt;, 
 Brynne Craig &lt;bcraig@hillaryclinton.com&gt;, 
 Sally Marx &lt;smarx@hillaryclinton.com&gt;, 
 Teddy Goff &lt;tgoff@hillaryclinton.com&gt;, 
 "Kfinney@hillaryclinton.com" &lt;Kfinney@hillaryclinton.com&gt;, 
 John Podesta &lt;john.podesta@gmail.com&gt;, 
 Amanda Renteria &lt;arenteria@hillaryclinton.com&gt;</t>
  </si>
  <si>
    <t>&lt;CAAEwKfwFvMRCubDNh+XhXKJSN-+hpqqbn_U91=f4KJm4Gowevg@mail.gmail.com&gt;</t>
  </si>
  <si>
    <t>Sun, 11 Oct 2015 11:38:35 -0400</t>
  </si>
  <si>
    <t>Fwd: May be too late for Tuesday night...</t>
  </si>
  <si>
    <t>&lt;CAE6FiQ9vWLd46ntrEFO1Ene7MDxwNgVjB9Drz1wK_gAFRLdXKQ@mail.gmail.com&gt;</t>
  </si>
  <si>
    <t>Tue, 24 Nov 2015 14:18:30 -0500</t>
  </si>
  <si>
    <t>Showing Monday 3:15 pm</t>
  </si>
  <si>
    <t>&lt;CAO++ACM163HzmyhPtZC5SWoS7s5De27RD0GnG30H3h2HxvatXg@mail.gmail.com&gt;</t>
  </si>
  <si>
    <t>Mon, 14 Dec 2015 21:36:07 +0000</t>
  </si>
  <si>
    <t>Reflections from a 60 Foot Fall</t>
  </si>
  <si>
    <t>&lt;566f36476f0f_2dbebcef7b0771ae@worker1.mail&gt;</t>
  </si>
  <si>
    <t>Mon, 22 Jun 2015 17:02:12 -0400</t>
  </si>
  <si>
    <t>&lt;CANZrdx8==zdXc+b6Nbb7KhHjKpASvf4Wk+CHQEgPvGAhBaW5Eg@mail.gmail.com&gt;</t>
  </si>
  <si>
    <t>Fri, 14 Nov 2014 08:05:56 -0500</t>
  </si>
  <si>
    <t>Correct The Record Friday November 14, 2014 Morning Roundup</t>
  </si>
  <si>
    <t>&lt;CAGLPf4c67OuL9oTRZh+hPwfOtUEqDPpc67miaWEndjsXeh6peg@mail.gmail.com&gt;</t>
  </si>
  <si>
    <t>Thu, 18 Feb 2016 23:28:50 +0000</t>
  </si>
  <si>
    <t>"Govashiri, Ferial EOP/WHO" &lt;ferial_govashiri@who.eop.gov&gt;</t>
  </si>
  <si>
    <t>RE: Call w/POTUS</t>
  </si>
  <si>
    <t>&lt;69ee285f89664160b167cdc1dc1bcab5@CN399Exch1.whca.mil&gt;</t>
  </si>
  <si>
    <t>Tue, 5 Jan 2016 11:50:05 -0500</t>
  </si>
  <si>
    <t>&lt;CAE6FiQ-mrFwM_0f-7PMaaXD--_AxGcuQXEa+weKp4mTfkaph_w@mail.gmail.com&gt;</t>
  </si>
  <si>
    <t>Sat, 5 Sep 2015 00:29:30 +0000</t>
  </si>
  <si>
    <t>"Demastrie, Jesse" &lt;Jesse.Demastrie@gmmb.com&gt;, 
 Andrew Bleeker &lt;ableeker@bpimedia.com&gt;, 
 Brian Fallon &lt;brianefallon@gmail.com&gt;, 
 =?utf-8?Q?Christina=0D=0A_Reynolds?= &lt;creynolds@hillaryclinton.com&gt;, 
 David Binder &lt;David@db-research.com&gt;, 
 Elan Kriegel &lt;ekriegel@hillaryclinton.com&gt;, 
 "Heather Stone" &lt;hstone@hillaryclinton.com&gt;, 
 Huma Abedin &lt;huma@hrcoffice.com&gt;, 
 "Jared Mueller" &lt;jmueller@hillaryclinton.com&gt;, 
 Jason   Rosenbaum &lt;jrosenbaum@hillaryclinton.com&gt;, 
 Jen Palmieri &lt;jennifer.m.palmieri@gmail.com&gt;, 
 "Jesse Ferguson (HRC)" &lt;jferguson@hillaryclinton.com&gt;, 
 Joel Benenson &lt;jbenenson@bsgco.com&gt;, 
 =?utf-8?Q?John=0D=0A_Anzalone?= &lt;john@algpolling.com&gt;, 
 John Podesta &lt;john.podesta@gmail.com&gt;, "Kaye, Anson" &lt;Anson.Kaye@gmmb.com&gt;, 
 Kristina Schake &lt;kristinakschake@gmail.com&gt;, 
 "Lenar, AJ" &lt;AJ.Lenar@gmmb.com&gt;, Mandy Grunwald &lt;gruncom@aol.com&gt;, 
 "Margolis, Jim" &lt;Jim.Margolis@gmmb.com&gt;, 
 =?utf-8?Q?Marlon_Marshall=0D=0A_=28HRC=29?= &lt;mmarshall@hillaryclinton.com&gt;, 
 Matt Dover &lt;mdover@hillaryclinton.com&gt;, 
 Matt Paul &lt;mpaul@hillaryclinton.com&gt;, 
 =?utf-8?Q?Michael=0D=0A_Halle?= &lt;mhalle@hillaryclinton.com&gt;, 
 Michael Vlacich &lt;mvlacich@hillaryclinton.com&gt;, 
 Nick Merrill &lt;nmerrill@hrcoffice.com&gt;, 
 =?utf-8?Q?Oren=0D=0A_Shur_=28HRC=29?= &lt;oshur@hillaryclinton.com&gt;, 
 "Oxhorn, Liz" &lt;Liz.Oxhorn@gmmb.com&gt;, 
 Pedro Suarez &lt;psuarez@hillaryclinton.com&gt;, 
 "Pinelo, Greg" &lt;Greg.Pinelo@gmmb.com&gt;, "Rimel, John" &lt;John.Rimel@gmmb.com&gt;, 
 =?utf-8?Q?Robby_Mook=0D=0A_=28HRC=29?= &lt;re47@hillaryclinton.com&gt;, 
 Teddy Goff &lt;teddy.goff@gmail.com&gt;, 
 =?utf-8?Q?Tony=0D=0A_Carrk?= &lt;tony.carrk@gmail.com&gt;</t>
  </si>
  <si>
    <t>Bush PAC update; Jeb Bush candidate placing also to start next week</t>
  </si>
  <si>
    <t>&lt;2961AEE991D64B42BD2114B16DB17691200B13@S2376M11.CDSmail.pvt&gt;</t>
  </si>
  <si>
    <t>Wed, 30 Sep 2015 20:50:35 +0000</t>
  </si>
  <si>
    <t>Lee Rosenberg &lt;lrosenberg@pritzkergroup.com&gt;</t>
  </si>
  <si>
    <t>pleasure</t>
  </si>
  <si>
    <t>&lt;88ba42c930db4ce195a0863c335fb76c@PGVCHIEXC1.jabodon.com&gt;</t>
  </si>
  <si>
    <t>Sat, 9 Jan 2016 21:35:27 -0500</t>
  </si>
  <si>
    <t>RE: Call with HRC, Sunday January 10th at 1:00pm ET</t>
  </si>
  <si>
    <t>&lt;d3e383349aabe8d6d1d586c57fed5b41@mail.gmail.com&gt;</t>
  </si>
  <si>
    <t>Thu, 20 Nov 2014 16:45:57 +0000</t>
  </si>
  <si>
    <t>&lt;6D788F2D-24D4-4A10-857B-3BB77FFC65B9@hrcoffice.com&gt;</t>
  </si>
  <si>
    <t>Thu, 14 May 2015 15:27:24 -0400</t>
  </si>
  <si>
    <t>&lt;CA+=gYAnsT=KWAAVn2LkcOh8JQQzEaZ1uuW5Aw5umSOUBXQcdZA@mail.gmail.com&gt;</t>
  </si>
  <si>
    <t>Sat, 2 Jan 2016 17:02:51 -0500</t>
  </si>
  <si>
    <t>tmo@liuna.org</t>
  </si>
  <si>
    <t>&lt;CAE6FiQ_Zj9GCdKYGSVsLe0_Ga=z4uXK4pdOo6oXc1WLmDY51Nw@mail.gmail.com&gt;</t>
  </si>
  <si>
    <t>Fri, 28 Nov 2014 16:52:23 -0500</t>
  </si>
  <si>
    <t>Any chance you got a hold of Daley?</t>
  </si>
  <si>
    <t>&lt;CA+NiFyP1K+6HJ6uJpVcvHkjm8QFxw+dovbYWOze0xtLWFFDKvw@mail.gmail.com&gt;</t>
  </si>
  <si>
    <t>Wed, 25 Nov 2009 21:13:43 GMT</t>
  </si>
  <si>
    <t>"Miranda Norman" &lt;info@votevets.org&gt;</t>
  </si>
  <si>
    <t>We're Thankful For You</t>
  </si>
  <si>
    <t>&lt;20091125211343.19562.15724.qmail@omail3.sac.getactive.com&gt;</t>
  </si>
  <si>
    <t>Tue, 3 Feb 2015 07:39:24 -0800</t>
  </si>
  <si>
    <t>himanshu kaushik &lt;convenor5.icetesma@gmail.com&gt;</t>
  </si>
  <si>
    <t>&lt;CAB5xVaraXwKoCzB+45xijrckEX_3Q35Pdg3y=ZdOiH2Zu=weew@mail.gmail.com&gt;</t>
  </si>
  <si>
    <t>Thu, 18 Feb 2016 00:33:49 -0500</t>
  </si>
  <si>
    <t>Re: DRAFT: Immigration / CAR oped</t>
  </si>
  <si>
    <t>&lt;CAMayD+6xDp0zH6rHFfijg+U8d4YG2Z1PWhXA+1b9hhFzph+K4w@mail.gmail.com&gt;</t>
  </si>
  <si>
    <t>Sat, 10 Oct 2015 08:46:15 -0700</t>
  </si>
  <si>
    <t>&lt;0.1.39.CAB.1D10372CBFE5204.0@omp.e.hotwire.com&gt;</t>
  </si>
  <si>
    <t>Wed, 19 Nov 2008 09:46:08 -0500</t>
  </si>
  <si>
    <t>&lt;2D9BF548D5515F438B3AA0B0BE7BF5F62FE97FFE6A@MBX-01.ptt.gov&gt;</t>
  </si>
  <si>
    <t>Tue, 2 Dec 2014 23:10:41 +0100</t>
  </si>
  <si>
    <t>Luca Bader &lt;lucabader@yahoo.com&gt;</t>
  </si>
  <si>
    <t>Re: Meeting request from Italian Foreign Minister</t>
  </si>
  <si>
    <t>&lt;D207162D-4F2B-4CF5-AED9-581588B2005E@yahoo.com&gt;</t>
  </si>
  <si>
    <t>Mon, 6 Oct 2014 03:36:49 +0000</t>
  </si>
  <si>
    <t>Jack Quinn &lt;jquinn@quinngillespie.com&gt;, 
 Cheryl Mills &lt;cheryl.mills@gmail.com&gt;</t>
  </si>
  <si>
    <t>RE: Great news re Post endorsement of Karl Racine for Attorney
 General of DC</t>
  </si>
  <si>
    <t>&lt;F748F536A18574408CFDDE9915D85ECC5074B3@ORD2MBX02B.mex05.mlsrvr.com&gt;</t>
  </si>
  <si>
    <t>Sat, 4 Jul 2015 13:22:42 -0400</t>
  </si>
  <si>
    <t>Re: Fw: Details for next Hillary trip to NH</t>
  </si>
  <si>
    <t>&lt;CAE6FiQ9Ao_JfMCv3NSDV6hS6Jcd5m495OAy=TnRmFAwdVCUaaA@mail.gmail.com&gt;</t>
  </si>
  <si>
    <t>Sat, 5 Mar 2016 13:58:41 -0500</t>
  </si>
  <si>
    <t>&lt;CAE6FiQ-4a+Uamy9sxKqfOo=E0piLAoO2W+qKLbN8H7D7Yi6SCg@mail.gmail.com&gt;</t>
  </si>
  <si>
    <t>Fri, 20 Mar 2015 02:49:12 +0000</t>
  </si>
  <si>
    <t>"Suh, Rhea" &lt;rsuh@nrdc.org&gt;</t>
  </si>
  <si>
    <t>&lt;411C8A3BA421D645A959F95D0F4AEC354F0C4126@NYMAIL5D.nrdc.org&gt;</t>
  </si>
  <si>
    <t>Sun, 9 Nov 2014 00:22:37 -0500</t>
  </si>
  <si>
    <t>Re: Travel Thurs</t>
  </si>
  <si>
    <t>&lt;CAE6FiQ_q8=91LazUWCXkyfSHH-iCEtcsAkQhXAxaP7m9_GGVjQ@mail.gmail.com&gt;</t>
  </si>
  <si>
    <t>Thu, 21 Jan 2016 09:33:25 -0600</t>
  </si>
  <si>
    <t>Live video webcast: Today's financial markets: Risks and rewards</t>
  </si>
  <si>
    <t>&lt;527ebc09-488b-4474-adf0-f7de62f4d770@xtgap4s7mta4256.xt.local&gt;</t>
  </si>
  <si>
    <t>Mon, 8 Jun 2015 10:30:24 -0400</t>
  </si>
  <si>
    <t>Re: HRC reactions</t>
  </si>
  <si>
    <t>&lt;-759296251750132161@unknownmsgid&gt;</t>
  </si>
  <si>
    <t>Fri, 13 Jun 2008 09:33:52 -0400</t>
  </si>
  <si>
    <t>[big campaign] Reaching cap today</t>
  </si>
  <si>
    <t>&lt;1acc608f0806130633o782f2e97v4ef2f9123c2a0602@mail.gmail.com&gt;</t>
  </si>
  <si>
    <t>Wed, 19 Nov 2008 19:25:54 -0500</t>
  </si>
  <si>
    <t>Tarullo</t>
  </si>
  <si>
    <t>&lt;2D9BF548D5515F438B3AA0B0BE7BF5F62FE97FFF2D@MBX-01.ptt.gov&gt;</t>
  </si>
  <si>
    <t>Thu, 4 Jun 2015 19:14:31 +0000</t>
  </si>
  <si>
    <t>FW: Gary Doer - Embassy of Canada</t>
  </si>
  <si>
    <t>&lt;9ABFFFA47B84FA478A1BA79FA876B3C410B6AEAF@CESC-EXCH01.clinton.local&gt;</t>
  </si>
  <si>
    <t>Tue, 11 Nov 2008 11:58:01 -0500</t>
  </si>
  <si>
    <t>FW: US-Iraq SOFA</t>
  </si>
  <si>
    <t>&lt;1818082B2094E94C93BB1B41FDE455C7DF127F@SMEOP11EVS.eopds.eop.gov&gt;</t>
  </si>
  <si>
    <t>Tue, 15 Sep 2015 22:46:58 -0400</t>
  </si>
  <si>
    <t>A Pro-Clinton Super PAC Is Going Negative On Bernie Sanders</t>
  </si>
  <si>
    <t>&lt;SNT404-EAS63F2A10909E1638A9B193DDF5B0@phx.gbl&gt;</t>
  </si>
  <si>
    <t>Thu, 03 Mar 2016 20:13:05 -0500</t>
  </si>
  <si>
    <t>First Draft on Politics: Follow Live as The Times Covers Tonight's Republican Debate</t>
  </si>
  <si>
    <t>&lt;56D8E121.0000010F@pmta03.ewr1.nytimes.com&gt;</t>
  </si>
  <si>
    <t>Sun, 21 Sep 2014 11:35:49 +0000</t>
  </si>
  <si>
    <t>"Alyssa Mastromonaco" &lt;mastromonaco.alyssa@gmail.com&gt;</t>
  </si>
  <si>
    <t>Re: CA drought</t>
  </si>
  <si>
    <t>&lt;453083821-1411299350-cardhu_decombobulator_blackberry.rim.net-1954794676-@b17.c8.bise6.blackberry&gt;</t>
  </si>
  <si>
    <t>Wed, 3 Jun 2015 11:10:36 -0400</t>
  </si>
  <si>
    <t>Fwd: Tweet by Kevin Sheekey on Twitter</t>
  </si>
  <si>
    <t>&lt;CAJiTYQYRfUPmTgD0cvtQTOqA_JY2e7b87E6FW3nCVgF5jGcq4w@mail.gmail.com&gt;</t>
  </si>
  <si>
    <t>Tue, 26 Jan 2016 18:22:12 +0000</t>
  </si>
  <si>
    <t>Chairman John Currie &lt;pcdemsrita@gmail.com&gt;, 
 John Podesta &lt;john.podesta@gmail.com&gt;, 
 Huma Abedin &lt;ha16@hillaryclinton.com&gt;, Kelly Maer &lt;kellysmaer@gmail.com&gt;, 
 Sylvia Larsen &lt;SenSyllars@aol.com&gt;</t>
  </si>
  <si>
    <t>&lt;gleivymp1r4fh3c92m5nm6s9.1453832528995@email.android.com&gt;</t>
  </si>
  <si>
    <t>Sun, 17 May 2015 17:10:41 +0000</t>
  </si>
  <si>
    <t>RE: REVISE HOME BASE TALKING POINTS FOR HRC</t>
  </si>
  <si>
    <t>&lt;E14D5FDE08E02D4BBDA429F9E1ACB86F0B751C@S2376M11.CDSmail.pvt&gt;</t>
  </si>
  <si>
    <t>Tue, 31 Mar 2015 15:42:56 +0000</t>
  </si>
  <si>
    <t>Re: New candidate TV requests today for GOP field...</t>
  </si>
  <si>
    <t>&lt;00A19795-06D2-49B0-BA18-3357876AE21B@bsgco.com&gt;</t>
  </si>
  <si>
    <t>Wed, 6 May 2015 15:59:44 -0400</t>
  </si>
  <si>
    <t>Fwd: (In case white house doesn't get back to me in time) Is that
 disclosure form I sent to you authentic? And is $87,000 from HJW Foundation accurate</t>
  </si>
  <si>
    <t>&lt;CAKM1B-_UO32qmDaCd5ZSbyf9ny4gzgszzUBb2QV0N=uZ5zrRfw@mail.gmail.com&gt;</t>
  </si>
  <si>
    <t>Mon, 12 Jan 2009 15:47:01 -0500</t>
  </si>
  <si>
    <t>Opportunities</t>
  </si>
  <si>
    <t>&lt;87906ab90901121247x1b1612bcs35b22a13752c2e2a@mail.gmail.com&gt;</t>
  </si>
  <si>
    <t>Thu, 09 Jul 2015 13:28:58 +0000</t>
  </si>
  <si>
    <t>john.podesta@gmail.com, Milia Fisher &lt;mfisher@hillaryclinton.com&gt;, 
 Jake Sullivan &lt;jsullivan@hillaryclinton.com&gt;, jp66@hillaryclinton.com, 
 Varun Anand &lt;vanand@hillaryclinton.com&gt;, 
 Dan Schwerin &lt;dschwerin@hillaryclinton.com&gt;, 
 Sawsan Bay &lt;sbay@hillaryclinton.com&gt;, 
 Corey Ciorciari &lt;cciorciari@hillaryclinton.com&gt;, 
 Brian Fallon &lt;bfallon@hillaryclinton.com&gt;, ha16@hillaryclinton.com, 
 Jennifer Palmieri &lt;jpalmieri@hillaryclinton.com&gt;</t>
  </si>
  <si>
    <t>Invitation: Econ Framing Speech Call with HRC @ Thu Jul 9, 2015
 3:30pm - 4:15pm (john.podesta@gmail.com)</t>
  </si>
  <si>
    <t>&lt;001a1135f854e1b9c6051a713cce@google.com&gt;</t>
  </si>
  <si>
    <t>Fri, 24 Jul 2015 08:00:09 -0700</t>
  </si>
  <si>
    <t>Truckee</t>
  </si>
  <si>
    <t>&lt;CAAVDwM+d9fwg6Q+j5yCK8vJrvEZHA18RbDC0ud1GGzGyTRRtnw@mail.gmail.com&gt;</t>
  </si>
  <si>
    <t>Tue, 15 Dec 2015 18:14:14 -0500</t>
  </si>
  <si>
    <t>Mike Schmidt &lt;mschmidt@hillaryclinton.com&gt;, 
 Speech Drafts &lt;speechdrafts@hillaryclinton.com&gt;</t>
  </si>
  <si>
    <t>DRAFT: Tax fairness remarks with Warren Buffett in Nebraska</t>
  </si>
  <si>
    <t>&lt;CAFcwtWBCsBkdCZvHp-CDH04SALpt9RRUW_yiPCB4it2crR+WOA@mail.gmail.com&gt;</t>
  </si>
  <si>
    <t>Tue, 18 Nov 2008 17:58:10 -0500</t>
  </si>
  <si>
    <t>Calls</t>
  </si>
  <si>
    <t>&lt;96AB68D2CFDF484BA95B23C51E9C8B053F4E90E761@CAPMAILBOX.americanprogresscenter.org&gt;</t>
  </si>
  <si>
    <t>Sat, 13 Jun 2015 16:46:09 -0400</t>
  </si>
  <si>
    <t>&lt;CA+=gYAkez=Nh1KG83mNKAuEsZjcpC+Zt81jrGUF1ECuss1CXOg@mail.gmail.com&gt;</t>
  </si>
  <si>
    <t>Fri, 2 Oct 2015 15:09:30 -0400</t>
  </si>
  <si>
    <t>dschwerin@hillaryclinton.com, speechdrafts@hillaryclinton.com, 
 ggensler@hillaryclinton.com</t>
  </si>
  <si>
    <t>&lt;15029f58f1b-1dca-1adfb@webprd-a83.mail.aol.com&gt;</t>
  </si>
  <si>
    <t>Tue, 25 Aug 2015 14:08:32 -0400</t>
  </si>
  <si>
    <t>Re: Hillary for America -- following up</t>
  </si>
  <si>
    <t>&lt;CAMayD+6hwn8T9+nR14=hLTC30q=BJ4EMks_RKYdD_-SBQpCyGA@mail.gmail.com&gt;</t>
  </si>
  <si>
    <t>Mon, 4 May 2015 21:06:34 -0600</t>
  </si>
  <si>
    <t>Phillip Caplan &lt;pcaplan@renovacapitalpartners.com&gt;</t>
  </si>
  <si>
    <t>Re: Tonight/Tomorrow</t>
  </si>
  <si>
    <t>&lt;-4333421983717669111@unknownmsgid&gt;</t>
  </si>
  <si>
    <t>Sun, 20 Dec 2015 04:17:42 +0000</t>
  </si>
  <si>
    <t>Post-Debate Questionnaire &lt;admin@endcitizensunited.org&gt;</t>
  </si>
  <si>
    <t>we need your input john</t>
  </si>
  <si>
    <t>&lt;82d5a3c1bfab41d3f222a80e142a8e59@bounce.bluestatedigital.com&gt;</t>
  </si>
  <si>
    <t>Tue, 5 May 2015 22:08:22 -0400</t>
  </si>
  <si>
    <t>Browsing my June Runners World</t>
  </si>
  <si>
    <t>&lt;CAE6FiQ_CRsd=hg_0BLXnMx=4KkiN9Guie_1yvdT1TTaHY20Z+w@mail.gmail.com&gt;</t>
  </si>
  <si>
    <t>Tue, 17 Oct 2006 15:19:59 -0400</t>
  </si>
  <si>
    <t>JDP memo</t>
  </si>
  <si>
    <t>&lt;8dd172e0610171219na8e4e12mbce8c97aa3446183@mail.gmail.com&gt;</t>
  </si>
  <si>
    <t>Sun, 3 May 2015 11:10:50 -0400</t>
  </si>
  <si>
    <t>Congressional Investigations Final Paper</t>
  </si>
  <si>
    <t>&lt;CAOyNDsgb6rJ0sc_3pxPyzc3Zv+yx5ostTxuMp5+7ev1sTxgr+Q@mail.gmail.com&gt;</t>
  </si>
  <si>
    <t>Fri, 22 Jan 2016 20:27:48 -0500</t>
  </si>
  <si>
    <t>Re: Agenda/info for tonight's 8:30PM AD call</t>
  </si>
  <si>
    <t>&lt;CALC+9n8-aQZmebB-fUPqqcb9qabCjfucwYQAgOXYRFAi9HAd=w@mail.gmail.com&gt;</t>
  </si>
  <si>
    <t>Tue, 8 Dec 2015 19:58:16 -0500</t>
  </si>
  <si>
    <t>Re: DRAFT + FOR THE BOOK: Iowa town halls (manufacturing and inversions)</t>
  </si>
  <si>
    <t>&lt;CAPWwyw3c68s5auSr7LsAXJfzLBcdgeUybS2u3BVwwG6kgnBwfw@mail.gmail.com&gt;</t>
  </si>
  <si>
    <t>Sun, 10 Feb 2013 09:00:53 -0600 (CST)</t>
  </si>
  <si>
    <t xml:space="preserve">The largest climate rally in U.S. history </t>
  </si>
  <si>
    <t>&lt;15392088.1360508509693.JavaMail.www@app339&gt;</t>
  </si>
  <si>
    <t>Mon, 29 Jul 2013 10:59:01 -0500 (CDT)</t>
  </si>
  <si>
    <t>Two days left for our triple match -- don't miss out!</t>
  </si>
  <si>
    <t>&lt;12044385.1375113547904.JavaMail.www@app329&gt;</t>
  </si>
  <si>
    <t>Tue, 7 Jan 2014 21:40:36 -0500</t>
  </si>
  <si>
    <t>&lt;5AF7DEBC-9639-43AB-ABC7-9363A17A0817@gmail.com&gt;</t>
  </si>
  <si>
    <t>Mon, 2 Mar 2015 15:20:49 -0500</t>
  </si>
  <si>
    <t>&lt;CAJiTYQZGW3W-1sPyVD9Y+47ustLMAgzCwU438AN6ebPB-Jj4Lw@mail.gmail.com&gt;</t>
  </si>
  <si>
    <t>Mon, 11 May 2015 11:13:09 -0400</t>
  </si>
  <si>
    <t>Re: Ira said he'd chair the board</t>
  </si>
  <si>
    <t>&lt;CAE6FiQ_V69BFk5Ja5J8X6e9YeJm_LpdeyuqCtzZ-Wm=yE=xj=Q@mail.gmail.com&gt;</t>
  </si>
  <si>
    <t>Wed, 30 Sep 2015 22:28:15 -0000</t>
  </si>
  <si>
    <t>Releasing tomorrow: Nike KD 8, and more!</t>
  </si>
  <si>
    <t>&lt;b8f8xt8b57hq1qaupyj6zqd9bc3kq5.14748554742.4017@mta920.e.footlocker.com&gt;</t>
  </si>
  <si>
    <t>Mon, 20 Apr 2015 14:29:47 -0400</t>
  </si>
  <si>
    <t>John Podesta &lt;john.podesta@gmail.com&gt;, 
 Jennifer Palmieri &lt;jpalmieri@hillaryclinton.com&gt;, 
 Kristina Schake &lt;kschake@hillaryclinton.com&gt;, 
 Nick Merrill &lt;nmerrill@hillaryclinton.com&gt;, 
 Cheryl Mills &lt;cheryl.mills@gmail.com&gt;</t>
  </si>
  <si>
    <t>RE: Al hunt</t>
  </si>
  <si>
    <t>&lt;62341e1485de210830997050008033ba@mail.gmail.com&gt;</t>
  </si>
  <si>
    <t>Tue, 2 Feb 2016 17:31:11 -0500</t>
  </si>
  <si>
    <t>Charlie Baker &lt;cbaker@hillaryclinton.com&gt;</t>
  </si>
  <si>
    <t>Re: Thursday Night Debate</t>
  </si>
  <si>
    <t>&lt;CAMhPeA83mM=6h0i5ryWm5AEKRfO6Wb+BjCcDP0PsQSfPPqQviQ@mail.gmail.com&gt;</t>
  </si>
  <si>
    <t>Wed, 19 Nov 2008 16:26:32 -0500</t>
  </si>
  <si>
    <t>Call for Today,Wednesday, Nov 19, 2008</t>
  </si>
  <si>
    <t>&lt;2D9BF548D5515F438B3AA0B0BE7BF5F62FE988D7C6@MBX-01.ptt.gov&gt;</t>
  </si>
  <si>
    <t>Wed, 12 Nov 2008 18:23:28 -0500</t>
  </si>
  <si>
    <t>FW: Trip to NYC</t>
  </si>
  <si>
    <t>&lt;2D9BF548D5515F438B3AA0B0BE7BF5F62F72E9BBF4@MBX-01.ptt.gov&gt;</t>
  </si>
  <si>
    <t>Tue, 19 May 2015 13:25:42 -0400</t>
  </si>
  <si>
    <t>Herb Sandler &lt;hms@sandlerfoundation.org&gt;</t>
  </si>
  <si>
    <t>Re: Is ther a time today that you can discuss the material Heather
 sent to us ?</t>
  </si>
  <si>
    <t>&lt;CAE6FiQ9NyQcDZS58nrmst5RfCMJ3jdhbmDfQE0NogMbqO+BsWw@mail.gmail.com&gt;</t>
  </si>
  <si>
    <t>Wed, 30 Jul 2014 19:51:25 +0000</t>
  </si>
  <si>
    <t>FW: New Development at CBPP</t>
  </si>
  <si>
    <t>&lt;3B00EFA99369C540BE90A0C751EF8F8A5DD374@sf-exch01.sandlerfamily.org&gt;</t>
  </si>
  <si>
    <t>Sun, 31 May 2015 17:19:54 -0400</t>
  </si>
  <si>
    <t>&lt;CAE6FiQ8y=y17dxTjS_jTMQM73y4pU77DDBLaE57nVJm1VzdW2A@mail.gmail.com&gt;</t>
  </si>
  <si>
    <t>Wed, 3 Jun 2015 13:02:51 -0400</t>
  </si>
  <si>
    <t>A few items for Friday</t>
  </si>
  <si>
    <t>&lt;CACzVcjHSoLBhZnjn_EZ-gJPmH6mt6R+C-3ZAqQLHG2UjGQq+rQ@mail.gmail.com&gt;</t>
  </si>
  <si>
    <t>Thu, 17 Apr 2008 16:32:23 -0400</t>
  </si>
  <si>
    <t>"John Stocks" &lt;JStocks@nea.org&gt;</t>
  </si>
  <si>
    <t>hitting you up for $</t>
  </si>
  <si>
    <t>&lt;8dd172e0804171332r311ef4fbrdbce20be05ba029d@mail.gmail.com&gt;</t>
  </si>
  <si>
    <t>Wed, 29 Jul 2015 10:52:37 -0400</t>
  </si>
  <si>
    <t>Alex Hornbrook &lt;ahornbrook@hillaryclinton.com&gt;, 
 Amanda Renteria &lt;arenteria@hillaryclinton.com&gt;, 
 Anson Kaye &lt;anson.kaye@gmmb.com&gt;, Brian Fallon &lt;bfallon@hillaryclinton.com&gt;, 
 Caitlin Merchant &lt;caitlin@grunwald-communications.com&gt;, 
 Christina Reynolds &lt;creynolds@hillaryclinton.com&gt;, 
 David Binder &lt;david@db-research.com&gt;, 
 David Dixon &lt;david@dixondavismedia.com&gt;, 
 Elan Kriegel &lt;ekriegel@hillaryclinton.com&gt;, 
 Ellen Esterhay &lt;ellen.esterhay@gmmb.com&gt;, 
 Huma Abedin &lt;ha16@hillaryclinton.com&gt;, 
 Jake Sullivan &lt;jsullivan@hillaryclinton.com&gt;, 
 Jeff Liszt &lt;jeff@algpolling.com&gt;, 
 Jenna Lowenstein &lt;jlowenstein@hillaryclinton.com&gt;, 
 Jennifer Palmieri &lt;jpalmieri@hillaryclinton.com&gt;, 
 Jim Margolis &lt;jim.margolis@gmmb.com&gt;, Joel Benenson &lt;jbenenson@bsgco.com&gt;, 
 John Podesta &lt;john.podesta@gmail.com&gt;, John Rimel &lt;john.rimel@gmmb.com&gt;, 
 Katie Dowd &lt;kdowd@hillaryclinton.com&gt;, 
 Kristina Schake &lt;kschake@hillaryclinton.com&gt;, 
 Mandy Grunwald &lt;gruncom@aol.com&gt;, 
 Marlon Marshall &lt;mmarshall@hillaryclinton.com&gt;, 
 Maya Harris &lt;mharris@hillaryclinton.com&gt;, 
 Oren Shur &lt;oshur@hillaryclinton.com&gt;, Peter Brodnitz &lt;pbrodnitz@bsgco.com&gt;, 
 Rich Davis &lt;rich@dixondavismedia.com&gt;, Robby Mook &lt;re47@hillaryclinton.com&gt;, 
 Sawsan Bay &lt;sbay@hillaryclinton.com&gt;, Shannon Currie &lt;scurrie@bsgco.com&gt;, 
 Teddy Goff &lt;tgoff@hillaryclinton.com&gt;, 
 Tony Carrk &lt;tcarrk@hillaryclinton.com&gt;, John Anzalone &lt;john@algpolling.com&gt;</t>
  </si>
  <si>
    <t>Agenda for Weekly Long-Term Message Planning Meeting</t>
  </si>
  <si>
    <t>&lt;CAG7k_MpP5iL4+ZSgXVeuHo54U4Hw5TJwH4JER+7s2gnRZAgsmA@mail.gmail.com&gt;</t>
  </si>
  <si>
    <t>Tue, 7 Jul 2015 16:31:58 -0400</t>
  </si>
  <si>
    <t>John Podesta &lt;john.podesta@gmail.com&gt;, Milia Fisher &lt;milia.fisher@gmail.com&gt;</t>
  </si>
  <si>
    <t>Re: Eryn Whereabouts w/WCEG</t>
  </si>
  <si>
    <t>&lt;CAKM1B-83idWpruuWaFOTmgH2iUxPPFre7M_UtZo0ds2jHhoaNg@mail.gmail.com&gt;</t>
  </si>
  <si>
    <t>Tue, 19 Aug 2014 18:17:20 -0400</t>
  </si>
  <si>
    <t>MMTC's Broadband and Social Justice Online Magazine - This Week</t>
  </si>
  <si>
    <t>&lt;1118257800278.1103872774846.9366.0.561815JL.1002@scheduler.constantcontact.com&gt;</t>
  </si>
  <si>
    <t>Tue, 5 Aug 2014 12:44:01 -0700</t>
  </si>
  <si>
    <t>Dave Williams &lt;dave@solcarib.com&gt;</t>
  </si>
  <si>
    <t>Costs on Action</t>
  </si>
  <si>
    <t>&lt;E1761C94-F9EE-4CB8-BA37-BFAE1DEA60EE@solcarib.com&gt;</t>
  </si>
  <si>
    <t>Mon, 2 Nov 2015 18:24:44 -0500</t>
  </si>
  <si>
    <t>Fwd: Memorial Service for Former Congressman Don Edwards</t>
  </si>
  <si>
    <t>&lt;CAE6FiQ8asipRQXTVbuFMSw9qQEZ81cTX946oB89TPy0tNghcRA@mail.gmail.com&gt;</t>
  </si>
  <si>
    <t>Mon, 6 Apr 2015 17:25:13 -0400</t>
  </si>
  <si>
    <t>Re: Press Dinners - Full Info</t>
  </si>
  <si>
    <t>&lt;4D14BADE-8053-4E75-AEA5-F17602CF9206@aol.com&gt;</t>
  </si>
  <si>
    <t>Mon, 11 Jan 2016 17:05:50 -0800</t>
  </si>
  <si>
    <t xml:space="preserve">Sherman on MSNBC Rachel Maddow Tonight  </t>
  </si>
  <si>
    <t>&lt;B4.18.02070.9C254965@dc4mta04&gt;</t>
  </si>
  <si>
    <t>Tue, 11 Nov 2014 10:32:41 -0500</t>
  </si>
  <si>
    <t>Tad Devine signs on to work with Bernie Sanders on potential 2016 run - The Washington Post</t>
  </si>
  <si>
    <t>&lt;3271D721-967D-4539-8A24-BF371B7E6862@gmail.com&gt;</t>
  </si>
  <si>
    <t>Mon, 10 Nov 2008 19:07:43 -0500</t>
  </si>
  <si>
    <t>Chris Lu &lt;Chris.Lu@ptt.gov&gt;, 
 "vjarrett@barackobama.com" &lt;vjarrett@barackobama.com&gt;, 
 "prouse@barackobama.com" &lt;prouse@barackobama.com&gt;</t>
  </si>
  <si>
    <t>RE: regular meetings?</t>
  </si>
  <si>
    <t>&lt;2D9BF548D5515F438B3AA0B0BE7BF5F62F730C04FE@MBX-01.ptt.gov&gt;</t>
  </si>
  <si>
    <t>Fri, 18 Dec 2015 13:20:15 -0500</t>
  </si>
  <si>
    <t>Re: 9am Call</t>
  </si>
  <si>
    <t>&lt;CAG7k_MrdHw_eV0ypS3sjXOkWZaJHYi5qCPb5isogVXCmWcDtDA@mail.gmail.com&gt;</t>
  </si>
  <si>
    <t>Sun, 20 Dec 2015 15:00:39 -0500</t>
  </si>
  <si>
    <t>Speech Drafts &lt;speechdrafts@hillaryclinton.com&gt;, 
 Nikki Budzinski &lt;nbudzinski@hillaryclinton.com&gt;, 
 Troy Price &lt;tprice@hillaryclinton.com&gt;</t>
  </si>
  <si>
    <t>DRAFT: TPs for AFSCME Teletown Hall</t>
  </si>
  <si>
    <t>&lt;CA+C_h83gpQUBUCua-teFcL56GQ3WtYYW4fM9aeRifP92p_oAzw@mail.gmail.com&gt;</t>
  </si>
  <si>
    <t>Thu, 21 May 2015 11:28:41 -0400</t>
  </si>
  <si>
    <t>&lt;CAE6FiQ8Wdv1JO6p+cQcWgpaF1sYsDth7HeUbqDvP90byFx47eQ@mail.gmail.com&gt;</t>
  </si>
  <si>
    <t>Thu, 30 Apr 2015 22:56:12 +0000</t>
  </si>
  <si>
    <t>Also on Sunday...</t>
  </si>
  <si>
    <t>&lt;BY1PR0801MB09814CD7CA629147ABD8D16CBAD60@BY1PR0801MB0981.namprd08.prod.outlook.com&gt;</t>
  </si>
  <si>
    <t>Sun, 15 Feb 2015 18:28:16 -0500</t>
  </si>
  <si>
    <t>"Baker, Peter" &lt;peter.baker@nytimes.com&gt;</t>
  </si>
  <si>
    <t>Re: fact checking</t>
  </si>
  <si>
    <t>&lt;CA+244JbQ=NNcn2Z8gxxr=CwN0bqbkje5thcm=vzvZgGaZ80k1A@mail.gmail.com&gt;</t>
  </si>
  <si>
    <t>Sun, 26 Jul 2015 17:54:25 -0400</t>
  </si>
  <si>
    <t>FOR APPROVAL: LinkedIn post edits from Policy</t>
  </si>
  <si>
    <t>&lt;CAEMn5QmmiOzGyf0_==BcrOO8f7v6fg2AnebMG+heVhkSDQN=rg@mail.gmail.com&gt;</t>
  </si>
  <si>
    <t>Fri, 27 Mar 2015 18:36:30 +0000</t>
  </si>
  <si>
    <t>Philippe Reines &lt;pir@hrcoffice.com&gt;, "Kendall, David" &lt;DKendall@wc.com&gt;, 
 Jennifer Palmieri &lt;jennifer.m.palmieri@gmail.com&gt;, 
 John Podesta &lt;john.podesta@gmail.com&gt;</t>
  </si>
  <si>
    <t>&lt;D13B1B03.108C78%nmerrill@hrcoffice.com&gt;</t>
  </si>
  <si>
    <t>Wed, 29 Apr 2015 17:49:31 -0400</t>
  </si>
  <si>
    <t>re47@hillaryclinton.com, Amanda Renteria &lt;arenteria@hillaryclinton.com&gt;</t>
  </si>
  <si>
    <t>RE: Vermont Chain</t>
  </si>
  <si>
    <t>&lt;7961133dea0221796dbae25bede0222c@mail.gmail.com&gt;</t>
  </si>
  <si>
    <t>Thu, 10 Jun 2010 17:30:00 -0400</t>
  </si>
  <si>
    <t>[big campaign] Senator Murkowski: beholden not just to Big Oil, but 
	to Big Carpet</t>
  </si>
  <si>
    <t>&lt;95AFEEF8AB22CE4E8CA3F8E6FBCB8CD12691BF06D6@AUFC-S1.AUFC.local&gt;</t>
  </si>
  <si>
    <t>Sun, 14 Jun 2015 20:02:36 -0400</t>
  </si>
  <si>
    <t>Joel Benenson &lt;jbenenson@bsgco.com&gt;, Robby Mook &lt;re47@hillaryclinton.com&gt;, 
 "Margolis, Jim" &lt;Jim.Margolis@gmmb.com&gt;, Mandy Grunwald &lt;gruncom@aol.com&gt;, 
 John Anzalone &lt;john@algpolling.com&gt;, Katie Connolly &lt;kconnolly@bsgco.com&gt;, 
 Peter Brodnitz &lt;pbrodnitz@bsgco.com&gt;, "Rimel, John" &lt;John.Rimel@gmmb.com&gt;, 
 "Kaye, Anson" &lt;Anson.Kaye@gmmb.com&gt;, 
 David Dixon &lt;david@dixondavismedia.com&gt;, 
 Rich Davis &lt;rich@dixondavismedia.com&gt;, 
 John Podesta &lt;john.podesta@gmail.com&gt;, 
 Jennifer Palmieri &lt;jpalmieri@hillaryclinton.com&gt;, 
 Kristina Schake &lt;kschake@hillaryclinton.com&gt;, 
 Matt Paul &lt;mpaul@hillaryclinton.com&gt;, 
 Michael Halle &lt;mhalle@hillaryclinton.com&gt;, 
 Mike Vlacich &lt;mvlacich@hillaryclinton.com&gt;</t>
  </si>
  <si>
    <t>FG guide/additional info</t>
  </si>
  <si>
    <t>&lt;d7cb218c976dc13173ac35d1e9d6a872@mail.gmail.com&gt;</t>
  </si>
  <si>
    <t>Mon, 16 Feb 2015 12:35:21 -0500</t>
  </si>
  <si>
    <t>Reconnecting</t>
  </si>
  <si>
    <t>&lt;C50AD4DD-6C82-41EC-BF4D-9D0EF4BBD7FB@gmail.com&gt;</t>
  </si>
  <si>
    <t>Tue, 30 Jun 2015 18:00:14 -0400</t>
  </si>
  <si>
    <t>&lt;4475030885806656119@unknownmsgid&gt;</t>
  </si>
  <si>
    <t>Thu, 14 Jan 2016 20:34:16 -0500</t>
  </si>
  <si>
    <t>Re: Hi Tony</t>
  </si>
  <si>
    <t>&lt;-7510266002276661601@unknownmsgid&gt;</t>
  </si>
  <si>
    <t>Sat, 4 Apr 2015 14:22:20 +0000</t>
  </si>
  <si>
    <t>4.4.15 HRC Clips</t>
  </si>
  <si>
    <t>&lt;D1456BCE.113B29%nmerrill@hrcoffice.com&gt;</t>
  </si>
  <si>
    <t>Sat, 1 Nov 2008 15:12:14 -0400</t>
  </si>
  <si>
    <t>&lt;D320394D432F0F4AACCCCB361B2F8D0701D97610@EXNJMB75.nam.nsroot.net&gt;</t>
  </si>
  <si>
    <t>Wed, 14 Oct 2015 13:47:38 -0400</t>
  </si>
  <si>
    <t>Fwd: John Ticket to DC</t>
  </si>
  <si>
    <t>&lt;CAEMn5Qm=vMbBEOWKzMQ3peK-W34ggjBUuQnHaEZ9XfhViF4Tiw@mail.gmail.com&gt;</t>
  </si>
  <si>
    <t>Wed, 3 Sep 2014 19:52:03 +0000</t>
  </si>
  <si>
    <t>Team Brad &lt;info@schneiderforcongress.com&gt;</t>
  </si>
  <si>
    <t>&lt;c5322d1b5995c99c04be3e422997c095@bounce.bluestatedigital.com&gt;</t>
  </si>
  <si>
    <t>Thu, 2 Jul 2015 21:53:43 -0400</t>
  </si>
  <si>
    <t>&lt;CA+=gYAnt+wO4wa-F1KhbF02Q1iGjeVoawVm=w2i1nLKnAjPWsQ@mail.gmail.com&gt;</t>
  </si>
  <si>
    <t>Sun, 2 Nov 2014 20:31:28 +0000</t>
  </si>
  <si>
    <t>is it too late?</t>
  </si>
  <si>
    <t>&lt;5bfddc77f33bd28508e1d52c282ee7ec@bounce.bluestatedigital.com&gt;</t>
  </si>
  <si>
    <t>Thu, 21 May 2015 09:35:01 -0400</t>
  </si>
  <si>
    <t>Re: AAF article in Science Translational Medicine</t>
  </si>
  <si>
    <t>&lt;CAE6FiQ9c0HDXKyhs_C0_XGTQPDod4hmt-hm2LurA5AkM_NHkOQ@mail.gmail.com&gt;</t>
  </si>
  <si>
    <t>Tue, 22 Sep 2015 12:36:59 -0400</t>
  </si>
  <si>
    <t>Speech Drafts &lt;speechdrafts@hillaryclinton.com&gt;, 
 Michael Shapiro &lt;mshapiro@hillaryclinton.com&gt;, 
 Chris Jennings &lt;ccj@jenningsps.com&gt;, Sara Solow &lt;ssolow@hillaryclinton.com&gt;</t>
  </si>
  <si>
    <t>REVISED: Iowa health speech</t>
  </si>
  <si>
    <t>&lt;d48e8bb8e1047bb45cb6367f05e9fd6c@mail.gmail.com&gt;</t>
  </si>
  <si>
    <t>Tue, 28 Apr 2015 23:14:13 -0400</t>
  </si>
  <si>
    <t>Re: Sean</t>
  </si>
  <si>
    <t>&lt;-2439246410370621512@unknownmsgid&gt;</t>
  </si>
  <si>
    <t>Thu, 25 Feb 2016 17:33:38 -0500</t>
  </si>
  <si>
    <t>Re: I'm getting Delta</t>
  </si>
  <si>
    <t>&lt;CAEMn5QnYs8Pn=HSLpnrFKP+vLhhwty+cn+-9V_D8YZVEPYtOdg@mail.gmail.com&gt;</t>
  </si>
  <si>
    <t>Fri, 3 Apr 2015 23:52:36 +0000</t>
  </si>
  <si>
    <t>Clinical Fellows &lt;ClinicalFellows@law.georgetown.edu&gt;, 
 =?windows-1252?Q?Law_Faculty_and=0D=0A_Visitors?= &lt;LawFacultyandVisitors@law.georgetown.edu&gt;</t>
  </si>
  <si>
    <t>&lt;5930053CAC86C144B6C86A19C4C0C0340533A2@LAW-MBX02.law.georgetown.edu&gt;</t>
  </si>
  <si>
    <t>Sun, 12 Jul 2015 16:15:01 +0000</t>
  </si>
  <si>
    <t>Fw: deal imminent</t>
  </si>
  <si>
    <t>&lt;854847956-1436717692-cardhu_decombobulator_blackberry.rim.net-1749955076-@b27.c4.bise6.blackberry&gt;</t>
  </si>
  <si>
    <t>Sun, 9 Aug 2015 12:36:36 +0000</t>
  </si>
  <si>
    <t>Megan Rooney &lt;mrooney@hillaryclinton.com&gt;, 
 Speech Drafts &lt;speechdrafts@hillaryclinton.com&gt;, 
 Katie Connolly &lt;kconnolly@bsgco.com&gt;, 
 Speech Book &lt;speechbook@hillaryclinton.com&gt;</t>
  </si>
  <si>
    <t>&lt;1A484C9C32B526468802B7C2E6FD1BCEB3B74B6A@mbx031-w1-co-6.exch031.domain.local&gt;</t>
  </si>
  <si>
    <t>Fri, 3 Apr 2015 14:50:33 +0000</t>
  </si>
  <si>
    <t>&lt;96218073-41DF-448A-AD16-CBCBD6D68461@wyssfoundation.org&gt;</t>
  </si>
  <si>
    <t>Mon, 3 Aug 2015 11:41:55 -0500</t>
  </si>
  <si>
    <t>Re: Knox College Board of Trustees -- Response Requested</t>
  </si>
  <si>
    <t>&lt;CADLYY46yvc5pFCzr+XRzk+zyXfq_HTvTKBatv8g0i-PAGDMxLQ@mail.gmail.com&gt;</t>
  </si>
  <si>
    <t>Mon, 14 Sep 2015 18:33:34 +0000</t>
  </si>
  <si>
    <t>"Heather Boushey (hboushey@equitablegrowth.org)" &lt;hboushey@equitablegrowth.org&gt;, 
 "Daetz, Steve" &lt;sdaetz@sandlerfoundation.org&gt;, 
 John Podesta &lt;john.podesta@gmail.com&gt;</t>
  </si>
  <si>
    <t>FW: Why the Rich Are So Much Richer by James Surowiecki (The NY
 Review of Books - Sep 24, 2015 issue)</t>
  </si>
  <si>
    <t>&lt;3B00EFA99369C540BE90A0C751EF8F8A13CFCF29@sf-exch01.sandlerfamily.org&gt;</t>
  </si>
  <si>
    <t>Tue, 29 Sep 2015 17:40:41 -0400</t>
  </si>
  <si>
    <t>Jesse Ferguson &lt;jferguson@hillaryclinton.com&gt;, 
 Teddy Goff &lt;tgoff@hillaryclinton.com&gt;, 
 Stephanie Hannon &lt;hannon@hillaryclinton.com&gt;</t>
  </si>
  <si>
    <t>Fwd: FW: Interesting</t>
  </si>
  <si>
    <t>&lt;CAE6FiQ_39E8xmoNnsO_wrdK82AxL39Z1+D3jsn2g=pwLE+hbsw@mail.gmail.com&gt;</t>
  </si>
  <si>
    <t>Sat, 18 Jan 2014 23:30:41 +0000</t>
  </si>
  <si>
    <t>&lt;87276427-0C95-4B0D-BA39-93BFAB2EC244@stagwell.com&gt;</t>
  </si>
  <si>
    <t>Wed, 16 Mar 2016 14:58:12 -0400</t>
  </si>
  <si>
    <t>&lt;AC8BED22-8213-4670-833A-FF36A54D92B7@gmail.com&gt;</t>
  </si>
  <si>
    <t>Thu, 26 Mar 2015 09:57:30 -0400</t>
  </si>
  <si>
    <t>ffislam@verizon.net</t>
  </si>
  <si>
    <t>&lt;CAE6FiQ9AWaj+U2cQR6vr+iYUdnu00-Lz=JkqPVBhibVwENryjQ@mail.gmail.com&gt;</t>
  </si>
  <si>
    <t>Mon, 25 May 2015 17:29:59 -0400</t>
  </si>
  <si>
    <t>Re: Special meeting with new alumni group, Black Alumni Nework</t>
  </si>
  <si>
    <t>&lt;4B301BA8-B137-42CB-815C-FCD89DA4E9CE@aol.com&gt;</t>
  </si>
  <si>
    <t>Fri, 13 Jan 2012 12:35:19 -0500</t>
  </si>
  <si>
    <t>&lt;terry@tdmca.com&gt;</t>
  </si>
  <si>
    <t>"Cheryl Mills" &lt;cheryl.mills@gmail.com&gt;, "Anna James" &lt;aj66@nyu.edu&gt;, 
 "Bruce Lindsey" &lt;BruceRLindsey@aol.com&gt;</t>
  </si>
  <si>
    <t>Re: WJC Infrastructure Paradigm</t>
  </si>
  <si>
    <t>&lt;5D24B07E87AF401195C1515D1E57AD4A@TerryPC&gt;</t>
  </si>
  <si>
    <t>Mon, 1 Jun 2015 14:33:49 -0400</t>
  </si>
  <si>
    <t>&lt;CAE6FiQ_p+xW6bWvAruVQ8K5zu1VaWWOTsmr6_U8tTS4ZaVr8KA@mail.gmail.com&gt;</t>
  </si>
  <si>
    <t>Fri, 2 May 2014 12:41:42 -0400</t>
  </si>
  <si>
    <t>&lt;OF04D07C02.3E7060A3-ON85257CCC.005BA3AB-85257CCC.005BB57D@MCKINSEY.COM&gt;</t>
  </si>
  <si>
    <t>Fri, 7 Nov 2008 02:00:58 +0000</t>
  </si>
  <si>
    <t>amastro@barackobama.com</t>
  </si>
  <si>
    <t>Tonight</t>
  </si>
  <si>
    <t>&lt;1293666131-1226023246-cardhu_decombobulator_blackberry.rim.net-1396416630-@bxe245.bisx.prod.on.blackberry&gt;</t>
  </si>
  <si>
    <t>Wed, 10 Sep 2014 14:01:51 +0000</t>
  </si>
  <si>
    <t>need help w/ ad</t>
  </si>
  <si>
    <t>&lt;2e87fc642574b056c568d5c18f6fb171@bounce.bluestatedigital.com&gt;</t>
  </si>
  <si>
    <t>Mon, 8 Dec 2014 20:19:53 +0000</t>
  </si>
  <si>
    <t>Elizabeth Henderson &lt;esh28@law.georgetown.edu&gt;</t>
  </si>
  <si>
    <t>Donations</t>
  </si>
  <si>
    <t>&lt;34D81C734A17F04F8E6B29C7EA1E2369249FE19E@LAW-MBX01.law.georgetown.edu&gt;</t>
  </si>
  <si>
    <t>Fri, 17 Jul 2015 14:06:44 -0400</t>
  </si>
  <si>
    <t>Christina Reynolds &lt;creynolds@hillaryclinton.com&gt;, 
 Tony Carrk &lt;tcarrk@hillaryclinton.com&gt;, 
 Robby Mook &lt;re47@hillaryclinton.com&gt;, John Podesta &lt;john.podesta@gmail.com&gt;, 
 Kristina Schake &lt;kschake@hillaryclinton.com&gt;</t>
  </si>
  <si>
    <t>Jeb research from candidate</t>
  </si>
  <si>
    <t>&lt;318a7362ae8022f3be36334068876948@mail.gmail.com&gt;</t>
  </si>
  <si>
    <t>Mon, 24 Nov 2008 09:44:50 -0500</t>
  </si>
  <si>
    <t xml:space="preserve">Bi-Monthly CAP Update </t>
  </si>
  <si>
    <t>&lt;DADBD71F3ECD1E42AD140ED28DA4FD262F82517123@CAPMAILBOX.americanprogresscenter.org&gt;</t>
  </si>
  <si>
    <t>Tue, 16 Sep 2014 11:00:00 -0400</t>
  </si>
  <si>
    <t>$10 Off Sale! Take $10 Off Tabs, Shock &amp; More - Hurry, Ends Thursday</t>
  </si>
  <si>
    <t>&lt;ccv0zbj2gf7h1uqr2hui7ef7uw885oki.oki.1410879600@bronto.com&gt;</t>
  </si>
  <si>
    <t>Mon, 6 Apr 2015 16:02:58 -0400</t>
  </si>
  <si>
    <t>&lt;CALk44aD+AC5OsP0_9SeObDrGtGtnEz8y4xt9uoQaFsZhFqUYRg@mail.gmail.com&gt;</t>
  </si>
  <si>
    <t>Sat, 24 Oct 2015 13:23:25 -0400</t>
  </si>
  <si>
    <t>Re: a joke from the other Joel....Johnson ?</t>
  </si>
  <si>
    <t>&lt;-5756031011574529555@unknownmsgid&gt;</t>
  </si>
  <si>
    <t>Thu, 28 May 2015 19:13:31 -0400</t>
  </si>
  <si>
    <t>Ben Kobren &lt;benkobren@gmail.com&gt;, Pete Ogden &lt;progden@gmail.com&gt;, 
 Trevor Houser &lt;tghouser.hrc@gmail.com&gt;, 
 Jake Sullivan &lt;jsullivan@hillaryclinton.com&gt;, 
 John Podesta &lt;john.podesta@gmail.com&gt;</t>
  </si>
  <si>
    <t>&lt;CAAEwKfzUmCUnePF1zTptVjyeQDRzGCxwu1_pyDJ8amTmH8ovAg@mail.gmail.com&gt;</t>
  </si>
  <si>
    <t>Tue, 5 Feb 2008 12:20:41 -0500</t>
  </si>
  <si>
    <t>john.podesta@gmail.com, sgreenberg@gqrr.com, susan0412@myaetherbb.com, 
 zschwartz@shangrila.us</t>
  </si>
  <si>
    <t>&lt;DD3F85C93FEB8A489C0283BD1379358A01FAA94E@ms18.mse9.exchange.ms&gt;</t>
  </si>
  <si>
    <t>Tue, 18 Nov 2008 00:17:08 +0800 (CST)</t>
  </si>
  <si>
    <t>&lt;1226938628.58304.johnson_lo@mail2000.com.tw&gt;</t>
  </si>
  <si>
    <t>Tue, 25 Feb 2014 20:15:35 -0600</t>
  </si>
  <si>
    <t>&lt;6BC674AC-3E6F-4DC5-AE22-F6E05533BA0D@gmail.com&gt;</t>
  </si>
  <si>
    <t>Wed, 10 Sep 2014 20:51:57 -0400</t>
  </si>
  <si>
    <t>Don't miss this</t>
  </si>
  <si>
    <t>&lt;c91104487b82425ea55e60a55bceb80e@quinnforillinois.com&gt;</t>
  </si>
  <si>
    <t>Tue, 21 Oct 2014 03:10:27 +0000</t>
  </si>
  <si>
    <t>I'm running for Congress</t>
  </si>
  <si>
    <t>&lt;7e5e211f358d54017c35e18293211f79@bounce.bluestatedigital.com&gt;</t>
  </si>
  <si>
    <t>Tue, 5 Jan 2016 22:32:20 +0000</t>
  </si>
  <si>
    <t>Rusty Rueff &lt;Rusty@Rueff.com&gt;</t>
  </si>
  <si>
    <t>"john.podesta@gmail.com" &lt;john.podesta@gmail.com&gt;, 
 =?us-ascii?Q?Lindsay_Roitman=0D=0A_=28lroitman@hillaryclinton.com=29?= &lt;lroitman@hillaryclinton.com&gt;</t>
  </si>
  <si>
    <t>Tech for Obama (T40) learning transfer</t>
  </si>
  <si>
    <t>&lt;9581517CBC3D514BA89631338ECD86EB41F45ADE@AUSP01DAG0510.collaborationhost.net&gt;</t>
  </si>
  <si>
    <t>Sun, 12 Apr 2015 23:00:17 -0400</t>
  </si>
  <si>
    <t>Re: Question - Michigan/Tweet</t>
  </si>
  <si>
    <t>&lt;CAJkCx1_ODGAJ=2G9e6S-3BtSg+ztKf=TGeFTH2juQn6x-5FQ6g@mail.gmail.com&gt;</t>
  </si>
  <si>
    <t>Wed, 11 Nov 2015 14:32:39 -0500</t>
  </si>
  <si>
    <t>11.11.12 Post GOP Debate Talking Points</t>
  </si>
  <si>
    <t>&lt;CANu9wN5LX18uZ-WCEUXuGy07sdezNEgHL+1z9_VO8W74ojWKtQ@mail.gmail.com&gt;</t>
  </si>
  <si>
    <t>Fri, 20 Dec 2013 19:20:26 +0000 (GMT)</t>
  </si>
  <si>
    <t>Follow up:  request to please make a call to NREL</t>
  </si>
  <si>
    <t>&lt;65234356-7f7f-4f5a-9cf9-df01e03717a3@me.com&gt;</t>
  </si>
  <si>
    <t>Mon, 11 Jan 2016 17:27:13 -0500</t>
  </si>
  <si>
    <t>Re: DRAFT: Stump inserts for Tuesday in Iowa</t>
  </si>
  <si>
    <t>&lt;CAFjSERAv=xvVEqTUVy4fe8T6utKpNA1xNfpw+C+SfgzuD0H+9Q@mail.gmail.com&gt;</t>
  </si>
  <si>
    <t>Thu, 10 Nov 2011 10:17:22 -0500</t>
  </si>
  <si>
    <t>"'john.podesta@gmail.com'" &lt;john.podesta@gmail.com&gt;, 
 "'acoronel@clintonfoundation.org'" &lt;acoronel@clintonfoundation.org&gt;</t>
  </si>
  <si>
    <t>&lt;786762D781A7FF4FAC9060892B40448822792CEF92@CLNTINET08.clinton.local&gt;</t>
  </si>
  <si>
    <t>Thu, 4 Jun 2015 11:22:00 -0400 (EDT)</t>
  </si>
  <si>
    <t>&lt;730681603.6818527.1433431320844.JavaMail.jboss@ctjbossms01.surveysampling.com&gt;</t>
  </si>
  <si>
    <t>Thu, 16 Sep 2010 10:39:56 -0500 (CDT)</t>
  </si>
  <si>
    <t>Robert Redford &lt;feedback@lcv.org&gt;</t>
  </si>
  <si>
    <t>What's stopping us?</t>
  </si>
  <si>
    <t>&lt;31370028.1284655628479.JavaMail.www@app339&gt;</t>
  </si>
  <si>
    <t>Mon, 07 Sep 2015 12:43:48 +0000</t>
  </si>
  <si>
    <t>john.podesta@gmail.com, re47@hillaryclinton.com, ellen.esterhay@gmmb.com, 
 vanand@hillaryclinton.com, kschake@hillaryclinton.com, 
 oshur@hillaryclinton.com, david@dixondavismedia.com, 
 David Binder &lt;david@db-research.com&gt;, mfisher@hillaryclinton.com, 
 jbenenson@bsgco.com, rich@dixondavismedia.com, john@algpolling.com, 
 scurrie@bsgco.com, jim.margolis@gmmb.com, kofferdahl@hillaryclinton.com, 
 caitlin@grunwald-communications.com, jpalmieri@hillaryclinton.com, 
 gruncom@aol.com, dschwerin@hillaryclinton.com</t>
  </si>
  <si>
    <t>Invitation: 9am ET Call with HRC @ Mon Sep 7, 2015 9am - 10am (john.podesta@gmail.com)</t>
  </si>
  <si>
    <t>&lt;e89a8fb2003cd16e57051f279947@google.com&gt;</t>
  </si>
  <si>
    <t>Mon, 6 Apr 2015 14:23:56 -0400</t>
  </si>
  <si>
    <t>POTUS Keystone Language</t>
  </si>
  <si>
    <t>&lt;CAKM1B--x2t+HMXVJDsJ18hd-0vP1degK_ALpteMWzDLOVNWk9w@mail.gmail.com&gt;</t>
  </si>
  <si>
    <t>Fri, 15 Jan 2016 22:09:57 +0000</t>
  </si>
  <si>
    <t>&lt;CY1PR0501MB2012D9D8C0058F4B5CE42FBDE2CD0@CY1PR0501MB2012.namprd05.prod.outlook.com&gt;</t>
  </si>
  <si>
    <t>Mon, 14 Sep 2015 16:24:04 -0400</t>
  </si>
  <si>
    <t>Re: Chairman Currie /return call.</t>
  </si>
  <si>
    <t>&lt;-479219045813626779@unknownmsgid&gt;</t>
  </si>
  <si>
    <t>Sun, 15 Nov 2015 01:01:27 -0500</t>
  </si>
  <si>
    <t>DRAFT: Remarks for Story County BBQ</t>
  </si>
  <si>
    <t>&lt;CAAEwKfyoxk1ufELe00L7mh3_u5Tiy5bD7-LfWFPsEOnnkZU84w@mail.gmail.com&gt;</t>
  </si>
  <si>
    <t>Wed, 22 Jul 2015 19:44:14 +0000</t>
  </si>
  <si>
    <t>&lt;BY2PR01MB53919BA24AB7BE68D460FF4D9830@BY2PR01MB539.prod.exchangelabs.com&gt;</t>
  </si>
  <si>
    <t>Thu, 20 Nov 2008 13:44:02 -0500</t>
  </si>
  <si>
    <t>"'john.podesta@gmail.com'" &lt;john.podesta@gmail.com&gt;, 
 "'sara.latham@ptt.gov'" &lt;sara.latham@ptt.gov&gt;</t>
  </si>
  <si>
    <t>CAP and SEIU</t>
  </si>
  <si>
    <t>&lt;96AB68D2CFDF484BA95B23C51E9C8B053F4F103CEA@CAPMAILBOX.americanprogresscenter.org&gt;</t>
  </si>
  <si>
    <t>Thu, 23 Jul 2015 13:41:13 -0400</t>
  </si>
  <si>
    <t>Brian Fallon &lt;bfallon@hillaryclinton.com&gt;, 
 Maya Harris &lt;mharris@hillaryclinton.com&gt;, 
 John Podesta &lt;john.podesta@gmail.com&gt;, 
 Jennifer Palmieri &lt;jpalmieri@hillaryclinton.com&gt;, 
 Amanda Renteria &lt;arenteria@hillaryclinton.com&gt;, 
 Christina Reynolds &lt;creynolds@hillaryclinton.com&gt;, 
 Marlon Marshall &lt;mmarshall@hillaryclinton.com&gt;, 
 Kristina Schake &lt;kschake@hillaryclinton.com&gt;, 
 Mike Schmidt &lt;mschmidt@hillaryclinton.com&gt;, 
 Michael Shapiro &lt;mshapiro@hillaryclinton.com&gt;</t>
  </si>
  <si>
    <t>RE: Min wage</t>
  </si>
  <si>
    <t>&lt;beae8b4812355f7ab2bfb4f90fb3264c@mail.gmail.com&gt;</t>
  </si>
  <si>
    <t>Thu, 6 Nov 2014 06:39:05 -0500</t>
  </si>
  <si>
    <t>Re: 8am Prep Call on Saturday - Work?</t>
  </si>
  <si>
    <t>&lt;CA+NiFyMry_MedEzfSXFUYJ0tHtr9WviHnwwufN2VrnVKrYZ2YQ@mail.gmail.com&gt;</t>
  </si>
  <si>
    <t>Mon, 10 Nov 2008 17:56:36 -0500</t>
  </si>
  <si>
    <t>"'john.podesta@gmail.com'" &lt;john.podesta@gmail.com&gt;, 
 "john.podesta@ptt.gov" &lt;john.podesta@ptt.gov&gt;</t>
  </si>
  <si>
    <t>RE: Calls</t>
  </si>
  <si>
    <t>&lt;96AB68D2CFDF484BA95B23C51E9C8B053CE0241795@CAPMAILBOX.americanprogresscenter.org&gt;</t>
  </si>
  <si>
    <t>Thu, 10 Dec 2015 13:43:00 -0500</t>
  </si>
  <si>
    <t>&lt;CAE6FiQ8TZ9gaq69HJ6QQdW_SmGL4nOyySqGfQo7_ewN_6qXDyg@mail.gmail.com&gt;</t>
  </si>
  <si>
    <t>Tue, 2 Dec 2008 20:16:07 -0500</t>
  </si>
  <si>
    <t>WEDNESDAY Schedule for President Elect Barack Obama</t>
  </si>
  <si>
    <t>&lt;910765B614388641B55B89646DC9E157058142B1@SENATE-MS06.senate.ussenate.us&gt;</t>
  </si>
  <si>
    <t>Fri, 7 Nov 2008 23:08:34 +0000</t>
  </si>
  <si>
    <t>"Robert Bauer" &lt;RBauer@perkinscoie.com&gt;</t>
  </si>
  <si>
    <t>Re: White House Counsel Memo</t>
  </si>
  <si>
    <t>&lt;1443387043-1226099300-cardhu_decombobulator_blackberry.rim.net-1206538136-@bxe245.bisx.prod.on.blackberry&gt;</t>
  </si>
  <si>
    <t>Tue, 19 May 2015 17:29:59 -0400</t>
  </si>
  <si>
    <t>"jonathan@jonathansilver.net" &lt;jonathan@jonathansilver.net&gt;</t>
  </si>
  <si>
    <t xml:space="preserve">Eager to help </t>
  </si>
  <si>
    <t>&lt;DEA55A5F-635B-47D9-85EC-5E799A0C6456@jonathansilver.net&gt;</t>
  </si>
  <si>
    <t>Thu, 15 Jan 2009 16:55:36 -0500</t>
  </si>
  <si>
    <t>[big campaign] POLITICO: Obama allies lean on Voinovich in Ohio</t>
  </si>
  <si>
    <t>&lt;29FF7EFA288ACD488DD412939D4D1BABB57E2A@aufc-server.AUFC.local&gt;</t>
  </si>
  <si>
    <t>Sat, 8 Nov 2008 00:11:57 +0000</t>
  </si>
  <si>
    <t>Delivered: Re: WPost?</t>
  </si>
  <si>
    <t>&lt;1112463706-1226103103-cardhu_decombobulator_blackberry.rim.net-2146011452-@bxe245.bisx.prod.on.blackberry&gt;</t>
  </si>
  <si>
    <t>Mon, 18 May 2015 14:41:48 -0500</t>
  </si>
  <si>
    <t>Re: Revised Launch Speech Outline</t>
  </si>
  <si>
    <t>&lt;1254015109318892518@unknownmsgid&gt;</t>
  </si>
  <si>
    <t>Mon, 10 Nov 2014 21:10:35 +0000</t>
  </si>
  <si>
    <t>Christopher Jewell &lt;cdjewell@law.georgetown.edu&gt;</t>
  </si>
  <si>
    <t>RE: Dermatologist recommendation</t>
  </si>
  <si>
    <t>&lt;0E21EF3BCA9269489C34B910962E0269187D8254@LAW-MBX01.law.georgetown.edu&gt;</t>
  </si>
  <si>
    <t>Wed, 27 May 2015 16:36:10 +0000</t>
  </si>
  <si>
    <t>Governor Richardson</t>
  </si>
  <si>
    <t>&lt;AMSPR06MB10299556C1D932BCE2A3D13F2CB0@AMSPR06MB102.eurprd06.prod.outlook.com&gt;</t>
  </si>
  <si>
    <t>Thu, 7 May 2015 16:59:56 -0400</t>
  </si>
  <si>
    <t>&lt;CAEMn5Q=1dc14bnyt0yfkF8F_WTgW+tDueK61ndGigcmxsBPjdQ@mail.gmail.com&gt;</t>
  </si>
  <si>
    <t>Mon, 27 Jul 2015 22:28:09 -0400</t>
  </si>
  <si>
    <t>Huma Abedin &lt;ha16@hillaryclinton.com&gt;, 
 "Margolis, Jim" &lt;Jim.Margolis@gmmb.com&gt;, Mandy Grunwald &lt;gruncom@aol.com&gt;, 
 Robby Mook &lt;re47@hillaryclinton.com&gt;, 
 Charles Baker &lt;cbaker@hillaryclinton.com&gt;, 
 Marc Elias &lt;melias@hillaryclinton.com&gt;, 
 John Podesta &lt;john.podesta@gmail.com&gt;, 
 John Podesta &lt;jp66@hillaryclinton.com&gt;, 
 Oren Shur &lt;oshur@hillaryclinton.com&gt;, 
 Jennifer Palmieri &lt;jpalmieri@hillaryclinton.com&gt;, 
 Kristina Schake &lt;kschake@hillaryclinton.com&gt;, 
 Christina Reynolds &lt;creynolds@hillaryclinton.com&gt;, 
 Lona Valmoro &lt;lvalmoro@hillaryclinton.com&gt;</t>
  </si>
  <si>
    <t>POSTPONED -- Call with HRC to discuss Legal Memo</t>
  </si>
  <si>
    <t>&lt;CADp8JMwyk69Gt7PJi6HTd7LYrQi-fWyNGeBLyzoHMXUZw8fq7Q@mail.gmail.com&gt;</t>
  </si>
  <si>
    <t>Thu, 10 Dec 2015 19:39:14 -0500</t>
  </si>
  <si>
    <t>&lt;CAE6FiQ8-mWv3uWay2K2oH-WPKK0rSitY-PuK+JG8DYav2yv-9w@mail.gmail.com&gt;</t>
  </si>
  <si>
    <t>Fri, 3 Jul 2015 11:45:47 -0400</t>
  </si>
  <si>
    <t>&lt;-6683761256366321700@unknownmsgid&gt;</t>
  </si>
  <si>
    <t>Fri, 3 Jul 2015 13:14:00 -0400</t>
  </si>
  <si>
    <t>&lt;8421663201104868568@unknownmsgid&gt;</t>
  </si>
  <si>
    <t>Sun, 6 Mar 2016 18:46:22 -0500</t>
  </si>
  <si>
    <t>Re: FLINT INFRASTRUCTURE STATEMENT</t>
  </si>
  <si>
    <t>&lt;-9172278614625261806@unknownmsgid&gt;</t>
  </si>
  <si>
    <t>Thu, 10 Mar 2016 18:12:19 +0000</t>
  </si>
  <si>
    <t>AIPAC</t>
  </si>
  <si>
    <t>&lt;82b3a0c5fdd148faa18a9bc47fb15c6e@CBIvEX01eUS.cov.com&gt;</t>
  </si>
  <si>
    <t>Sat, 5 Sep 2015 17:35:48 +0000</t>
  </si>
  <si>
    <t>Thomas Hale &lt;thomas.hale@bsg.ox.ac.uk&gt;</t>
  </si>
  <si>
    <t>Invitation to Deliver Remarks at High-level Reception on Climate
 Change/Sustainable Development Goals during UNGA</t>
  </si>
  <si>
    <t>&lt;D210C2F9.3AB50%thomas.hale@bsg.ox.ac.uk&gt;</t>
  </si>
  <si>
    <t>Mon, 22 Feb 2016 13:35:11 -0500</t>
  </si>
  <si>
    <t>Jamile Kadre &lt;jk1652@georgetown.edu&gt;</t>
  </si>
  <si>
    <t>Congressional Investigations Paper Topic</t>
  </si>
  <si>
    <t>&lt;CAOt4AJDuHj=nJZbLD4rzB6EboGnewhw931Zz55E1--1DB7nRCA@mail.gmail.com&gt;</t>
  </si>
  <si>
    <t>Tue, 1 Dec 2015 15:28:15 -0600</t>
  </si>
  <si>
    <t>ABA Standing Committee on Law and National Security
	&lt;nationalsecurity@AMERICANBAR.ORG&gt;</t>
  </si>
  <si>
    <t>Breakfast Briefing with Stewart Baker: "Sanctions as a Tool to Combat Cyber Espionage"</t>
  </si>
  <si>
    <t>&lt;1857-5578758.1449005300031.JavaMail.SYSTEM@chg-mcm-prod&gt;</t>
  </si>
  <si>
    <t>Thu, 17 Sep 2015 00:20:09 +0000</t>
  </si>
  <si>
    <t>Alice Cosgrove &lt;alice.e.cosgrove@gmail.com&gt;, 
 Anne Hall &lt;Anne.Hall@APORTER.COM&gt;, Bill Antholis &lt;antholis@virginia.edu&gt;,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Colin Kahl &lt;colin.h.kahl@gmail.com&gt;, 
 =?us-ascii?Q?Dan=0D=0A_Benjamin?= &lt;dbenjam61@hotmail.com&gt;, 
 Daniel Silverberg &lt;danielsilverberg@yahoo.com&gt;, 
 Denis McDonough &lt;denis.mcdonough@gmail.com&gt;, 
 Derek Chollet &lt;dhchollet@gmail.com&gt;, 
 "Don Gips (don.gips@gmail.com)" &lt;don.gips@gmail.com&gt;, 
 Don Kerrick &lt;donkerrick@gmail.com&gt;, Eryn Sanders &lt;eryn.sepp@gmail.com&gt;, 
 Fariba Yassaee &lt;fyassaee@albrightstonebridge.com&gt;, 
 Greg Craig &lt;gcraig@skadden.com&gt;, 
 "Jake Sullivan (Jake.sullivan@gmail.com)" &lt;Jake.sullivan@gmail.com&gt;, 
 Jamie Rubin &lt;JamesPRubin1960@gmail.com&gt;, 
 =?us-ascii?Q?Jan=0D=0A_Stewart?= &lt;jstewart@albrightstonebridge.com&gt;, 
 Jasmine Battle &lt;jbattle@albrightstonebridge.com&gt;, 
 Jeff Smith &lt;jeffrey_smith@aporter.com&gt;, Jeremy Bash &lt;jeremybash@gmail.com&gt;, 
 Jessica Lewis &lt;lewisje03@yahoo.com&gt;, 
 =?us-ascii?Q?Jim=0D=0A_Miller_-_Department_of_Defense_=28james.n.miller.jr@gmail.com?=
 =?us-ascii?Q?=29?= &lt;james.n.miller.jr@gmail.com&gt;, 
 Jim O'Brien &lt;jobrien@albrightstonebridge.com&gt;, 
 "Joanna Nicoletti (info@forwardengagement.org)" &lt;info@forwardengagement.org&gt;, 
 Joe Cirincione &lt;jcirincione@ploughshares.org&gt;, 
 John Norris &lt;jnorris@americanprogress.org&gt;, 
 John Podesta &lt;john.podesta@gmail.com&gt;, Julianne Smith &lt;julsmi@gmail.com&gt;, 
 Ken Lieberthal &lt;klieberthal@brookings.edu&gt;, 
 Kurt Campbell &lt;kurtmcampbell@yahoo.com&gt;, 
 =?us-ascii?Q?Leon=0D=0A_Fuerth?= &lt;hdpf@msn.com&gt;, 
 "Maggie McCloud (mmccloud@dmggroup.com)" &lt;mmccloud@dmggroup.com&gt;, 
 Maida Stadtler &lt;mstadtler@apcoworldwide.com&gt;, 
 Marcel   Lettre &lt;marcel.lettre@gmail.com&gt;, 
 "Mariah Sixkiller (mariah6@gmail.com)" &lt;mariah6@gmail.com&gt;, 
 Martin Indyk &lt;mindyk@brookings.edu&gt;, 
 Michele Flournoy &lt;micheleflournoy3@gmail.com&gt;, 
 =?us-ascii?Q?Mike_Morell=0D=0A_=28mmorell@beaconglobalstrategies.com=29?= &lt;mmorell@beaconglobalstrategies.com&gt;, 
 Milia Fisher &lt;mfisher@hillaryclinton.com&gt;, 
 Olivia Beavers &lt;olb4vt@virginia.edu&gt;, "Pat Griffin" &lt;pgriffin@pmj-dc.com&gt;, 
 =?us-ascii?Q?philip.gordon=0D=0A_=28philip.gordon@verizon.net=29?= &lt;philip.gordon@verizon.net&gt;, 
 Rob Malley &lt;rmalley555@gmail.com&gt;, 
 Samuel Berger &lt;sberger@albrightstonebridge.com&gt;, 
 Sharon Burke &lt;burkese@comcast.net&gt;, "Steve Ricchetti" &lt;sricchetti@cox.net&gt;, 
 Strobe Talbott &lt;stalbott@brookings.edu&gt;, Susan Rice &lt;ricesusane@aol.com&gt;, 
 Suzy George &lt;suzygeorge8@gmail.com&gt;, 
 "Tamara Wittes (twittes@brookings.edu)" &lt;twittes@brookings.edu&gt;, 
 Tara Sonenshine &lt;tsonenshine@earthlink.net&gt;, 
 Theodore Waddelow &lt;twaddelow@albrightstonebridge.com&gt;, 
 Tim Roemer &lt;tjroemer@gmail.com&gt;, "Tom Daschle" &lt;Tom@DaschleGroup.com&gt;, 
 Tom Donilon &lt;tdonilon@gmail.com&gt;, Tom Downey &lt;tdowney@dmggroup.com&gt;, 
 Tommy Ross &lt;trossjr@gmail.com&gt;, 
 "Toni Verstandig (tonigverstandig@aol.com)" &lt;tonigverstandig@aol.com&gt;, 
 Tony Blinken &lt;ablinken@aol.com&gt;, 
 Veronica Pollack &lt;veronica@daschlegroup.com&gt;, 
 "Vikram Singh" &lt;vsingh@americanprogress.org&gt;, 
 Wendy Sherman &lt;wendyrsherman@gmail.com&gt;</t>
  </si>
  <si>
    <t>Katulis' SFRC testimony</t>
  </si>
  <si>
    <t>&lt;BLUPR07MB322C1FE32D61F8B60266F48D95A0@BLUPR07MB322.namprd07.prod.outlook.com&gt;</t>
  </si>
  <si>
    <t>Sat, 18 Apr 2015 02:17:21 +0000</t>
  </si>
  <si>
    <t>Fwd: Can come sunday to jdp...don staying til tuesday, we will have
 dinner monday</t>
  </si>
  <si>
    <t>&lt;03A89117-AAC1-4B60-8362-9804E85B1F99@podesta.com&gt;</t>
  </si>
  <si>
    <t>Sat, 14 Jun 2014 22:39:41 -0400</t>
  </si>
  <si>
    <t>Re: GE-Puerto Rico</t>
  </si>
  <si>
    <t>&lt;CAE6FiQ8eiwyFGj13AEC0w8Fz=CvFudhwRmznBc3u7nYmSy8dmA@mail.gmail.com&gt;</t>
  </si>
  <si>
    <t>Mon, 18 Aug 2008 17:53:30 -0500</t>
  </si>
  <si>
    <t>"Adam Hitchcock" &lt;ahitchcock@barackobama.com&gt;, john.podesta@gmail.com, 
 william.m.daley@jpmchase.com, cedley@gmail.com, 
 "Valerie Jarrett" &lt;vjarrett@barackobama.com&gt;, fpena@vestarden.com, 
 fromanm@citi.com, don.gips@level3.com, 
 "Pete Rouse" &lt;prouse@barackobama.com&gt;, 
 "Melody Barnes" &lt;mbarnes@barackobama.com&gt;, 
 "Bob Bauer (Perkins Coie)" &lt;rbauer@perkinscoie.com&gt;, 
 jg@rock-creek-ventures.com, cbutts.obama08@gmail.com, burke1262@cox.net, 
 cbrowner@thealbrightgroupllc.com, sonalshah@google.com, ricesusane@aol.com, 
 todd.stern@wilmerhale.com</t>
  </si>
  <si>
    <t>Transition memo</t>
  </si>
  <si>
    <t>&lt;1B00035490093D4A9609987376E3B8332418599B@manny.obama.local&gt;</t>
  </si>
  <si>
    <t>Fri, 17 Jul 2015 21:15:49 -0500</t>
  </si>
  <si>
    <t>&lt;-673281769227672534@unknownmsgid&gt;</t>
  </si>
  <si>
    <t>Thu, 19 Nov 2015 14:11:29 -0500</t>
  </si>
  <si>
    <t>Fwd: UPDATED : Surrogates Out Today (11/19)</t>
  </si>
  <si>
    <t>&lt;CANvypvD8f1vNx=s5mO2wzrAv09mbg7mK79Y8nQ8d5dwU+ZiHuA@mail.gmail.com&gt;</t>
  </si>
  <si>
    <t>Mon, 14 Mar 2016 22:12:22 -0400</t>
  </si>
  <si>
    <t>Kristina Costa &lt;kcosta@hillaryclinton.com&gt;, 
 Jake Sullivan &lt;jsullivan@hillaryclinton.com&gt;</t>
  </si>
  <si>
    <t>Fwd: Atlantic/Arctic tomorrow</t>
  </si>
  <si>
    <t>&lt;CAE6FiQ94ixyH=ir3TmygrZ11Nvz4QtttB7joWdfiyqOjeozbMQ@mail.gmail.com&gt;</t>
  </si>
  <si>
    <t>Wed, 24 Nov 2010 14:51:01 -0500</t>
  </si>
  <si>
    <t>"Arnie MaryAnn Debbie Michael David Jonathan" &lt;paperlesspost@paperlesspost.com&gt;</t>
  </si>
  <si>
    <t>&lt;15.6178006.e7d163a28cb2a4dbe007146c876a3038210b4920@paperlesspost.com&gt;</t>
  </si>
  <si>
    <t>Wed, 6 Aug 2008 11:42:13 -0400</t>
  </si>
  <si>
    <t>[big campaign] NYT: 'As Iraq Surplus Rises, Little Goes Into
 Rebuilding'</t>
  </si>
  <si>
    <t>&lt;29FF7EFA288ACD488DD412939D4D1BAB9778A6@aufc-server.AUFC.local&gt;</t>
  </si>
  <si>
    <t>Fri, 2 Oct 2015 18:05:50 +0000</t>
  </si>
  <si>
    <t>Big things are happening</t>
  </si>
  <si>
    <t>&lt;722192495.72426971443809150791.JavaMail.app@rbg21.atlis1&gt;</t>
  </si>
  <si>
    <t>Fri, 21 Nov 2008 14:05:47 -0800</t>
  </si>
  <si>
    <t>rothk@hrw.org, aromero@aclu.org</t>
  </si>
  <si>
    <t>FW: International Herald Tribune</t>
  </si>
  <si>
    <t>&lt;8140EFEC4F075149906DDA0B6FFA184859EF8B@WinExc01.sandlerfamily.org&gt;</t>
  </si>
  <si>
    <t>Wed, 19 Aug 2015 18:06:41 -0400</t>
  </si>
  <si>
    <t>Stewart Busch &lt;stewartwbusch@gmail.com&gt;, Eryn Sepp &lt;eryn.sepp@gmail.com&gt;</t>
  </si>
  <si>
    <t>Introducing Abbey!</t>
  </si>
  <si>
    <t>&lt;CAKM1B-94iVnbrKCPkqWDONbjayiH1UqYoEWbS6O_jebXyAj66A@mail.gmail.com&gt;</t>
  </si>
  <si>
    <t>Tue, 12 May 2015 01:48:38 -0400</t>
  </si>
  <si>
    <t>Re: Ron Klain</t>
  </si>
  <si>
    <t>&lt;CAE6FiQ-_W0t3DVWGspU7ESmpC1F233i1Ces_r2EPejVDEsQaNQ@mail.gmail.com&gt;</t>
  </si>
  <si>
    <t>Wed, 3 Dec 2014 20:50:57 -0500</t>
  </si>
  <si>
    <t>Robert Jamieson &lt;rjamieson7@gmail.com&gt;</t>
  </si>
  <si>
    <t>&lt;BLU406-EAS23213AF63941804F6BF532FEF780@phx.gbl&gt;</t>
  </si>
  <si>
    <t>Fri, 23 Oct 2015 00:11:15 -0400</t>
  </si>
  <si>
    <t>Fwd: BuildingLink Login Instructions</t>
  </si>
  <si>
    <t>&lt;CAA4XnVACNi0y-g7LFz-QhC=wOoiDGhGtLrrLpnTxbfBL7M2kTw@mail.gmail.com&gt;</t>
  </si>
  <si>
    <t>Fri, 18 Sep 2015 15:58:37 +0000</t>
  </si>
  <si>
    <t>Colloquium reminder: Albert Choi noon in the Hotung dining room</t>
  </si>
  <si>
    <t>&lt;B035E1734360BF4FA8444A0446D33E0CD680DA@LAW-MBX02.law.georgetown.edu&gt;</t>
  </si>
  <si>
    <t>Thu, 3 Dec 2015 15:25:31 -0500</t>
  </si>
  <si>
    <t>Fwd: FYI</t>
  </si>
  <si>
    <t>&lt;CANvypvDH0ELNPK3nOSAMHia2=KwB8xPi2mTdVNdKW7C-Qvxstw@mail.gmail.com&gt;</t>
  </si>
  <si>
    <t>Wed, 4 Jan 2012 18:10:55 -0500</t>
  </si>
  <si>
    <t>RE: history project</t>
  </si>
  <si>
    <t>&lt;DD26EE79F4B6AB4A85D7C90F536D3CA32A53B6305D@CLINTON07.utopiasystems.net&gt;</t>
  </si>
  <si>
    <t>Fri, 13 Mar 2015 08:50:21 -0400</t>
  </si>
  <si>
    <t>&lt;9CE70DA7-B45F-4A99-BE58-BD7994DD28F7@gmail.com&gt;</t>
  </si>
  <si>
    <t>Sun, 5 Oct 2014 19:43:05 +0000</t>
  </si>
  <si>
    <t>&lt;EF34FD49-0DCE-4734-A3FF-E997D318B627@podesta.com&gt;</t>
  </si>
  <si>
    <t>Mon, 21 Sep 2015 13:22:25 -0400</t>
  </si>
  <si>
    <t>Ann O'Leary &lt;aoleary@hillaryclinton.com&gt;</t>
  </si>
  <si>
    <t>Re: CLIP | USA Today: Hillary Clinton's 21 words clobber biotechs</t>
  </si>
  <si>
    <t>&lt;955BBDA6-A7E2-49CD-B5A9-D3721F330040@aol.com&gt;</t>
  </si>
  <si>
    <t>Wed, 13 Jan 2016 12:05:46 -0500</t>
  </si>
  <si>
    <t>Re: SMART endorses HRC!</t>
  </si>
  <si>
    <t>&lt;3856648727829258856@unknownmsgid&gt;</t>
  </si>
  <si>
    <t>Mon, 29 Jun 2015 19:24:24 -0400</t>
  </si>
  <si>
    <t>Leibovich Memo</t>
  </si>
  <si>
    <t>&lt;CAEMn5Qk+7_1o=MXbeybi_PCbSRzTcMDz44v8q5qyOr218=p_Yg@mail.gmail.com&gt;</t>
  </si>
  <si>
    <t>Sun, 6 Dec 2015 16:09:41 +0000</t>
  </si>
  <si>
    <t>John -- make it official in the next hour??</t>
  </si>
  <si>
    <t>&lt;9eda4b0dc46bb921fe72425b99da1cef@bounce.bluestatedigital.com&gt;</t>
  </si>
  <si>
    <t>Tue, 15 Dec 2015 18:50:10 -0500</t>
  </si>
  <si>
    <t>&lt;CAE6FiQ8qKYtNGm7ZpVTu=1-7FkTiT6mrGbmYHSnKj_NjckbW_A@mail.gmail.com&gt;</t>
  </si>
  <si>
    <t>Sun, 13 Dec 2015 21:31:18 +0000</t>
  </si>
  <si>
    <t>Canceled Event: Daily Senior Staff Meeting @ Mon Dec 14, 2015 8:45am
 - 9:15am (john.podesta@gmail.com)</t>
  </si>
  <si>
    <t>&lt;001a11c21500e4f6920526ce464c@google.com&gt;</t>
  </si>
  <si>
    <t>Tue, 21 Apr 2015 13:13:51 -0400</t>
  </si>
  <si>
    <t>Jack Bury &lt;jack.bury@gmail.com&gt;</t>
  </si>
  <si>
    <t>&lt;CAF4wmSFPexOCoDUKTLt2QjrBEaFY58nvUR7_geWrrJNcLzHMEg@mail.gmail.com&gt;</t>
  </si>
  <si>
    <t>Sat, 18 May 2013 15:07:24 -0400</t>
  </si>
  <si>
    <t>This is just adorable:</t>
  </si>
  <si>
    <t>&lt;266c3fd1141c008bdec23f578eed16c5@ofa0.bounce.bluestatedigital.com&gt;</t>
  </si>
  <si>
    <t>Tue, 3 Nov 2015 08:43:20 -0600</t>
  </si>
  <si>
    <t>ABA Leisure &lt;ABALeisure@americanbar.org&gt;</t>
  </si>
  <si>
    <t>We saved you a seat.</t>
  </si>
  <si>
    <t>&lt;6324-24769642.1446562067853.JavaMail.SYSTEM@chg-mcm-prod&gt;</t>
  </si>
  <si>
    <t>Sat, 8 Nov 2008 00:12:28 +0000</t>
  </si>
  <si>
    <t>Delivered: Fw: press call</t>
  </si>
  <si>
    <t>&lt;785493879-1226103134-cardhu_decombobulator_blackberry.rim.net-1756287967-@bxe245.bisx.prod.on.blackberry&gt;</t>
  </si>
  <si>
    <t>Mon, 29 Feb 2016 12:11:23 -0500</t>
  </si>
  <si>
    <t>TIME | Jay Newton Small - updated anecdote from SC or TN ?</t>
  </si>
  <si>
    <t>&lt;CANvypvCvYtPBbK3X0F=uX=dZfGBYFbKdNCc8NV1iHqPcNnh1Tg@mail.gmail.com&gt;</t>
  </si>
  <si>
    <t>Thu, 16 Apr 2015 15:03:23 -0400</t>
  </si>
  <si>
    <t>"Rosenberg, Carol" &lt;crosenberg@miamiherald.com&gt;</t>
  </si>
  <si>
    <t>Know you're impossibly busy</t>
  </si>
  <si>
    <t>&lt;CAH8WAu_fkqZ+2YBgoNnX+edKDp23rk+gLNj+dZeXaWLzjVxNtg@mail.gmail.com&gt;</t>
  </si>
  <si>
    <t>Thu, 13 Mar 2014 09:10:19 -0400</t>
  </si>
  <si>
    <t>"daplouffe@icloud.com" &lt;daplouffe@icloud.com&gt;, 
 Robby Mook &lt;robbymook@gmail.com&gt;, John Podesta &lt;john.podesta@gmail.com&gt;</t>
  </si>
  <si>
    <t>31 March Meeting</t>
  </si>
  <si>
    <t>&lt;CALk44aAcAy5qH8aLoqZ7kAecgguNWhnuNvn4xQvHU1Mkepeaxg@mail.gmail.com&gt;</t>
  </si>
  <si>
    <t>Sun, 19 Jul 2015 09:04:24 -0400</t>
  </si>
  <si>
    <t>&lt;-2220375083444468731@unknownmsgid&gt;</t>
  </si>
  <si>
    <t>Sun, 20 Apr 2014 11:20:09 -0400</t>
  </si>
  <si>
    <t>&lt;CAE6FiQ_PqcdXBNHNQ1KipXVxS=k7VYB9uVXFWH6W_rpPqe9RGA@mail.gmail.com&gt;</t>
  </si>
  <si>
    <t>Sun, 14 Dec 2014 14:47:27 +0000</t>
  </si>
  <si>
    <t>&lt;174d55f397-podesta=law.georgetown.edu@mail.vresp.com&gt;</t>
  </si>
  <si>
    <t>Fri, 5 Dec 2014 19:39:19 +0000</t>
  </si>
  <si>
    <t>NY Democrats &lt;NY_Democrats@mail.vresp.com&gt;</t>
  </si>
  <si>
    <t>Holiday Party &amp; Toy Drive</t>
  </si>
  <si>
    <t>&lt;9774170965-podesta=law.georgetown.edu@mail.vresp.com&gt;</t>
  </si>
  <si>
    <t>Sat, 17 Dec 2011 15:58:31 -0500</t>
  </si>
  <si>
    <t>"'cheryl.mills@gmail.com'" &lt;cheryl.mills@gmail.com&gt;, 
 "'john.podesta@gmail.com'" &lt;john.podesta@gmail.com&gt;, 
 Justin Cooper &lt;Justin@presidentclinton.com&gt;, 
 "'terry@tdmca.com'" &lt;terry@tdmca.com&gt;</t>
  </si>
  <si>
    <t>&lt;786762D781A7FF4FAC9060892B40448822B4BD14D1@CLNTINET08.clinton.local&gt;</t>
  </si>
  <si>
    <t>Wed, 29 Oct 2014 22:36:04 +0000</t>
  </si>
  <si>
    <t>Join Us for Our Last Fundraiser!</t>
  </si>
  <si>
    <t>&lt;5caadcc94018d9bfcc75aa42b8a43135@bounce.bluestatedigital.com&gt;</t>
  </si>
  <si>
    <t>Sun, 23 Aug 2015 11:11:37 -0400</t>
  </si>
  <si>
    <t>&lt;-2434466310778333022@unknownmsgid&gt;</t>
  </si>
  <si>
    <t>Fri, 7 Nov 2014 20:25:48 +0000</t>
  </si>
  <si>
    <t>Paola Marugan</t>
  </si>
  <si>
    <t>&lt;D082925C.A3F7B%george.petasis@law.georgetown.edu&gt;</t>
  </si>
  <si>
    <t>Wed, 2 Sep 2015 17:21:16 -0400</t>
  </si>
  <si>
    <t>Vin Gopal &lt;vin.gopal.2008@gmail.com&gt;</t>
  </si>
  <si>
    <t>Re: MOMMOUTH COUNTY FOR HILLARY...100,000 VOTES FOR HILLARY ,
 CHAIRMAN CURRIE, KELLY , JENNIFER.</t>
  </si>
  <si>
    <t>&lt;CAHmQLjoz=4r2mZqPH7NT77n3s9g=jGjZqNEwAo=Z7785NYs7Bw@mail.gmail.com&gt;</t>
  </si>
  <si>
    <t>Mon, 24 Aug 2015 11:54:06 +0000</t>
  </si>
  <si>
    <t>creynolds@hillaryclinton.com, mharris@hillaryclinton.com, 
 dschwerin@hillaryclinton.com, hstone@hillaryclinton.com, 
 sbay@hillaryclinton.com, arenteria@hillaryclinton.com, 
 kfinney@hillaryclinton.com, tgoff@hillaryclinton.com, 
 jsullivan@hillaryclinton.com, tcarrk@hillaryclinton.com, 
 bfallon@hillaryclinton.com, john.podesta@gmail.com, 
 mmarshall@hillaryclinton.com, re47@hillaryclinton.com, 
 jpalmieri@hillaryclinton.com, kschake@hillaryclinton.com, 
 oshur@hillaryclinton.com, ha16@hillaryclinton.com</t>
  </si>
  <si>
    <t>[Update] Integration Meeting</t>
  </si>
  <si>
    <t>&lt;001a1149035e4dcecc051e0d46d2@google.com&gt;</t>
  </si>
  <si>
    <t>Sun, 20 Mar 2016 08:19:08 -0700</t>
  </si>
  <si>
    <t>john.podesta@gmail.com, jp66@hillaryclinton.com</t>
  </si>
  <si>
    <t>Time to catch up?</t>
  </si>
  <si>
    <t>&lt;2701464377681032267@unknownmsgid&gt;</t>
  </si>
  <si>
    <t>Tue, 13 Jan 2009 12:47:40 -0500</t>
  </si>
  <si>
    <t>[big campaign] AUFC Releases New Video Featuring President-Elect
 Obama's Calls for Passage of a Major Jobs and Economic Recovery Plan</t>
  </si>
  <si>
    <t>&lt;29FF7EFA288ACD488DD412939D4D1BABB57B69@aufc-server.AUFC.local&gt;</t>
  </si>
  <si>
    <t>Mon, 29 Feb 2016 14:22:38 +0000</t>
  </si>
  <si>
    <t>"tinaflournoy@presidentclinton.com" &lt;tinaflournoy@presidentclinton.com&gt;</t>
  </si>
  <si>
    <t>Memos from Mitchell Berger</t>
  </si>
  <si>
    <t>&lt;9F5B32149CB2114C842E02D7BB93F8A8413B2DC0@Exch-MBX3.bergersingerman.com&gt;</t>
  </si>
  <si>
    <t>Thu, 26 Mar 2015 08:52:15 -0400</t>
  </si>
  <si>
    <t>Re: tonight?</t>
  </si>
  <si>
    <t>&lt;3C884EEE-3EF6-45CF-8CDE-27CEA043FFE2@gmail.com&gt;</t>
  </si>
  <si>
    <t>Sat, 7 Nov 2015 11:37:38 -0500</t>
  </si>
  <si>
    <t>Fwd: label</t>
  </si>
  <si>
    <t>&lt;CAE6FiQ-JJmnX=OsdD66V3mj2Pr-sv6eaZpC1AcK=fQJFs3mtAg@mail.gmail.com&gt;</t>
  </si>
  <si>
    <t>Fri, 17 Jul 2015 13:50:39 -0400</t>
  </si>
  <si>
    <t>Re: happy to report...</t>
  </si>
  <si>
    <t>&lt;CAOLO1-=FK2=+c-38VNoqJsn83UHpEcUo_mnp5u4Nxm4fqWDpLQ@mail.gmail.com&gt;</t>
  </si>
  <si>
    <t>Mon, 15 Dec 2014 14:56:25 -0500</t>
  </si>
  <si>
    <t>&lt;CAGLPf4ck9AyJPQJWEwjU1wwkfrj_ZxKO2H3sz-vCsYpqWRzOQw@mail.gmail.com&gt;</t>
  </si>
  <si>
    <t>Sat, 23 May 2015 21:18:47 -0400</t>
  </si>
  <si>
    <t>Re: For our 8am call</t>
  </si>
  <si>
    <t>&lt;CAMhPeA_bqs_yuKJFTAJVn_JzJtQXke0cNZT6e3yA3uu2kUqgsA@mail.gmail.com&gt;</t>
  </si>
  <si>
    <t>Fri, 30 Jan 2015 12:53:32 +0000</t>
  </si>
  <si>
    <t>Today: Gender, Privacy, and Hate Crimes in Cyberspace</t>
  </si>
  <si>
    <t>&lt;18320F76-F802-4130-94E1-40AFC3B93428@law.georgetown.edu&gt;</t>
  </si>
  <si>
    <t>Wed, 22 Oct 2008 11:53:44 -0400</t>
  </si>
  <si>
    <t>[big campaign] FW: Watchdog's New TV Ad Takes Aim At McConnell's
 "Clout"</t>
  </si>
  <si>
    <t>&lt;C524C4C8.87F11%ddonnelly@campaignmoney.org&gt;</t>
  </si>
  <si>
    <t>Thu, 22 Jan 2015 15:48:30 +0000</t>
  </si>
  <si>
    <t>Olivia Nopakaew &lt;tn78@law.georgetown.edu&gt;</t>
  </si>
  <si>
    <t>Angela Campbell &lt;campbeaj@law.georgetown.edu&gt;, 
 Richard Diamond &lt;diamond@law.georgetown.edu&gt;, 
 Diana Donahoe &lt;donahoe@law.georgetown.edu&gt;, 
 Philip Schrag &lt;schrag@law.georgetown.edu&gt;, 
 Girardeau Spann &lt;spann@law.georgetown.edu&gt;, 
 Robert Stumberg &lt;stumberg@law.georgetown.edu&gt;, 
 "Michelle M. Wu" &lt;mmw84@law.georgetown.edu&gt;, 
 Sally McCarthy &lt;sem35@law.georgetown.edu&gt;, 
 George Petasis &lt;George.Petasis@law.georgetown.edu&gt;, 
 Julie Salah &lt;jms552@law.georgetown.edu&gt;, 
 Anna Selden &lt;as78@law.georgetown.edu&gt;, 
 "Richard J. Simon" &lt;rjs238@law.georgetown.edu&gt;, 
 "Roger V. Skalbeck" &lt;rvs5@law.georgetown.edu&gt;, 
 Larry Center &lt;center@law.georgetown.edu&gt;, 
 Law Faculty and Visitors &lt;LawFacultyandVisitors@law.georgetown.edu&gt;, 
 Law Center Deans &lt;LawCenterDeans@law.georgetown.edu&gt;, 
 Gary Heald &lt;gh242@law.georgetown.edu&gt;, 
 Sarah Kelly &lt;sarah.kelly@law.georgetown.edu&gt;, 
 Tanina Rostain &lt;tr238@law.georgetown.edu&gt;</t>
  </si>
  <si>
    <t>Electronic courtroom lunch Friday January 30th</t>
  </si>
  <si>
    <t>&lt;FA909D932E672D4FBFA807498952B0F2184EE1AF@LAW-MBX02.law.georgetown.edu&gt;</t>
  </si>
  <si>
    <t>Tue, 26 Jan 2016 07:33:11 -0500</t>
  </si>
  <si>
    <t>&lt;D929132E-575F-41CF-BC0A-315324B47ABA@gmail.com&gt;</t>
  </si>
  <si>
    <t>Tue, 23 Feb 2016 04:04:55 +0000</t>
  </si>
  <si>
    <t>March 18th Connecticut</t>
  </si>
  <si>
    <t>&lt;20160223040454.5382228.47639.38951@robertiglobal.com&gt;</t>
  </si>
  <si>
    <t>Thu, 16 Jul 2015 18:18:37 -0400</t>
  </si>
  <si>
    <t>NiedermeierAssoc@aol.com</t>
  </si>
  <si>
    <t>Poll</t>
  </si>
  <si>
    <t>&lt;1d4f03.4fffe2bf.42d987bd@aol.com&gt;</t>
  </si>
  <si>
    <t>Tue, 29 Jul 2014 06:51:18 -0400</t>
  </si>
  <si>
    <t>"Richard C. Blum" &lt;rblum@blumcapital.com&gt;</t>
  </si>
  <si>
    <t>Re: African bus meeting on August 5</t>
  </si>
  <si>
    <t>&lt;759B18D3-2CBE-41C7-862D-BF45521A3880@gmail.com&gt;</t>
  </si>
  <si>
    <t>Sat, 30 Jan 2016 19:22:22 -0500</t>
  </si>
  <si>
    <t>Re: Showing Sun (tomorrow) 1 pm</t>
  </si>
  <si>
    <t>&lt;CAE6FiQ-WnLaS7gzKCxO3w9dunxhjw-DkbTU30MZ3Hn0VEH=EUw@mail.gmail.com&gt;</t>
  </si>
  <si>
    <t>Sat, 28 Feb 2015 15:38:14 -0500</t>
  </si>
  <si>
    <t>Christina Goldfuss &lt;cgoldfuss@gmail.com&gt;</t>
  </si>
  <si>
    <t>Re: what a week!</t>
  </si>
  <si>
    <t>&lt;CAH+44WtZPB9t-ZQWC9MmkAe3SBZi02fK=kpRhHGxXTsc6jrOZQ@mail.gmail.com&gt;</t>
  </si>
  <si>
    <t>Wed, 9 Mar 2016 10:55:36 -0500</t>
  </si>
  <si>
    <t>TV traffic - next steps</t>
  </si>
  <si>
    <t>&lt;6c9a4716ea9b07282c15190faad51171@mail.gmail.com&gt;</t>
  </si>
  <si>
    <t>25 Jan 2016 16:23:35 -0500</t>
  </si>
  <si>
    <t>Armed Vigilantes Have Arrived In Flint</t>
  </si>
  <si>
    <t>&lt;4d90b58fde204a059ef3617881c2a9bc@785&gt;</t>
  </si>
  <si>
    <t>Tue, 15 Mar 2016 21:12:20 +0000</t>
  </si>
  <si>
    <t>jmueller@hillaryclinton.com</t>
  </si>
  <si>
    <t>Invitation: Members of Congress Call  @ Wed Mar 16, 2016 5pm - 5:30pm (john.podesta@gmail.com)</t>
  </si>
  <si>
    <t>&lt;94eb2c03571459a3e3052e1cdacc@google.com&gt;</t>
  </si>
  <si>
    <t>Mon, 07 Sep 2015 11:26:40 +0000</t>
  </si>
  <si>
    <t>john.podesta@gmail.com, nbudzinski@hillaryclinton.com, 
 slatham@hillaryclinton.com, mmarshall@hillaryclinton.com, 
 re47@hillaryclinton.com, hstone@hillaryclinton.com, 
 arenteria@hillaryclinton.com</t>
  </si>
  <si>
    <t>Updated Invitation: Labor Huddle @ Mon Sep 7, 2015 9:30am - 10am (john.podesta@gmail.com)</t>
  </si>
  <si>
    <t>&lt;e89a8fb1ebfaf76fd8051f2685f1@google.com&gt;</t>
  </si>
  <si>
    <t>Mon, 5 Jan 2015 04:19:39 -0500</t>
  </si>
  <si>
    <t>JJS</t>
  </si>
  <si>
    <t>&lt;0F35C581-C068-4F3F-8CD3-FE98E27E0CEF@gmail.com&gt;</t>
  </si>
  <si>
    <t>Sun, 31 Aug 2008 19:16:55 -0400</t>
  </si>
  <si>
    <t>Fw: Re:</t>
  </si>
  <si>
    <t>&lt;0DA00BFE3116BB4DB975587B3511F4E00557BEC0@EXNJMB57.nam.nsroot.net&gt;</t>
  </si>
  <si>
    <t>Mon, 15 Dec 2014 05:10:34 -0500</t>
  </si>
  <si>
    <t>&lt;CALk44aD+LjJVqQPMsq52Qfbuaz6PsOmdZcdtWgkDEDAQ7jLF9g@mail.gmail.com&gt;</t>
  </si>
  <si>
    <t>Wed, 3 Jun 2015 20:32:35 -0400</t>
  </si>
  <si>
    <t>Re: Draft statement (for use in case of inquiries)</t>
  </si>
  <si>
    <t>&lt;CAH2oiqLm5eMZhKNS_viLxJ76wZjSb87tWEpGdaPDJVLNcH+28g@mail.gmail.com&gt;</t>
  </si>
  <si>
    <t>Wed, 11 Feb 2015 11:45:12 -0500</t>
  </si>
  <si>
    <t>Re: Title</t>
  </si>
  <si>
    <t>&lt;CAOK2ngMegmKBPuJVjABySWMsQiyOctuqmNaXwBZP9tWdAP+Gww@mail.gmail.com&gt;</t>
  </si>
  <si>
    <t>Mon, 30 Mar 2015 13:56:36 +0000</t>
  </si>
  <si>
    <t>"Velz, Peter" &lt;Peter_T_Velz@who.eop.gov&gt;</t>
  </si>
  <si>
    <t>"'John.podesta@gmail.com'" &lt;John.podesta@gmail.com&gt;, 
 "'Eryn.sepp@gmail.com'" &lt;Eryn.sepp@gmail.com&gt;</t>
  </si>
  <si>
    <t>FW: Updated ACLI race results</t>
  </si>
  <si>
    <t>&lt;7A3F44441F88BA4BA57A63FF9FAF8FE93414A3B3@smeopm02&gt;</t>
  </si>
  <si>
    <t>Thu, 9 Apr 2015 12:50:30 -0400</t>
  </si>
  <si>
    <t>&lt;CADr-x=pzK_v_pZ1qG+FN5uU6a7-bVdU-1NoVRNqyDFV7rd6yeA@mail.gmail.com&gt;</t>
  </si>
  <si>
    <t>Tue, 24 Nov 2015 13:04:11 -0500</t>
  </si>
  <si>
    <t>Re: Follow-up to Question re UnitedHealthcare and Implications</t>
  </si>
  <si>
    <t>&lt;CAPWwyw0qFdk2G9mTLZugybGGDMKc008YabPMCUNbYTsVx-zJQA@mail.gmail.com&gt;</t>
  </si>
  <si>
    <t>Tue, 23 Sep 2014 09:10:23 -0400</t>
  </si>
  <si>
    <t>Get the Governor's back</t>
  </si>
  <si>
    <t>&lt;f88ed0f369ae45089036f6a9d3a9ee6b@quinnforillinois.com&gt;</t>
  </si>
  <si>
    <t>Thu, 12 Nov 2015 22:46:40 -0500</t>
  </si>
  <si>
    <t>Sara Solow &lt;ssolow@hillaryclinton.com&gt;, 
 "Margolis, Jim" &lt;Jim.Margolis@gmmb.com&gt;</t>
  </si>
  <si>
    <t>RE: One Page Debate Advice</t>
  </si>
  <si>
    <t>&lt;8a0f0908e20f6bc4c05213afcf57e117@mail.gmail.com&gt;</t>
  </si>
  <si>
    <t>Sun, 13 Sep 2015 14:55:59 -0600</t>
  </si>
  <si>
    <t>John Podesta &lt;John.podesta@gmail.com&gt;, 
 Amanda Renteria &lt;arenteria@hillaryclinton.com&gt;, 
 Al Yates &lt;albertyates@comcast.net&gt;</t>
  </si>
  <si>
    <t xml:space="preserve">Colorado </t>
  </si>
  <si>
    <t>&lt;DF3E07C8-EBD5-435C-B98B-74EB360EEAD2@gmail.com&gt;</t>
  </si>
  <si>
    <t>Tue, 9 Feb 2016 15:23:26 -0500</t>
  </si>
  <si>
    <t>John Podesta &lt;john.podesta@gmail.com&gt;, jpodesta@hillaryclinton.com, 
 rmook@hillaryclinton.com, habedin@hillaryclinton.com</t>
  </si>
  <si>
    <t>MSU Spartans for Hillary</t>
  </si>
  <si>
    <t>&lt;CAFj4w=vFvQykB4g0SEzWXFWjzmFLwTeKUpD8Op0ZDwGS96Uc+w@mail.gmail.com&gt;</t>
  </si>
  <si>
    <t>Thu, 14 Aug 2014 16:07:28 +0000</t>
  </si>
  <si>
    <t>&lt;2edff64cc672b07ed70b737dd1dc97f90bf.20140814160614@mail66.wdc03.rsgsv.net&gt;</t>
  </si>
  <si>
    <t>Sat, 27 Jun 2015 03:23:12 -0400</t>
  </si>
  <si>
    <t>Eric Mindich &lt;eric@mindich.com&gt;</t>
  </si>
  <si>
    <t>Re: Special invitation from Eric and Stacey Mindich</t>
  </si>
  <si>
    <t>&lt;B2D97D9B-7B7F-4C28-8EF5-E076699623CC@gmail.com&gt;</t>
  </si>
  <si>
    <t>Sun, 11 Oct 2015 08:50:45 -0700</t>
  </si>
  <si>
    <t>Re: Army 10 miler</t>
  </si>
  <si>
    <t>&lt;CAAVDwMJMViiTQCiFovBmMsv2F0o+e4_JDHMSykcK6GMdoq7boQ@mail.gmail.com&gt;</t>
  </si>
  <si>
    <t>Fri, 22 Jan 2016 17:39:13 +0000</t>
  </si>
  <si>
    <t>RE: Do you have 5 minutes?</t>
  </si>
  <si>
    <t>&lt;9f02f43950349093368f14ac045fda91@bounce.bluestatedigital.com&gt;</t>
  </si>
  <si>
    <t>Tue, 20 May 2014 16:42:33 -0400</t>
  </si>
  <si>
    <t>Cheryl Mills &lt;cheryl.mills@gmail.com&gt;, John Podesta &lt;john.podesta@gmail.com&gt;, 
 Robert Mook &lt;robbymook@gmail.com&gt;</t>
  </si>
  <si>
    <t>ABC/Book tour</t>
  </si>
  <si>
    <t>&lt;85D3311C-52BF-423B-A12E-3761C4FC9013@icloud.com&gt;</t>
  </si>
  <si>
    <t>Mon, 8 Feb 2016 16:09:36 -0500</t>
  </si>
  <si>
    <t>Re: FOR OUR 4PM CALL</t>
  </si>
  <si>
    <t>&lt;CAA61GUcmyC1Jj7YmCkL=NHfLRyD1UGeBHe1mqsx4MDdJXkPJag@mail.gmail.com&gt;</t>
  </si>
  <si>
    <t>Fri, 22 Jan 2016 12:57:18 -0800</t>
  </si>
  <si>
    <t>"Rain Henderson, Clinton Foundation" &lt;news@action.clintonfoundation.org&gt;</t>
  </si>
  <si>
    <t>FW: Live Webcasts: President Clinton, Chelsea, &amp; Donna Shalala at the 2016 Health Matters Summit</t>
  </si>
  <si>
    <t>&lt;0.0.F.8AC.1D155577B119DD8.0@omp.action.clintonfoundation.org&gt;</t>
  </si>
  <si>
    <t>Sat, 1 Dec 2012 15:51:32 -0500 (EST)</t>
  </si>
  <si>
    <t>Fwd: IHSS Consumers Union Comments to CMS regarding the Coprdinated Care Init...</t>
  </si>
  <si>
    <t>&lt;666b.1f46c296.3debc7d4@aol.com&gt;</t>
  </si>
  <si>
    <t>Sat, 26 Feb 2011 18:52:37 -0500</t>
  </si>
  <si>
    <t>KAnderson@nea.org, Ross Wallen &lt;rwallen@usaction.org&gt;</t>
  </si>
  <si>
    <t>Re: [big campaign] We Are Wisconsin video</t>
  </si>
  <si>
    <t>&lt;AANLkTi=XDzVq-ck03ttB4qDRzVHqeJT-SahpU_6WqnhP@mail.gmail.com&gt;</t>
  </si>
  <si>
    <t>Tue, 21 Apr 2015 22:46:35 -0400</t>
  </si>
  <si>
    <t>Re: hello</t>
  </si>
  <si>
    <t>&lt;F8440619-6E5C-4B38-8DD9-669C995A8BD4@gmail.com&gt;</t>
  </si>
  <si>
    <t>Tue, 26 May 2015 19:09:14 -0400</t>
  </si>
  <si>
    <t>Joel Benenson &lt;jbenenson@bsgco.com&gt;, Jim &lt;Jim.Margolis@gmmb.com&gt;, 
 Mandy Grunwald &lt;gruncom@aol.com&gt;, 
 Jennifer Palmieri &lt;jpalmieri@hillaryclinton.com&gt;, 
 Kristina Schake &lt;kschake@hillaryclinton.com&gt;, 
 Robby Mook &lt;re47@hillaryclinton.com&gt;, 
 Jake Sullivan &lt;jsullivan@hillaryclinton.com&gt;, 
 John Podesta &lt;john.podesta@gmail.com&gt;, 
 Huma Abedin &lt;ha16@hillaryclinton.com&gt;</t>
  </si>
  <si>
    <t>Launch Speech Draft</t>
  </si>
  <si>
    <t>&lt;CAAEwKfx-OL1t0gYaLNRJihrMzB3wtn1x03Oe2VxQ=iVPUc3OBg@mail.gmail.com&gt;</t>
  </si>
  <si>
    <t>Fri, 1 May 2015 13:11:23 +0000</t>
  </si>
  <si>
    <t>"richizquierdo@gmail.com" &lt;richizquierdo@gmail.com&gt;, 
 "Ian M . Kysel" &lt;imk6@law.georgetown.edu&gt;, 
 "Anna Offit (fwd)" &lt;annaoffit@gmail.com&gt;, 
 "Jonathan Keim (fwd)" &lt;jonathan.keim@gmail.com&gt;, 
 "Justin S Murray (fwd)" &lt;jumurray@gmail.com&gt;, 
 "Alexander.Laura@gmail.com" &lt;Alexander.Laura@gmail.com&gt;, 
 "lcaplan3@gmail.com" &lt;lcaplan3@gmail.com&gt;, 
 "Lorenzo G Di Silvio(fwd)" &lt;disilvio@gmail.com&gt;, 
 "soozshin@gmail.com" &lt;soozshin@gmail.com&gt;, 
 "Itamar J. Mann-Kanowitz (fwd)" &lt;itamar.mann@gmail.com&gt;, 
 Daniel A Hougendobler &lt;dah93@law.georgetown.edu&gt;, 
 "," &lt;eisha.jain@gmail.com&gt;, 
 "julia.tomassetti@gmail.com" &lt;julia.tomassetti@gmail.com&gt;, 
 "munshisherally@gmail.com" &lt;munshisherally@gmail.com&gt;, 
 "dina.b.mishra@gmail.com" &lt;dina.b.mishra@gmail.com&gt;, 
 "shanatabak@gmail.com" &lt;shanatabak@gmail.com&gt;, 
 "sshmuely@mit.edu" &lt;sshmuely@mit.edu&gt;, 
 "tpschmidt@gmail.com" &lt;tpschmidt@gmail.com&gt;, 
 Abdulaziz Altuwaijri &lt;aaa244@law.georgetown.edu&gt;, 
 Abdulwahab Sadeq &lt;aas78@law.georgetown.edu&gt;, 
 Ada Siqueira &lt;as3591@law.georgetown.edu&gt;, 
 Edit Frenyo &lt;ef246@law.georgetown.edu&gt;, 
 =?us-ascii?Q?Hisham=0D=0A_Alsabt=28fwd=29?= &lt;ha374@georgetown.edu&gt;, 
 "Ido Kilovaty(fwd)" &lt;ik292@georgetown.edu&gt;, 
 John M Bentil &lt;jmb386@law.georgetown.edu&gt;, 
 "jofarin@hotmail.com" &lt;jofarin@hotmail.com&gt;, 
 Julia Cadaval Martins &lt;jc2403@law.georgetown.edu&gt;, 
 "nasredeen.abdulbari@post.harvard.edu" &lt;nasredeen.abdulbari@post.harvard.edu&gt;, 
 Ramzan Alnoaimi &lt;ra357@law.georgetown.edu&gt;, 
 "Zachary.kaufman@aya.yale.edu" &lt;Zachary.kaufman@aya.yale.edu&gt;, 
 "derek.webb@law.stanford.edu" &lt;derek.webb@law.stanford.edu&gt;, 
 "Maxtell@Princeton.edu" &lt;Maxtell@Princeton.edu&gt;, 
 "IBhatty@ussc.gov" &lt;IBhatty@ussc.gov&gt;, 
 "Patrick.Glen@usdoj.gov" &lt;Patrick.Glen@usdoj.gov&gt;, 
 "mahony.christopher@gmail.com" &lt;mahony.christopher@gmail.com&gt;, 
 Amy Uelmen &lt;aju2@law.georgetown.edu&gt;, 
 "Rabia S. Belt" &lt;rsb81@law.georgetown.edu&gt;, 
 "Nancy Cantalupo" &lt;cantalun@law.georgetown.edu&gt;, 
 Ruthanne M Deutsch &lt;rmd8@law.georgetown.edu&gt;, 
 "Agustin Ignacio Barroilhet(fwd)" &lt;ab2897@georgetown.edu&gt;, 
 "oso@georgetown.edu" &lt;oso@georgetown.edu&gt;, 
 "milton@toledojunior.com.br" &lt;milton@toledojunior.com.br&gt;, 
 "Han-hsi Liu(fwd)" &lt;hl580@georgetown.edu&gt;, 
 Alexandra L Phelan &lt;alp81@law.georgetown.edu&gt;, 
 Faculty Support &lt;facultysupport@law.georgetown.edu&gt;, 
 Law Faculty and Visitors &lt;LawFacultyandVisitors@law.georgetown.edu&gt;, 
 Law Library All &lt;LawLibraryAll@law.georgetown.edu&gt;</t>
  </si>
  <si>
    <t>Deadline for Summer Workshop Submissions</t>
  </si>
  <si>
    <t>&lt;A888E62AAB7CCD4DB73595DED62138B57624BB08@LAW-MBX02.law.georgetown.edu&gt;</t>
  </si>
  <si>
    <t>Wed, 30 Jun 2010 13:41:24 GMT</t>
  </si>
  <si>
    <t>Watch Our New Ads!</t>
  </si>
  <si>
    <t>&lt;20100630134124.22212.3988.qmail@omail6.sac.getactive.com&gt;</t>
  </si>
  <si>
    <t>Sun, 28 Jun 2009 11:05:27 -0400</t>
  </si>
  <si>
    <t>Vice President Joe Biden &lt;info@barackobama.com&gt;</t>
  </si>
  <si>
    <t>You've got to read these</t>
  </si>
  <si>
    <t>&lt;6ea5d18ac5e7c9de96dc116956b82c40@localhost.localdomain&gt;</t>
  </si>
  <si>
    <t>Mon, 1 Feb 2016 03:01:32 +0000</t>
  </si>
  <si>
    <t>Friendly reminder: Donation due</t>
  </si>
  <si>
    <t>&lt;85059c76db523e4b9162708be2efdd0e@bounce.bluestatedigital.com&gt;</t>
  </si>
  <si>
    <t>Wed, 2 Dec 2015 14:18:56 +0000</t>
  </si>
  <si>
    <t>"Jones, Tyree P." &lt;TPJones@ReedSmith.com&gt;</t>
  </si>
  <si>
    <t>"'William M. Treanor'" &lt;wtreanor@law.georgetown.edu&gt;, 
 "briggsjdq@gmail.com" &lt;briggsjdq@gmail.com&gt;, 
 Elizabeth.Abdoo &lt;Elizabeth.Abdoo@hosthotels.com&gt;, 
 "ray@sczudloadvisors.com" &lt;ray@sczudloadvisors.com&gt;, 
 thomas.baxter &lt;thomas.baxter@ny.frb.org&gt;, 
 dstern &lt;dstern@equaljusticeworks.org&gt;, 
 Jane Sullivan Roberts &lt;jroberts@mlaglobal.com&gt;, 
 Peter Kadzik &lt;peterkadzik@gmail.com&gt;, Leibovitzl &lt;Leibovitzl@dcsc.gov&gt;, 
 Phil Inglima &lt;pinglima@crowell.com&gt;, Joseph Guerra &lt;jguerra@sidley.com&gt;, 
 Oliver.M.Johnson &lt;Oliver.M.Johnson@medstar.net&gt;, 
 "jrose13@aol.com" &lt;jrose13@aol.com&gt;, 
 "leslie.thornton@washgas.com" &lt;leslie.thornton@washgas.com&gt;, 
 agiaccia &lt;agiaccia@chadbourne.com&gt;, jbeins &lt;jbeins@bghllp.com&gt;, 
 John Sweeney &lt;jsweeney@lockelord.com&gt;, 
 "jcarr906@gmail.com" &lt;jcarr906@gmail.com&gt;, 
 "vespinel@gmail.com" &lt;vespinel@gmail.com&gt;, herringa &lt;herringa@dcsc.gov&gt;, 
 "blperry331@gmail.com" &lt;blperry331@gmail.com&gt;, 
 "mnannes@comcast.net" &lt;mnannes@comcast.net&gt;, 
 =?utf-8?Q?Thomas=0D=0A_Ambro?= &lt;judge_thomas_ambro@ca3.uscourts.gov&gt;, 
 "allenmlo67@gmail.com" &lt;allenmlo67@gmail.com&gt;, 
 "podesta@georgetown.edu" &lt;podesta@georgetown.edu&gt;, dbw &lt;dbw@requity.com&gt;, 
 chungc88 &lt;chungc88@gmail.com&gt;, 
 Maurita Coley Flippin &lt;mauritacoley@gmail.com&gt;, 
 rdufek1951 &lt;rdufek1951@gmail.com&gt;, "larry@patcomm.com" &lt;larry@patcomm.com&gt;, 
 "wpryor@ceannate.com" &lt;wpryor@ceannate.com&gt;, 
 "challigan@gibsondunn.com" &lt;challigan@gibsondunn.com&gt;, 
 jb &lt;jb@byrdretailgroup.com&gt;, 
 lindajordanwillard &lt;lindajordanwillard@hotmail.com&gt;, 
 "jane.sherburne@gmail.com" &lt;jane.sherburne@gmail.com&gt;, 
 "sseiler@windpar.com" &lt;sseiler@windpar.com&gt;, 
 "laurie.fulton@gmail.com" &lt;laurie.fulton@gmail.com&gt;, 
 kjmcintyre &lt;kjmcintyre@jonesday.com&gt;, 
 "fultonjf@yahoo.com" &lt;fultonjf@yahoo.com&gt;, 
 Michael   Lilley &lt;mblilley@comcast.net&gt;, vancec &lt;vancec@dany.nyc.gov&gt;, 
 Cheryl.Long &lt;Cheryl.Long@dcsc.gov&gt;, 
 "jholmeslaw@aol.com" &lt;jholmeslaw@aol.com&gt;, 
 abscanlan &lt;abscanlan@comcast.net&gt;, Peter Kovler &lt;peterkovler@gmail.com&gt;, 
 loreac &lt;loreac@gmail.com&gt;, 
 John Facciola &lt;john_m._facciola@dcd.uscourts.gov&gt;, 
 "palyons@cox.net" &lt;palyons@cox.net&gt;, John Behan &lt;jwbehan@verizon.net&gt;, 
 cdclemente &lt;cdclemente@cdclemente.com&gt;, James Denny &lt;JMD@JamesDenny.com&gt;, 
 "jjskeffington@cvs.com" &lt;jjskeffington@cvs.com&gt;, 
 "doug@dougleeds.com" &lt;doug@dougleeds.com&gt;, 
 "danasingiser@yahoo.com" &lt;danasingiser@yahoo.com&gt;, 
 bcadamsdc &lt;bcadamsdc@hotmail.com&gt;, 
 ndenisarya.bregasi &lt;ndenisarya.bregasi@klgates.com&gt;, 
 ronaldrfletcher &lt;ronaldrfletcher@gmail.com&gt;, 
 Michael Roberts &lt;mikerobertslaw@gmail.com&gt;, russdeyo &lt;russdeyo@gmail.com&gt;, 
 "dathomas@georgetown.edu" &lt;dathomas@georgetown.edu&gt;, 
 "mark.filip@kirkland.com" &lt;mark.filip@kirkland.com&gt;, 
 Marialuisa Gallozzi &lt;mgallozzi@cov.com&gt;, 
 Mark   Chandler &lt;machandl@cisco.com&gt;</t>
  </si>
  <si>
    <t>RE: Washington Post Op-Ed on Affordable Law Firm</t>
  </si>
  <si>
    <t>&lt;9FC16DFADB03364780D80A3E53F7DDCE4A997A47@USPDCMAIL012P.reedsmith.com&gt;</t>
  </si>
  <si>
    <t>Sun, 24 Jan 2016 07:50:49 -0500</t>
  </si>
  <si>
    <t>Re: FLAG: MidA Finance Council Meeting</t>
  </si>
  <si>
    <t>&lt;4923949519711774155@unknownmsgid&gt;</t>
  </si>
  <si>
    <t>Mon, 30 Mar 2015 13:15:37 +0000</t>
  </si>
  <si>
    <t>Lona Valmoro &lt;lvalmoro@hrcoffice.com&gt;, Huma Abedin &lt;huma@hrcoffice.com&gt;, 
 "esepp@equitablegrowth.org" &lt;esepp@equitablegrowth.org&gt;, 
 Jake Sullivan &lt;jake.sullivan@gmail.com&gt;, 
 John Podesta &lt;john.podesta@gmail.com&gt;, Robby Mook &lt;robbymook2015@gmail.com&gt;, 
 Dan Schwerin &lt;dschwerin@hrcoffice.com&gt;, 
 "jennifer.m.palmieri@gmail.com" &lt;jennifer.m.palmieri@gmail.com&gt;, 
 =?us-ascii?Q?Marissa=0D=0A_Astor?= &lt;marissa.astor@icloud.com&gt;</t>
  </si>
  <si>
    <t>Call with HRC re: TPP</t>
  </si>
  <si>
    <t>&lt;BY2PR0301MB0677D11ACFB3D7D69651BF25DBF50@BY2PR0301MB0677.namprd03.prod.outlook.com&gt;</t>
  </si>
  <si>
    <t>Thu, 6 Sep 2012 13:07:21 -0400</t>
  </si>
  <si>
    <t>I hope you do something about it</t>
  </si>
  <si>
    <t>&lt;38c8c415f1d0e5451a86bd98407d02ce@ofa0.bounce.bluestatedigital.com&gt;</t>
  </si>
  <si>
    <t>Sun, 31 Jan 2016 11:51:10 -0500</t>
  </si>
  <si>
    <t>I hope you'll do this, John</t>
  </si>
  <si>
    <t>&lt;40ffd430bc6b963edde53714ba3abf22@ofa0.bounce.bluestatedigital.com&gt;</t>
  </si>
  <si>
    <t>Tue, 11 Aug 2015 13:18:21 +0000</t>
  </si>
  <si>
    <t>Katie Connolly &lt;kconnolly@bsgco.com&gt;</t>
  </si>
  <si>
    <t>Re: Additional thoughts on Bush/Iraq, from survey</t>
  </si>
  <si>
    <t>&lt;BAF4103D-AAF9-4138-8D5E-03F41AE68EDB@bsgco.com&gt;</t>
  </si>
  <si>
    <t>Fri, 12 Feb 2016 16:35:43 -0500</t>
  </si>
  <si>
    <t>&lt;CANvypvAA2YNZLe8b-0zpR4BkLJ-3gY2DyC=H4yhh5y_TnB3rfA@mail.gmail.com&gt;</t>
  </si>
  <si>
    <t>Tue, 3 Jun 2014 21:19:52 -0400</t>
  </si>
  <si>
    <t>Re: John Oliver Net Neutrality - Business Insider</t>
  </si>
  <si>
    <t>&lt;7970ABB5-2BD8-43E1-B7F3-CA9E4F9CFBF6@gmail.com&gt;</t>
  </si>
  <si>
    <t>10 Sep 2015 13:43:03 -0400</t>
  </si>
  <si>
    <t>Tennis star tackled by 5 officers in NYC</t>
  </si>
  <si>
    <t>&lt;f25297a97bba483aa89c80b82df23499@785&gt;</t>
  </si>
  <si>
    <t>Fri, 20 Feb 2015 12:11:53 -0800</t>
  </si>
  <si>
    <t>Email from Steve Bing</t>
  </si>
  <si>
    <t>&lt;1E50D3CA43F08A41BF210FDEF0A180EB0204CABAFECB@EXVMBX016-5.exch016.msoutlookonline.net&gt;</t>
  </si>
  <si>
    <t>Mon, 25 Jan 2016 01:45:28 +0000</t>
  </si>
  <si>
    <t>john.podesta@gmail.com, jpalmieri@hillaryclinton.com, 
 re47@hillaryclinton.com, jbenenson@bsgco.com, nnayak@hillaryclinton.com, 
 caitlin@grunwald-communications.com, scurrie@bsgco.com, 
 hstone@hillaryclinton.com, oshur@hillaryclinton.com, 
 jp66@hillaryclinton.com, David Binder &lt;david@db-research.com&gt;, 
 rich@dixondavismedia.com, jim.margolis@gmmb.com, john@algpolling.com, 
 ellen.esterhay@gmmb.com, ekriegel@hillaryclinton.com, gruncom@aol.com, 
 david@dixondavismedia.com, mona@algpolling.com</t>
  </si>
  <si>
    <t>Updated Invitation: Paid Media Call @ Sun Jan 24, 2016 9:15pm - 10pm (john.podesta@gmail.com)</t>
  </si>
  <si>
    <t>&lt;001a1149af28360dc9052a1eb974@google.com&gt;</t>
  </si>
  <si>
    <t>Wed, 20 Feb 2008 22:08:51 -0500</t>
  </si>
  <si>
    <t>&lt;8dd172e0802201908ubb3ccb2jc8b23701cf17fe11@mail.gmail.com&gt;</t>
  </si>
  <si>
    <t>Wed, 18 Nov 2015 18:39:36 -0500</t>
  </si>
  <si>
    <t>Heather Zichal &lt;heather.zichal@gmail.com&gt;</t>
  </si>
  <si>
    <t>Re: New climate report!</t>
  </si>
  <si>
    <t>&lt;CAE4F848-91F2-4F7E-9CE7-DF74B4AEE8C0@gmail.com&gt;</t>
  </si>
  <si>
    <t>Mon, 24 Dec 2012 13:01:00 -0500</t>
  </si>
  <si>
    <t>From our family to yours</t>
  </si>
  <si>
    <t>&lt;2d9d110658da400c8a175fac0aa3f519@cheribustos.com&gt;</t>
  </si>
  <si>
    <t>Fri, 26 Sep 2008 18:35:02 -0400</t>
  </si>
  <si>
    <t>"laura nichols" &lt;laurasnichols@yahoo.com&gt;</t>
  </si>
  <si>
    <t>Re: Mellody Hobson</t>
  </si>
  <si>
    <t>&lt;8dd172e0809261535y258ccaa2x1a79daba5c36a8e6@mail.gmail.com&gt;</t>
  </si>
  <si>
    <t>Sat, 21 Sep 2013 13:52:00 -0400</t>
  </si>
  <si>
    <t>&lt;651EDFB72078454697DF67586425910E17E95D2EEE@CLINTON07.utopiasystems.net&gt;</t>
  </si>
  <si>
    <t>Wed, 05 Mar 2014 18:46:15 -0500</t>
  </si>
  <si>
    <t>paperlesspost@paperlesspost.com</t>
  </si>
  <si>
    <t>&lt;production-dispatcher09.149836311.81dfea307be6f83331197fddeab0cf6ec6734c12.production@paperlesspost.com&gt;</t>
  </si>
  <si>
    <t>Wed, 20 Jan 2016 20:38:17 -0500</t>
  </si>
  <si>
    <t>Fwd: Status Update: Bernie Climate Hits</t>
  </si>
  <si>
    <t>&lt;CAE6FiQ96hfs_xoUDJPBPqktd+_Y9NA2mY5Z3qNcEChT5m=6OXQ@mail.gmail.com&gt;</t>
  </si>
  <si>
    <t>Mon, 9 Jun 2014 22:10:09 -0400</t>
  </si>
  <si>
    <t>&lt;CAE6FiQ_6xHeuVftjX=ZVK6U9T+4X8gdqN-b_+6pfYONR+ZU1Vg@mail.gmail.com&gt;</t>
  </si>
  <si>
    <t>Sat, 25 Oct 2014 21:10:52 +0000</t>
  </si>
  <si>
    <t>&lt;d44f4ae34730c9ae6c217d524f941d8f@bounce.bluestatedigital.com&gt;</t>
  </si>
  <si>
    <t>Mon, 19 May 2014 17:53:16 -0400</t>
  </si>
  <si>
    <t>&lt;CF9FF567.3530F%dschwerin.hrco@gmail.com&gt;</t>
  </si>
  <si>
    <t>Fri, 11 Dec 2015 11:29:58 -0500</t>
  </si>
  <si>
    <t>TIME CHANGE/UPDATE on Debate Prep -- Saturday December 12th</t>
  </si>
  <si>
    <t>&lt;CADp8JMxTGLH0PtJDWAFQSJF2ULho4kwSrimbXXYwTAxg2E0iBQ@mail.gmail.com&gt;</t>
  </si>
  <si>
    <t>Wed, 1 Oct 2008 13:55:43 -0400</t>
  </si>
  <si>
    <t>[big campaign] FW: RELEASE: Wonk Room Highlights Hypocrisy in Palin's
 Praise of Union Health Benefits</t>
  </si>
  <si>
    <t>&lt;A28459BA2B4D5D49BED0238513058A7F0124034F0534@CAPMAILBOX.americanprogresscenter.org&gt;</t>
  </si>
  <si>
    <t>Sat, 14 Nov 2015 12:03:12 -0500</t>
  </si>
  <si>
    <t>Re: Food security</t>
  </si>
  <si>
    <t>&lt;CAEMn5Qn2cT-C22_+B9WMXpd5HbiZ+BTUnYt7anQ5N5Ui9hfPdA@mail.gmail.com&gt;</t>
  </si>
  <si>
    <t>Wed, 31 Dec 2014 15:57:06 +0000</t>
  </si>
  <si>
    <t>Postponement - from debbcowan@gmail.com</t>
  </si>
  <si>
    <t>&lt;FEA1B03E0CB4464898AE8CFD5289B490560BAB@IRIS.dubersteingroup.local&gt;</t>
  </si>
  <si>
    <t>Fri, 17 Apr 2015 23:29:04 +0000</t>
  </si>
  <si>
    <t>"DeLauro, Rosa" &lt;rosa.luisa@mail.house.gov&gt;</t>
  </si>
  <si>
    <t>Re: Any chance</t>
  </si>
  <si>
    <t>&lt;2D7C429B-D675-43ED-9011-A1F6E190AB15@mail.house.gov&gt;</t>
  </si>
  <si>
    <t>Thu, 14 Feb 2008 10:52:17 -0500</t>
  </si>
  <si>
    <t>"Begala, Paul" &lt;pbegala@hatcreekent.com&gt;, susan &lt;susan@messageinc.com&gt;, 
 "John Podesta" &lt;john.podesta@gmail.com&gt;, 
 "Ari Rabin-Havt" &lt;ari@campaigntodefendamerica.org&gt;, 
 "Anna Greenberg" &lt;agreenberg@gqrr.com&gt;, 
 "Stan Greenberg" &lt;sgreenberg@gqrr.com&gt;, ic2008@gqrr.com</t>
  </si>
  <si>
    <t>CDA Script</t>
  </si>
  <si>
    <t>&lt;8f8173250802140752r75c442e9w906c89cda59af686@mail.gmail.com&gt;</t>
  </si>
  <si>
    <t>Mon, 28 Dec 2015 14:21:24 -0500</t>
  </si>
  <si>
    <t>She is never afraid of a fight</t>
  </si>
  <si>
    <t>&lt;18881f13babf45acb6cd6364cbcf68a7@nancyroteringforcongress.com&gt;</t>
  </si>
  <si>
    <t>Fri, 10 Oct 2014 16:37:14 +0000</t>
  </si>
  <si>
    <t>"admin@schneiderforcongress.com" &lt;info@schneiderforcongress.com&gt;</t>
  </si>
  <si>
    <t>[UPDATE]: =?utf-8?Q?=F0=9F=98=A1_BOEHNER_=3D_FUMING_=F0=9F=98=A1?=</t>
  </si>
  <si>
    <t>&lt;95db2307842dd77d92f152b0f0f80820@bounce.bluestatedigital.com&gt;</t>
  </si>
  <si>
    <t>Sat, 23 Jan 2016 18:52:38 -0500</t>
  </si>
  <si>
    <t>Re: DRAFT: short remarks for Mount Zion church</t>
  </si>
  <si>
    <t>&lt;2034199608209390993@unknownmsgid&gt;</t>
  </si>
  <si>
    <t>Wed, 6 Jan 2016 22:01:28 -0000</t>
  </si>
  <si>
    <t>LAST CHANCE: Activate Your Complimentary Trial of Times Insider</t>
  </si>
  <si>
    <t>&lt;b8r7ghvbfev00jaujkkb0by8272e59.17426907.6247@mta980.e.newyorktimesinfo.com&gt;</t>
  </si>
  <si>
    <t>Wed, 24 Jun 2015 00:25:41 +0000</t>
  </si>
  <si>
    <t>RE: You around in the am? Do a call either at 9:00 or between
 10:30-11:30?</t>
  </si>
  <si>
    <t>&lt;EFD4FAA662F06047A1B956B4B69686A1DC96542B@EEAPPSEREX01.appservices.state.sbu&gt;</t>
  </si>
  <si>
    <t>Tue, 25 Dec 2007 08:10:11 -0500</t>
  </si>
  <si>
    <t>SC News Clips 12-25</t>
  </si>
  <si>
    <t>&lt;391DB2D2E5138B43AA28B750D2D0789601618266@EVS1.hillaryclinton.local&gt;</t>
  </si>
  <si>
    <t>Sun, 24 Jan 2016 08:02:26 -0500</t>
  </si>
  <si>
    <t>&lt;-638004647192326614@unknownmsgid&gt;</t>
  </si>
  <si>
    <t>Tue, 17 Feb 2015 10:45:16 -0500</t>
  </si>
  <si>
    <t>Re: Kristina FYI</t>
  </si>
  <si>
    <t>&lt;CAE6FiQ8A40AVnxJJp0SvQvzNzjZMByt42P_9GAay5pBkCyrD5Q@mail.gmail.com&gt;</t>
  </si>
  <si>
    <t>Sun, 13 Mar 2016 15:00:23 -0400</t>
  </si>
  <si>
    <t>Joel Benenson &lt;jbenenson@bsgco.com&gt;, 
 Megan Rooney &lt;mrooney@hillaryclinton.com&gt;</t>
  </si>
  <si>
    <t>RE: DRAFT: Ohio Democratic Party dinner</t>
  </si>
  <si>
    <t>&lt;5f481a4493067760263343e92df99963@mail.gmail.com&gt;</t>
  </si>
  <si>
    <t>Wed, 22 Jul 2015 13:19:24 -0400</t>
  </si>
  <si>
    <t>aja888@stanford.edu</t>
  </si>
  <si>
    <t>&lt;CAE6FiQ889yJZah_629XhQiJh6jdMc3iavaCpXF31GQTjuO9yDg@mail.gmail.com&gt;</t>
  </si>
  <si>
    <t>Wed, 08 Oct 2008 14:39:23 GMT</t>
  </si>
  <si>
    <t>VoteVets.org's Million Dollar Day - Keep It Up!</t>
  </si>
  <si>
    <t>&lt;20081008143923.2067.17487.qmail@omail2.sac.getactive.com&gt;</t>
  </si>
  <si>
    <t>Tue, 13 Dec 2011 19:17:45 -0500</t>
  </si>
  <si>
    <t>Re: You around for a call?</t>
  </si>
  <si>
    <t>&lt;CAE6FiQ8R4rUdN1O5oiJso8LiaYZ=iVXWM+R5QSqB8i6FzjQsmg@mail.gmail.com&gt;</t>
  </si>
  <si>
    <t>Tue, 30 Jun 2015 18:25:58 +0000</t>
  </si>
  <si>
    <t>Can I Count On You?</t>
  </si>
  <si>
    <t>&lt;5592df365fd3f_5b3cad9772c11241e@worker1.mail&gt;</t>
  </si>
  <si>
    <t>Sat, 12 Dec 2015 15:03:23 -0500</t>
  </si>
  <si>
    <t>Re: TWEETS: Paris Agreement</t>
  </si>
  <si>
    <t>&lt;CAEMn5Qk+SpkSD5ui-hw5LrBo92OULuk5MQw-SzO8-qPxjSK0Hg@mail.gmail.com&gt;</t>
  </si>
  <si>
    <t>Tue, 18 Sep 2012 16:36:07 -0400</t>
  </si>
  <si>
    <t>jblust@paworkingfamilies.org</t>
  </si>
  <si>
    <t>Re: [big campaign] 47% "Freeloaders" to Protest at Romney's
 Doylestown Office, Wednesday at Noon</t>
  </si>
  <si>
    <t>&lt;CANZ2gV7H_wz03w71o4N3TTnDQs_xeWvBH4ORDo_FNN71aFpp3A@mail.gmail.com&gt;</t>
  </si>
  <si>
    <t>Tue, 9 Feb 2016 21:43:46 -0500</t>
  </si>
  <si>
    <t>Anne Hummer &lt;hummeranne@gmail.com&gt;</t>
  </si>
  <si>
    <t>Suggestion for talking points</t>
  </si>
  <si>
    <t>&lt;CAMT4FsAYq71y=RsdpXNRrC-b3dz6LnPm7EE04K9UXE5sPrfAfQ@mail.gmail.com&gt;</t>
  </si>
  <si>
    <t>Tue, 8 Mar 2016 15:47:34 -0500</t>
  </si>
  <si>
    <t>Re: DRAFT: MI &amp; MS Primary Night Remarks</t>
  </si>
  <si>
    <t>&lt;CAH2oiqKTEFoRqJby_TxvXjNiP1ySfdHoZOTOtGW1jYi5wUOwZA@mail.gmail.com&gt;</t>
  </si>
  <si>
    <t>Tue, 4 Jun 2013 14:00:33 -0500 (CDT)</t>
  </si>
  <si>
    <t>Conservatives Buying Votes</t>
  </si>
  <si>
    <t>&lt;1988746.1370372437045.JavaMail.www@app339&gt;</t>
  </si>
  <si>
    <t>Mon, 7 Dec 2015 19:13:23 +0000</t>
  </si>
  <si>
    <t>&lt;92D3939502DAB54CAD97AD54C43BCD980E3857E5@VX01MBX0001.va-exch.asp&gt;</t>
  </si>
  <si>
    <t>Mon, 5 Nov 2012 21:24:01 -0600</t>
  </si>
  <si>
    <t>[big campaign] New Huff Post from Creamer-What Happens if You Don't
 Vote - A Personal Story</t>
  </si>
  <si>
    <t>&lt;5276D4D1-B190-44F2-9BE7-97E8B32B44C5@aol.com&gt;</t>
  </si>
  <si>
    <t>Wed, 5 Aug 2015 12:37:00 -0400</t>
  </si>
  <si>
    <t>John Podesta &lt;john.podesta@gmail.com&gt;, Huma Abedin &lt;ha16@hillaryclinton.com&gt;, 
 Robby Mook &lt;re47@hillaryclinton.com&gt;, 
 Jennifer Palmieri &lt;jpalmieri@hillaryclinton.com&gt;, 
 Kristina Schake &lt;kschake@hillaryclinton.com&gt;, 
 Christina Reynolds &lt;creynolds@hillaryclinton.com&gt;, 
 Brian Fallon &lt;bfallon@hillaryclinton.com&gt;, 
 Karen Finney &lt;kfinney@hillaryclinton.com&gt;, 
 Marlon Marshall &lt;mmarshall@hillaryclinton.com&gt;, 
 Amanda Renteria &lt;arenteria@hillaryclinton.com&gt;, 
 Jake Sullivan &lt;jsullivan@hillaryclinton.com&gt;, 
 Maya Harris &lt;mharris@hillaryclinton.com&gt;, 
 Dan Schwerin &lt;dschwerin@hillaryclinton.com&gt;</t>
  </si>
  <si>
    <t>Daily 8:30am Integration Meeting</t>
  </si>
  <si>
    <t>&lt;CAMCPnYkfGa00m1_iUa+PuvP9a5cOvS+TXTgtUh1eX+VJSbLKWQ@mail.gmail.com&gt;</t>
  </si>
  <si>
    <t>Sun, 7 Jun 2015 09:23:28 -0400</t>
  </si>
  <si>
    <t>&lt;CAMmOTTDhkmNWwA3pBotEm6hQsBMZb9e4gV905Rmg7Oh0h2yWYQ@mail.gmail.com&gt;</t>
  </si>
  <si>
    <t>Mon, 6 Oct 2008 09:42:29 -0400</t>
  </si>
  <si>
    <t>RE: Lists</t>
  </si>
  <si>
    <t>&lt;0DA00BFE3116BB4DB975587B3511F4E00557C6C7@EXNJMB57.nam.nsroot.net&gt;</t>
  </si>
  <si>
    <t>Mon, 26 Oct 2015 11:10:50 -0400</t>
  </si>
  <si>
    <t>Re: Larry David</t>
  </si>
  <si>
    <t>&lt;CAOLO1-=kH=rV41qj_hPyAA7gPT1UvztL6SO29jZn3meeq3--sg@mail.gmail.com&gt;</t>
  </si>
  <si>
    <t>Sat, 7 Nov 2015 14:56:15 -0500</t>
  </si>
  <si>
    <t>&lt;-5739720674149789678@unknownmsgid&gt;</t>
  </si>
  <si>
    <t>Thu, 3 Nov 2011 15:47:33 -0400</t>
  </si>
  <si>
    <t>Bruce Lindsey &lt;blindsey@clintonfoundation.org&gt;, 
 Diane Reynolds &lt;dreynolds@clintonemail.com&gt;</t>
  </si>
  <si>
    <t>Update: Additional Office Space at Water Street</t>
  </si>
  <si>
    <t>&lt;4A690BA92801374689B1D958B8163E770272253C46@CLINTON07.utopiasystems.net&gt;</t>
  </si>
  <si>
    <t>Fri, 23 May 2008 23:57:36 -0400</t>
  </si>
  <si>
    <t>[big campaign] Media Monitoring Report - Evening 05/23/08</t>
  </si>
  <si>
    <t>&lt;efec78e70805232057y5fb6570foc1cb0962b4f78fcc@mail.gmail.com&gt;</t>
  </si>
  <si>
    <t>Thu, 5 Feb 2015 00:44:58 +0000</t>
  </si>
  <si>
    <t>Sherrod Brown</t>
  </si>
  <si>
    <t>&lt;CY1PR0301MB063517544D304D17CC45BF04DD3B0@CY1PR0301MB0635.namprd03.prod.outlook.com&gt;</t>
  </si>
  <si>
    <t>Tue, 13 Oct 2015 20:02:26 -0400</t>
  </si>
  <si>
    <t>First Draft on Politics: Follow Live as The Times Covers Tonight's Democrat Debate</t>
  </si>
  <si>
    <t>&lt;561D9B92.00000CF4@pmta02.sea1.nytimes.com&gt;</t>
  </si>
  <si>
    <t>Tue, 19 Apr 2011 17:51:56 -0400</t>
  </si>
  <si>
    <t>Ross Wallen &lt;rwallen@usaction.org&gt;</t>
  </si>
  <si>
    <t>[big campaign] USAction Tax Day Event Highlights</t>
  </si>
  <si>
    <t>&lt;BANLkTi=DYoD3H01Sb+9w=Sr84cqLFvvgvA@mail.gmail.com&gt;</t>
  </si>
  <si>
    <t>Thu, 27 Mar 2008 20:00:02 -0400</t>
  </si>
  <si>
    <t>tara@campaigntodefendamerica.org, john.podesta@gmail.com, 
 susan@messageinc.com, susan@one.org, davidbrockdc@gmail.com, 
 tom@zzranch.com, sgreenberg@gqrr.com</t>
  </si>
  <si>
    <t>Re: Work Framing McCain/Bush in CO and OH</t>
  </si>
  <si>
    <t>&lt;DD3F85C93FEB8A489C0283BD1379358A04431A01@ms18.mse9.exchange.ms&gt;</t>
  </si>
  <si>
    <t>Tue, 15 Dec 2015 19:22:41 -0500</t>
  </si>
  <si>
    <t>First Draft on Politics: Follow live as The Times covers tonight's Republican debate</t>
  </si>
  <si>
    <t>&lt;5670AED1.000005BA@pmta03.ewr1.nytimes.com&gt;</t>
  </si>
  <si>
    <t>Mon, 9 Jan 2012 21:17:45 -0500</t>
  </si>
  <si>
    <t>&lt;CAE6FiQ_pv9ypxkFUWXOL8LHd93KHji+Y6JHCNT-J+6iGFTmeXg@mail.gmail.com&gt;</t>
  </si>
  <si>
    <t>Mon, 15 Jun 2015 16:24:05 -0400</t>
  </si>
  <si>
    <t>Re: IAFF Follow Up</t>
  </si>
  <si>
    <t>&lt;CAMayD+7Zz62y9kb1zcnATW1yk8auYCYyLk4XHWCkVQLDq9f-YA@mail.gmail.com&gt;</t>
  </si>
  <si>
    <t>Mon, 8 Feb 2016 21:38:54 +0000</t>
  </si>
  <si>
    <t>btw...</t>
  </si>
  <si>
    <t>&lt;0D740104-B496-4AA3-9175-F732E2E8E212@nbcuni.com&gt;</t>
  </si>
  <si>
    <t>Tue, 27 May 2008 15:13:39 -0400</t>
  </si>
  <si>
    <t>eli@moveon.org, john.podesta@gmail.com</t>
  </si>
  <si>
    <t>&lt;80A0C6FBCD6E494E8933D1D1A52D267A0B881F97@epistula.americanprogresscenter.org&gt;</t>
  </si>
  <si>
    <t>Fri, 11 Dec 2015 01:00:00 -0600</t>
  </si>
  <si>
    <t>&lt;20151210-17060078-0c761846-0@v84.vx-email.com&gt;</t>
  </si>
  <si>
    <t>Tue, 11 Mar 2014 12:13:40 +0000</t>
  </si>
  <si>
    <t>'John Podesta' &lt;john.podesta@gmail.com&gt;, 
 "Podesta, John" &lt;John_D_Podesta@who.eop.gov&gt;</t>
  </si>
  <si>
    <t>RE: DC</t>
  </si>
  <si>
    <t>&lt;C5303CF47707FC429A24D83940BDD739E57D64@SMEOPD04.DS.EOP.GOV&gt;</t>
  </si>
  <si>
    <t>Thu, 5 Nov 2015 16:46:02 +0000</t>
  </si>
  <si>
    <t>&lt;2454a7ce7948205bbd7c2431129d48f4b7c.20151105164456@mail212.atl81.rsgsv.net&gt;</t>
  </si>
  <si>
    <t>Fri, 1 May 2015 17:49:39 -0400</t>
  </si>
  <si>
    <t>Re: Anything up with granholm?</t>
  </si>
  <si>
    <t>&lt;5851493241868134016@unknownmsgid&gt;</t>
  </si>
  <si>
    <t>Thu, 23 Oct 2008 19:41:39 +0000</t>
  </si>
  <si>
    <t>Re: personnel vetting discussion</t>
  </si>
  <si>
    <t>&lt;2055125925-1224790895-cardhu_decombobulator_blackberry.rim.net-1844390125-@bxe032.bisx.prod.on.blackberry&gt;</t>
  </si>
  <si>
    <t>Sun, 29 Nov 2015 23:47:30 +0000</t>
  </si>
  <si>
    <t>jim@commonsense.org</t>
  </si>
  <si>
    <t>Catching up</t>
  </si>
  <si>
    <t>&lt;1235705766-1448840843-cardhu_decombobulator_blackberry.rim.net-1864309572-@b11.c1.bise6.blackberry&gt;</t>
  </si>
  <si>
    <t>Tue, 10 Jun 2008 20:20:24 -0400</t>
  </si>
  <si>
    <t>[big campaign] IE Watch 6/10</t>
  </si>
  <si>
    <t>&lt;40f61e7a0806101720v1dda17bcp6e9298c231d874f1@mail.gmail.com&gt;</t>
  </si>
  <si>
    <t>Wed, 2 Mar 2016 16:22:09 +0000</t>
  </si>
  <si>
    <t>&lt;3f89269c6132144b6f1c5ce78a8a5b20bc3.20160302162126@mail218.suw16.rsgsv.net&gt;</t>
  </si>
  <si>
    <t>Thu, 23 Jul 2015 16:07:47 +0000</t>
  </si>
  <si>
    <t>&lt;BD781F55-48ED-43F3-99D7-DBB1695607D9@spe.sony.com&gt;</t>
  </si>
  <si>
    <t>Fri, 8 Aug 2014 16:40:16 -0400</t>
  </si>
  <si>
    <t>Amanda Lessiohadi &lt;amanda.lessiohadi@gmail.com&gt;</t>
  </si>
  <si>
    <t>Karina Bhaiwala &lt;karina.bhaiwala@gmail.com&gt;</t>
  </si>
  <si>
    <t>&lt;CABoGGZdBCstQWbaQcU9QaLKPuQKZAszCmQZZLbOcdu0tQFs4uQ@mail.gmail.com&gt;</t>
  </si>
  <si>
    <t>Mon, 24 Jan 2011 13:47:13 -0600 (CST)</t>
  </si>
  <si>
    <t>Thousands of Coloradans to Gessler: Serve Colorado or resign</t>
  </si>
  <si>
    <t>&lt;3982204.1295898765446.JavaMail.www@app339&gt;</t>
  </si>
  <si>
    <t>Mon, 20 Oct 2014 13:59:49 -0400</t>
  </si>
  <si>
    <t>Beth Nolan &lt;bethnolan@gmail.com&gt;</t>
  </si>
  <si>
    <t>Melissa Prober &lt;melissaprober@gmail.com&gt;, Meredith Cabe &lt;mecabe@verizon.net&gt;</t>
  </si>
  <si>
    <t>Re: MOST RECENT MAIL LIST 4:30 pm - 10-16 RE-- Clinton WH Counsel -
 Press Office Alumni Reunion/Roast: Sat evening, Dec. 13: Roast, 7:00 pm
 Levick, 1900 M Street NW, 4th floor. 8:30 pm -- Rumors, 19th and M, next door
 - food and drink.</t>
  </si>
  <si>
    <t>&lt;CAEnca1xvn268c2=LzQX3Xy7JiTpvJw6EHkSbXkrp8L5vmFA0mQ@mail.gmail.com&gt;</t>
  </si>
  <si>
    <t>Thu, 12 Feb 2015 20:53:41 -0500</t>
  </si>
  <si>
    <t>Re: Policy call Friday, February 13</t>
  </si>
  <si>
    <t>&lt;CAJiTYQYOpPZOU5=A7dKcOvZg_bEck3rXqYehsUYOmvsLss9O6A@mail.gmail.com&gt;</t>
  </si>
  <si>
    <t>Sun, 22 Feb 2015 01:36:37 +0000</t>
  </si>
  <si>
    <t>Fwd: Every Kid in a Park Initiative</t>
  </si>
  <si>
    <t>&lt;DF498D29-D928-4DDF-8BF7-3A72482131F7@nea.org&gt;</t>
  </si>
  <si>
    <t>Tue, 18 Nov 2014 07:55:57 -0500</t>
  </si>
  <si>
    <t>Re: Facebook shutting down a key path Obama used to reach voters</t>
  </si>
  <si>
    <t>&lt;3040F73A-C4F1-4EDC-AB2D-2E900E93AE4A@gmail.com&gt;</t>
  </si>
  <si>
    <t>Fri, 12 Jun 2015 17:45:37 +0000</t>
  </si>
  <si>
    <t>Haim Saban</t>
  </si>
  <si>
    <t>&lt;1afa3930e1b3473bb7e9f7e5280f2b4e@scg-mbx1.scg.corp&gt;</t>
  </si>
  <si>
    <t>Mon, 7 Oct 2013 20:55:32 +0000</t>
  </si>
  <si>
    <t>"Matthew Weinstein, TerryMcAuliffe.com" &lt;info@terrymcauliffe.com&gt;</t>
  </si>
  <si>
    <t>You will be furious by the third sentence:</t>
  </si>
  <si>
    <t>&lt;d28c9eed18fb9d276dd0d408fdd01804@bounce.bluestatedigital.com&gt;</t>
  </si>
  <si>
    <t>Tue, 11 Aug 2015 07:26:09 -0400</t>
  </si>
  <si>
    <t>"Ann O'Leary" &lt;aoleary@hillaryclinton.com&gt;, 
 Jake Sullivan &lt;jsullivan@hillaryclinton.com&gt;</t>
  </si>
  <si>
    <t>&lt;CALGS4wSHPP5zF_QWt4M=A+earmAeoinAduiBLJrL5dpch_Bf3A@mail.gmail.com&gt;</t>
  </si>
  <si>
    <t>Fri, 6 May 2011 16:05:12 -0400</t>
  </si>
  <si>
    <t>[big campaign] Fwd: Intern Posting- National Wildlife Federation
 Action Fund (DC Based)</t>
  </si>
  <si>
    <t>&lt;BANLkTi=WFUkXhwe0HoH7jgLNrJrJy5NgvA@mail.gmail.com&gt;</t>
  </si>
  <si>
    <t>Tue, 9 Jun 2015 13:55:55 -0400</t>
  </si>
  <si>
    <t>Re: Tony</t>
  </si>
  <si>
    <t>&lt;CAKM1B-8zv0xcJXEfFYTTvANSf5QFbHWbwM8ey4N8C84JYLaK9Q@mail.gmail.com&gt;</t>
  </si>
  <si>
    <t>Tue, 20 Oct 2015 15:56:44 -0400</t>
  </si>
  <si>
    <t>Speaking time at WWF</t>
  </si>
  <si>
    <t>&lt;CAEMn5QneKahH7vSNPNcKMagadPatq4dapHpbR7eOnbUFu5cRnw@mail.gmail.com&gt;</t>
  </si>
  <si>
    <t>Thu, 21 Jan 2016 18:46:52 +0000</t>
  </si>
  <si>
    <t>&lt;5610e76723269afdbb48ea5a0aabb61bfc1.20160121184633@mail209.atl121.mcsv.net&gt;</t>
  </si>
  <si>
    <t>Thu, 2 Jul 2009 17:48:07 -0400</t>
  </si>
  <si>
    <t>[big campaign] Fw: Press Release - Education Secretary Duncan hears
 from NEA members on education reform</t>
  </si>
  <si>
    <t>&lt;4C4A2E6B7BA7AE41899DE9963C1C8BC6020BE8B3@NEA-HQ-EVS2.NEA.LOC&gt;</t>
  </si>
  <si>
    <t>Tue, 29 Jul 2014 20:32:22 -0000</t>
  </si>
  <si>
    <t>&lt;b62k48ubfa2hvxauy8y0hbyj4tjdxt.6857692.8262@mta950.e.bevmo.com&gt;</t>
  </si>
  <si>
    <t>Mon, 15 Jun 2015 11:22:02 -0400</t>
  </si>
  <si>
    <t>June 15 Morning Cable News Roundup</t>
  </si>
  <si>
    <t>&lt;CAGTda=AC6AEfFOX2zDeaSrmVRgt2XgVzK9vi07eVn7KtNHCE3g@mail.gmail.com&gt;</t>
  </si>
  <si>
    <t>Wed, 29 Jul 2009 16:02:01 -0400</t>
  </si>
  <si>
    <t>"Jared Polis Victory Fund " &lt;andrew@polisforcongress.com&gt;</t>
  </si>
  <si>
    <t>Speaker Pelosi and Congressman Jared Polis in Boulder!</t>
  </si>
  <si>
    <t>&lt;f5850fa82acb41c3afbd0fae7f027005@polisforcongress.com&gt;</t>
  </si>
  <si>
    <t>Tue, 7 Apr 2015 14:05:32 +0000</t>
  </si>
  <si>
    <t>Just fyi</t>
  </si>
  <si>
    <t>&lt;FDB4B1C9-9DB6-4988-9FD1-9B2F46749960@perkinscoie.com&gt;</t>
  </si>
  <si>
    <t>Fri, 8 Jan 2016 18:47:02 -0500</t>
  </si>
  <si>
    <t>Debbie Wasserman Schultz &lt;democraticparty@democrats.org&gt;</t>
  </si>
  <si>
    <t>I'm proud to stand with the President, John - add your name if you are, too</t>
  </si>
  <si>
    <t>&lt;68c665f9e6f2dd58df94c85492ec1971@ofa0.bounce.bluestatedigital.com&gt;</t>
  </si>
  <si>
    <t>Fri, 31 Jan 2014 10:17:36 -0500</t>
  </si>
  <si>
    <t>&lt;CA+NiFyOy1Lda2LtnqjQ7k7Ore4fSLaXH4o1n_kGL9NW2LyioJw@mail.gmail.com&gt;</t>
  </si>
  <si>
    <t>Wed, 23 Oct 2013 16:35:33 +0000</t>
  </si>
  <si>
    <t>"Michael Whouley " &lt;mwhouley@deweysquare.com&gt;, 
 "Charlie Baker " &lt;CBaker@deweysquare.com&gt;, 
 "Minyon Moore " &lt;mmoore@deweysquare.com&gt;, 
 =?iso-8859-15?Q?Craig=0D=0A_Smith_?= &lt;cts1996@gmail.com&gt;, 
 "John Podesta " &lt;john.podesta@gmail.com&gt;, 
 =?iso-8859-15?Q?Jim=0D=0A_Messina_?= &lt;jim@themessinagroup.com&gt;, 
 "Paul Begala " &lt;pbegala@hatcreekent.com&gt;</t>
  </si>
  <si>
    <t>WaPo</t>
  </si>
  <si>
    <t>&lt;BLU171-DS47108FE2615F9A417261C2DE030@phx.gbl&gt;</t>
  </si>
  <si>
    <t>Mon, 24 Aug 2015 16:27:28 +0000</t>
  </si>
  <si>
    <t>Accepted: Invitation: Call on Post-2015; (718) 839-6957 // NO PIN  @
 Fri Aug 28, 2015 3pm - 3:30pm (john.podesta@gmail.com)</t>
  </si>
  <si>
    <t>&lt;BY2PR05MB0324C20B7EFBE6B494F5936C2620@BY2PR05MB032.namprd05.prod.outlook.com&gt;</t>
  </si>
  <si>
    <t>Sat, 1 Sep 2012 15:28:22 -0400</t>
  </si>
  <si>
    <t>Thursday: There's a party in Washington</t>
  </si>
  <si>
    <t>&lt;c13334399f5d58b1f4fc493015dc1dff@ofa0.bounce.bluestatedigital.com&gt;</t>
  </si>
  <si>
    <t>Wed, 30 Apr 2014 16:24:01 -0400</t>
  </si>
  <si>
    <t>Nick Merrill &lt;nmerrill.hrco@gmail.com&gt;</t>
  </si>
  <si>
    <t>Huma Abedin &lt;Huma@clintonemail.com&gt;, 
 "'brynnecraig@gmail.com'" &lt;brynnecraig@gmail.com&gt;</t>
  </si>
  <si>
    <t>Re: Feedback</t>
  </si>
  <si>
    <t>&lt;53615BE1.4060502@gmail.com&gt;</t>
  </si>
  <si>
    <t>Tue, 30 Nov 2010 10:50:39 -0500 (EST)</t>
  </si>
  <si>
    <t>Be Part of a Surge of Support for Safer Chemicals</t>
  </si>
  <si>
    <t>&lt;1626294807.1626918692@org.orgDB.mail.democracyinaction.org&gt;</t>
  </si>
  <si>
    <t>Tue, 1 Sep 2015 02:42:02 +0000</t>
  </si>
  <si>
    <t>&lt;22DCDDC580FA32408250778495277BB2AC80A42B@LAW-MBX01.law.georgetown.edu&gt;</t>
  </si>
  <si>
    <t>Thu, 28 Feb 2013 21:25:43 +0000</t>
  </si>
  <si>
    <t>[big campaign] NEA Amicus Briefs to S.Ct Regarding Gay Marriage
 Cases--JUST FILED</t>
  </si>
  <si>
    <t>&lt;CE82EABC23C49A4F86B7E0834F2B276109B080A3@NS1-HQ-XM02.neahq.nearoot.org&gt;</t>
  </si>
  <si>
    <t>Wed, 09 Sep 2015 16:59:45 +0000</t>
  </si>
  <si>
    <t>john.podesta@gmail.com, john@algpolling.com, jim.margolis@gmmb.com, 
 scurrie@bsgco.com, David Binder &lt;david@db-research.com&gt;, 
 mona@algpolling.com, jbenenson@bsgco.com, jsullivan@hillaryclinton.com, 
 dschwerin@hillaryclinton.com, ellen.esterhay@gmmb.com</t>
  </si>
  <si>
    <t>Invitation: Stump Speech Call @ Thu Sep 10, 2015 11am - 12pm (john.podesta@gmail.com)</t>
  </si>
  <si>
    <t>&lt;001a113480ced7ac63051f53681d@google.com&gt;</t>
  </si>
  <si>
    <t>Sun, 3 Jan 2016 22:05:59 -0500</t>
  </si>
  <si>
    <t>Fwd: Update</t>
  </si>
  <si>
    <t>&lt;CALk44aA0yTaO=zb=6_z=uhhy1d0monKJdnR70AtBsgLnuOtqFg@mail.gmail.com&gt;</t>
  </si>
  <si>
    <t>Sun, 31 Aug 2008 16:27:13 -0400</t>
  </si>
  <si>
    <t>You said you would get Tony and Heather to</t>
  </si>
  <si>
    <t>&lt;D8A72943A4200045A620F28CED197D3703DE561933@MBX01.netplexity.local&gt;</t>
  </si>
  <si>
    <t>Sat, 24 Jan 2015 18:57:30 +0000</t>
  </si>
  <si>
    <t>Ernie Banks</t>
  </si>
  <si>
    <t>&lt;E9B5B2BB-F04D-4EBF-82C7-B0073EFAECEA@hrcoffice.com&gt;</t>
  </si>
  <si>
    <t>Tue, 29 Sep 2015 14:00:02 -0400</t>
  </si>
  <si>
    <t>Re: Did you line up a second van?</t>
  </si>
  <si>
    <t>&lt;954CDBE7-5240-4CFD-A90F-448149D1E86D@gmail.com&gt;</t>
  </si>
  <si>
    <t>Sat, 9 Jan 2016 21:22:00 -0500</t>
  </si>
  <si>
    <t>Jake Sullivan &lt;jsullivan@hillaryclinton.com&gt;, 
 Huma Abedin &lt;ha16@hillaryclinton.com&gt;, 
 Jennifer Palmieri &lt;jpalmieri@hillaryclinton.com&gt;, 
 Maya Harris &lt;mharris@hillaryclinton.com&gt;, 
 Marlon Marshall &lt;mmarshall@hillaryclinton.com&gt;, 
 Karen Finney &lt;kfinney@hillaryclinton.com&gt;, 
 John Podesta &lt;john.podesta@gmail.com&gt;, 
 John Podesta &lt;jp66@hillaryclinton.com&gt;</t>
  </si>
  <si>
    <t>Call with HRC, Sunday January 10th at 1:00pm ET</t>
  </si>
  <si>
    <t>&lt;CADp8JMytgu+Mq_bUK-dYuFWNwy8BDWZfS8Wji4SW8YeiYn_OgQ@mail.gmail.com&gt;</t>
  </si>
  <si>
    <t>Thu, 07 Jan 2016 04:16:13 +0000</t>
  </si>
  <si>
    <t>Andrei and Stephanie Cherny &lt;paperlesspost@paperlesspost.com&gt;</t>
  </si>
  <si>
    <t>&lt;production-dispatcher06.401989758.0243e727e5d8fc5dbd1731f798f5d1f75b513c97.production@paperlesspost.com&gt;</t>
  </si>
  <si>
    <t>Mon, 29 Feb 2016 21:45:39 +0000</t>
  </si>
  <si>
    <t>Donald Trump kept a book of Hitler's speeches by his bed, according
 to his ex-wife | Americas | News | The Independent</t>
  </si>
  <si>
    <t>&lt;CY1PR17MB0204E43C20275007DEDB0FCADFBA0@CY1PR17MB0204.namprd17.prod.outlook.com&gt;</t>
  </si>
  <si>
    <t>Tue, 16 Jun 2015 20:52:53 -0400</t>
  </si>
  <si>
    <t>&lt;-6892888790582871065@unknownmsgid&gt;</t>
  </si>
  <si>
    <t>Wed, 16 Sep 2015 16:08:45 -0400</t>
  </si>
  <si>
    <t>Regency Hotel info &amp; Contact</t>
  </si>
  <si>
    <t>&lt;CAEMn5Q=9cXwr7AekwuZuw5vQpvMk5KL-MYGt46WtgKhw6agErA@mail.gmail.com&gt;</t>
  </si>
  <si>
    <t>Fri, 8 Jan 2016 20:02:05 -0500</t>
  </si>
  <si>
    <t>Re: Happy Birthday, man</t>
  </si>
  <si>
    <t>&lt;CAE6FiQ_uHbd61M5HeDDLhYN=SdBmu3VHrQCcNFSPLQHbSRa+YQ@mail.gmail.com&gt;</t>
  </si>
  <si>
    <t>Fri, 30 Jul 2010 10:08:09 -0500 (CDT)</t>
  </si>
  <si>
    <t>Big Oil's not done yet. Neither are we.</t>
  </si>
  <si>
    <t>&lt;378050.1280503594359.JavaMail.www@app319&gt;</t>
  </si>
  <si>
    <t>Fri, 1 May 2015 03:40:53 +0000 (UTC)</t>
  </si>
  <si>
    <t>&lt;389114545.1886002.1430451653804.JavaMail.zimbra@comcast.net&gt;</t>
  </si>
  <si>
    <t>Sat, 27 Feb 2016 21:33:53 -0500</t>
  </si>
  <si>
    <t>Re: hill yes!!!!!!!</t>
  </si>
  <si>
    <t>&lt;CAE6FiQ9+Cdu+idUcvaigJrBhjm7pfqrrkgp7=OhqOfFteikNVA@mail.gmail.com&gt;</t>
  </si>
  <si>
    <t>Thu, 31 Dec 2015 11:44:08 -0500</t>
  </si>
  <si>
    <t>Re: NYE Tweet</t>
  </si>
  <si>
    <t>&lt;CAE6FiQ_kDoLCJ1yuPxWymFpd7bzhEfPivSZZhDVaHtivAqYOnw@mail.gmail.com&gt;</t>
  </si>
  <si>
    <t>Fri, 31 Oct 2014 17:19:48 -0700</t>
  </si>
  <si>
    <t>Happy Halloween</t>
  </si>
  <si>
    <t>&lt;CAAVDwMKbS-p-n=Pd47NRqTGcMPjFXVy2BeNLcNo0dADqd2W=Mg@mail.gmail.com&gt;</t>
  </si>
  <si>
    <t>Fri, 30 Oct 2015 20:09:24 -0400</t>
  </si>
  <si>
    <t>&lt;CAFcwtWCtqB0-o39nCJ5WH0vT6EsU4xrY41WEXXvngvYyBQDzHA@mail.gmail.com&gt;</t>
  </si>
  <si>
    <t>Tue, 26 May 2015 13:31:18 -0600</t>
  </si>
  <si>
    <t>Keith E Maskus &lt;Keith.Maskus@Colorado.EDU&gt;</t>
  </si>
  <si>
    <t>Robert Jamieson &lt;rjamieson7@gmail.com&gt;, Harold Bibb &lt;haroldbibb@gmail.com&gt;</t>
  </si>
  <si>
    <t>RE: Special meeting with new alumni group, Black Alumni Nework</t>
  </si>
  <si>
    <t>&lt;38D1B0852AF6EE4EBC03E17E985DD4A301B250AF7A0F@EXC1.ad.colorado.edu&gt;</t>
  </si>
  <si>
    <t>Mon, 22 Sep 2014 11:02:34 -0400</t>
  </si>
  <si>
    <t>One Week Left</t>
  </si>
  <si>
    <t>&lt;4a0785d7d39a4a278bd375eeee4297fc@mikehonda.com&gt;</t>
  </si>
  <si>
    <t>Tue, 18 Feb 2014 11:28:02 -0500</t>
  </si>
  <si>
    <t>&lt;0DCD1F65-80D7-46BF-93A8-2549D8099FCC@organizinginc.com&gt;</t>
  </si>
  <si>
    <t>Thu, 17 Dec 2015 12:13:17 -0500</t>
  </si>
  <si>
    <t>Re: HFV seating tonight ?</t>
  </si>
  <si>
    <t>&lt;CAE6FiQ-zQeDKZ9-OE8QGMoAgKcPtqAWNMqy7shZ48T7vWf2cww@mail.gmail.com&gt;</t>
  </si>
  <si>
    <t>Tue, 15 Dec 2015 17:03:12 -0500</t>
  </si>
  <si>
    <t>Re: CLIP | POLITICO: John Heilemann, Mark Halperin, Mark McKinnon
 launching Showtime series</t>
  </si>
  <si>
    <t>&lt;CAE6FiQ8w_COyz_cFCnYrSE8jWESrM6Jd=9doSbj3p+b0m72qdg@mail.gmail.com&gt;</t>
  </si>
  <si>
    <t>Sun, 3 May 2015 19:27:23 -0400</t>
  </si>
  <si>
    <t>Re: JB Pritzker in Chicago?</t>
  </si>
  <si>
    <t>&lt;-3350758656384684966@unknownmsgid&gt;</t>
  </si>
  <si>
    <t>Mon, 21 Sep 2015 12:09:07 -0400</t>
  </si>
  <si>
    <t>Huma Abedin &lt;ha16@hillaryclinton.com&gt;, 
 Lona Valmoro &lt;lvalmoro@hillaryclinton.com&gt;, 
 Alex Hornbrook &lt;ahornbrook@hillaryclinton.com&gt;, 
 John Podesta &lt;john.podesta@gmail.com&gt;, 
 Dennis Cheng &lt;dcheng@hillaryclinton.com&gt;</t>
  </si>
  <si>
    <t>Fwd: Meeting request with Hillary Clinton</t>
  </si>
  <si>
    <t>&lt;CANvypvBWvqwSJFG-Y89-OuS-QBj_1MaWzCVuJCvxdEtcGtFOJQ@mail.gmail.com&gt;</t>
  </si>
  <si>
    <t>Wed, 18 Nov 2015 22:11:05 +0000</t>
  </si>
  <si>
    <t>&lt;20151118200447.18188.55068@email.withings.com&gt;</t>
  </si>
  <si>
    <t>Sun, 13 Dec 2009 21:35:43 -0000</t>
  </si>
  <si>
    <t>12 Days to Save - Get a printable coupon for a Free Item Each Day</t>
  </si>
  <si>
    <t>&lt;bu1qpsdbdw9vawaxh5z6yatugwckef.2011616918.2571@mta122.a.chtah.com&gt;</t>
  </si>
  <si>
    <t>Fri, 02 May 2014 11:07:30 -0400</t>
  </si>
  <si>
    <t>PIR &lt;preines.hrco@gmail.com&gt;, Brynne &lt;brynnecraig@gmail.com&gt;, 
 Huma Abedin &lt;Huma@clintonemail.com&gt;</t>
  </si>
  <si>
    <t>&lt;5363B4B2.3060801@gmail.com&gt;</t>
  </si>
  <si>
    <t>Fri, 21 Aug 2015 02:24:53 -0400</t>
  </si>
  <si>
    <t>&lt;CAE6FiQ_zC24Yjrxw9Q4jKJhby0=EGgrSHojSO=X6_CAtNN4onw@mail.gmail.com&gt;</t>
  </si>
  <si>
    <t>Mon, 8 Jun 2015 13:23:53 -0400</t>
  </si>
  <si>
    <t>"john.podesta@gmail.com" &lt;john.podesta@gmail.com&gt;, 
 Mary Podesta &lt;podesta.mary@gmail.com&gt;, Megan Rouse &lt;meganrouse@gmail.com&gt;, 
 Gabe Podesta &lt;gpodesta@gmail.com&gt;</t>
  </si>
  <si>
    <t>Fwd: Your New Design pig5 From CustomInk.com</t>
  </si>
  <si>
    <t>&lt;83513A77-FAE4-44CF-A9E5-181BEFABC5D8@yahoo.com&gt;</t>
  </si>
  <si>
    <t>Wed, 18 Dec 2013 19:21:21 -0500</t>
  </si>
  <si>
    <t>&lt;CAE6FiQ9-=iTs9Y0yf5fmy4qDtO-Z8iYgkcXP6b6mTpbE+otxfQ@mail.gmail.com&gt;</t>
  </si>
  <si>
    <t>Tue, 7 Apr 2015 15:09:28 +0000</t>
  </si>
  <si>
    <t>"Malik, Quratul-Ann" &lt;Quratul-Ann_Malik@who.eop.gov&gt;</t>
  </si>
  <si>
    <t>Byron's Farewell Party</t>
  </si>
  <si>
    <t>&lt;9AFE7EA6F54EE94983B47D44C4DAC0E40153454B@smeopm04&gt;</t>
  </si>
  <si>
    <t>Sun, 17 Aug 2008 01:00:26 -0700 (PDT)</t>
  </si>
  <si>
    <t>hi john</t>
  </si>
  <si>
    <t>&lt;325753.99874.qm@web63404.mail.re1.yahoo.com&gt;</t>
  </si>
  <si>
    <t>Sat, 15 Aug 2015 01:44:28 +0000</t>
  </si>
  <si>
    <t>john.podesta+caf_=johnpodestatemp=outlook.com@gmail.com</t>
  </si>
  <si>
    <t>&lt;001a11c3c48c861258051d4fb5ad@google.com&gt;</t>
  </si>
  <si>
    <t>Sun, 13 Sep 2015 17:31:54 -0400</t>
  </si>
  <si>
    <t>&lt;CACR8c2q1a4ZRtByhtM5GEdLA6bs7=cfgJ-kk=e73xUoGYp+y1A@mail.gmail.com&gt;</t>
  </si>
  <si>
    <t>Wed, 1 Jul 2015 21:11:40 -0400</t>
  </si>
  <si>
    <t>Campaign money and negative ads....</t>
  </si>
  <si>
    <t>&lt;SNT404-EAS39936FEDDE1C4F14E504CE2DF970@phx.gbl&gt;</t>
  </si>
  <si>
    <t>Wed, 18 Sep 2013 12:07:12 -0400</t>
  </si>
  <si>
    <t>[big campaign] New Huff Post from Creamer-Want to Cut Food Stamp
 Costs? Raise the Minimum Wage.</t>
  </si>
  <si>
    <t>&lt;AC58B2DB-6FE5-4D49-9E3A-89441C990A65@aol.com&gt;</t>
  </si>
  <si>
    <t>Sun, 07 Jul 2013 19:26:55 +0000</t>
  </si>
  <si>
    <t>Mayor Eric Garcetti &lt;info@ericgarcetti.com&gt;</t>
  </si>
  <si>
    <t>The First Week</t>
  </si>
  <si>
    <t>&lt;51d9c0ff3841a_63a12b3e2c376f0@worker2.nbuild.3dna.managedmachine.com.mail&gt;</t>
  </si>
  <si>
    <t>Wed, 8 Jan 2014 22:23:24 -0500</t>
  </si>
  <si>
    <t>Kiki McLean &lt;Kiki.McLean@porternovelli.com&gt;</t>
  </si>
  <si>
    <t>Re: Guidance Please</t>
  </si>
  <si>
    <t>&lt;E65C7CD2-873A-4B4E-AD89-5DE8C4708FB7@gmail.com&gt;</t>
  </si>
  <si>
    <t>Wed, 22 Jul 2009 16:30:24 -0400</t>
  </si>
  <si>
    <t>Kit_Batten@ios.doi.gov</t>
  </si>
  <si>
    <t>"John Podesta - john.podesta@gmail.com" &lt;john.podesta@gmail.com&gt;, 
 /America@ios.doi.gov, "Juliana Gendelman" &lt;jgendelman@americanprogress.org&gt;</t>
  </si>
  <si>
    <t>Meet for lunch or a drink in August?</t>
  </si>
  <si>
    <t>&lt;OFBA17EAC2.8A378D77-ON852575FB.0070A585@ios.doi.gov&gt;</t>
  </si>
  <si>
    <t>Fri, 20 Mar 2015 16:49:34 -0400</t>
  </si>
  <si>
    <t>&lt;CALk44aDsBa1gKNz=+SAP1TgCb25UJU2YYMoHTr45gDDSENY02w@mail.gmail.com&gt;</t>
  </si>
  <si>
    <t>Thu, 4 Sep 2014 16:34:42 -0400</t>
  </si>
  <si>
    <t>Tikkun &lt;info@spiritualprogressives.org&gt;</t>
  </si>
  <si>
    <t>Why the NSP?</t>
  </si>
  <si>
    <t>&lt;3014778036.-580501165@org.orgDB.reply.salsalabs.com&gt;</t>
  </si>
  <si>
    <t>Mon, 27 Apr 2015 20:08:50 -0400</t>
  </si>
  <si>
    <t>Adam Parkhomenko &lt;aparkhomenko@hillaryclinton.com&gt;</t>
  </si>
  <si>
    <t>&lt;5577811462835391046@unknownmsgid&gt;</t>
  </si>
  <si>
    <t>Wed, 2 Jan 2013 04:54:14 +0000</t>
  </si>
  <si>
    <t>[big campaign] NEA Statement about Fiscal Cliff Vote</t>
  </si>
  <si>
    <t>&lt;CE82EABC23C49A4F86B7E0834F2B276109A4ECD2@NS1-HQ-XM02.neahq.nearoot.org&gt;</t>
  </si>
  <si>
    <t>Wed, 18 Nov 2015 14:31:17 -0500</t>
  </si>
  <si>
    <t>&lt;CAE6FiQ9HU3BV1xF6POj1OFqUS8W9wi5mw2W_ptiVm6g0GRLiUQ@mail.gmail.com&gt;</t>
  </si>
  <si>
    <t>Sun, 8 Mar 2015 14:42:09 -0400</t>
  </si>
  <si>
    <t>Tina</t>
  </si>
  <si>
    <t>&lt;CAB5o6bbOL2pRHahNmqVudQ613o9G-K4WwFwgXJkcNmHcyhj9hg@mail.gmail.com&gt;</t>
  </si>
  <si>
    <t>Fri, 12 Feb 2016 20:02:19 -0500</t>
  </si>
  <si>
    <t>Re: FINAL: tonight's dinner in MN</t>
  </si>
  <si>
    <t>&lt;CAFcwtWAF7Dw6TcJHT-COoEPapJgWXY7d8eY_-gN5eq9CoOeHCQ@mail.gmail.com&gt;</t>
  </si>
  <si>
    <t>Thu, 7 Jan 2016 02:46:05 +0000</t>
  </si>
  <si>
    <t>Thank you and offer of free campaign labor</t>
  </si>
  <si>
    <t>&lt;A67FDC37908CB64B8E33AD0A44690F0C5EC91F9F@LAW-MBX01.law.georgetown.edu&gt;</t>
  </si>
  <si>
    <t>Fri, 5 Feb 2010 16:13:30 -0500</t>
  </si>
  <si>
    <t>[big campaign] On the Eve of Sarah Palin's Keynote Address to the 
	National Tea Party Convention...</t>
  </si>
  <si>
    <t>&lt;29FF7EFA288ACD488DD412939D4D1BABF6A8B5@aufc-server.AUFC.local&gt;</t>
  </si>
  <si>
    <t>Sat, 18 Oct 2008 15:12:48 -0500</t>
  </si>
  <si>
    <t>&lt;1B00035490093D4A9609987376E3B8332B91B73A@manny.obama.local&gt;</t>
  </si>
  <si>
    <t>Thu, 8 Jan 2015 13:10:52 +0000</t>
  </si>
  <si>
    <t>John- Carolyn and I send you our best wishes in new life after WH -
 you did truly great job. Love to Mary and kids.  Best, Lanny</t>
  </si>
  <si>
    <t>&lt;20150108131101.5853328.60495.127733@lannyjdavis.com&gt;</t>
  </si>
  <si>
    <t>Tue, 22 Feb 2011 09:05:27 -0500 (EST)</t>
  </si>
  <si>
    <t>Just Released: The Bee Eater - A Story From the Front Lines of
 America's Public Schools</t>
  </si>
  <si>
    <t>&lt;1104571791770.1102246000775.8585.9.200900F4@scheduler&gt;</t>
  </si>
  <si>
    <t>Wed, 5 Aug 2009 14:38:58 -0400</t>
  </si>
  <si>
    <t>Wjc hasn't looked at it yet</t>
  </si>
  <si>
    <t>&lt;786762D781A7FF4FAC9060892B404488034930814C@CLNTINET08.clinton.local&gt;</t>
  </si>
  <si>
    <t>Mon, 1 Sep 2008 13:28:59 -0400</t>
  </si>
  <si>
    <t>[big campaign] Rove urges GOP money to outside attack groups</t>
  </si>
  <si>
    <t>&lt;4948a2ba0809011028o7ea337a8r26768fda052614ba@mail.gmail.com&gt;</t>
  </si>
  <si>
    <t>Tue, 30 Jun 2015 21:11:24 -0400</t>
  </si>
  <si>
    <t>Re: Union Leaders, Members on SCOTUS Grant of Cert in Friedrichs v. CTA</t>
  </si>
  <si>
    <t>&lt;3930946304963075132@unknownmsgid&gt;</t>
  </si>
  <si>
    <t>Fri, 7 Aug 2015 16:17:47 -0400</t>
  </si>
  <si>
    <t>&lt;CAE_=YH_KoCGsipxzo7PwXa8kaEoTjswnQLVF0dPWj9fxe2dx_Q@mail.gmail.com&gt;</t>
  </si>
  <si>
    <t>Wed, 1 Sep 2010 22:13:41 -0700</t>
  </si>
  <si>
    <t>Facebook &lt;update+zh11zlfe@facebookmail.com&gt;</t>
  </si>
  <si>
    <t>"John.podesta" &lt;john.podesta@gmail.com&gt;</t>
  </si>
  <si>
    <t>Reminder: Scott Lilly invited you to join Facebook...</t>
  </si>
  <si>
    <t>&lt;9df1b3a0834911608c7396136afd882b@www.facebook.com&gt;</t>
  </si>
  <si>
    <t>Tue, 16 Dec 2008 09:13:49 -0500</t>
  </si>
  <si>
    <t>"'john.podesta@gmail.com'" &lt;john.podesta@gmail.com&gt;, 
 Mona Sutphen &lt;Mona.Sutphen@ptt.gov&gt;, Lizzie Nelson &lt;Lizzie.Nelson@ptt.gov&gt;, 
 Danielle   Crutchfield &lt;Danielle.Crutchfield@ptt.gov&gt;</t>
  </si>
  <si>
    <t>FW: Today is Peter's 40th Birthday</t>
  </si>
  <si>
    <t>&lt;2D9BF548D5515F438B3AA0B0BE7BF5F630345DEF65@MBX-01.ptt.gov&gt;</t>
  </si>
  <si>
    <t>Thu, 6 Nov 2014 12:00:00 -0600</t>
  </si>
  <si>
    <t>The Newly Revised Compendium of U.S. Copyright Office Practices</t>
  </si>
  <si>
    <t>&lt;11019-17788909.1415296838187.JavaMail.SYSTEM@chg-mcm-prod&gt;</t>
  </si>
  <si>
    <t>Wed, 27 Jan 2016 22:44:40 +0000</t>
  </si>
  <si>
    <t>&lt;13d0c4ee04919a2127f6c596030c8959f18.20160127224424@mail24.atl91.mcsv.net&gt;</t>
  </si>
  <si>
    <t>Sun, 4 Oct 2015 10:57:34 -0400</t>
  </si>
  <si>
    <t>&lt;CAE6FiQ943YMwKYcDcANk4NXF7r5-M=L4aAgmmszn3MApxjz1VA@mail.gmail.com&gt;</t>
  </si>
  <si>
    <t>Tue, 02 Feb 2016 00:58:33 +0000</t>
  </si>
  <si>
    <t>john.podesta@gmail.com, jsullivan@hillaryclinton.com, 
 ha16@hillaryclinton.com, gruncom@aol.com, ellen.esterhay@gmmb.com, 
 bfallon@hillaryclinton.com, slatham@hillaryclinton.com, scurrie@bsgco.com, 
 creynolds@hillaryclinton.com, mfisher@hillaryclinton.com, 
 jbenenson@bsgco.com, kschake@hillaryclinton.com, 
 dschwerin@hillaryclinton.com, lvalmoro@hillaryclinton.com, 
 ckeigher@hillaryclinton.com, 
 "oraisner@hillaryclinton.com" &lt;commsadmin@hillaryclinton.com&gt;, 
 jim.margolis@gmmb.com, nmerrill@hillaryclinton.com, 
 caitlin@grunwald-communications.com, awoolheater@hillaryclinton.com, 
 kofferdahl@hillaryclinton.com, sbay@hillaryclinton.com, 
 re47@hillaryclinton.com, jpalmieri@hillaryclinton.com</t>
  </si>
  <si>
    <t>Invitation: 9:30am ET Call with HRC @ Tue Feb 2, 2016 9:30am - 10am (john.podesta@gmail.com)</t>
  </si>
  <si>
    <t>&lt;e89a8f64751927fdd2052abf0040@google.com&gt;</t>
  </si>
  <si>
    <t>Sun, 17 Jan 2016 01:01:52 -0500 (EST)</t>
  </si>
  <si>
    <t>Alert - Opportunity for business professionals</t>
  </si>
  <si>
    <t>&lt;1430929241.6019787.1453010512058@ctjbossms02.surveysampling.com&gt;</t>
  </si>
  <si>
    <t>Tue, 17 Mar 2015 19:57:32 +0000</t>
  </si>
  <si>
    <t>&lt;9ABFFFA47B84FA478A1BA79FA876B3C4F82A7F@CESC-EXCH01.clinton.local&gt;</t>
  </si>
  <si>
    <t>Thu, 3 Mar 2016 11:34:53 -0500</t>
  </si>
  <si>
    <t xml:space="preserve">Fwd: from La Stampa </t>
  </si>
  <si>
    <t>&lt;B2313F2C-78A3-4869-BCE8-8D2F868ABDB6@yahoo.com&gt;</t>
  </si>
  <si>
    <t>Tue, 14 Oct 2008 20:19:23 +0000</t>
  </si>
  <si>
    <t>Re: Fred Baron</t>
  </si>
  <si>
    <t>&lt;1403443807-1224015561-cardhu_decombobulator_blackberry.rim.net-53859218-@bxe032.bisx.prod.on.blackberry&gt;</t>
  </si>
  <si>
    <t>Fri, 14 Feb 2014 10:11:40 -0500</t>
  </si>
  <si>
    <t>&lt;CACvfPecHRgZRPnpTOA3SGGL9ZvFSET_GnEXW7N_Mt1f4UMr+zw@mail.gmail.com&gt;</t>
  </si>
  <si>
    <t>Sun, 2 Nov 2008 10:52:15 -0500</t>
  </si>
  <si>
    <t>FW: BO on tarmac</t>
  </si>
  <si>
    <t>&lt;8F8DAD58152C5E4B97F98532F5BB18DA03193588@QGNYCEXC01.quadranglenyc.quadranglegroup.com&gt;</t>
  </si>
  <si>
    <t>Tue, 17 Nov 2015 21:38:38 -0500</t>
  </si>
  <si>
    <t>Josh Fryday &lt;jmf@joshfryday.com&gt;</t>
  </si>
  <si>
    <t>Please say hi to mary for me</t>
  </si>
  <si>
    <t>&lt;37613941-1707-4F56-BD88-2E1D16ED516C@joshfryday.com&gt;</t>
  </si>
  <si>
    <t>Mon, 11 Jan 2016 15:24:46 -0500</t>
  </si>
  <si>
    <t>Fwd: Thanks for your nice card about my Dad . . .</t>
  </si>
  <si>
    <t>&lt;5B08674F-98F2-489C-9D26-79BC9B2DE0B7@gmail.com&gt;</t>
  </si>
  <si>
    <t>Fri, 23 Oct 2015 18:23:02 -0400</t>
  </si>
  <si>
    <t>Re: Draft Letter to Gowdy</t>
  </si>
  <si>
    <t>&lt;CALk44aAQg7ZxA_TqnbOM23OfTXz5xQuDXvR1u-ssw5hbo_cY1A@mail.gmail.com&gt;</t>
  </si>
  <si>
    <t>Sun, 25 Jan 2015 08:25:57 -0500</t>
  </si>
  <si>
    <t>Re: time for a call today?</t>
  </si>
  <si>
    <t>&lt;04911D1B-111E-4161-8B4B-7FE1F8AA4010@gmail.com&gt;</t>
  </si>
  <si>
    <t>Mon, 22 Sep 2008 12:22:23 -0400</t>
  </si>
  <si>
    <t>[big campaign] Fw: PRESS CALL: A Successful Bailout for Main Street
 and Wall Street - What the $700 Billion Means</t>
  </si>
  <si>
    <t>&lt;80A0C6FBCD6E494E8933D1D1A52D267A0E612D5B@epistula.americanprogresscenter.org&gt;</t>
  </si>
  <si>
    <t>Sun, 2 Nov 2008 10:20:38 -0700</t>
  </si>
  <si>
    <t>"Adam Lioz" &lt;adam.lioz@gmail.com&gt;</t>
  </si>
  <si>
    <t>[big campaign] Progressive Future Launches New "American Tune" Ad</t>
  </si>
  <si>
    <t>&lt;98fa58580811020920x61f35da6v49121847500ed409@mail.gmail.com&gt;</t>
  </si>
  <si>
    <t>Fri, 19 Jun 2015 15:54:17 +0000</t>
  </si>
  <si>
    <t>all set?</t>
  </si>
  <si>
    <t>&lt;B3E05BF7-CD41-45D5-AB7A-4E9DE0FFAED7@presidentclinton.com&gt;</t>
  </si>
  <si>
    <t>Wed, 17 Jun 2009 11:44:13 -0400</t>
  </si>
  <si>
    <t>[big campaign] Top 10 Historical Chamber Quotes Against Healthcare</t>
  </si>
  <si>
    <t>&lt;8BDD3ECA917E354FAE7EE9B28DF2A869113A6CAD@EMAIL.SEIU.ORG&gt;</t>
  </si>
  <si>
    <t>Fri, 21 Mar 2014 17:04:34 -0400</t>
  </si>
  <si>
    <t>"Paul Tully Memorial Project" &lt;aalquesta@organizinginc.com&gt;</t>
  </si>
  <si>
    <t>Invitation: Paul Tully Monument Unveiling and Celebration</t>
  </si>
  <si>
    <t>&lt;83cf4664f75b44d58087631704fc8f24@organizinginc.com&gt;</t>
  </si>
  <si>
    <t>Sun, 14 Jun 2015 17:52:01 +0000</t>
  </si>
  <si>
    <t>Re: Hillary's speech</t>
  </si>
  <si>
    <t>&lt;D1A33770.165CB9%sgreenberg@gqrr.com&gt;</t>
  </si>
  <si>
    <t>Sat, 13 Feb 2016 17:09:38 +0000</t>
  </si>
  <si>
    <t>&lt;9ab64aebae74b48c3a15d78e3e70389c@bounce.bluestatedigital.com&gt;</t>
  </si>
  <si>
    <t>Tue, 29 Dec 2015 19:55:45 +0000</t>
  </si>
  <si>
    <t>We can stop Donald Trump.</t>
  </si>
  <si>
    <t>&lt;c6ed-169-5682e541@list.progressiowa.org&gt;</t>
  </si>
  <si>
    <t>Fri, 19 Dec 2014 14:17:31 -0500</t>
  </si>
  <si>
    <t>Joanne Laszczych &lt;jlaszczych@cdmillsgroup.com&gt;</t>
  </si>
  <si>
    <t>Re: SUNDAY, DECEMBER 21, 8:00am EST - Standing Meeting</t>
  </si>
  <si>
    <t>&lt;CAE6FiQ8eGoHEUA_XYQFkDqZj8voGo3HyCg32W1m4mtoOmJFrkA@mail.gmail.com&gt;</t>
  </si>
  <si>
    <t>Fri, 14 Nov 2008 22:02:00 -0500</t>
  </si>
  <si>
    <t>SATURDAY and SUNDAY Schedules for President Elect Barack Obama</t>
  </si>
  <si>
    <t>&lt;910765B614388641B55B89646DC9E15705814180@SENATE-MS06.senate.ussenate.us&gt;</t>
  </si>
  <si>
    <t>Fri, 15 Jan 2016 19:34:42 -0500</t>
  </si>
  <si>
    <t>Ron Klain &lt;ron.klain@revolution.com&gt;, Karen Dunn &lt;karen.l.dunn@gmail.com&gt;, 
 Jake Sullivan &lt;jsullivan@hillaryclinton.com&gt;, 
 Sara Solow &lt;ssolow@hillaryclinton.com&gt;, 
 Kristina Costa &lt;kcosta@hillaryclinton.com&gt;, 
 John Podesta &lt;john.podesta@gmail.com&gt;</t>
  </si>
  <si>
    <t>FW: CLIP | NYT: Campaign Aides Defend Bernie Sanders's Record on Gun Votes</t>
  </si>
  <si>
    <t>&lt;867085a8835f42e88614e52b280616ed@mail.gmail.com&gt;</t>
  </si>
  <si>
    <t>Thu, 30 Oct 2008 09:28:24 EDT</t>
  </si>
  <si>
    <t>Fwd: Concern</t>
  </si>
  <si>
    <t>&lt;cab.3a9709f4.363b1078@aol.com&gt;</t>
  </si>
  <si>
    <t>Sun, 25 Jan 2015 09:23:35 -0500</t>
  </si>
  <si>
    <t>Re: Hiring update</t>
  </si>
  <si>
    <t>&lt;A7149DC4-7795-43B8-B367-0702B8E839A6@gmail.com&gt;</t>
  </si>
  <si>
    <t>Wed, 20 May 2015 10:31:58 -0400</t>
  </si>
  <si>
    <t>Hillary Clinton to Focus on Ideas to Strengthen Small Businesses
 During New Hampshire Trip</t>
  </si>
  <si>
    <t>&lt;17cde774471933596412617b423ef166@mail.gmail.com&gt;</t>
  </si>
  <si>
    <t>Wed, 6 May 2015 01:49:09 +0000</t>
  </si>
  <si>
    <t>Mandy Grunwald &lt;gruncom@aol.com&gt;, 
 "dschwerin@hillaryclinton.com" &lt;dschwerin@hillaryclinton.com&gt;, 
 Jim Margolis &lt;Jim.Margolis@gmmb.com&gt;, 
 =?utf-8?Q?John=0D=0A_Anzalone?= &lt;john@algpolling.com&gt;, 
 "David@db-research.com" &lt;David@db-research.com&gt;, 
 "ha16@hillaryclinton.com" &lt;ha16@hillaryclinton.com&gt;, 
 "re47@hillaryclinton.com" &lt;re47@hillaryclinton.com&gt;, 
 "john.podesta@gmail.com" &lt;john.podesta@gmail.com&gt;, 
 "jsullivan@hillaryclinton.com" &lt;jsullivan@hillaryclinton.com&gt;, 
 "kschake@hillaryclinton.com" &lt;kschake@hillaryclinton.com&gt;, 
 "jpalmieri@hillaryclinton.com" &lt;jpalmieri@hillaryclinton.com&gt;</t>
  </si>
  <si>
    <t>RE: Launch Speech Outline</t>
  </si>
  <si>
    <t>&lt;1A484C9C32B526468802B7C2E6FD1BCEB37211B9@mbx031-w1-co-6.exch031.domain.local&gt;</t>
  </si>
  <si>
    <t>Wed, 30 Dec 2015 10:48:56 -0500</t>
  </si>
  <si>
    <t>Fwd: Hillary Clinton Campaign</t>
  </si>
  <si>
    <t>&lt;CAE6FiQ9whgZ2-gvyFR_N6L86EJPAYVBK9VHFV1BCZ85YLyiveQ@mail.gmail.com&gt;</t>
  </si>
  <si>
    <t>Wed, 17 Mar 2010 11:36:56 -0400</t>
  </si>
  <si>
    <t>Timing is Everything</t>
  </si>
  <si>
    <t>&lt;85aad0d45be54fe4a7f17b943325e11b@rajforkansas.com&gt;</t>
  </si>
  <si>
    <t>Wed, 1 Sep 2010 16:17:59 -0400</t>
  </si>
  <si>
    <t>[big campaign] 150 Chicago Area Seniors Tell Congressman Paul Ryan
 (R-WI): "Hands Off My Social Security and Medicare!"</t>
  </si>
  <si>
    <t>&lt;95AFEEF8AB22CE4E8CA3F8E6FBCB8CD12712F2B850@AUFC-S1.AUFC.local&gt;</t>
  </si>
  <si>
    <t>Thu, 13 Mar 2008 11:53:54 -0600</t>
  </si>
  <si>
    <t>"'Alan Franklin'" &lt;alan@progressnowaction.org&gt;, 
 "'Aaron Ostrom'" &lt;aaron@fusewashington.org&gt;, 
 "'Bobby Clark'" &lt;bobby@progressnowaction.org&gt;, 
 "'Brian Rothenberg'" &lt;brian@progressohio.org&gt;, 
 "'Dan Farough'" &lt;faroughd@gmail.com&gt;, 
 "'Denise'" &lt;allianceforabettermn@gmail.com&gt;, 
 "'Eli Lee'" &lt;eliilyonglee@gmail.com&gt;, 
 "'John Daniel'" &lt;john.mensajes@gmail.com&gt;, 
 "'Mark Ferrulo'" &lt;mferrulo@gmail.com&gt;, 
 "'Michael Huttner'" &lt;michael@progressnowaction.org&gt;, 
 "'Rick Jacobs'" &lt;rick@richarddjacobs.com&gt;, "'scot'" &lt;scotross614@gmail.com&gt;</t>
  </si>
  <si>
    <t>CAP Contact Info/State ED Contact info.</t>
  </si>
  <si>
    <t>&lt;059201c88533$49d19f40$dd74ddc0$@org&gt;</t>
  </si>
  <si>
    <t>Fri, 31 Jul 2015 20:52:47 +0000</t>
  </si>
  <si>
    <t>NH age breaks</t>
  </si>
  <si>
    <t>&lt;3DA30D73-D597-4520-A582-0157D976599D@bsgco.com&gt;</t>
  </si>
  <si>
    <t>Tue, 30 Jun 2009 19:04:39 -0400</t>
  </si>
  <si>
    <t>[big campaign] ADVISORY: Rally to Welcome Minnesota's New U.S.
 Senator Al Franken at the State Capitol Tomorrow, 12PM CDT</t>
  </si>
  <si>
    <t>&lt;29FF7EFA288ACD488DD412939D4D1BABD63E48@aufc-server.AUFC.local&gt;</t>
  </si>
  <si>
    <t>Mon, 01 Jun 2015 13:35:47 +0000</t>
  </si>
  <si>
    <t>"john.podesta@gmail.com" &lt;john.podesta@gmail.com&gt;, 
 Robby Mook &lt;re47@hillaryclinton.com&gt;, 
 Kristina Schake &lt;kschake@hillaryclinton.com&gt;, 
 "jp66@hillaryclinton.com" &lt;jp66@hillaryclinton.com&gt;, 
 Teddy Goff &lt;tgoff@hillaryclinton.com&gt;, Oren Shur &lt;oshur@hillaryclinton.com&gt;, 
 Jennifer Palmieri &lt;jpalmieri@hillaryclinton.com&gt;</t>
  </si>
  <si>
    <t>Updated Invitation: Retreat Follow-up @ Mon Jun 1, 2015 1:15pm - 2pm (john.podesta@gmail.com)</t>
  </si>
  <si>
    <t>&lt;001a11c327da42bb51051774e7a5@google.com&gt;</t>
  </si>
  <si>
    <t>Wed, 20 May 2015 19:10:37 -0400</t>
  </si>
  <si>
    <t>Re: Column: The magic of Bill Clinton | TheHill--John, hope this
 helps, Brent</t>
  </si>
  <si>
    <t>&lt;CAE6FiQ_UvXwxpeCV5e_QCjJrqs0Gx2gRBpmre4ij6S_NbEq-aw@mail.gmail.com&gt;</t>
  </si>
  <si>
    <t>Fri, 27 Mar 2015 11:30:17 +0000</t>
  </si>
  <si>
    <t>&lt;1427455816417.64040@americanprogress.org&gt;</t>
  </si>
  <si>
    <t>Sat, 26 Sep 2015 15:17:06 -0400</t>
  </si>
  <si>
    <t>"John Garamendi " &lt;info@garamendi.org&gt;</t>
  </si>
  <si>
    <t>Pope Francis's Address to Congress</t>
  </si>
  <si>
    <t>&lt;a5ace4a2d0ad482e9e166c0a9f1413d8@garamendi.org&gt;</t>
  </si>
  <si>
    <t>Thu, 19 Feb 2015 18:51:45 -0500</t>
  </si>
  <si>
    <t>Re: Whoever</t>
  </si>
  <si>
    <t>&lt;CAE6FiQ-319rKX=fgiVzWGMzY_T4f57sy3yt=zPr8vT_3DQ-7_Q@mail.gmail.com&gt;</t>
  </si>
  <si>
    <t>Mon, 30 Nov 2015 13:01:56 -0500</t>
  </si>
  <si>
    <t>Tony Podesta &lt;podesta@podesta.com&gt;, Mary Podesta &lt;podesta.mary@gmail.com&gt;</t>
  </si>
  <si>
    <t>Re: Invite: Farewell Dinner for Ambassador and Lady Westmacott //
 December 7</t>
  </si>
  <si>
    <t>&lt;CAE6FiQ9q--eD0UF2dkvZp1vOuu7x+A7AqwmD3BxepWVcL3WuRA@mail.gmail.com&gt;</t>
  </si>
  <si>
    <t>Mon, 12 Oct 2015 04:13:45 +0000</t>
  </si>
  <si>
    <t>Jake Sullivan &lt;jsullivan@hillaryclinton.com&gt;, 
 =?us-ascii?Q?Jake_Sullivan=0D=0A_=28jake.sullivan@gmail.com=29?= &lt;jake.sullivan@gmail.com&gt;, 
 =?us-ascii?Q?John_Podesta=0D=0A_=28john.podesta@gmail.com=29?= &lt;john.podesta@gmail.com&gt;, 
 Joel Benenson &lt;jbenenson@bsgco.com&gt;, Mandy Grunwald &lt;gruncom@aol.com&gt;, 
 Jim Margolis &lt;Jim.Margolis@gmmb.com&gt;, 
 "Tony Carrk (tcarrk@hillaryclinton.com)" &lt;tcarrk@hillaryclinton.com&gt;, 
 "Sara Solow (ssolow@hillaryclinton.com)" &lt;ssolow@hillaryclinton.com&gt;, 
 "Kristina Costa (kcosta@hillaryclinton.com)" &lt;kcosta@hillaryclinton.com&gt;, 
 "Robert Barnett (RBarnett@wc.com)" &lt;RBarnett@wc.com&gt;</t>
  </si>
  <si>
    <t>Debate Advice on One Page</t>
  </si>
  <si>
    <t>&lt;F652FD7157F3814886D064763C7EADD8160A4149@REV02EXCH01.revolution.ad&gt;</t>
  </si>
  <si>
    <t>Sun, 2 Mar 2014 17:29:17 -0800</t>
  </si>
  <si>
    <t>On travel Re: Confidential</t>
  </si>
  <si>
    <t>&lt;CALk44aAY6DN90WzLB6Ja4XVwe1-vsA1qR8dzohGdeArp2Tx2=Q@mail.gmail.com&gt;</t>
  </si>
  <si>
    <t>Sat, 31 Oct 2015 20:59:09 +0000</t>
  </si>
  <si>
    <t>Ann O'Leary &lt;aoleary@hillaryclinton.com&gt;, 
 John Podesta &lt;john.podesta@gmail.com&gt;</t>
  </si>
  <si>
    <t>&lt;1A484C9C32B526468802B7C2E6FD1BCEB49C320E@mbx031-w2-co-2.exch031.domain.local&gt;</t>
  </si>
  <si>
    <t>Wed, 4 Mar 2015 21:49:15 +0000</t>
  </si>
  <si>
    <t>&lt;4A64AB58F5C89648B3FBDA2A961BD8B314360507@S11MAILD021N2.sh11.lan&gt;</t>
  </si>
  <si>
    <t>Fri, 19 Feb 2016 14:13:02 -0500</t>
  </si>
  <si>
    <t>Tim Roemer &lt;tjroemer@gmail.com&gt;</t>
  </si>
  <si>
    <t>&lt;994A8C07-EED1-4DFE-A5E1-FB985CA9DB13@gmail.com&gt;</t>
  </si>
  <si>
    <t>Thu, 14 Aug 2008 20:40:21 -0400</t>
  </si>
  <si>
    <t>[big campaign] Tracking Clip of the Day- McCain: "I'm given to a
 little hyperbole"</t>
  </si>
  <si>
    <t>&lt;c28de9b0808141740r32d49514hafc9df3ee66be6e@mail.gmail.com&gt;</t>
  </si>
  <si>
    <t>Thu, 2 Oct 2014 18:13:01 +0000</t>
  </si>
  <si>
    <t>"Heather Boushey (hboushey@equitablegrowth.org)" &lt;hboushey@equitablegrowth.org&gt;, 
 John Podesta &lt;john.podesta@gmail.com&gt;, 
 "Daetz, Steve" &lt;sdaetz@sandlerfoundation.org&gt;</t>
  </si>
  <si>
    <t>FW: ICYMI: Why inequality is such a drag on economies</t>
  </si>
  <si>
    <t>&lt;3B00EFA99369C540BE90A0C751EF8F8A012A99E5@sf-exch01.sandlerfamily.org&gt;</t>
  </si>
  <si>
    <t>Mon, 23 Mar 2015 00:32:50 +0000</t>
  </si>
  <si>
    <t>Getting together to discuss education policy and 2016</t>
  </si>
  <si>
    <t>&lt;BN3PR0701MB165590DED8C0936D2544D7B9AE0D0@BN3PR0701MB1655.namprd07.prod.outlook.com&gt;</t>
  </si>
  <si>
    <t>Tue, 22 Sep 2015 16:34:39 -0400</t>
  </si>
  <si>
    <t>&lt;CAOpGB0+hek-Cm5vWeF3F52xQDxn=8ZaMg-_h7Qet9bGEy36XrA@mail.gmail.com&gt;</t>
  </si>
  <si>
    <t>Mon, 18 May 2015 09:26:53 -0400</t>
  </si>
  <si>
    <t>C.H. Tung</t>
  </si>
  <si>
    <t>&lt;CAE6FiQ_kafBaAptwXN+AggpXFjsQSUL7NKJBgCXYpur0Z8x8wA@mail.gmail.com&gt;</t>
  </si>
  <si>
    <t>Sun, 31 Jan 2016 19:29:17 -0600</t>
  </si>
  <si>
    <t>Huma Abedin &lt;ha16@hillaryclinton.com&gt;, 
 Jake Sullivan &lt;jsullivan@hillaryclinton.com&gt;, 
 Jennifer Palmieri &lt;jpalmieri@hillaryclinton.com&gt;, 
 Kristina Schake &lt;kschake@hillaryclinton.com&gt;, 
 John Podesta &lt;john.podesta@gmail.com&gt;</t>
  </si>
  <si>
    <t>Best kept secret...</t>
  </si>
  <si>
    <t>&lt;-39563220835394961@unknownmsgid&gt;</t>
  </si>
  <si>
    <t>Wed, 8 Jul 2015 18:11:18 -0400</t>
  </si>
  <si>
    <t>Jake Sullivan &lt;jsullivan@hillaryclinton.com&gt;, 
 Jennifer Palmieri &lt;jpalmieri@hillaryclinton.com&gt;, 
 Kristina Schake &lt;kschake@hillaryclinton.com&gt;, 
 Christina Reynolds &lt;creynolds@hillaryclinton.com&gt;, 
 John Podesta &lt;john.podesta@gmail.com&gt;</t>
  </si>
  <si>
    <t>Fwd: Monitor Breakfast Logistics</t>
  </si>
  <si>
    <t>&lt;CANqZgL8PiXC3pvEQRC6DutA20O=YQcRwb+7aeSHFPmW6cKryLQ@mail.gmail.com&gt;</t>
  </si>
  <si>
    <t>Wed, 22 Oct 2008 11:42:37 -0400</t>
  </si>
  <si>
    <t>[big campaign] Terrorist Endorsements &amp; the al Qaeda Website Posting
 on McCain</t>
  </si>
  <si>
    <t>&lt;D95FD7E3C26145418259F2F5E3E88E5B0E2ABFAB8D@bryan.ad.nsnetwork.org&gt;</t>
  </si>
  <si>
    <t>Fri, 28 Feb 2014 02:47:47 +0000</t>
  </si>
  <si>
    <t>&lt;B329CFCE-4EF2-480A-B5C3-624E85DCACAC@sandlerfoundation.org&gt;</t>
  </si>
  <si>
    <t>Wed, 4 Feb 2015 20:59:04 -0500</t>
  </si>
  <si>
    <t>Re: Sherrod Brown</t>
  </si>
  <si>
    <t>&lt;90EBD56B-2D51-441A-8B15-0B4A4289FEAD@gmail.com&gt;</t>
  </si>
  <si>
    <t>Fri, 14 Nov 2008 22:50:34 +0800 (CST)</t>
  </si>
  <si>
    <t>&lt;1226674234.9959.johnson_lo@mail2000.com.tw&gt;</t>
  </si>
  <si>
    <t>Tue, 5 Aug 2014 12:58:58 -0700</t>
  </si>
  <si>
    <t>Get United Club access and earn 1.5 miles per $1 spent</t>
  </si>
  <si>
    <t>&lt;0.1.263.289.1CFB0E7B2202B3E.0@omp.news.united.com&gt;</t>
  </si>
  <si>
    <t>Tue, 4 Mar 2008 19:15:42 -0500</t>
  </si>
  <si>
    <t>&lt;8dd172e0803041615i909467q2ba3d0d581a2c619@mail.gmail.com&gt;</t>
  </si>
  <si>
    <t>Thu, 10 Sep 2015 21:27:37 -0400</t>
  </si>
  <si>
    <t>&lt;377034213152760451@unknownmsgid&gt;</t>
  </si>
  <si>
    <t>Wed, 27 May 2015 13:56:37 -0400</t>
  </si>
  <si>
    <t>&lt;CAAEwKfzp1UL+f7MGOo2xh4MhAuqeOjfdEC2mo2+xPPOdbZjpNg@mail.gmail.com&gt;</t>
  </si>
  <si>
    <t>Wed, 02 Dec 2015 15:45:00 -0500</t>
  </si>
  <si>
    <t>DC BAR Ebrief &lt;ebrief@dcbar.org&gt;</t>
  </si>
  <si>
    <t>December 2015 E-Brief</t>
  </si>
  <si>
    <t>&lt;LYRIS-75674848-183589-2015.12.02-15.50.07--john.podesta#gmail.com@info3.dcbar.org&gt;</t>
  </si>
  <si>
    <t>Sat, 28 Nov 2015 17:04:56 +0000</t>
  </si>
  <si>
    <t>Deadline day after tomorrow!</t>
  </si>
  <si>
    <t>&lt;be39ecfd3e042ce5fbec6f909d46055c@bounce.bluestatedigital.com&gt;</t>
  </si>
  <si>
    <t>Sun, 13 Mar 2016 11:17:48 -0400</t>
  </si>
  <si>
    <t>Sara Latham &lt;slatham@hillaryclinton.com&gt;, 
 Heather Samuelson &lt;hsamuelson@cdmillsgroup.com&gt;</t>
  </si>
  <si>
    <t>&lt;CAE6FiQ-iMYse2U+wmsAMd_Sh_ykBFs9+Xwe0hn70rxiV-QtSZw@mail.gmail.com&gt;</t>
  </si>
  <si>
    <t>Thu, 10 Mar 2016 22:33:17 +0000</t>
  </si>
  <si>
    <t>IST Notification of Server Updates</t>
  </si>
  <si>
    <t>&lt;73984AF78B542844AEA95588A8660FFCC1449701@LAW-MBX02.law.georgetown.edu&gt;</t>
  </si>
  <si>
    <t>Mon, 11 Mar 2013 11:14:13 -0500</t>
  </si>
  <si>
    <t>"Ross, Alec J" &lt;RossAJ@state.gov&gt;</t>
  </si>
  <si>
    <t>Departing the State Department</t>
  </si>
  <si>
    <t>&lt;F2769C19ED458149968FAC80BF099F6846A8CC@SESSML39U.ses.state.sbu&gt;</t>
  </si>
  <si>
    <t>Thu, 2 Jul 2015 23:17:56 -0400</t>
  </si>
  <si>
    <t>&lt;CAE6FiQ8JTxRjNLe7UdyK6Jf8Q+dFgzwyEnHp38vvD2kPdqX9CQ@mail.gmail.com&gt;</t>
  </si>
  <si>
    <t>Tue, 19 Jan 2016 11:49:29 -0800</t>
  </si>
  <si>
    <t>Dan Schwerin &lt;dschwerin@hillaryclinton.com&gt;, 
 Mandy Grunwald &lt;gruncom@aol.com&gt;, Jim &lt;Jim.Margolis@gmmb.com&gt;, 
 Joel Benenson &lt;jbenenson@bsgco.com&gt;, John Podesta &lt;john.podesta@gmail.com&gt;, 
 Huma Abedin &lt;ha16@hillaryclinton.com&gt;, 
 Jennifer Palmieri &lt;jpalmieri@hillaryclinton.com&gt;, 
 Jake Sullivan &lt;jsullivan@hillaryclinton.com&gt;, 
 Robby Mook &lt;re47@hillaryclinton.com&gt;, Oren Shur &lt;oshur@hillaryclinton.com&gt;, 
 John   Anzalone &lt;john@algpolling.com&gt;</t>
  </si>
  <si>
    <t>RE: UPDATE -- new outline</t>
  </si>
  <si>
    <t>&lt;C954AA38C655C743B7FBADE01FB689F5134973ADF6@DBR-SBS2008.dbr.local&gt;</t>
  </si>
  <si>
    <t>Tue, 29 Jul 2014 13:03:39 +0000</t>
  </si>
  <si>
    <t>Siftball Results</t>
  </si>
  <si>
    <t>&lt;8EC4C2E26B85914A8D36A27F6D3A9C702498981A@LAW-MBX01.law.georgetown.edu&gt;</t>
  </si>
  <si>
    <t>Fri, 13 Feb 2015 22:37:57 +0000</t>
  </si>
  <si>
    <t>Next Week: Food Services &amp; Gym Limited Hours</t>
  </si>
  <si>
    <t>&lt;DAD46678B17CA74DBD4C5591B371170E0B97BDC6@LAW-MBX02.law.georgetown.edu&gt;</t>
  </si>
  <si>
    <t>Thu, 17 Mar 2016 20:02:46 +0000</t>
  </si>
  <si>
    <t>Jacob Freedman &lt;jfreedman@albrightstonebridge.com&gt;</t>
  </si>
  <si>
    <t>Fariba Yassaee &lt;fyassaee@albrightstonebridge.com&gt;, 
 Laura Rosenberger &lt;lrosenberger@hillaryclinton.com&gt;, 
 Alice Cosgrove &lt;alice.e.cosgrove@gmail.com&gt;, 
 Anne Hall &lt;Anne.Hall@APORTER.COM&gt;, 
 =?us-ascii?Q?Bill=0D=0A_Antholis?= &lt;antholis@virginia.edu&gt;, 
 "bill.danvers@gmail.com" &lt;bill.danvers@gmail.com&gt;, 
 "Brian Katulis (American Progress)" &lt;bkatulis@americanprogress.org&gt;, 
 Bruce Riedel &lt;briedel@brookings.edu&gt;, 
 =?us-ascii?Q?Carol=0D=0A_Browner?= &lt;cmbrowner@me.com&gt;, 
 Carole Hall &lt;chall@brookings.edu&gt;, 
 =?us-ascii?Q?Catherine=0D=0A_Whitney?= &lt;Catherine.Whitney@skadden.com&gt;, 
 Chris Roberts &lt;croberts@albrightstonebridge.com&gt;, 
 Colin Kahl &lt;colin.h.kahl@gmail.com&gt;, 
 =?us-ascii?Q?Dan=0D=0A_Benjamin?= &lt;dbenjam61@hotmail.com&gt;, 
 Daniel Silverberg &lt;danielsilverberg@yahoo.com&gt;, 
 Denis McDonough &lt;denis.mcdonough@gmail.com&gt;, 
 Derek Chollet &lt;dhchollet@gmail.com&gt;, 
 "Don Gips (don.gips@gmail.com)" &lt;don.gips@gmail.com&gt;, 
 Don Kerrick &lt;donkerrick@gmail.com&gt;, Eryn Sanders &lt;eryn.sepp@gmail.com&gt;, 
 Greg Craig &lt;gcraig@skadden.com&gt;, 
 =?us-ascii?Q?Jake_Sullivan=0D=0A_=28Jake.sullivan@gmail.com=29?= &lt;Jake.sullivan@gmail.com&gt;, 
 Jamie Rubin &lt;JamesPRubin1960@gmail.com&gt;, 
 Jan Stewart &lt;jstewart@albrightstonebridge.com&gt;, 
 Jeff Smith &lt;jeffrey_smith@aporter.com&gt;, Jeremy Bash &lt;jeremybash@gmail.com&gt;, 
 Jessica Lewis &lt;lewisje03@yahoo.com&gt;, 
 =?us-ascii?Q?Jim_Miller_-_Department_of_Defense=0D=0A_=28james.n.miller.jr@gmail.com?=
 =?us-ascii?Q?=29?= &lt;james.n.miller.jr@gmail.com&gt;, 
 Jim O'Brien &lt;jobrien@albrightstonebridge.com&gt;, 
 =?us-ascii?Q?Joanna_Nicoletti=0D=0A_=28info@forwardengagement.org=29?= &lt;info@forwardengagement.org&gt;, 
 Joe Cirincione &lt;jcirincione@ploughshares.org&gt;, 
 John Norris &lt;jnorris@americanprogress.org&gt;, 
 John Podesta &lt;john.podesta@gmail.com&gt;, Julianne Smith &lt;julsmi@gmail.com&gt;, 
 "Ken Lieberthal" &lt;klieberthal@brookings.edu&gt;, 
 Kurt Campbell &lt;kurtmcampbell@yahoo.com&gt;, Leon Fuerth &lt;hdpf@msn.com&gt;, 
 Maida Stadtler &lt;mstadtler@apcoworldwide.com&gt;, 
 Marcel Lettre &lt;marcel.lettre@gmail.com&gt;, 
 "Mariah Sixkiller (mariah6@gmail.com)" &lt;mariah6@gmail.com&gt;, 
 Martin Indyk &lt;mindyk@brookings.edu&gt;, 
 Michele Flournoy &lt;micheleflournoy3@gmail.com&gt;, 
 =?us-ascii?Q?Mike=0D=0A_Morell_=28mmorell@beaconglobalstrategies.com=29?= &lt;mmorell@beaconglobalstrategies.com&gt;, 
 Milia Fisher &lt;mfisher@hillaryclinton.com&gt;, 
 Pat Griffin &lt;pgriffin@pmj-dc.com&gt;, 
 "philip.gordon (philip.gordon@verizon.net)" &lt;philip.gordon@verizon.net&gt;, 
 =?us-ascii?Q?Rob=0D=0A_Malley?= &lt;rmalley555@gmail.com&gt;, 
 Sharon Burke &lt;burkese@comcast.net&gt;, 
 =?us-ascii?Q?Steve=0D=0A_Ricchetti?= &lt;sricchetti@cox.net&gt;, 
 Strobe Talbott &lt;stalbott@brookings.edu&gt;, Susan Rice &lt;ricesusane@aol.com&gt;, 
 Suzy George &lt;suzygeorge8@gmail.com&gt;, 
 =?us-ascii?Q?Tamara=0D=0A_Wittes_=28twittes@brookings.edu=29?= &lt;twittes@brookings.edu&gt;, 
 Tara Sonenshine &lt;tsonenshine@earthlink.net&gt;, 
 Tim Roemer &lt;tjroemer@gmail.com&gt;, Tom Daschle &lt;Tom@DaschleGroup.com&gt;, 
 Tom Donilon &lt;tdonilon@gmail.com&gt;, Tommy Ross &lt;trossjr@gmail.com&gt;, 
 Toni Verstandig &lt;tonigverstandig@gmail.com&gt;, 
 =?us-ascii?Q?Toni=0D=0A_Verstandig_=28tonigverstandig@aol.com=29?= &lt;tonigverstandig@aol.com&gt;, 
 Tony Blinken &lt;ablinken@aol.com&gt;, 
 Veronica Pollack &lt;veronica@daschlegroup.com&gt;, 
 =?us-ascii?Q?Vikram=0D=0A_Singh?= &lt;vsingh@americanprogress.org&gt;, 
 Wendy Sherman &lt;wendyrsherman@gmail.com&gt;, 
 Wendy Sherman &lt;wsherman@albrightstonebridge.com&gt;, 
 "Margo T. Morris" &lt;mmorris@albrightstonebridge.com&gt;, 
 Groslyn Burton &lt;burton@the-asia-group.com&gt;, 
 "Gronlund, Julie (jlg2r)" &lt;jlg2r@eservices.virginia.edu&gt;</t>
  </si>
  <si>
    <t xml:space="preserve">RE: Next 34th Street Dinner -- March 23 </t>
  </si>
  <si>
    <t>&lt;BN3PR07MB25297CC6F695681E87B7B697BE8B0@BN3PR07MB2529.namprd07.prod.outlook.com&gt;</t>
  </si>
  <si>
    <t>Thu, 22 Oct 2015 20:17:44 -0400</t>
  </si>
  <si>
    <t>&lt;C4B3CE46-D60F-410D-B62F-FBBAC2FD4912@gmail.com&gt;</t>
  </si>
  <si>
    <t>Tue, 23 Sep 2014 15:08:52 -0400</t>
  </si>
  <si>
    <t>Can You Believe It?</t>
  </si>
  <si>
    <t>&lt;7b06e60c8984460e92186399bb8e56a1@jackhatch.com&gt;</t>
  </si>
  <si>
    <t>Tue, 16 Jun 2015 21:07:43 -0400</t>
  </si>
  <si>
    <t>&lt;CAE6FiQ9gr7z9U8Lv1v+69mhMpU3m2C=Ma=7M-aUwzmGYqMWcLQ@mail.gmail.com&gt;</t>
  </si>
  <si>
    <t>Tue, 01 Sep 2015 12:18:58 +0000</t>
  </si>
  <si>
    <t>john.podesta@gmail.com, hstone@hillaryclinton.com, kdowd@hillaryclinton.com, 
 kfinney@hillaryclinton.com, tcarrk@hillaryclinton.com, 
 kschake@hillaryclinton.com, tgoff@hillaryclinton.com, ableeker@bpimedia.com, 
 jsullivan@hillaryclinton.com, oshur@hillaryclinton.com, 
 mmarshall@hillaryclinton.com, jharris@hillaryclinton.com, 
 re47@hillaryclinton.com, jpalmieri@hillaryclinton.com, 
 bfallon@hillaryclinton.com, jrosenbaum@hillaryclinton.com, 
 creynolds@hillaryclinton.com</t>
  </si>
  <si>
    <t>Invitation: NH Focus Group Viewing @ Tue Sep 1, 2015 5:30pm - 9:30pm (john.podesta@gmail.com)</t>
  </si>
  <si>
    <t>&lt;001a11348500fb369c051eae8de8@google.com&gt;</t>
  </si>
  <si>
    <t>Fri, 20 Nov 2015 14:26:08 -0500</t>
  </si>
  <si>
    <t>&lt;CAE6FiQ-OGSUnAfLCfbzj-_s5wNNr+HsrksUL7x=cmr1ADeZotg@mail.gmail.com&gt;</t>
  </si>
  <si>
    <t>Wed, 28 May 2008 05:43:10 -0400</t>
  </si>
  <si>
    <t>Anna.Burger@seiu.org, amy@fundforamerica.net</t>
  </si>
  <si>
    <t>&lt;8dd172e0805280243r34a72d1ay873a977234540969@mail.gmail.com&gt;</t>
  </si>
  <si>
    <t>Tue, 12 Jan 2016 19:19:41 +0000</t>
  </si>
  <si>
    <t>James Feinerman &lt;feinerma@law.georgetown.edu&gt;</t>
  </si>
  <si>
    <t>Event Tomorrow - Wednesday January 13 - with the Swiss Embassy</t>
  </si>
  <si>
    <t>&lt;777F33DD900B6B4F89977B690E9096D42AA1CE92@LAW-MBX02.law.georgetown.edu&gt;</t>
  </si>
  <si>
    <t>Mon, 4 Aug 2014 12:37:43 -0400</t>
  </si>
  <si>
    <t>"Grant Campbell, BarackObama.com" &lt;info@barackobama.com&gt;</t>
  </si>
  <si>
    <t>Trying not to make this awkward, John</t>
  </si>
  <si>
    <t>&lt;38d4f08abdf215c5a7ea9e4f5965a92a@ofa0.bounce.bluestatedigital.com&gt;</t>
  </si>
  <si>
    <t>Thu, 16 Apr 2015 16:27:26 -0400</t>
  </si>
  <si>
    <t>RE: New Rapid Response Process</t>
  </si>
  <si>
    <t>&lt;31e88707465a0daf94f6cb6fa03c779a@mail.gmail.com&gt;</t>
  </si>
  <si>
    <t>Sun, 11 May 2014 08:12:32 -0400</t>
  </si>
  <si>
    <t>Hard Choices</t>
  </si>
  <si>
    <t>&lt;536F6930.5050607@gmail.com&gt;</t>
  </si>
  <si>
    <t>Fri, 19 Jun 2015 19:35:54 +0000</t>
  </si>
  <si>
    <t>Law Center Service Desk &lt;help@law.georgetown.edu&gt;, 
 All Faculty and Staff &lt;AllFacultyandStaff@law.georgetown.edu&gt;, 
 All Students &lt;allstudents@law.georgetown.edu&gt;</t>
  </si>
  <si>
    <t>RE: Protecting your personal information from exploitation</t>
  </si>
  <si>
    <t>&lt;0B687DC5BF86DF4F9BE34F4E07BA551873C392F9@LAW-MBX02.law.georgetown.edu&gt;</t>
  </si>
  <si>
    <t>Sat, 1 Aug 2015 08:00:46 -0500</t>
  </si>
  <si>
    <t>Weekly Reader: "Oversight at its Worst"</t>
  </si>
  <si>
    <t>&lt;1082146196.1438434076580.JavaMail.www@app341&gt;</t>
  </si>
  <si>
    <t>Mon, 31 Dec 2012 09:00:30 -0600 (CST)</t>
  </si>
  <si>
    <t>Re: What a year!</t>
  </si>
  <si>
    <t>&lt;24080207.1356968026706.JavaMail.www@app339&gt;</t>
  </si>
  <si>
    <t>Wed, 3 Sep 2014 16:44:25 +0000</t>
  </si>
  <si>
    <t>Daniel Ernst &lt;ernst@law.georgetown.edu&gt;</t>
  </si>
  <si>
    <t>Correction:  DC Area Legal History Roundtable, Friday, Sept. [12]</t>
  </si>
  <si>
    <t>&lt;F27A1B5C50585B4E98A6A6A2FF150D8B29E92CF8@LAW-MBX01.law.georgetown.edu&gt;</t>
  </si>
  <si>
    <t>Mon, 15 Jul 2013 19:51:53 +0000</t>
  </si>
  <si>
    <t>Cute kids and cool numbers</t>
  </si>
  <si>
    <t>&lt;9db33ac987e52c6b9beb6ac0d98a279f@bounce.bluestatedigital.com&gt;</t>
  </si>
  <si>
    <t>Fri, 8 Jan 2016 15:48:54 -0500</t>
  </si>
  <si>
    <t>Hillary Clinton adviser Minyon Moore sought funds for illegal
 campaign, court papers allege - The Washington Post</t>
  </si>
  <si>
    <t>&lt;-8515212105455370108@unknownmsgid&gt;</t>
  </si>
  <si>
    <t>Thu, 15 Jan 2009 11:40:39 -0500</t>
  </si>
  <si>
    <t>[big campaign] A New Book From Progressive Leader and Former Obama
 Transition Team Adviser Mike Lux</t>
  </si>
  <si>
    <t>&lt;8D7491BB0FF9BF4C9C6E552B3732141DF23F78@pssvr.progressivestrategies.net&gt;</t>
  </si>
  <si>
    <t>Wed, 16 Sep 2015 21:35:02 -0400</t>
  </si>
  <si>
    <t>Re: More on Planned Parenthood</t>
  </si>
  <si>
    <t>&lt;CAEMn5QnZ0tDQDhKs+XLBtyj3=szOAXVwM_b6Gibm+xF_N0f0og@mail.gmail.com&gt;</t>
  </si>
  <si>
    <t>Mon, 14 Apr 2014 13:08:19 +0430</t>
  </si>
  <si>
    <t>&lt;CAP-MWF6rtLuzzpz+2xGr2qJK_sesG620jGvA9LMuLBPdSf0u-A@mail.gmail.com&gt;</t>
  </si>
  <si>
    <t>Wed, 22 Jul 2015 19:34:20 -0400</t>
  </si>
  <si>
    <t>Mandy Grunwald &lt;gruncom@aol.com&gt;, David Binder &lt;David@db-research.com&gt;, 
 Rich Davis &lt;rich@dixondavismedia.com&gt;, 
 David Dixon &lt;david@dixondavismedia.com&gt;, 
 Joel Benenson &lt;jbenenson@bsgco.com&gt;, 
 "Margolis, Jim" &lt;Jim.Margolis@gmmb.com&gt;, 
 Michael Halle &lt;mhalle@hillaryclinton.com&gt;, 
 Matt Paul &lt;mpaul@hillaryclinton.com&gt;, 
 Mike Vlacich &lt;mvlacich@hillaryclinton.com&gt;, 
 John Podesta &lt;john.podesta@gmail.com&gt;</t>
  </si>
  <si>
    <t>Poll Briefing Next Thursday</t>
  </si>
  <si>
    <t>&lt;CAG7k_Mr3ZtBLDzOAHMg1HbWtr1z2Yb8Khe7fLX7x9QMYsm_4Ew@mail.gmail.com&gt;</t>
  </si>
  <si>
    <t>Fri, 15 Aug 2014 01:35:15 -0700</t>
  </si>
  <si>
    <t>Offer ending soon: Save up to 35% on miles and receive 2 free United Club one-time passes</t>
  </si>
  <si>
    <t>&lt;0.0.8D.F60.1CFB863D6F47F2C.0@omp.news.united.com&gt;</t>
  </si>
  <si>
    <t>Sun, 10 Jan 2010 22:57:37 -0000</t>
  </si>
  <si>
    <t>January's Inspirations - Resolve to Save!</t>
  </si>
  <si>
    <t>&lt;buvwkh9bdw9vawaxeextratugwckhy.2011616918.1210@mta415.a.chtah.com&gt;</t>
  </si>
  <si>
    <t>Tue, 04 Nov 2008 14:36:00 GMT</t>
  </si>
  <si>
    <t>"Gene Karpinski, LCV " &lt;feedback@lcv.org&gt;</t>
  </si>
  <si>
    <t>Post-Election Briefing - You're Invited!</t>
  </si>
  <si>
    <t>&lt;20081104143600.25093.39933.qmail@omail3.sac.getactive.com&gt;</t>
  </si>
  <si>
    <t>Fri, 29 May 2015 16:32:25 -0400</t>
  </si>
  <si>
    <t>RE: Tony - June 2</t>
  </si>
  <si>
    <t>&lt;CAE6FiQ_TX51hZVRnFSumgrqu-uwdN_J2=3c03534c4gTiNyL=w@mail.gmail.com&gt;</t>
  </si>
  <si>
    <t>Thu, 11 Jul 2013 19:10:33 +0000</t>
  </si>
  <si>
    <t>SHARE: 1 in 20 Virginians</t>
  </si>
  <si>
    <t>&lt;4509cbe6d3b23f2c48a829f0eb810917@bounce.bluestatedigital.com&gt;</t>
  </si>
  <si>
    <t>Sat, 27 Feb 2016 19:12:15 -0800</t>
  </si>
  <si>
    <t>Deb Callahan &lt;deb@northstarstrategy.com&gt;</t>
  </si>
  <si>
    <t>Congratulations on a huge SC Victory!</t>
  </si>
  <si>
    <t>&lt;E3356009-E544-41E8-940F-06169F6A244B@northstarstrategy.com&gt;</t>
  </si>
  <si>
    <t>Sat, 16 Jan 2016 14:15:13 -0500</t>
  </si>
  <si>
    <t>Sara Solow &lt;ssolow@hillaryclinton.com&gt;, 
 Tony Carrk &lt;tcarrk@hillaryclinton.com&gt;</t>
  </si>
  <si>
    <t>RE: NPR this morning</t>
  </si>
  <si>
    <t>&lt;c54659fb0f2ad2e2b767a381529b15c2@mail.gmail.com&gt;</t>
  </si>
  <si>
    <t>Sun, 22 Mar 2015 03:24:40 +0000</t>
  </si>
  <si>
    <t>Re: Fw: checking in...</t>
  </si>
  <si>
    <t>&lt;CO2PR0701MB102913C46C910BA8E93A2800E20C0@CO2PR0701MB1029.namprd07.prod.outlook.com&gt;</t>
  </si>
  <si>
    <t>Fri, 31 Oct 2008 23:06:20 +0000</t>
  </si>
  <si>
    <t>"Anita Dunn" &lt;adunn@barackobama.com&gt;, john.podesta@gmail.com, 
 "Jennifer Palmieri" &lt;jennifer.m.palmieri@gmail.com&gt;, 
 "Laura Nichols personal" &lt;laurasnichols@yahoo.com&gt;</t>
  </si>
  <si>
    <t>&lt;1377666768-1225494353-cardhu_decombobulator_blackberry.rim.net-1860986080-@bxe315.bisx.prod.on.blackberry&gt;</t>
  </si>
  <si>
    <t>Sun, 29 Nov 2015 19:14:48 -0800</t>
  </si>
  <si>
    <t>Fwd: CONFIDENTIAL -- Common vendors, consultants, and agents with Priorities</t>
  </si>
  <si>
    <t>&lt;CAEMn5Q=xiV-3kE+LsVrGFG3yjX99p+-rC4CJvr0syO-xr2b6hg@mail.gmail.com&gt;</t>
  </si>
  <si>
    <t>Mon, 13 Jul 2015 14:00:58 -0500</t>
  </si>
  <si>
    <t>&lt;1891487240.731591127.1436814058547.JavaMail.root@sjmas01.marketo.org&gt;</t>
  </si>
  <si>
    <t>Mon, 23 Mar 2015 21:34:20 -0400</t>
  </si>
  <si>
    <t>Re: Netanyahu Apologizes for Comments About Israeli Arabs - NYTimes.com</t>
  </si>
  <si>
    <t>&lt;8F5CBFEF-0DF1-4F95-98F3-9F1432B8E330@gmail.com&gt;</t>
  </si>
  <si>
    <t>Tue, 25 Aug 2015 18:17:34 -0400</t>
  </si>
  <si>
    <t>&lt;CAE6FiQ956KeDLdRUu=GA09wKpDjd71yq=axxYyaGNvptfDG1=g@mail.gmail.com&gt;</t>
  </si>
  <si>
    <t>Tue, 24 Aug 2010 18:26:02 -0400</t>
  </si>
  <si>
    <t>#67 v. Mike Pompeo</t>
  </si>
  <si>
    <t>&lt;0c5ee4573ff6498ebd13f9eb732b7b82@goyleforcongress.com&gt;</t>
  </si>
  <si>
    <t>Tue, 30 Sep 2008 11:06:43 -0400</t>
  </si>
  <si>
    <t>"Luke McFarland- Feder for Congress " &lt;Judy@Judyfeder.com&gt;</t>
  </si>
  <si>
    <t>Deadline: Midnight Tonight</t>
  </si>
  <si>
    <t>&lt;acc4dbca49f54296a30a9459b7931dc7@Judyfeder.com&gt;</t>
  </si>
  <si>
    <t>Tue, 20 Oct 2015 17:40:57 +0000</t>
  </si>
  <si>
    <t>POTUS</t>
  </si>
  <si>
    <t>&lt;A48A8EE2201EF341999B0F3C7CA9574A09740515@CN-399-EXCH1.whca.mil&gt;</t>
  </si>
  <si>
    <t>Wed, 14 Aug 2013 12:01:03 -0400</t>
  </si>
  <si>
    <t>[big campaign] Fwd: American Legislative Exchange Council (ALEC)
 Misrepresents Support in Letter to Senator Durbin</t>
  </si>
  <si>
    <t>&lt;CA+1ChEUoyR_ohKHnerzy=HMb9pzVYcdsHqbft4OWPv1NMbCGTQ@mail.gmail.com&gt;</t>
  </si>
  <si>
    <t>Wed, 23 Apr 2008 17:01:27 -0400</t>
  </si>
  <si>
    <t>[big campaign] New "McCain Tax Cut Cost-o-Meter"</t>
  </si>
  <si>
    <t>&lt;80A0C6FBCD6E494E8933D1D1A52D267A0CF5AD04@epistula.americanprogresscenter.org&gt;</t>
  </si>
  <si>
    <t>Fri, 17 Apr 2015 17:23:17 -0400</t>
  </si>
  <si>
    <t>Fwd: Tip that I received</t>
  </si>
  <si>
    <t>&lt;2744187404031478966@unknownmsgid&gt;</t>
  </si>
  <si>
    <t>Sat, 8 Aug 2015 02:02:36 -0400 (EDT)</t>
  </si>
  <si>
    <t>Your opinion is important</t>
  </si>
  <si>
    <t>&lt;1070786188.22840145.1439013756712.JavaMail.jboss@ctjbossms02.surveysampling.com&gt;</t>
  </si>
  <si>
    <t>Sun, 6 Sep 2015 14:44:10 -0400</t>
  </si>
  <si>
    <t>&lt;CAJiTYQY0dD1kJxeZowHDHykaA3Q7GQfsKgP10pvARUDD8G+e6A@mail.gmail.com&gt;</t>
  </si>
  <si>
    <t>Thu, 14 May 2015 22:09:57 -0400</t>
  </si>
  <si>
    <t>RE: Plane cancelled.</t>
  </si>
  <si>
    <t>&lt;CAE6FiQ-gq7hsdrJhLz4r1rifMjnSY98V+7_9cUA0GaLZjDwFQQ@mail.gmail.com&gt;</t>
  </si>
  <si>
    <t>Fri, 16 May 2008 11:58:28 -0400</t>
  </si>
  <si>
    <t>[big campaign] sunday show line up</t>
  </si>
  <si>
    <t>&lt;011401c8b76d$ae7b8cf0$0b72a6d0$@org&gt;</t>
  </si>
  <si>
    <t>Mon, 8 Jun 2015 14:19:12 +0000</t>
  </si>
  <si>
    <t xml:space="preserve">G'town Law Juvenile Justice Clinic Celebrates 40th Anniversary </t>
  </si>
  <si>
    <t>&lt;5CFB44D64A78CA459D19BE4B86C9F9E85F23224F@LAW-MBX01.law.georgetown.edu&gt;</t>
  </si>
  <si>
    <t>Sun, 27 Dec 2015 00:00:40 +0000</t>
  </si>
  <si>
    <t>john.podesta@gmail.com, hstone@hillaryclinton.com, 
 mfisher@hillaryclinton.com, slatham@hillaryclinton.com</t>
  </si>
  <si>
    <t>Invitation: HRC Prep @ Sun Dec 27, 2015 9am - 10am (john.podesta@gmail.com)</t>
  </si>
  <si>
    <t>&lt;001a113a211807e6880527d5e157@google.com&gt;</t>
  </si>
  <si>
    <t>Sat, 17 May 2008 14:31:30 -0400</t>
  </si>
  <si>
    <t>"Daniella Leger" &lt;dleger@americanprogress.org&gt;, 
 "Ilia Rodriguez" &lt;IRodriguez@americanprogress.org&gt;, 
 "930 Group" &lt;930Group@americanprogress.org&gt;, john.podesta@gmail.com, 
 "John Podesta" &lt;jpodesta@americanprogress.org&gt;</t>
  </si>
  <si>
    <t>Re: Politico.com Breaking News</t>
  </si>
  <si>
    <t>&lt;80A0C6FBCD6E494E8933D1D1A52D267A0B3D84A0@epistula.americanprogresscenter.org&gt;</t>
  </si>
  <si>
    <t>Mon, 7 Mar 2016 20:26:23 +0000</t>
  </si>
  <si>
    <t>"Anthony W. Marx, President, The New York Public Library"
	&lt;nyplevents@nypl.org&gt;</t>
  </si>
  <si>
    <t>Nominate an unsung hero for this year's Astor Award</t>
  </si>
  <si>
    <t>&lt;001a11c309284040f9052d7b47db@google.com&gt;</t>
  </si>
  <si>
    <t>Sat, 8 Aug 2015 11:35:06 -0400</t>
  </si>
  <si>
    <t>&lt;CAAEwKfy3LgCheCwKrWvf8b6+xJZHt2ePk0H2KseBe7GmmjCnFg@mail.gmail.com&gt;</t>
  </si>
  <si>
    <t>Mon, 11 Aug 2014 19:54:35 +0000</t>
  </si>
  <si>
    <t>UPDATE [Censored]</t>
  </si>
  <si>
    <t>&lt;c3d564182deb5abf0ddd9ae7888e539c@bounce.bluestatedigital.com&gt;</t>
  </si>
  <si>
    <t>Thu, 01 Nov 2012 18:00:17 -0400</t>
  </si>
  <si>
    <t>meeting with sean</t>
  </si>
  <si>
    <t>&lt;b122a27f869c4d57847cc21771e1c6a9@seanmaloney.com&gt;</t>
  </si>
  <si>
    <t>Fri, 11 Mar 2016 21:32:25 +0000</t>
  </si>
  <si>
    <t>awoolheater@hillaryclinton.com, creynolds@hillaryclinton.com, 
 dschwerin@hillaryclinton.com, jsullivan@hillaryclinton.com, 
 jpalmieri@hillaryclinton.com, kofferdahl@hillaryclinton.com, 
 mharris@hillaryclinton.com, mfisher@hillaryclinton.com, 
 sbay@hillaryclinton.com, ha16@hillaryclinton.com, john.podesta@gmail.com, 
 oraisner@hillaryclinton.com</t>
  </si>
  <si>
    <t xml:space="preserve">[Update] Messaging Call </t>
  </si>
  <si>
    <t>&lt;089e0153892ec35fa5052dccaa40@google.com&gt;</t>
  </si>
  <si>
    <t>Mon, 14 Mar 2016 22:23:57 -0400</t>
  </si>
  <si>
    <t>Re: Atlantic/Arctic tomorrow</t>
  </si>
  <si>
    <t>&lt;7790808292656727902@unknownmsgid&gt;</t>
  </si>
  <si>
    <t>27 Aug 2015 16:29:27 -0400</t>
  </si>
  <si>
    <t>A father's plea for gun violence legislation</t>
  </si>
  <si>
    <t>&lt;bcd8910cea264ba0ac1e6de00c514454@785&gt;</t>
  </si>
  <si>
    <t>Thu, 6 Nov 2014 16:45:33 +0000</t>
  </si>
  <si>
    <t>"Daetz, Steve" &lt;sdaetz@sandlerfoundation.org&gt;, 
 "Sandler, Susan" &lt;ses@sandlerfoundation.org&gt;, 
 "Sandler, Jim" &lt;james@sandlerfoundation.org&gt;</t>
  </si>
  <si>
    <t>Seeking New Tools to Address a Wage Gap - NYTimes.com</t>
  </si>
  <si>
    <t>&lt;960E7C81-8DC8-4F8A-AD41-E1F6E4FAFE0D@sandlerfoundation.org&gt;</t>
  </si>
  <si>
    <t>Fri, 13 Nov 2015 18:50:03 -0500</t>
  </si>
  <si>
    <t>Re: Any word on pick up tomorrow?</t>
  </si>
  <si>
    <t>&lt;CAEMn5QnuJQQf-x6Hg-D=S04G+6tiqVCokDSxyms-QD3hqWw90w@mail.gmail.com&gt;</t>
  </si>
  <si>
    <t>Fri, 25 Jul 2008 18:19:13 -0400</t>
  </si>
  <si>
    <t>"'Elizabeth Baylor'" &lt;elizabeth@progressiveaccountability.org&gt;, 
 abaumann@gqrr.com, anai@gqrr.com, ddonnelly@campaignmoney.org, 
 fshakir@americanprogress.org, jamo@jamisonfoser.com, jcontario@gqrr.com, 
 jeff@imsdc.com, john.podesta@gmail.com, parum@nea.org, 
 jpalmieri@americanprogress.org, kfuksa@gqrr.com, lwallace@hatcreekent.com, 
 pbegala@hatcreekent.com, sarah@hildebrandtewes.com, sgreenberg@gqrr.com, 
 susan.mccue@one.org, davidbrockdc@gmail.com, kSoligan@gmail.com, 
 tconnell@aflcio.org, hveselka@aflcio.org, jstocks@nea.org, 
 KSnyder@americavotes.org, "'Millikan, James'" &lt;JMillikan@americavotes.org&gt;, 
 "'Ari Rabin-Havt'" &lt;ari@progressiveaccountability.org&gt;, 
 "'Cammie Croft'" &lt;cammie@progressiveaccountability.org&gt;, 
 "'Chris Harris'" &lt;chris@progressiveaccountability.org&gt;, 
 "'Ian Mandel'" &lt;ian@progressiveaccountability.org&gt;, 
 "'Melinda Warner'" &lt;melinda@progressiveaccountability.org&gt;, 
 "'Tara McGuinness'" &lt;tara@progressiveaccountability.org&gt;, 
 peter@progressiveaccountability.org, 
 "'Martine Apodaca'" &lt;martine@progressiveaccountability.org&gt;, 
 "'Lori Lodes'" &lt;lori@progressiveaccountability.org&gt;, 
 "'Rebecca Buckwalter-Poza'" &lt;rebecca@progressiveaccountability.org&gt;, 
 "'Eddie Vale'" &lt;eddie@progressiveaccountability.org&gt;, 
 "'Brad Herring'" &lt;brad@progressiveaccountability.org&gt;, 
 "'Sara Du Bois'" &lt;SDuBois@progressivemediausa.org&gt;, 
 andres@progressiveaccountability.org, 
 "'Jacob Roberts'" &lt;jroberts@progressivemediausa.org&gt;, 
 "'Evan Whitbeck'" &lt;EWhitbeck@progressivemediausa.org&gt;, 
 "'Ryan Duncan'" &lt;rduncan@progressivemediausa.org&gt;, 
 kelli@progressiveaccountability.org</t>
  </si>
  <si>
    <t>Research Update (July 25, 2008)</t>
  </si>
  <si>
    <t>&lt;000c01c8eea4$799b7ea0$6cd27be0$@org&gt;</t>
  </si>
  <si>
    <t>Tue, 7 Jun 2011 11:10:53 -0400 (EDT)</t>
  </si>
  <si>
    <t>Patrick Murphy is in! Let's help him.</t>
  </si>
  <si>
    <t>&lt;523854250.-2090984342@org2.org2DB.mail.democracyinaction.org&gt;</t>
  </si>
  <si>
    <t>Tue, 4 Nov 2008 12:45:42 -0500</t>
  </si>
  <si>
    <t>[big campaign] AMERICA IS IN STEP WITH DEMOCRATIC ISSUE AGENDA -
 PROGRESSIVE IDEAS WINNING OUT WITH AMERICAN VOTERS</t>
  </si>
  <si>
    <t>&lt;e3b2d4590811040945p6cdd8d1fv3e7b8153cb71f28e@mail.gmail.com&gt;</t>
  </si>
  <si>
    <t>Sat, 23 Jan 2016 16:15:13 -0500</t>
  </si>
  <si>
    <t>Re: DRAFT: TPs for IA PP event</t>
  </si>
  <si>
    <t>&lt;-870331842793780866@unknownmsgid&gt;</t>
  </si>
  <si>
    <t>Mon, 7 Sep 2015 22:03:13 -0400</t>
  </si>
  <si>
    <t>&lt;CAMayD+7kOXV5CWSerUq2ng7PK50iSgtOcWKboNQsTJ6qLC_H3g@mail.gmail.com&gt;</t>
  </si>
  <si>
    <t>Mon, 16 Nov 2015 17:08:22 +0000</t>
  </si>
  <si>
    <t>Jocelyn Benson &lt;lawdean@WAYNE.EDU&gt;</t>
  </si>
  <si>
    <t>LAWDEANCONTACTS@LISTS.WAYNE.EDU</t>
  </si>
  <si>
    <t>Update from Wayne Law Dean Jocelyn Benson - November 2015</t>
  </si>
  <si>
    <t>&lt;BY2PR11MB06158D26A3F61FEA59BBA74FB01E0@BY2PR11MB0615.namprd11.prod.outlook.com&gt;</t>
  </si>
  <si>
    <t>Wed, 19 Dec 2012 21:37:37 +0000</t>
  </si>
  <si>
    <t>Gil Garcetti &lt;info@ericgarcetti.com&gt;</t>
  </si>
  <si>
    <t>Time to Step Up for Eric</t>
  </si>
  <si>
    <t>&lt;50d233a144b93_3c53f05e2441173@worker4.nbuild.3dna.managedmachine.com.mail&gt;</t>
  </si>
  <si>
    <t>Sun, 31 Aug 2014 23:03:37 +0000</t>
  </si>
  <si>
    <t>"alert@kirkpatrickforarizona.com" &lt;info@kirkpatrickforarizona.com&gt;</t>
  </si>
  <si>
    <t>&lt;e1314d799a5888f2936f55dfc4f9a9f1@bounce.bluestatedigital.com&gt;</t>
  </si>
  <si>
    <t>Mon, 4 Jan 2016 20:42:15 -0500</t>
  </si>
  <si>
    <t>Re: Invitation: Vanity Fair Call @ Mon Jan 4, 2016 8:30pm - 9:30pm (john.podesta@gmail.com)</t>
  </si>
  <si>
    <t>&lt;2185240713292802141@unknownmsgid&gt;</t>
  </si>
  <si>
    <t>Tue, 19 May 2015 07:02:00 -0400</t>
  </si>
  <si>
    <t>Re: Campaign &amp; tech policy</t>
  </si>
  <si>
    <t>&lt;CAHWYgCMwNJVfQKww1Y6Ca+ERYjijPLft_+zn=mSAgtRyqW85vA@mail.gmail.com&gt;</t>
  </si>
  <si>
    <t>Fri, 20 Nov 2015 03:33:51 +0000</t>
  </si>
  <si>
    <t>"Bill Deblasio" &lt;bdeblasio.nyc@gmail.com&gt;</t>
  </si>
  <si>
    <t>"John Podesta" &lt;john.podesta@gmail.com&gt;, 
 "Robby Mook" &lt;re47@hillaryclinton.com&gt;</t>
  </si>
  <si>
    <t>Speech</t>
  </si>
  <si>
    <t>&lt;853876313-1447990428-cardhu_decombobulator_blackberry.rim.net-929556631-@b15.c1.bise6.blackberry&gt;</t>
  </si>
  <si>
    <t>Sat, 8 Aug 2015 22:45:31 +0000</t>
  </si>
  <si>
    <t>Automatic reply: When you have a minute</t>
  </si>
  <si>
    <t>&lt;6a447634aeaa4887b3415f993b53b34c@CN-399-EXCH1.whca.mil&gt;</t>
  </si>
  <si>
    <t>Fri, 20 Feb 2015 08:56:42 -0500</t>
  </si>
  <si>
    <t>Re: Did</t>
  </si>
  <si>
    <t>&lt;A097225B-F492-4FA7-841C-FC447C6B595E@gmail.com&gt;</t>
  </si>
  <si>
    <t>Mon, 2 Nov 2015 18:29:37 -0500</t>
  </si>
  <si>
    <t>&lt;CAEMn5QkucxM_+z3xH1wWuzYsk1jucoNKW6ev5-geRU8qQ0JuMA@mail.gmail.com&gt;</t>
  </si>
  <si>
    <t>Wed, 14 May 2008 20:55:37 -0400</t>
  </si>
  <si>
    <t>Re: meet friday?</t>
  </si>
  <si>
    <t>&lt;87906ab90805141755h4103fcecxac376cff0b9fbb77@mail.gmail.com&gt;</t>
  </si>
  <si>
    <t>Tue, 19 Mar 2013 23:17:09 +0000</t>
  </si>
  <si>
    <t>wabrams1@aol.com</t>
  </si>
  <si>
    <t>Sorry its raking longer</t>
  </si>
  <si>
    <t>&lt;598199385-1363735025-cardhu_decombobulator_blackberry.rim.net-820418960-@b11.c8.bise6.blackberry&gt;</t>
  </si>
  <si>
    <t>Fri, 17 Oct 2008 19:55:08 -0400</t>
  </si>
  <si>
    <t>Fw: Heads up</t>
  </si>
  <si>
    <t>&lt;E66066FAFFFA6C4487FA9C3D3010AEFC02334090@tagmail.mkalbright.com&gt;</t>
  </si>
  <si>
    <t>Sat, 8 Aug 2015 14:24:57 -0400</t>
  </si>
  <si>
    <t>&lt;7644025735091475265@unknownmsgid&gt;</t>
  </si>
  <si>
    <t>Mon, 1 Dec 2008 11:31:54 -0500</t>
  </si>
  <si>
    <t>"Ryan Anderson" &lt;ryaneanderson@gmail.com&gt;</t>
  </si>
  <si>
    <t>&lt;88f4b6b00812010831p36d45e4fvc04f50cae8b49eb5@mail.gmail.com&gt;</t>
  </si>
  <si>
    <t>Fri, 15 Feb 2008 21:58:28 -0500</t>
  </si>
  <si>
    <t>"Tom Matzzie" &lt;tom@zzranch.com&gt;, 
 "Tara McGuinness" &lt;tara.mcguinness@gmail.com&gt;, 
 "Rebecca Buckwalter-Poza" &lt;rebecca@campaigntodefendamerica.org&gt;, 
 "Ari Rabin-Havt" &lt;ari@campaigntodefendamerica.org&gt;, 
 "Begala, Paul" &lt;pbegala@hatcreekent.com&gt;, susan &lt;susan@messageinc.com&gt;, 
 "John Podesta" &lt;john.podesta@gmail.com&gt;, 
 "Stan Greenberg" &lt;sgreenberg@gqrr.com&gt;, 
 "Anna Greenberg" &lt;agreenberg@gqrr.com&gt;, ic2008 &lt;ic2008@gqrr.com&gt;</t>
  </si>
  <si>
    <t>New CDA Scripts</t>
  </si>
  <si>
    <t>&lt;8f8173250802151858o4277bb71p4b691727447d2bf7@mail.gmail.com&gt;</t>
  </si>
  <si>
    <t>Sat, 30 Jan 2016 12:09:19 -0600</t>
  </si>
  <si>
    <t>John Podesta &lt;john.podesta@gmail.com&gt;, Mae Podesta &lt;mpodesta@gmail.com&gt;, 
 Gabe Podesta &lt;gpodesta@gmail.com&gt;, Mary Podesta &lt;podesta.mary@gmail.com&gt;, 
 Megan Rouse &lt;megan.rouse@yahoo.com&gt;</t>
  </si>
  <si>
    <t>Your debut on snapchat!</t>
  </si>
  <si>
    <t>&lt;5967186489451974109@unknownmsgid&gt;</t>
  </si>
  <si>
    <t>Wed, 22 Jul 2009 14:22:21 EDT</t>
  </si>
  <si>
    <t>john podesta please r Democratic offices in 25 cities overrun by ADAPT activists</t>
  </si>
  <si>
    <t>&lt;d16.4dff2c18.3798b2dd@aol.com&gt;</t>
  </si>
  <si>
    <t>Mon, 24 Aug 2015 17:29:41 -0500</t>
  </si>
  <si>
    <t>&lt;2001DC54-CE86-47B4-BB2D-842FC8150F82@gmail.com&gt;</t>
  </si>
  <si>
    <t>Fri, 8 Aug 2014 19:24:22 -0400</t>
  </si>
  <si>
    <t>Lou Bernardi &lt;lbernardi30@gmail.com&gt;</t>
  </si>
  <si>
    <t>Request for Mr. Podesta</t>
  </si>
  <si>
    <t>&lt;CABdPG2vsE+0__rKXKOiSWnGQJ8G+MqGNccR5Xvkyjp1F9j0+Gg@mail.gmail.com&gt;</t>
  </si>
  <si>
    <t>Sat, 27 Sep 2014 10:08:15 -0400</t>
  </si>
  <si>
    <t>Liz Houlihan &lt;info@quinnforillinois.com&gt;</t>
  </si>
  <si>
    <t>Here we go</t>
  </si>
  <si>
    <t>&lt;424eac18fdc0424ba81166a235094439@quinnforillinois.com&gt;</t>
  </si>
  <si>
    <t>Thu, 19 Nov 2015 11:44:03 -0500</t>
  </si>
  <si>
    <t>"Aspen Institute" &lt;olivia.obrien@aspeninstitute.org&gt;</t>
  </si>
  <si>
    <t>Tisch Award in Civic Leadership honors Darren Walker - Dec. 8 at 6:30 pm</t>
  </si>
  <si>
    <t>&lt;0.1.24.FAC.1D122E97F675D64.0@drone135.ral.icpbounce.com&gt;</t>
  </si>
  <si>
    <t>Tue, 23 Dec 2014 20:41:03 -0500</t>
  </si>
  <si>
    <t>PLEASE: Make these last few hours count!</t>
  </si>
  <si>
    <t>&lt;2362160453.1066618415@org2.org2DB.reply.salsalabs.com&gt;</t>
  </si>
  <si>
    <t>Mon, 31 Aug 2015 22:45:47 -0400</t>
  </si>
  <si>
    <t>Re: John Podesta's Chair Chats video is up</t>
  </si>
  <si>
    <t>&lt;4074644520476611515@unknownmsgid&gt;</t>
  </si>
  <si>
    <t>Sun, 25 Oct 2015 21:59:07 -0400</t>
  </si>
  <si>
    <t>Re: benghazi testimony follow-up</t>
  </si>
  <si>
    <t>&lt;-2086400942297363003@unknownmsgid&gt;</t>
  </si>
  <si>
    <t>Sun, 2 Mar 2008 22:00:40 -0500</t>
  </si>
  <si>
    <t>"Susan McCue" &lt;Susan@messageinc.com&gt;, 
 "john.podesta@gmail.com" &lt;john.podesta@gmail.com&gt;, 
 "Begala, Paul" &lt;pbegala@hatcreekent.com&gt;, 
 "davidbrockdc@gmail.com" &lt;davidbrockdc@gmail.com&gt;</t>
  </si>
  <si>
    <t>For Internal Use--plan document</t>
  </si>
  <si>
    <t>&lt;87906ab90803021900v6527b923q9bfd41e1c849ac74@mail.gmail.com&gt;</t>
  </si>
  <si>
    <t>Tue, 30 Sep 2014 22:51:30 +0000</t>
  </si>
  <si>
    <t>&lt;239e2b47ec036372e5871fb2d0ed62a6@bounce.bluestatedigital.com&gt;</t>
  </si>
  <si>
    <t>Thu, 22 Jan 2015 10:54:41 +0000</t>
  </si>
  <si>
    <t>Almas Malik &lt;Almas@ndtv.com&gt;</t>
  </si>
  <si>
    <t>Request from NDTV</t>
  </si>
  <si>
    <t>&lt;3E60979DD0FD4F4F83F3C462D8D40D690110E5FAE8@DEL-MAIL2.ARCHANA.NDTV.com&gt;</t>
  </si>
  <si>
    <t>Thu, 22 May 2008 06:07:31 -0400</t>
  </si>
  <si>
    <t>Nice Job</t>
  </si>
  <si>
    <t>&lt;0C02F4B1261CD944A437ED3117C864C947CAD6@NEA-HQ-EVS2.NEA.LOC&gt;</t>
  </si>
  <si>
    <t>27 Oct 2015 12:47:20 -0400</t>
  </si>
  <si>
    <t>Republicans debate at campus, shut out students</t>
  </si>
  <si>
    <t>&lt;3dfed0397c56414ba628743ae52cc4e8@785&gt;</t>
  </si>
  <si>
    <t>Fri, 23 Oct 2015 21:59:57 -0700</t>
  </si>
  <si>
    <t>Carrie Barnes &lt;carrie@elisecommunications.com&gt;</t>
  </si>
  <si>
    <t>Follow-up from Palo Alto Meeting &amp; Next Steps</t>
  </si>
  <si>
    <t>&lt;286B3B58-C2AE-4E32-BB2A-BC9AE3E1FA61@elisecommunications.com&gt;</t>
  </si>
  <si>
    <t>Tue, 20 Oct 2015 18:52:01 +0000</t>
  </si>
  <si>
    <t>super delegates</t>
  </si>
  <si>
    <t>&lt;795b65ae1ed24ff5af33b007e1581bfd@scg-mbx2.scg.corp&gt;</t>
  </si>
  <si>
    <t>Thu, 3 Sep 2009 14:50:46 -0400</t>
  </si>
  <si>
    <t>[big campaign] Conservative stimulus hypocrisy</t>
  </si>
  <si>
    <t>&lt;A28459BA2B4D5D49BED0238513058A7F0125F226B67F@CAPMAILBOX.americanprogresscenter.org&gt;</t>
  </si>
  <si>
    <t>Sat, 28 Feb 2015 21:05:19 +0000</t>
  </si>
  <si>
    <t>&lt;4A64AB58F5C89648B3FBDA2A961BD8B314357F19@S11MAILD021N2.sh11.lan&gt;</t>
  </si>
  <si>
    <t>Tue, 9 Jun 2015 14:52:47 -0400</t>
  </si>
  <si>
    <t>Complication -- Dr. Tomorrow AM</t>
  </si>
  <si>
    <t>&lt;CAKM1B-87OrV0p3RQ=s=dOHYohV9tG7tdOU=9pM8y57hnmQryaQ@mail.gmail.com&gt;</t>
  </si>
  <si>
    <t>Fri, 26 Dec 2014 10:47:07 -0500</t>
  </si>
  <si>
    <t>Re: Happy holidays</t>
  </si>
  <si>
    <t>&lt;CAE6FiQ8k04+C8ZfXX3k-ZD=_ddNA+mq0t5=tWSSk0DY=KPvbyg@mail.gmail.com&gt;</t>
  </si>
  <si>
    <t>Mon, 23 Nov 2015 17:49:48 -0500</t>
  </si>
  <si>
    <t>Eyak Preservation Council &lt;eyak@redzone.org&gt;</t>
  </si>
  <si>
    <t>Thanksgiving &amp; News from the Eyak Preservation Council</t>
  </si>
  <si>
    <t>&lt;1122971913765.1104013504679.2048.0.241749JL.1002@scheduler.constantcontact.com&gt;</t>
  </si>
  <si>
    <t>Wed, 26 Aug 2015 19:42:14 -0400</t>
  </si>
  <si>
    <t>&lt;CAE6FiQ_Lpv+F+wqDusumpuZEnj5gfRe8_isB2ZQMQMVx=AtkOA@mail.gmail.com&gt;</t>
  </si>
  <si>
    <t>Mon, 15 Sep 2014 17:34:10 +0300</t>
  </si>
  <si>
    <t>Drugs, Terror and their Countermeasures</t>
  </si>
  <si>
    <t>&lt;0E0FD53C2C374FD1A2A8C9BFDBD9FF63@rodeh&gt;</t>
  </si>
  <si>
    <t>Sat, 13 Dec 2008 19:18:15 -0500</t>
  </si>
  <si>
    <t>Fw: Call Tomorrow</t>
  </si>
  <si>
    <t>&lt;2D9BF548D5515F438B3AA0B0BE7BF5F63032F72D6B@MBX-01.ptt.gov&gt;</t>
  </si>
  <si>
    <t>Tue, 2 Jun 2015 11:00:29 -0400</t>
  </si>
  <si>
    <t>Re: Article in Yesterday's NY Times about Mental Health Centers at Colleges and Universities</t>
  </si>
  <si>
    <t>&lt;C5D89BBE-C3AA-4DA2-9D56-1EC79E02DCD4@aol.com&gt;</t>
  </si>
  <si>
    <t>Fri, 28 Nov 2008 11:12:13 -0500</t>
  </si>
  <si>
    <t>Pete Rouse &lt;Pete.Rouse@ptt.gov&gt;</t>
  </si>
  <si>
    <t>"'tomd50@mac.com'" &lt;tomd50@mac.com&gt;</t>
  </si>
  <si>
    <t>Re: Dianne Feinstein</t>
  </si>
  <si>
    <t>&lt;2D9BF548D5515F438B3AA0B0BE7BF5F630314BD5EE@MBX-01.ptt.gov&gt;</t>
  </si>
  <si>
    <t>Thu, 17 Mar 2016 22:40:12 +0000</t>
  </si>
  <si>
    <t>"HAPPENING NOW (via @HMPAC.com)" &lt;democrats@hmpac.com&gt;</t>
  </si>
  <si>
    <t>as of 6:40 pm</t>
  </si>
  <si>
    <t>&lt;9e61fd0003c9efb897b9bb0568deb081@bounce.bluestatedigital.com&gt;</t>
  </si>
  <si>
    <t>Sun, 25 Oct 2015 18:34:05 -0400</t>
  </si>
  <si>
    <t>&lt;3074384703500917251@unknownmsgid&gt;</t>
  </si>
  <si>
    <t>Sun, 27 Sep 2015 12:39:48 -0400</t>
  </si>
  <si>
    <t>&lt;2928054432071685592@unknownmsgid&gt;</t>
  </si>
  <si>
    <t>Thu, 17 Sep 2015 01:37:15 -0400</t>
  </si>
  <si>
    <t>Robby Mook &lt;re47@hillaryclinton.com&gt;, John Podesta &lt;john.podesta@gmail.com&gt;, 
 Jennifer Palmieri &lt;jpalmieri@hillaryclinton.com&gt;, 
 Jake Sullivan &lt;jsullivan@hillaryclinton.com&gt;</t>
  </si>
  <si>
    <t>Re: "Make America Work" &amp; "Fighting for You"</t>
  </si>
  <si>
    <t>&lt;CAAEwKfyBrtjtBQdiox2qzPf=rU+UPxMXJ8nqec34=ch2pGxwoA@mail.gmail.com&gt;</t>
  </si>
  <si>
    <t>Fri, 4 Dec 2015 16:00:54 +0000</t>
  </si>
  <si>
    <t>"Victoria F. Nourse" &lt;vfn@law.georgetown.edu&gt;</t>
  </si>
  <si>
    <t>"Adam J. Levitin" &lt;adam.levitin@law.georgetown.edu&gt;, 
 =?windows-1252?Q?Law_Faculty_and=0D=0A_Visitors?= &lt;LawFacultyandVisitors@law.georgetown.edu&gt;, 
 Govind Persad &lt;gcp11@georgetown.edu&gt;</t>
  </si>
  <si>
    <t>Re: Spring Faculty Workshop--RFP</t>
  </si>
  <si>
    <t>&lt;D2872270.BA79%vfn@law.georgetown.edu&gt;</t>
  </si>
  <si>
    <t>Sun, 31 Jan 2016 14:10:18 -0500</t>
  </si>
  <si>
    <t>David Binder &lt;david@db-research.com&gt;, 
 David Dixon &lt;david@dixondavismedia.com&gt;, 
 Jennifer Palmieri &lt;jpalmieri@hillaryclinton.com&gt;, 
 Jim Margolis &lt;jim.margolis@gmmb.com&gt;, Joel Benenson &lt;jbenenson@bsgco.com&gt;, 
 John Anzalone &lt;john@algpolling.com&gt;, John Podesta &lt;john.podesta@gmail.com&gt;, 
 Mandy Grunwald &lt;gruncom@aol.com&gt;, Navin Nayak &lt;nnayak@hillaryclinton.com&gt;, 
 Oren Shur &lt;oshur@hillaryclinton.com&gt;, Rich Davis &lt;rich@dixondavismedia.com&gt;, 
 Robby Mook &lt;re47@hillaryclinton.com&gt;</t>
  </si>
  <si>
    <t>Short Iowa data update</t>
  </si>
  <si>
    <t>&lt;CALC+9n86rZTvDE0575Pcpr0C3H6GPE1hJTQqrFtk3PLZX6DJZw@mail.gmail.com&gt;</t>
  </si>
  <si>
    <t>Sun, 24 May 2015 16:32:44 -0400</t>
  </si>
  <si>
    <t>Sylvia Mathews-Burwell &lt;SMMB@hhs.gov&gt;</t>
  </si>
  <si>
    <t>&lt;CAE6FiQ_Rq2xQYsW=ZutYVffBP-pjfdfe58uEYeYVqMM72iEEwg@mail.gmail.com&gt;</t>
  </si>
  <si>
    <t>Sat, 22 Sep 2007 09:23:41 -0400</t>
  </si>
  <si>
    <t>FW: Agenda and Logistical information for the September 27th NYC Meeting</t>
  </si>
  <si>
    <t>&lt;559B1E0E325F6C4981A5D17758E67417B18F54@EMAIL.SEIU.ORG&gt;</t>
  </si>
  <si>
    <t>Mon, 8 Feb 2016 23:38:09 -0500</t>
  </si>
  <si>
    <t>Huma Abedin &lt;ha16@hillaryclinton.com&gt;, Bari Lurie &lt;bari@chelseaoffice.com&gt;, 
 Connolly Keigher &lt;ckeigher@hillaryclinton.com&gt;, 
 Tina Flournoy &lt;Tina@presidentclinton.com&gt;, 
 Jon Davidson &lt;Jon@presidentclinton.com&gt;, 
 Robby Mook &lt;re47@hillaryclinton.com&gt;, 
 John Podesta &lt;jp66@hillaryclinton.com&gt;, 
 John Podesta &lt;john.podesta@gmail.com&gt;, 
 Maya Harris &lt;mharris@hillaryclinton.com&gt;, 
 Jennifer Palmieri &lt;jpalmieri@hillaryclinton.com&gt;, 
 Kristina Schake &lt;kschake@hillaryclinton.com&gt;, 
 Christina Reynolds &lt;creynolds@hillaryclinton.com&gt;, 
 Brian Fallon &lt;bfallon@hillaryclinton.com&gt;, 
 Nick Merrill &lt;nmerrill@hillaryclinton.com&gt;, 
 Angel Urena &lt;Angel@presidentclinton.com&gt;, 
 Barbara Kinney &lt;bkinney@hillaryclinton.com&gt;, 
 Julie Zuckerbrod &lt;jzuckerbrod@hillaryclinton.com&gt;, 
 Jake Sullivan &lt;jsullivan@hillaryclinton.com&gt;, 
 John Zimmerebner &lt;John@presidentclinton.com&gt;</t>
  </si>
  <si>
    <t>Plane tomorrow night -- Manchester to HPN</t>
  </si>
  <si>
    <t>&lt;CADp8JMxL+nMFZ2KXY60yoJV-P198ShZ2HDu_wW4LTX3A31nJiA@mail.gmail.com&gt;</t>
  </si>
  <si>
    <t>Tue, 17 Nov 2015 17:03:12 +0000</t>
  </si>
  <si>
    <t>"Rouse, Hana" &lt;Hana_N_Rouse@who.eop.gov&gt;</t>
  </si>
  <si>
    <t>RE: REMINDER: White House Call TODAY at 9:00 AM ET</t>
  </si>
  <si>
    <t>&lt;980622D14B6E6948A81593DFBF74D0F2052BAD0D@smeopm06&gt;</t>
  </si>
  <si>
    <t>Tue, 26 Jan 2010 09:32:19 -0600 (CST)</t>
  </si>
  <si>
    <t>50% Off - You Still Have Time!</t>
  </si>
  <si>
    <t>&lt;4Oz1cemcew-inODba8-xsvwaei.mw.1264519936147@OMS06&gt;</t>
  </si>
  <si>
    <t>Mon, 17 Nov 2014 09:00:00 -0600</t>
  </si>
  <si>
    <t>Last Chance | The Third Edition of the Compendium of U.S. Copyright Office Practices</t>
  </si>
  <si>
    <t>&lt;1437-769831.1416236450093.JavaMail.SYSTEM@chg-mcm-prod&gt;</t>
  </si>
  <si>
    <t>Sun, 19 Jul 2015 18:34:07 -0700</t>
  </si>
  <si>
    <t>Jon macks &lt;dansamrick@gmail.com&gt;</t>
  </si>
  <si>
    <t>Mandy Grunwald &lt;gruncom@aol.com&gt;, 
 Dan Schwerin &lt;dschwerin@hillaryclinton.com&gt;, 
 John Podesta &lt;john.podesta@gmail.com&gt;</t>
  </si>
  <si>
    <t>FROM JON</t>
  </si>
  <si>
    <t>&lt;CACcNPkeLCgGQJ+ijgY7SB=j8_o6xhKFCgX40p2sJ0cNjAm+wQA@mail.gmail.com&gt;</t>
  </si>
  <si>
    <t>Fri, 17 Apr 2015 17:52:54 -0400</t>
  </si>
  <si>
    <t>Black protesters are not 'enemy forces' | TheHill</t>
  </si>
  <si>
    <t>&lt;SNT404-EAS354FDDDD5DA0258A0E8EA68DFE30@phx.gbl&gt;</t>
  </si>
  <si>
    <t>Fri, 02 May 2014 13:16:04 -0400</t>
  </si>
  <si>
    <t>PIR &lt;preines.hrco@gmail.com&gt;</t>
  </si>
  <si>
    <t>Tina Flournoy &lt;Tina@presidentclinton.com&gt;, 
 "'brynnecraig@gmail.com'" &lt;brynnecraig@gmail.com&gt;, 
 Huma Abedin &lt;Huma@clintonemail.com&gt;, 
 "'mmoore@deweysquare.com'" &lt;mmoore@deweysquare.com&gt;, 
 "'john.podesta@gmail.com'" &lt;john.podesta@gmail.com&gt;, 
 "'cheryl.mills@gmail.com'" &lt;cheryl.mills@gmail.com&gt;, 
 "'lachkey@aol.com'" &lt;lachkey@aol.com&gt;</t>
  </si>
  <si>
    <t>Subject Headers</t>
  </si>
  <si>
    <t>&lt;CF8947F4.B23E7%preines@beaconglobalstrategies.com&gt;</t>
  </si>
  <si>
    <t>Thu, 20 Nov 2014 13:46:13 +0000</t>
  </si>
  <si>
    <t>"'nmerrill@hrcoffice.com'" &lt;nmerrill@hrcoffice.com&gt;</t>
  </si>
  <si>
    <t>Re: Executive Action | HRC</t>
  </si>
  <si>
    <t>&lt;25FD17942867384A8E90BD86C550FB78F2123E@CESC-EXCH01.clinton.local&gt;</t>
  </si>
  <si>
    <t>Sat, 9 Jan 2016 23:47:09 +0000</t>
  </si>
  <si>
    <t>Orson Porter &lt;orson.porter@teneostrategy.com&gt;</t>
  </si>
  <si>
    <t>FW: wis review</t>
  </si>
  <si>
    <t>&lt;BY2PR07MB1553BAE35B4A2A5AF269FA3F94F70@BY2PR07MB1553.namprd07.prod.outlook.com&gt;</t>
  </si>
  <si>
    <t>Wed, 15 May 2013 01:03:50 +0000</t>
  </si>
  <si>
    <t>"Molly Fowler, EricGarcetti.com" &lt;info@ericgarcetti.com&gt;</t>
  </si>
  <si>
    <t>Seven Days</t>
  </si>
  <si>
    <t>&lt;5192def679c02_2d8af2fe2c79595@worker3.nbuild.3dna.managedmachine.com.mail&gt;</t>
  </si>
  <si>
    <t>Tue, 31 Mar 2015 15:59:12 +0000</t>
  </si>
  <si>
    <t>RE: New candidate TV requests today for GOP field...</t>
  </si>
  <si>
    <t>&lt;2961AEE991D64B42BD2114B16DB17691025713@S2376M11.CDSmail.pvt&gt;</t>
  </si>
  <si>
    <t>Thu, 22 Oct 2015 17:08:55 -0400</t>
  </si>
  <si>
    <t>when this ends..</t>
  </si>
  <si>
    <t>&lt;CANvypvB0eczUw4m2gNvK0t_8+5+1etW5imt6NzX1Sm7FwGzwXQ@mail.gmail.com&gt;</t>
  </si>
  <si>
    <t>Tue, 15 Jul 2008 09:55:10 -0400</t>
  </si>
  <si>
    <t>[big campaign] MCCAIN, LIKE BUSH, OUT OF TOUCH ON IRAQ AND
 AFGHANISTAN</t>
  </si>
  <si>
    <t>&lt;b1eeb3a90807150655l185a21d0ie71f85265dd87ac3@mail.gmail.com&gt;</t>
  </si>
  <si>
    <t>Wed, 19 Nov 2008 09:08:28 -0500</t>
  </si>
  <si>
    <t>"'john.podesta@gmail.com'" &lt;john.podesta@gmail.com&gt;, 
 Sarah Wartell &lt;swartell@americanprogress.org&gt;</t>
  </si>
  <si>
    <t>Big Money for CAP from Cos?</t>
  </si>
  <si>
    <t>&lt;96AB68D2CFDF484BA95B23C51E9C8B053F4F103C9D@CAPMAILBOX.americanprogresscenter.org&gt;</t>
  </si>
  <si>
    <t>Wed, 21 Nov 2007 17:59:58 -0700</t>
  </si>
  <si>
    <t>RE: I finally arrived!</t>
  </si>
  <si>
    <t>&lt;1ac101c82ca3$016a1540$043e3fc0$@org&gt;</t>
  </si>
  <si>
    <t>Sat, 2 Jan 2016 17:00:04 -0500</t>
  </si>
  <si>
    <t>tbuffenbarger@iamaw.org</t>
  </si>
  <si>
    <t>&lt;CAE6FiQ8t5_GK_4GUMDt8PFsv533giiGfbp8m+oKutB2WfoZjBQ@mail.gmail.com&gt;</t>
  </si>
  <si>
    <t>Tue, 2 Sep 2008 14:21:13 -0400</t>
  </si>
  <si>
    <t>[big campaign] Palin from a local perspective</t>
  </si>
  <si>
    <t>&lt;1C04A1F9-DAB1-471E-B758-00A201770BE8@gmail.com&gt;</t>
  </si>
  <si>
    <t>Wed, 31 Aug 2011 12:04:33 -0400</t>
  </si>
  <si>
    <t>Neera Tanden &lt;ntanden@americanprogress.org&gt;, 
 "'john.podesta@gmail.com'" &lt;john.podesta@gmail.com&gt;</t>
  </si>
  <si>
    <t>&lt;A28459BA2B4D5D49BED0238513058A7F013DAD970245@CAPMAILBOX.americanprogresscenter.org&gt;</t>
  </si>
  <si>
    <t>Thu, 2 Jul 2015 09:31:54 -0700</t>
  </si>
  <si>
    <t>"TrueBlue" &lt;jetblueairways@email.jetblue.com&gt;</t>
  </si>
  <si>
    <t>TrueBlue &amp; You: Howdy, partners!</t>
  </si>
  <si>
    <t>&lt;0.1.A.884.1D0B4E49B1C4B14.0@omp.email.jetblue.com&gt;</t>
  </si>
  <si>
    <t>Mon, 30 Jun 2008 17:52:22 +0000</t>
  </si>
  <si>
    <t>"edgardo allison" &lt;p25ylou@abraxas.cz&gt;</t>
  </si>
  <si>
    <t>A good man deserves a better life.</t>
  </si>
  <si>
    <t>&lt;000901c8dae9$03958fdb$45c85eb6@qivbth&gt;</t>
  </si>
  <si>
    <t>Mon, 14 Apr 2014 16:54:30 +0000</t>
  </si>
  <si>
    <t>FW: Rough Forecasts by Elizabeth Kolbert (The New Yorker - Apr 14,
 2014 issue)</t>
  </si>
  <si>
    <t>&lt;3B00EFA99369C540BE90A0C751EF8F8A52B665@sf-exch01.sandlerfamily.org&gt;</t>
  </si>
  <si>
    <t>Mon, 25 Aug 2008 13:34:34 +0000</t>
  </si>
  <si>
    <t>gaylesmithgayle@gmail.com</t>
  </si>
  <si>
    <t>&lt;1129011654-1219678585-cardhu_decombobulator_blackberry.rim.net-1248619619-@bxe195.bisx.prod.on.blackberry&gt;</t>
  </si>
  <si>
    <t>Fri, 19 Dec 2014 19:45:44 -0800</t>
  </si>
  <si>
    <t>Re: XMas Eve</t>
  </si>
  <si>
    <t>&lt;CAAVDwMK1tz=xxQYCgu9LtQFu85U1MLnuZaFd+=1fLvXGL4h=xw@mail.gmail.com&gt;</t>
  </si>
  <si>
    <t>Tue, 21 Apr 2015 13:45:59 -0400</t>
  </si>
  <si>
    <t>&lt;227E695A-6FBA-4765-9AE9-E1AA7092E58B@gmail.com&gt;</t>
  </si>
  <si>
    <t>Sun, 7 Feb 2016 16:29:43 +0000</t>
  </si>
  <si>
    <t>McCain reacts to TIED poll</t>
  </si>
  <si>
    <t>&lt;385929f5a27d0a9090293d43212ebf6f@bounce.bluestatedigital.com&gt;</t>
  </si>
  <si>
    <t>Sun, 9 Nov 2008 21:20:58 -0600</t>
  </si>
  <si>
    <t>Ovp staff</t>
  </si>
  <si>
    <t>&lt;0EDF7EA4C62F564C90375D34A1D3923801E31FDB@AME-EXCLMB03.americas.global-legal.com&gt;</t>
  </si>
  <si>
    <t>Fri, 17 Apr 2015 18:10:33 -0400</t>
  </si>
  <si>
    <t>&lt;-8755941376306675089@unknownmsgid&gt;</t>
  </si>
  <si>
    <t>Thu, 12 Feb 2015 13:57:26 -0500</t>
  </si>
  <si>
    <t>Correct The Record Thursday February 12, 2015 Afternoon Roundup</t>
  </si>
  <si>
    <t>&lt;CAGLPf4eidBy+J=ESdbhXKS6m5ds-oziMoRwyM51UGJ0Sf33A1A@mail.gmail.com&gt;</t>
  </si>
  <si>
    <t>Sun, 20 Sep 2015 14:53:30 -0400</t>
  </si>
  <si>
    <t>&lt;CANvypvA3Nn=dY0+Ck0nfLLv4VpUdb41hnUWJLPiL52fzfeYXVg@mail.gmail.com&gt;</t>
  </si>
  <si>
    <t>Mon, 2 Mar 2015 21:20:14 -0500</t>
  </si>
  <si>
    <t>Fwd: Shelly</t>
  </si>
  <si>
    <t>&lt;CALk44aCewDXhxDHid=A+=aLGkVm6XoSMFuP-n-nbLR0WmPB9XQ@mail.gmail.com&gt;</t>
  </si>
  <si>
    <t>Thu, 20 Aug 2015 06:33:28 -0400</t>
  </si>
  <si>
    <t>On our way</t>
  </si>
  <si>
    <t>&lt;235C1156-9BB1-4132-B398-8A76F95ECD2A@gmail.com&gt;</t>
  </si>
  <si>
    <t>Mon, 16 Feb 2015 16:34:53 -0500</t>
  </si>
  <si>
    <t>&lt;CAE6FiQ8BWNbzXLyCPS1xPrnOeYKG_oCGL4iiGNWR+gukbn0AnQ@mail.gmail.com&gt;</t>
  </si>
  <si>
    <t>Fri, 4 Mar 2016 03:45:52 +0000</t>
  </si>
  <si>
    <t>&lt;B0FEE9D2-5AA1-4C94-BA6C-50E7342E3DAD@bsgco.com&gt;</t>
  </si>
  <si>
    <t>Tue, 21 Apr 2015 21:38:00 +0000</t>
  </si>
  <si>
    <t>&lt;Mark.Hosenball@thomsonreuters.com&gt;</t>
  </si>
  <si>
    <t>RE: hello</t>
  </si>
  <si>
    <t>&lt;E7989672F0E4444CA55C977D249D7685112DDECD@C111TZDHMBX75.ERF.thomson.com&gt;</t>
  </si>
  <si>
    <t>Fri, 9 Oct 2015 07:53:40 -0400 (EDT)</t>
  </si>
  <si>
    <t>The Daily 202: Paul Ryan seriously thinking about running for
 Speaker as pressure mounts</t>
  </si>
  <si>
    <t>&lt;20151009075340.5303314.231617@sailthru.com&gt;</t>
  </si>
  <si>
    <t>Thu, 5 Mar 2015 15:07:55 -0800</t>
  </si>
  <si>
    <t>&lt;9EB5DDA8-B5B6-4064-BFF4-675F09B27199@gmail.com&gt;</t>
  </si>
  <si>
    <t>Tue, 25 Mar 2014 03:59:33 -0400</t>
  </si>
  <si>
    <t>Dennis Amari &lt;djamari@gmail.com&gt;</t>
  </si>
  <si>
    <t>Re: NYTimes Story re: Huawei</t>
  </si>
  <si>
    <t>&lt;3090C8F7-2A9E-459B-A698-FDCCDA4B549B@gmail.com&gt;</t>
  </si>
  <si>
    <t>Fri, 12 Sep 2008 14:44:28 -0500</t>
  </si>
  <si>
    <t>"Pete Rouse" &lt;prouse@barackobama.com&gt;, 
 "Jim Messina" &lt;jmessina@barackobama.com&gt;, fromanm@citi.com, 
 john.podesta@gmail.com</t>
  </si>
  <si>
    <t>&lt;1B00035490093D4A9609987376E3B833272AA1D1@manny.obama.local&gt;</t>
  </si>
  <si>
    <t>Mon, 16 Nov 2015 15:46:01 +0000</t>
  </si>
  <si>
    <t>&lt;451477342.24810650.1447688761363.JavaMail.cboxp@ma-cboxp-lapp06.corp.apple.com&gt;</t>
  </si>
  <si>
    <t>Mon, 15 Sep 2014 09:00:50 -0400</t>
  </si>
  <si>
    <t>Reminder: September 18th Breakfast with Congresswoman Cheri Bustos &amp; Senator Barbara Boxer</t>
  </si>
  <si>
    <t>&lt;6080a86b22064febb1db619c1c536d93@frostgroup.net&gt;</t>
  </si>
  <si>
    <t>Tue, 8 Jun 2010 12:51:03 -0400 (EDT)</t>
  </si>
  <si>
    <t>Stop the Big Oil Bailout</t>
  </si>
  <si>
    <t>&lt;191569539.-1153195048@org2.org2DB.mail.democracyinaction.org&gt;</t>
  </si>
  <si>
    <t>Tue, 30 Jun 2015 14:45:08 -0700</t>
  </si>
  <si>
    <t>&lt;-4775025201389359395@unknownmsgid&gt;</t>
  </si>
  <si>
    <t>Tue, 4 Aug 2015 13:51:00 -0700</t>
  </si>
  <si>
    <t>&lt;CA+=gYAmByNU5444nKUCEfMSJtsatNwXCgTca0RBetR84HU6ymQ@mail.gmail.com&gt;</t>
  </si>
  <si>
    <t>Tue, 7 Jul 2015 12:04:11 -0400</t>
  </si>
  <si>
    <t>"Ordal, Paul (Boxer)" &lt;Paul_Ordal@boxer.senate.gov&gt;, 
 Milia Fisher &lt;milia.fisher@gmail.com&gt;</t>
  </si>
  <si>
    <t>Re: Call with Senator Boxer today - Tuesday, July 7</t>
  </si>
  <si>
    <t>&lt;CAKM1B-8088o-jtAtk8fjPvDemLXJe3uB5mmNQ3Mqs=EM=mQuFQ@mail.gmail.com&gt;</t>
  </si>
  <si>
    <t>Sat, 25 Oct 2014 20:32:02 +0000</t>
  </si>
  <si>
    <t>Joe Biden emailed you</t>
  </si>
  <si>
    <t>&lt;5f13c32a4ea14e04bffd5f4d3fca8802@bounce.bluestatedigital.com&gt;</t>
  </si>
  <si>
    <t>Sun, 2 Nov 2014 09:59:22 -0500</t>
  </si>
  <si>
    <t>Fwd: Fw: H: Break in case of emergency. my memo on post-midterm. S</t>
  </si>
  <si>
    <t>&lt;CALk44aAS2cdU6EhV=rSnOVEumhnd4wKw0+MERLtcTvr-Tmr3vA@mail.gmail.com&gt;</t>
  </si>
  <si>
    <t>Fri, 9 Oct 2015 06:46:30 -0700</t>
  </si>
  <si>
    <t>The Note - After McCarthy</t>
  </si>
  <si>
    <t>&lt;1206963069.4325322.1444398390487@n7umgw28.starwave.com&gt;</t>
  </si>
  <si>
    <t>Wed, 17 Jun 2015 16:52:36 -0400</t>
  </si>
  <si>
    <t>Tom Janenda &lt;tj@janenda.com&gt;</t>
  </si>
  <si>
    <t>&lt;EE543403-2498-4405-BF80-942DD8162C7C@janenda.com&gt;</t>
  </si>
  <si>
    <t>Wed, 12 Aug 2015 10:21:41 +0000</t>
  </si>
  <si>
    <t>&lt;02e860b1027d7c0e3dbcbe0e603a763b7cb.20150812102048@morning1.theskimm.com&gt;</t>
  </si>
  <si>
    <t>Thu, 1 Oct 2015 21:38:59 -0400</t>
  </si>
  <si>
    <t>Re: DRAFT: HRC Remarks at Florida Organizing Event</t>
  </si>
  <si>
    <t>&lt;CANqZgL-mjgbQuGYfQtxamoF8hiv6pW0Kq_c57hSTHpMEy3rNug@mail.gmail.com&gt;</t>
  </si>
  <si>
    <t>Thu, 07 Jan 2016 12:32:07 -0600</t>
  </si>
  <si>
    <t>"Uber" &lt;email@et.uber.com&gt;</t>
  </si>
  <si>
    <t>2-day warning!</t>
  </si>
  <si>
    <t>&lt;8f63f82e-6243-45a0-bff4-5bee3be423af@ind1s06mta900.xt.local&gt;</t>
  </si>
  <si>
    <t>Wed, 11 May 2011 12:35:17 -0000</t>
  </si>
  <si>
    <t>This week ONLY: Buy 4, Save $4 + 4 Day Sale at Safeway!</t>
  </si>
  <si>
    <t>&lt;bx3w8q5bdw9vawau6wk0zatugwcku0.2011616918.5826@mta415.subscribers.safeway.com&gt;</t>
  </si>
  <si>
    <t>Wed, 21 Oct 2015 13:14:47 -0400</t>
  </si>
  <si>
    <t>Dan Schwerin &lt;dschwerin@hillaryclinton.com&gt;, 
 Kate Offerdahl &lt;kofferdahl@hillaryclinton.com&gt;, 
 Robby Mook &lt;re47@hillaryclinton.com&gt;, Huma Abedin &lt;ha16@hillaryclinton.com&gt;, 
 Jennifer Palmieri &lt;jpalmieri@hillaryclinton.com&gt;, 
 Kristina Schake &lt;kschake@hillaryclinton.com&gt;, 
 Heather Stone &lt;hstone@hillaryclinton.com&gt;, 
 Dennis Cheng &lt;dcheng@hillaryclinton.com&gt;, 
 Marlon Marshall &lt;mmarshall@hillaryclinton.com&gt;, 
 Teddy Goff &lt;tgoff@hillaryclinton.com&gt;, Mandy Grunwald &lt;gruncom@aol.com&gt;, 
 Joel Benenson &lt;jbenenson@bsgco.com&gt;, 
 "Margolis, Jim" &lt;Jim.Margolis@gmmb.com&gt;, 
 Jake Sullivan &lt;jsullivan@hillaryclinton.com&gt;, 
 Sawsan Bay &lt;sbay@hillaryclinton.com&gt;, 
 Varun Anand &lt;vanand@hillaryclinton.com&gt;, 
 Anthony Mercurio &lt;amercurio@hillaryclinton.com&gt;, 
 Elizabeth Renda &lt;erenda@hillaryclinton.com&gt;, 
 Graeme Crews &lt;gcrews@hillaryclinton.com&gt;, 
 Caitlin Merchant &lt;caitlin@grunwald-communications.com&gt;, 
 Shannon Currie &lt;scurrie@bsgco.com&gt;, 
 "Esterhay, Ellen" &lt;Ellen.Esterhay@gmmb.com&gt;, 
 Corey Ciorciari &lt;cciorciari@hillaryclinton.com&gt;, 
 Approval &lt;approval@hillaryclinton.com&gt;, 
 Speech Drafts &lt;speechdrafts@hillaryclinton.com&gt;</t>
  </si>
  <si>
    <t>RE: Biden Statement</t>
  </si>
  <si>
    <t>&lt;170ac19830692e9d21b07b921d2a3dcd@mail.gmail.com&gt;</t>
  </si>
  <si>
    <t>Thu, 18 Jun 2015 18:21:05 -0400</t>
  </si>
  <si>
    <t>RE: Martin O'Malley: Zero out fossil fuels by 2050</t>
  </si>
  <si>
    <t>&lt;CAE6FiQ-QBL=0y82PV5TbznvYx-aRKvSkiAn+Zz8ZMu4+43_dYA@mail.gmail.com&gt;</t>
  </si>
  <si>
    <t>Thu, 23 Apr 2015 19:59:33 -0400</t>
  </si>
  <si>
    <t>Re: You home?</t>
  </si>
  <si>
    <t>&lt;OF93FD3EBF.41061ABB-ON85257E30.0083C017-85257E30.0083CB97@MCKINSEY.COM&gt;</t>
  </si>
  <si>
    <t>Fri, 1 May 2015 20:30:56 +0000 (UTC)</t>
  </si>
  <si>
    <t>IOP and Maggie Williams</t>
  </si>
  <si>
    <t>&lt;1862930934.14194008.1430512256662.JavaMail.zimbra@comcast.net&gt;</t>
  </si>
  <si>
    <t>Tue, 23 Sep 2008 22:44:47 -0400</t>
  </si>
  <si>
    <t>[big campaign] Media Monitoring Report - Evening 09/23/08</t>
  </si>
  <si>
    <t>&lt;6858bb6a0809231944s6e3d91a1r583a4e8a98708f5@mail.gmail.com&gt;</t>
  </si>
  <si>
    <t>Tue, 18 Nov 2014 21:00:39 -0500</t>
  </si>
  <si>
    <t>&lt;CA+NiFyMDcvTCvDdUf1M_UCEpcht68yP-quggQ_4YGKYns_mmzA@mail.gmail.com&gt;</t>
  </si>
  <si>
    <t>Mon, 21 Jul 2008 23:20:01 -0500</t>
  </si>
  <si>
    <t>kesslerd@ucsf.edu</t>
  </si>
  <si>
    <t>Meeting Thursday</t>
  </si>
  <si>
    <t>&lt;8dd172e0807212120v30bc89dsdd6602228ff5148e@mail.gmail.com&gt;</t>
  </si>
  <si>
    <t>Tue, 30 Sep 2014 16:07:48 +0000</t>
  </si>
  <si>
    <t>Crunch time</t>
  </si>
  <si>
    <t>&lt;de7125a7ca5f29550e7e2b2ae504e5f9@bounce.bluestatedigital.com&gt;</t>
  </si>
  <si>
    <t>Thu, 25 Sep 2008 06:34:56 -0700</t>
  </si>
  <si>
    <t>FW: Presidential Transition Book Celebration</t>
  </si>
  <si>
    <t>&lt;2FD0E76C5D4DEA4497F9B4E90F7C54350B9C0CA1@EXVMBX017-2.exch017.msoutlookonline.net&gt;</t>
  </si>
  <si>
    <t>Mon, 1 Dec 2008 10:11:32 -0500</t>
  </si>
  <si>
    <t>"'john.podesta@gmail.com'" &lt;john.podesta@gmail.com&gt;, 
 Stephanie Cutter &lt;Stephanie.Cutter@ptt.gov&gt;, 
 Dan Pfeiffer &lt;Dan.Pfeiffer@ptt.gov&gt;, Rahm Emanuel &lt;Rahm.Emanuel@ptt.gov&gt;, 
 Sarah Feinberg &lt;Sarah.Feinberg@ptt.gov&gt;</t>
  </si>
  <si>
    <t>HRC final remarks</t>
  </si>
  <si>
    <t>&lt;2D9BF548D5515F438B3AA0B0BE7BF5F6303192F1BB@MBX-01.ptt.gov&gt;</t>
  </si>
  <si>
    <t>Sat, 22 Jun 2013 16:07:52 +0000</t>
  </si>
  <si>
    <t>Nick Clarksen &lt;admin@cheribustos.com&gt;</t>
  </si>
  <si>
    <t>latest reports:</t>
  </si>
  <si>
    <t>&lt;d68458876cfd58ef90404323f9806597@bounce.bluestatedigital.com&gt;</t>
  </si>
  <si>
    <t>Wed, 14 Mar 2012 18:06:54 -0400</t>
  </si>
  <si>
    <t>&lt;D00800C9D48A754DA64285EA07737575012A1C8639@CLINTON07.utopiasystems.net&gt;</t>
  </si>
  <si>
    <t>Sun, 2 Nov 2008 12:00:28 +0000</t>
  </si>
  <si>
    <t>"Sarah Sewall" &lt;sewallconroy@comcast.net&gt;, Ricesusane@aol.com</t>
  </si>
  <si>
    <t>&lt;2061543919-1225627217-cardhu_decombobulator_blackberry.rim.net-504846035-@bxe245.bisx.prod.on.blackberry&gt;</t>
  </si>
  <si>
    <t>Thu, 15 Jan 2015 21:34:52 +0200</t>
  </si>
  <si>
    <t>Strataegic Policy</t>
  </si>
  <si>
    <t>&lt;5145404904594662B6F17C43B98AD884@rodeh&gt;</t>
  </si>
  <si>
    <t>Wed, 26 Nov 2008 18:30:37 GMT</t>
  </si>
  <si>
    <t>LCV eNews: Victories for the Environment!</t>
  </si>
  <si>
    <t>&lt;20081126183037.7358.2121.qmail@omail2.sac.getactive.com&gt;</t>
  </si>
  <si>
    <t>Fri, 31 Aug 2012 20:30:28 -0400</t>
  </si>
  <si>
    <t>Stand with me today</t>
  </si>
  <si>
    <t>&lt;004e4653246e2c30912db92afea2cf0b@ofa0.bounce.bluestatedigital.com&gt;</t>
  </si>
  <si>
    <t>Fri, 5 Sep 2008 13:51:04 -0400</t>
  </si>
  <si>
    <t>&lt;8dd172e0809051051k14c0f2c0na9d951c90a6620b3@mail.gmail.com&gt;</t>
  </si>
  <si>
    <t>Tue, 29 Apr 2014 08:47:33 -0400</t>
  </si>
  <si>
    <t>&lt;FE3034BF-9AD6-40B9-993E-9252DE7735F1@gmail.com&gt;</t>
  </si>
  <si>
    <t>Wed, 21 Oct 2015 17:13:33 +0000</t>
  </si>
  <si>
    <t>Dan Schwerin &lt;dschwerin@hillaryclinton.com&gt;, 
 Kate Offerdahl &lt;kofferdahl@hillaryclinton.com&gt;, 
 Robby Mook &lt;re47@hillaryclinton.com&gt;, 
 =?utf-8?Q?Huma=0D=0A_Abedin?= &lt;ha16@hillaryclinton.com&gt;, 
 Jennifer Palmieri &lt;jpalmieri@hillaryclinton.com&gt;, 
 Christina Reynolds &lt;creynolds@hillaryclinton.com&gt;, 
 Kristina Schake &lt;kschake@hillaryclinton.com&gt;, 
 Heather Stone &lt;hstone@hillaryclinton.com&gt;, 
 Dennis Cheng &lt;dcheng@hillaryclinton.com&gt;, 
 Marlon Marshall &lt;mmarshall@hillaryclinton.com&gt;, 
 Teddy Goff &lt;tgoff@hillaryclinton.com&gt;, Mandy Grunwald &lt;gruncom@aol.com&gt;, 
 "Jim Margolis" &lt;Jim.Margolis@gmmb.com&gt;, 
 Jake Sullivan &lt;jsullivan@hillaryclinton.com&gt;, 
 Sawsan Bay &lt;sbay@hillaryclinton.com&gt;, 
 =?utf-8?Q?Varun=0D=0A_Anand?= &lt;vanand@hillaryclinton.com&gt;, 
 Anthony Mercurio &lt;amercurio@hillaryclinton.com&gt;, 
 Elizabeth Renda &lt;erenda@hillaryclinton.com&gt;, 
 Graeme Crews &lt;gcrews@hillaryclinton.com&gt;, 
 "caitlin@grunwald-communications.com" &lt;caitlin@grunwald-communications.com&gt;, 
 Shannon Currie &lt;scurrie@bsgco.com&gt;, 
 "Esterhay, Ellen" &lt;Ellen.Esterhay@gmmb.com&gt;, 
 Corey Ciorciari &lt;cciorciari@hillaryclinton.com&gt;, 
 Approval &lt;approval@hillaryclinton.com&gt;, 
 Speech Drafts &lt;speechdrafts@hillaryclinton.com&gt;</t>
  </si>
  <si>
    <t>&lt;1A484C9C32B526468802B7C2E6FD1BCEB49140AF@mbx031-w2-co-2.exch031.domain.local&gt;</t>
  </si>
  <si>
    <t>Wed, 13 May 2015 14:44:14 -0400</t>
  </si>
  <si>
    <t>Bob Boorstin &lt;rboorstin@gmail.com&gt;, Podesta John &lt;john.podesta@gmail.com&gt;</t>
  </si>
  <si>
    <t>An old CAP alum</t>
  </si>
  <si>
    <t>&lt;FE1C2C6D-021A-4D0B-AF55-315099118F5F@gmail.com&gt;</t>
  </si>
  <si>
    <t>Thu, 17 Mar 2016 19:19:48 -0400</t>
  </si>
  <si>
    <t>Re: Lands wildlife package</t>
  </si>
  <si>
    <t>&lt;CAE6FiQ8f-hZhcGXuAv24DU3WvO7utBPzPxqzH5aqTTvrP9m3YA@mail.gmail.com&gt;</t>
  </si>
  <si>
    <t>Tue, 14 Jul 2015 22:39:02 -0400</t>
  </si>
  <si>
    <t>Alec Ross &lt;alec.ross@gmail.com&gt;</t>
  </si>
  <si>
    <t>&lt;0C7DC11E-0480-4913-A06D-EC2FC6810FB7@gmail.com&gt;</t>
  </si>
  <si>
    <t>Tue, 23 Feb 2016 17:37:14 -0500</t>
  </si>
  <si>
    <t>Speech Drafts &lt;speechdrafts@hillaryclinton.com&gt;, 
 Speech Book &lt;speechbook@hillaryclinton.com&gt;, 
 Clay Middleton &lt;cmiddleton@hillaryclinton.com&gt;, 
 Stephanie Formas &lt;sformas@hillaryclinton.com&gt;, 
 Varun Anand &lt;vanand@hillaryclinton.com&gt;</t>
  </si>
  <si>
    <t>For the Book: SC Stump outline</t>
  </si>
  <si>
    <t>&lt;CAAEwKfxWCwKqhOrk45i_q6A4aoEPnwWfHeES_uTAwc1Of5eQrA@mail.gmail.com&gt;</t>
  </si>
  <si>
    <t>Sun, 13 Jul 2014 04:33:41 +0000</t>
  </si>
  <si>
    <t>&lt;047d7bdc96b0d5bf6404fe0bad39@google.com&gt;</t>
  </si>
  <si>
    <t>Fri, 31 Oct 2008 05:29:01 -0400</t>
  </si>
  <si>
    <t>&lt;D320394D432F0F4AACCCCB361B2F8D0701D975A5@EXNJMB75.nam.nsroot.net&gt;</t>
  </si>
  <si>
    <t>Tue, 11 Nov 2008 12:47:36 -0500</t>
  </si>
  <si>
    <t>"Harold Ickes" &lt;hickes@ickesenright.com&gt;</t>
  </si>
  <si>
    <t>"john podesta- personal " &lt;john.podesta@gmail.com&gt;, 
 "John podesta  Via Julianna Gendelman " &lt;jgendelman@americanprogress.org&gt;</t>
  </si>
  <si>
    <t>FW: Paul Volcker</t>
  </si>
  <si>
    <t>&lt;7E19A0F0628B684088BC8B03BD06E32E04DE2137@jmp-dcexsrv01.griffinjohnson.com&gt;</t>
  </si>
  <si>
    <t>Sun, 2 Mar 2008 16:14:46 -0500</t>
  </si>
  <si>
    <t>DA 527 Letter 2.doc</t>
  </si>
  <si>
    <t>&lt;9370BED6AEC4AC40B3A3C23A4D4BF5FA03400445CE@exmb01.netplexity.local&gt;</t>
  </si>
  <si>
    <t>Wed, 9 Sep 2015 13:39:18 -0400 (EDT)</t>
  </si>
  <si>
    <t>Catch up with Kirsten</t>
  </si>
  <si>
    <t>&lt;2551713224.919311837@democracy.dsccdb.www.democratsenators.org&gt;</t>
  </si>
  <si>
    <t>Mon, 8 Sep 2008 11:40:03 -0700</t>
  </si>
  <si>
    <t>Zach Schwartz &lt;zschwartz@shangrila.us&gt;</t>
  </si>
  <si>
    <t>RE: [big campaign] New 527 Group Plans Attack on Obama Themes</t>
  </si>
  <si>
    <t>&lt;78432D8F7545F44C8941ACD218AD8CBC0599BD34@sle-la-exch.SLE.local&gt;</t>
  </si>
  <si>
    <t>Tue, 22 Dec 2009 15:07:20 -0500</t>
  </si>
  <si>
    <t>John -- send this to your friends</t>
  </si>
  <si>
    <t>&lt;07347f393c11cb12d3cdc171efd38e69@localhost.localdomain&gt;</t>
  </si>
  <si>
    <t>Mon, 25 Aug 2014 16:17:43 +0000</t>
  </si>
  <si>
    <t>Jeopardizing</t>
  </si>
  <si>
    <t>&lt;16055034db8bdbe429c3651810dace9c@bounce.bluestatedigital.com&gt;</t>
  </si>
  <si>
    <t>Thu, 31 Dec 2015 12:12:37 -0800</t>
  </si>
  <si>
    <t>"President Bill Clinton" &lt;news@action.clintonfoundation.org&gt;</t>
  </si>
  <si>
    <t>One last thing</t>
  </si>
  <si>
    <t>&lt;0.1.B.64C.1D1440797A7CB04.0@omp.action.clintonfoundation.org&gt;</t>
  </si>
  <si>
    <t>Wed, 22 Oct 2008 13:56:50 -0400</t>
  </si>
  <si>
    <t>[big campaign] Tracking Highlight: Palin supporters yell
 "Anti-American!" "Vote McCain Not Hussein!"</t>
  </si>
  <si>
    <t>&lt;c28de9b0810221056h599e0b8fmf6b566299de0346e@mail.gmail.com&gt;</t>
  </si>
  <si>
    <t>Mon, 19 Oct 2015 20:37:28 +0000</t>
  </si>
  <si>
    <t>Faculty Workshop Tomorrow: David Hyman</t>
  </si>
  <si>
    <t>&lt;D24ACC5A.11346%heinzerl@law.georgetown.edu&gt;</t>
  </si>
  <si>
    <t>Thu, 26 Feb 2015 14:40:11 -0500</t>
  </si>
  <si>
    <t>President Bill Clinton &lt;Hannah@presidentclinton.com&gt;</t>
  </si>
  <si>
    <t>My talk with WJC</t>
  </si>
  <si>
    <t>&lt;470DC10E-1735-47AD-8005-53BAD1D0CE26@gmail.com&gt;</t>
  </si>
  <si>
    <t>Thu, 10 Nov 2011 10:18:28 -0500</t>
  </si>
  <si>
    <t>Scott Curran &lt;scurran@clintonfoundation.org&gt;</t>
  </si>
  <si>
    <t>&lt;CAE145FD.A1CCA%scurran@clintonfoundation.org&gt;</t>
  </si>
  <si>
    <t>Thu, 8 Oct 2015 15:15:10 +0000</t>
  </si>
  <si>
    <t>'Amanda Renteria' &lt;amandarenteria@gmail.com&gt;, 
 "john.podesta@gmail.com" &lt;john.podesta@gmail.com&gt;, 
 "robbymook@gmail.com" &lt;robbymook@gmail.com&gt;, 
 =?us-ascii?Q?Jake=0D=0A_Sullivan?= &lt;jsullivan@hillaryclinton.com&gt;, 
 Brynne Craig &lt;bcraig@hillaryclinton.com&gt;, 
 "benkobren@gmail.com" &lt;benkobren@gmail.com&gt;, Pete Ogden &lt;progden@gmail.com&gt;, 
 "tghouser.hrc@gmail.com" &lt;tghouser.hrc@gmail.com&gt;, 
 Kristina Schake &lt;kschake@hillaryclinton.com&gt;, 
 "'Lona Valmoro'" &lt;lvalmoro@hillaryclinton.com&gt;, 
 "'jpalmieri@hillaryclinton.com'" &lt;jpalmieri@hillaryclinton.com&gt;, 
 'Jared   Mueller' &lt;jmueller@hillaryclinton.com&gt;</t>
  </si>
  <si>
    <t>Go Val!</t>
  </si>
  <si>
    <t>&lt;8556EAB513AEF34695D1B8C494A5ABAC0137040E7F@MAILVM.lcv.local&gt;</t>
  </si>
  <si>
    <t>Thu, 26 Mar 2015 23:25:47 +0000</t>
  </si>
  <si>
    <t>Re: Essay on Criminal Justice Reform for Brennan Center</t>
  </si>
  <si>
    <t>&lt;D13A0DAB.75D6A%dschwerin@hrcoffice.com&gt;</t>
  </si>
  <si>
    <t>Fri, 4 Mar 2016 19:14:01 -0500</t>
  </si>
  <si>
    <t>Re: UPDATE/CHANGES Debate Prep Schedule with HRC for early March</t>
  </si>
  <si>
    <t>&lt;CAH2oiqKtBPUs45Hz8qfa4XtiBJ=8umhfNQvtJkV8bZAMDpUm3w@mail.gmail.com&gt;</t>
  </si>
  <si>
    <t>Wed, 3 Jun 2015 11:25:04 -0400</t>
  </si>
  <si>
    <t>Re: Celebs for pre-program</t>
  </si>
  <si>
    <t>&lt;CAOLO1-kTpD904aWMsHGsxhnwX4hdEtLTmnw3cBpdJP6vAyYA0A@mail.gmail.com&gt;</t>
  </si>
  <si>
    <t>Wed, 24 Sep 2008 12:59:54 -0400</t>
  </si>
  <si>
    <t>&lt;152D869D25B68F4D9F38F8ADA09E3D1BE9F158@01mail.usaction.local&gt;</t>
  </si>
  <si>
    <t>Sun, 31 Jan 2016 18:39:11 +0000</t>
  </si>
  <si>
    <t>Bob Fenity &lt;info@martinomalley.com&gt;</t>
  </si>
  <si>
    <t>my job:</t>
  </si>
  <si>
    <t>&lt;b767570b9e03513478d7d4adfacb1bac@bounce.bluestatedigital.com&gt;</t>
  </si>
  <si>
    <t>Mon, 2 Nov 2015 18:22:30 -0500</t>
  </si>
  <si>
    <t>Dan Schwerin &lt;dschwerin@hillaryclinton.com&gt;, 
 Lily Adams &lt;ladams@hillaryclinton.com&gt;, 
 Speech Drafts &lt;speechdrafts@hillaryclinton.com&gt;</t>
  </si>
  <si>
    <t>DRAFT: talking points for tomorrow's IA town halls</t>
  </si>
  <si>
    <t>&lt;e005b00d69c9ad3e79b5f8ca12093ca4@mail.gmail.com&gt;</t>
  </si>
  <si>
    <t>Sat, 31 Jan 2015 19:03:52 -0500</t>
  </si>
  <si>
    <t>Re: quote</t>
  </si>
  <si>
    <t>&lt;033C2B0A-0708-49CB-98CA-1CC0DB515BE2@gmail.com&gt;</t>
  </si>
  <si>
    <t>Mon, 11 Aug 2014 22:21:53 +0000</t>
  </si>
  <si>
    <t>Office space decision</t>
  </si>
  <si>
    <t>&lt;D00EBA48.601A5%hboushey@equitablegrowth.org&gt;</t>
  </si>
  <si>
    <t>Mon, 22 Feb 2016 23:04:46 -0500</t>
  </si>
  <si>
    <t>Carolyn Singh &lt;cs365@law.georgetown.edu&gt;</t>
  </si>
  <si>
    <t>Congressional Investigations - Paper Topic</t>
  </si>
  <si>
    <t>&lt;CAMz3p+xpKCZ6BvJxK8OMiSWuO+VzRhAPKHd=phrRDNs+rVsk4g@mail.gmail.com&gt;</t>
  </si>
  <si>
    <t>Tue, 1 Mar 2016 17:06:57 -0500</t>
  </si>
  <si>
    <t>Re: GREAT CNN interview</t>
  </si>
  <si>
    <t>&lt;CAE6FiQ-PhdyE9NDLW1DR8FumVcxZ59Ks4+4v2W0pQv9+323UPg@mail.gmail.com&gt;</t>
  </si>
  <si>
    <t>Fri, 20 Mar 2015 17:12:59 +0000</t>
  </si>
  <si>
    <t xml:space="preserve">Daniel Wolman </t>
  </si>
  <si>
    <t>&lt;FF6B7B81-BEE6-4F66-B6FA-A3170C023D1E@lathamgroup.co.uk&gt;</t>
  </si>
  <si>
    <t>Mon, 9 Nov 2015 12:58:46 -0500</t>
  </si>
  <si>
    <t>Speech Drafts &lt;speechdrafts@hillaryclinton.com&gt;, 
 Harrell Kirstein &lt;hkirstein@hillaryclinton.com&gt;, 
 Mike Vlacich &lt;mvlacich@hillaryclinton.com&gt;, 
 Speech Book &lt;speechbook@hillaryclinton.com&gt;</t>
  </si>
  <si>
    <t>FINAL: talking points for NH town hall -- healthcare</t>
  </si>
  <si>
    <t>&lt;c3ab7fc42df65e842a609bb26fd786af@mail.gmail.com&gt;</t>
  </si>
  <si>
    <t>Fri, 2 May 2014 07:01:02 -0400</t>
  </si>
  <si>
    <t>&lt;5C3C39BF-F265-486D-9CEE-B6A154648A92@gmail.com&gt;</t>
  </si>
  <si>
    <t>Wed, 4 Jun 2014 14:32:24 -0400</t>
  </si>
  <si>
    <t>&lt;CAJiTYQa4yTCWvAK5u6jQ_qzwdryu0Wo_1BWW5kGgz=mnao7tqw@mail.gmail.com&gt;</t>
  </si>
  <si>
    <t>Thu, 9 Jul 2015 18:54:06 +0000</t>
  </si>
  <si>
    <t>Re: Threats to Research on Economic Inequality</t>
  </si>
  <si>
    <t>&lt;D1C43B2E.8F0A8%hboushey@equitablegrowth.org&gt;</t>
  </si>
  <si>
    <t>Mon, 20 Apr 2015 14:35:38 -0400</t>
  </si>
  <si>
    <t>&lt;4992554E-00E8-4312-A488-A3360D73B6E2@minassianmedia.com&gt;</t>
  </si>
  <si>
    <t>Thu, 23 Jul 2015 11:08:52 -0700</t>
  </si>
  <si>
    <t>"Laura D'Andrea TYSON" &lt;tyson@haas.berkeley.edu&gt;</t>
  </si>
  <si>
    <t>friday speech</t>
  </si>
  <si>
    <t>&lt;CAEw74+FQxfT2rs8wKCc=hS=p=_9QxMpVHBiVj_6qj8xfh-ZGjg@mail.gmail.com&gt;</t>
  </si>
  <si>
    <t>Tue, 23 Feb 2010 10:54:18 -0500</t>
  </si>
  <si>
    <t>[big campaign] The Hill: Brown helps Reid win on jobs bill</t>
  </si>
  <si>
    <t>&lt;95AFEEF8AB22CE4E8CA3F8E6FBCB8CD117D3B782D0@AUFC-S1.AUFC.local&gt;</t>
  </si>
  <si>
    <t>Wed, 2 Dec 2015 08:41:05 -0500</t>
  </si>
  <si>
    <t>Tweet on Sandy Berger</t>
  </si>
  <si>
    <t>&lt;CAEMn5Qkr1CwEaoF5pBoB5FNqhUq6nZgY7dfn2aP-uDKn+0V1kQ@mail.gmail.com&gt;</t>
  </si>
  <si>
    <t>Mon, 4 Jan 2016 03:22:43 +0000</t>
  </si>
  <si>
    <t>&lt;l0dnhatxyw8etkm123wc58lt.1451877758712@email.android.com&gt;</t>
  </si>
  <si>
    <t>Sun, 19 Apr 2015 18:15:14 +0200</t>
  </si>
  <si>
    <t>Article "The Mealy-Mouthed West "/ Project Syndicate</t>
  </si>
  <si>
    <t>&lt;94338EF44C73BE40863755BEA02E329A26994219@mbx01&gt;</t>
  </si>
  <si>
    <t>Thu, 23 Apr 2015 19:47:16 -0400</t>
  </si>
  <si>
    <t>Bob Casey &lt;bc52685@gmail.com&gt;</t>
  </si>
  <si>
    <t>Re: Trying to reach you.</t>
  </si>
  <si>
    <t>&lt;CAE6FiQ_zLTvu+sb2dT0HaOgeAhKESv3qfek-C3N8=jAcrCmjJg@mail.gmail.com&gt;</t>
  </si>
  <si>
    <t>Sun, 13 Dec 2015 19:10:26 -0500</t>
  </si>
  <si>
    <t>Re: Evelyn Lieberman</t>
  </si>
  <si>
    <t>&lt;CAE6FiQ9RTAyP4zOPGJhv9B=kqM8ju4QkvHtHwddeK-4v3w2tfQ@mail.gmail.com&gt;</t>
  </si>
  <si>
    <t>Fri, 1 Jun 2012 13:53:39 -0400</t>
  </si>
  <si>
    <t>Inder Singh &lt;irsingh@gmail.com&gt;</t>
  </si>
  <si>
    <t>follow up; Transform Health investment opportunity</t>
  </si>
  <si>
    <t>&lt;CAEz=iump=+K=KPvY_+MGXWoe3=Nkr3LeSFnCxO366QOMw2TahA@mail.gmail.com&gt;</t>
  </si>
  <si>
    <t>Thu, 25 Feb 2016 12:54:17 -0800</t>
  </si>
  <si>
    <t>how to win the presidency Re: Follow-up from Palo Alto Meeting &amp; Next Steps</t>
  </si>
  <si>
    <t>&lt;FF269CAC-D37B-4F25-AF99-29B24B2B6EEA@elisecommunications.com&gt;</t>
  </si>
  <si>
    <t>16 Oct 2015 14:11:50 -0400</t>
  </si>
  <si>
    <t>The scandal at Fox news</t>
  </si>
  <si>
    <t>&lt;972eb830752843b788087543977ca5ab@785&gt;</t>
  </si>
  <si>
    <t>Wed, 24 Oct 2012 10:25:12 -0400</t>
  </si>
  <si>
    <t>ads coming off the air</t>
  </si>
  <si>
    <t>&lt;7dace8b3ba86479a84ef0aa787745189@seanmaloney.com&gt;</t>
  </si>
  <si>
    <t>Wed, 23 Mar 2011 11:56:23 -0000</t>
  </si>
  <si>
    <t>Mary, Enjoy BIG Savings on Breakfast at Safeway!</t>
  </si>
  <si>
    <t>&lt;bx7zu9ebdw9vawau6j1wdatugwckx8.2011616918.2475@mta415.subscribers.safeway.com&gt;</t>
  </si>
  <si>
    <t>Fri, 10 Apr 2015 10:36:21 -0700</t>
  </si>
  <si>
    <t>&lt;CAP-MWF6RuFp7DUazv7ttsyJiz1vruVEKYzStwqRKzvUAN--SmA@mail.gmail.com&gt;</t>
  </si>
  <si>
    <t>Wed, 7 Jan 2015 16:18:21 +0000</t>
  </si>
  <si>
    <t>Philippe Reines &lt;pir@hrcoffice.com&gt;, CDM &lt;Cheryl.mills@gmail.com&gt;, 
 =?us-ascii?Q?John=0D=0A_Podesta?= &lt;john.podesta@gmail.com&gt;, 
 Robby Mook &lt;robbymook@gmail.com&gt;, 
 =?us-ascii?Q?Nick=0D=0A_Merrill?= &lt;nmerrill@hrcoffice.com&gt;, 
 Huma Abedin &lt;huma@clintonemail.com&gt;, 
 =?us-ascii?Q?Dan=0D=0A_Schwerin?= &lt;dschwerin@hrcoffice.com&gt;, 
 Jake Sullivan &lt;jake.sullivan@gmail.com&gt;</t>
  </si>
  <si>
    <t>RE: Axelrod</t>
  </si>
  <si>
    <t>&lt;BY2PR0301MB0629176E56BDE162DCA8FCAEDD460@BY2PR0301MB0629.namprd03.prod.outlook.com&gt;</t>
  </si>
  <si>
    <t>Mon, 16 Feb 2015 16:55:32 -0500</t>
  </si>
  <si>
    <t>&lt;CAPM+4HXQheeXrfxp_0m5q9PfkTcdoMkd+DHUOt5HDa5CLMF5Fw@mail.gmail.com&gt;</t>
  </si>
  <si>
    <t>Mon, 13 Oct 2014 23:51:46 +0000</t>
  </si>
  <si>
    <t>&lt;9a9d2384b25276f260aace8a49dbc53d@bounce.bluestatedigital.com&gt;</t>
  </si>
  <si>
    <t>Fri, 2 Nov 2007 16:22:16 -0400</t>
  </si>
  <si>
    <t>Revised PowerPoint (again)</t>
  </si>
  <si>
    <t>&lt;2f5e59030711021322j3736b6a0hf73d8276fe6c3f81@mail.gmail.com&gt;</t>
  </si>
  <si>
    <t>Mon, 25 May 2015 14:25:28 -0400</t>
  </si>
  <si>
    <t>John Podesta &lt;john.podesta@gmail.com&gt;, Robby Mook &lt;re47@hillaryclinton.com&gt;, 
 Huma Abedin &lt;ha16@hillaryclinton.com&gt;, 
 Kristina Schake &lt;kschake@hillaryclinton.com&gt;</t>
  </si>
  <si>
    <t>Draft memo on summer plans</t>
  </si>
  <si>
    <t>&lt;CAH2oiqJvmj5HGnwm48QdRLWbesy_amQSE-fRV5we76uDfcrx3Q@mail.gmail.com&gt;</t>
  </si>
  <si>
    <t>Tue, 2 Jun 2015 15:21:21 -0400</t>
  </si>
  <si>
    <t>Re: Imposing on Sunday.</t>
  </si>
  <si>
    <t>&lt;5613753072826771089@unknownmsgid&gt;</t>
  </si>
  <si>
    <t>Mon, 7 Dec 2015 12:37:16 -0500</t>
  </si>
  <si>
    <t>&lt;CAE6FiQ-9B9-eUsibJ_jwK5LJXm-ytzf1iL7H52pRWXCEWZqLmA@mail.gmail.com&gt;</t>
  </si>
  <si>
    <t>Sat, 11 Oct 2008 17:08:36 +0000</t>
  </si>
  <si>
    <t>&lt;1629544092-1223744918-cardhu_decombobulator_blackberry.rim.net-1538389442-@bxe032.bisx.prod.on.blackberry&gt;</t>
  </si>
  <si>
    <t>Fri, 8 Aug 2008 16:08:35 -0400</t>
  </si>
  <si>
    <t>[big campaign] Think Progress: McCain Gaffe on Foreign Policy</t>
  </si>
  <si>
    <t>&lt;001801c8f992$8afdf620$a0f9e260$@org&gt;</t>
  </si>
  <si>
    <t>Sat, 13 Jun 2015 21:45:28 +0000</t>
  </si>
  <si>
    <t>john.podesta@gmail.com, Jennifer Palmieri &lt;jpalmieri@hillaryclinton.com&gt;, 
 Christina Reynolds &lt;creynolds@hillaryclinton.com&gt;, jbenenson@bsgco.com, 
 scurrie@bsgco.com, Brian Fallon &lt;bfallon@hillaryclinton.com&gt;, 
 Jesse Ferguson &lt;jferguson@hillaryclinton.com&gt;, 
 Kristina Schake &lt;kschake@hillaryclinton.com&gt;, gruncom@aol.com, 
 Karen Finney &lt;kfinney@hillaryclinton.com&gt;, 
 caitlin@grunwald-communications.com, 
 Adrienne Elrod &lt;aelrod@hillaryclinton.com&gt;</t>
  </si>
  <si>
    <t>Invitation: Call: Sunday Show Prep @ Sat Jun 13, 2015 7:30pm - 8:30pm (john.podesta@gmail.com)</t>
  </si>
  <si>
    <t>&lt;089e013d05b098ff5505186d2409@google.com&gt;</t>
  </si>
  <si>
    <t>Sat, 7 Mar 2015 22:18:25 +0000</t>
  </si>
  <si>
    <t>"Rhonda B. Davis" &lt;rbd37@law.georgetown.edu&gt;</t>
  </si>
  <si>
    <t>RE: PA</t>
  </si>
  <si>
    <t>&lt;DDBE892831DDA64EBD50596731B2604B24B22B51@LAW-MBX01.law.georgetown.edu&gt;</t>
  </si>
  <si>
    <t>Sun, 8 Nov 2015 22:54:52 +0000</t>
  </si>
  <si>
    <t>Re: DRAFT: talking points for NH town hall -- healthcare</t>
  </si>
  <si>
    <t>&lt;FA620CEB-EAAD-409C-AA1A-89257F1F35B2@bsgco.com&gt;</t>
  </si>
  <si>
    <t>Sun, 7 Feb 2016 11:51:39 -0500</t>
  </si>
  <si>
    <t>Re: Bankruptcy follow up</t>
  </si>
  <si>
    <t>&lt;-889987263000900189@unknownmsgid&gt;</t>
  </si>
  <si>
    <t>Thu, 30 Oct 2008 19:40:14 -0400</t>
  </si>
  <si>
    <t>[big campaign] IE Watch 10/30</t>
  </si>
  <si>
    <t>&lt;e3b2d4590810301640i37b3f84ai964ea0a19854cad1@mail.gmail.com&gt;</t>
  </si>
  <si>
    <t>Tue, 17 Nov 2015 16:57:50 +0000</t>
  </si>
  <si>
    <t>john.podesta@gmail.com, mpaul@hillaryclinton.com, jp66@hillaryclinton.com, 
 mmarshall@hillaryclinton.com, isams@hillaryclinton.com, 
 mhalle@hillaryclinton.com, creynolds@hillaryclinton.com, 
 slatham@hillaryclinton.com, jpalmieri@hillaryclinton.com, 
 tcarrk@hillaryclinton.com, zpetkanas@hillaryclinton.com, 
 ladams@hillaryclinton.com, jschwerin@hillaryclinton.com, 
 re47@hillaryclinton.com, ekriegel@hillaryclinton.com</t>
  </si>
  <si>
    <t>Updated Invitation: O'Malley Call @ Wed Nov 18, 2015 11am - 12pm (john.podesta@gmail.com)</t>
  </si>
  <si>
    <t>&lt;089e0158b0920de3570524bf6daf@google.com&gt;</t>
  </si>
  <si>
    <t>Fri, 20 Feb 2015 23:33:37 -0800</t>
  </si>
  <si>
    <t>Gabe &lt;gpodesta@gmail.com&gt;, Mae Podesta &lt;mpodesta@gmail.com&gt;, 
 Mom &lt;podesta.mary@gmail.com&gt;, John Podesta &lt;john.podesta@gmail.com&gt;</t>
  </si>
  <si>
    <t>Maribel door</t>
  </si>
  <si>
    <t>&lt;D0D7A471-7653-47EA-978D-175778897F25@gmail.com&gt;</t>
  </si>
  <si>
    <t>Tue, 14 Oct 2014 18:42:59 -0400</t>
  </si>
  <si>
    <t>Before I go on stage</t>
  </si>
  <si>
    <t>&lt;d59dae8e8c3f4b8b81bebea518e83d9b@quinnforillinois.com&gt;</t>
  </si>
  <si>
    <t>Fri, 25 Jul 2014 18:24:08 +0000</t>
  </si>
  <si>
    <t>Re: time to talk?</t>
  </si>
  <si>
    <t>&lt;0EAB399B-6D18-434C-922C-8EEEB8B14397@equitablegrowth.org&gt;</t>
  </si>
  <si>
    <t>Thu, 15 Jan 2009 15:21:01 -0500</t>
  </si>
  <si>
    <t>[big campaign] FW: WONK ROOM: Conservatives Beat the Drum for
 Permanent Corporate Tax Cuts</t>
  </si>
  <si>
    <t>&lt;A28459BA2B4D5D49BED0238513058A7F01251BD7ABDE@CAPMAILBOX.americanprogresscenter.org&gt;</t>
  </si>
  <si>
    <t>Sun, 15 Feb 2015 18:16:30 -0500</t>
  </si>
  <si>
    <t>&lt;CAE6FiQ_k3GMug+AdpxdHSPncRr4BoKqvXY=U5ut378O_5H6-iw@mail.gmail.com&gt;</t>
  </si>
  <si>
    <t>Sat, 23 Jan 2016 19:08:13 -0500</t>
  </si>
  <si>
    <t>Jennifer Palmieri &lt;jpalmieri@hillaryclinton.com&gt;, 
 John Podesta &lt;john.podesta@gmail.com&gt;, 
 Sara Latham &lt;slatham@hillaryclinton.com&gt;, 
 Kristina Schake &lt;kschake@hillaryclinton.com&gt;, 
 Brian Fallon &lt;bfallon@hillaryclinton.com&gt;, Mandy Grunwald &lt;gruncom@aol.com&gt;, 
 Christina Reynolds &lt;creynolds@hillaryclinton.com&gt;</t>
  </si>
  <si>
    <t>Goldman Sachs paid speeches</t>
  </si>
  <si>
    <t>&lt;fec8fe143e9bb37b52fdb592a64d8dbf@mail.gmail.com&gt;</t>
  </si>
  <si>
    <t>Thu, 1 May 2014 14:29:36 -0400</t>
  </si>
  <si>
    <t>&lt;CALk44aCcF9=z0P4sVwoQ85Q=-FGy_GSvuaOG2sti8XEaJj2szA@mail.gmail.com&gt;</t>
  </si>
  <si>
    <t>Thu, 30 Jul 2015 15:47:45 -0400</t>
  </si>
  <si>
    <t>Re: For Review: Cuba Speech - Wednesday evening draft</t>
  </si>
  <si>
    <t>&lt;CAOpGB0+E39B8uc6mwCo1_+LovnBSiNuEv3xQq2tT9kPyA1dX_A@mail.gmail.com&gt;</t>
  </si>
  <si>
    <t>Tue, 8 Jan 2008 10:16:11 -0500</t>
  </si>
  <si>
    <t>tom@zzranch.com, "Begala, Paul" &lt;pbegala@hatcreekent.com&gt;</t>
  </si>
  <si>
    <t>RE: Obaam among seniors</t>
  </si>
  <si>
    <t>&lt;DC51CA130B02C546A982679CDF0CCBEF02506066@EVS1.GQRR.local&gt;</t>
  </si>
  <si>
    <t>Sun, 19 Jul 2015 17:38:46 -0400</t>
  </si>
  <si>
    <t>Sekret Machines Qs</t>
  </si>
  <si>
    <t>&lt;EAA48505-61BF-4544-AC78-F80A8308FF23@gmail.com&gt;</t>
  </si>
  <si>
    <t>Mon, 10 Aug 2015 10:00:40 -0500</t>
  </si>
  <si>
    <t>Casey Trees on The Kojo Nnamdi Show | The Leaflet: This Week</t>
  </si>
  <si>
    <t>&lt;1779981992.1439218853349.JavaMail.www@app341&gt;</t>
  </si>
  <si>
    <t>Sun, 28 Feb 2016 18:45:49 -0500</t>
  </si>
  <si>
    <t>Re: DRAFT: Insert for MA stump speech</t>
  </si>
  <si>
    <t>&lt;-8366581020428458908@unknownmsgid&gt;</t>
  </si>
  <si>
    <t>Mon, 16 Mar 2015 21:21:21 -0400</t>
  </si>
  <si>
    <t>Re: April 20</t>
  </si>
  <si>
    <t>&lt;CAB5o6bb94fx5Z48WXXdtFqQ+f=Zna8n5o9-pm+fg4XSo7Sr+Ew@mail.gmail.com&gt;</t>
  </si>
  <si>
    <t>Sat, 28 Mar 2015 22:59:25 +0000</t>
  </si>
  <si>
    <t>Re: Meeting with HRC, Friday April 3rd</t>
  </si>
  <si>
    <t>&lt;D13CAA6A.74DD5%lvalmoro@hrcoffice.com&gt;</t>
  </si>
  <si>
    <t>Sun, 1 Mar 2015 13:50:47 -0500</t>
  </si>
  <si>
    <t>&lt;363F8297-1C65-43BC-BC8E-2FD38AB08584@gmail.com&gt;</t>
  </si>
  <si>
    <t>Thu, 29 Jan 2015 16:58:44 +0000</t>
  </si>
  <si>
    <t>RE: Wizards Tickets</t>
  </si>
  <si>
    <t>&lt;20E2C8DAF611E2438E817660E8D2C4A22A119A1D@LAW-MBX01.law.georgetown.edu&gt;</t>
  </si>
  <si>
    <t>Mon, 20 Apr 2015 14:27:58 -0400</t>
  </si>
  <si>
    <t>Re: Coordinating Tomorrow's DC Day</t>
  </si>
  <si>
    <t>&lt;CAKM1B--3VsitKfedLZ6OzzYZ8Az0G8QPLB0GEkCDAisirN5A3Q@mail.gmail.com&gt;</t>
  </si>
  <si>
    <t>Wed, 1 Jul 2015 11:59:13 -0400</t>
  </si>
  <si>
    <t>Re: TWEET: Kerry going to Cuba</t>
  </si>
  <si>
    <t>&lt;CAH5XVeoQi7Yr_R7NAgN_okRbXT1LzWTLOc2uM83w6R=0KM5BuQ@mail.gmail.com&gt;</t>
  </si>
  <si>
    <t>Mon, 11 Jan 2016 20:33:27 -0500</t>
  </si>
  <si>
    <t>&lt;CAE6FiQ9LRGr4pAwFPqMBt3N9EP+pv1Vm2SH4t9S3xON7W+8yfQ@mail.gmail.com&gt;</t>
  </si>
  <si>
    <t>Wed, 3 Sep 2014 00:05:47 -0500</t>
  </si>
  <si>
    <t>The Nature Conservancy &lt;newsletter@nature.org&gt;</t>
  </si>
  <si>
    <t>Great Places: Requiem for a Shark Dog</t>
  </si>
  <si>
    <t>&lt;1013054614.1409727779290.JavaMail.www@app219&gt;</t>
  </si>
  <si>
    <t>Sun, 20 Mar 2016 22:48:27 -0400</t>
  </si>
  <si>
    <t>Maya Harris &lt;mharris@hillaryclinton.com&gt;, 
 Lorella Praeli &lt;lpraeli@hillaryclinton.com&gt;</t>
  </si>
  <si>
    <t>&lt;CAFcwtWCSPQ1cdGCX=Bc9_AgPbZGk61y3M9Kr3LxMv_hv50Kn5g@mail.gmail.com&gt;</t>
  </si>
  <si>
    <t>Mon, 25 Aug 2014 10:08:59 -0500</t>
  </si>
  <si>
    <t>Have you taken action yet?</t>
  </si>
  <si>
    <t>&lt;913800261.1408980283423.JavaMail.www@app346&gt;</t>
  </si>
  <si>
    <t>Tue, 26 Aug 2014 18:03:35 -0400</t>
  </si>
  <si>
    <t>&lt;60b36898f8a54f5cb9413346832eaa07@quinnforillinois.com&gt;</t>
  </si>
  <si>
    <t>Mon, 2 Mar 2015 22:45:36 +0000</t>
  </si>
  <si>
    <t>Documents for tomorrow's White Board session</t>
  </si>
  <si>
    <t>&lt;D11A50DA.7FA0B%hboushey@equitablegrowth.org&gt;</t>
  </si>
  <si>
    <t>Fri, 10 Jul 2015 13:52:01 -0400</t>
  </si>
  <si>
    <t>Huma Abedin &lt;ha16@hillaryclinton.com&gt;, 
 Alex Hornbrook &lt;ahornbrook@hillaryclinton.com&gt;, 
 Jake Sullivan &lt;jsullivan@hillaryclinton.com&gt;, 
 Kristina Schake &lt;kschake@hillaryclinton.com&gt;, 
 John Podesta &lt;john.podesta@gmail.com&gt;</t>
  </si>
  <si>
    <t>Fwd: Join Hillary Rodham Clinton in La Jolla on August 7th</t>
  </si>
  <si>
    <t>&lt;20A2D1B8-8D2D-4048-8473-D5C7D38E1428@gmail.com&gt;</t>
  </si>
  <si>
    <t>Thu, 16 Jul 2015 08:22:46 -0400</t>
  </si>
  <si>
    <t>&lt;CAE6FiQ8qzKJpR-6o5cNtWjGhvYy-+87OvU1YhCYodE8+zxVe0g@mail.gmail.com&gt;</t>
  </si>
  <si>
    <t>Mon, 3 Mar 2014 22:09:28 +0000</t>
  </si>
  <si>
    <t>Your thoughts about the State of the Union</t>
  </si>
  <si>
    <t>&lt;251032ea844165d308e9bc75a725236d@bounce.bluestatedigital.com&gt;</t>
  </si>
  <si>
    <t>Mon, 22 Mar 2010 06:17:48 -0400</t>
  </si>
  <si>
    <t>[big campaign] NEA NEWS RELEASE:  Health care reform legislation 
	offers America a way forward</t>
  </si>
  <si>
    <t>&lt;4C4A2E6B7BA7AE41899DE9963C1C8BC603A2A563@NEA-HQ-EVS2.NEA.LOC&gt;</t>
  </si>
  <si>
    <t>Fri, 26 Dec 2014 10:09:58 -0500</t>
  </si>
  <si>
    <t>&lt;A6A47152-3AB6-4AF0-BE7A-00DC0995228A@gmail.com&gt;</t>
  </si>
  <si>
    <t>Sat, 19 Dec 2015 20:53:39 -0500</t>
  </si>
  <si>
    <t>Huma Abedin &lt;ha16@hillaryclinton.com&gt;, Sawsan Bay &lt;sbay@hillaryclinton.com&gt;, 
 John Podesta &lt;jp66@hillaryclinton.com&gt;, 
 John Podesta &lt;john.podesta@gmail.com&gt;, 
 Milia Fisher &lt;mfisher@hillaryclinton.com&gt;, 
 Robby Mook &lt;re47@hillaryclinton.com&gt;, 
 Kate Offerdahl &lt;kofferdahl@hillaryclinton.com&gt;, 
 John Zimmerebner &lt;john@presidentclinton.com&gt;, 
 Mandy Grunwald &lt;gruncom@aol.com&gt;, 
 Connolly Keigher &lt;ckeigher@hillaryclinton.com&gt;, 
 Ron Klain &lt;ron.klain@revolution.com&gt;</t>
  </si>
  <si>
    <t>Pick-ups tonight at HPN</t>
  </si>
  <si>
    <t>&lt;CANS5Nriu8EiU72jAu-Jn47jSoM3mtiS1tqv36n6Qzz=JykAuuA@mail.gmail.com&gt;</t>
  </si>
  <si>
    <t>Thu, 17 Oct 2013 13:46:31 -0500 (CDT)</t>
  </si>
  <si>
    <t>Never again</t>
  </si>
  <si>
    <t>&lt;31769160.1382035647712.JavaMail.www@app339&gt;</t>
  </si>
  <si>
    <t>Fri, 15 May 2015 15:57:21 +0000</t>
  </si>
  <si>
    <t>Alexander Soto &lt;as2476@law.georgetown.edu&gt;</t>
  </si>
  <si>
    <t xml:space="preserve">Dean's Office </t>
  </si>
  <si>
    <t>&lt;D17B8F9B.85ADF%as2476@law.georgetown.edu&gt;</t>
  </si>
  <si>
    <t>Tue, 1 Dec 2015 15:45:10 -0500</t>
  </si>
  <si>
    <t>Jake Check-In</t>
  </si>
  <si>
    <t>&lt;CAEMn5QkiFghWq0LHtgS95L+ukg8oaHBaywGV5nN-zNhmVAng2Q@mail.gmail.com&gt;</t>
  </si>
  <si>
    <t>Thu, 7 May 2015 15:00:42 -0400</t>
  </si>
  <si>
    <t>John Podesta &lt;john.podesta@gmail.com&gt;, Eryn Sepp &lt;esepp@hillaryclinton.com&gt;</t>
  </si>
  <si>
    <t>ICYMI: Inside Hillary Clinton's Fact-Check Video</t>
  </si>
  <si>
    <t>&lt;CAEMn5Q==+7rfhvsfmoR81RK-tpd4Vp7Opa=OcKqwK3Udty=nFw@mail.gmail.com&gt;</t>
  </si>
  <si>
    <t>Wed, 6 Jan 2010 09:31:47 -0600 (CST)</t>
  </si>
  <si>
    <t>&lt;4Oz1cemcew-ieDmba87Osdkaei.mw.1262791897684@OMS07&gt;</t>
  </si>
  <si>
    <t>Wed, 4 Nov 2015 18:17:52 +0000</t>
  </si>
  <si>
    <t>David Walters, 60, Runs to Beat Father Time, if Not His Own Time -
 The New York Times</t>
  </si>
  <si>
    <t>&lt;F82E50F0-7E56-4ADF-A92E-9AD9CBE76648@sandlerfoundation.org&gt;</t>
  </si>
  <si>
    <t>Thu, 10 Nov 2011 09:55:26 -0500</t>
  </si>
  <si>
    <t>&lt;CAE6FiQ-ipX5SmQs2TCseA_z=ygDGoUb=vTyfFvCZfzO8e2VE7A@mail.gmail.com&gt;</t>
  </si>
  <si>
    <t>Mon, 31 Aug 2015 20:31:36 -0400</t>
  </si>
  <si>
    <t>kmrprivate@gmail.com</t>
  </si>
  <si>
    <t>Re a briefing</t>
  </si>
  <si>
    <t>&lt;CAE6FiQ9xERCDsXzJ+jBBq_MF3D631yczNjaCiVsXkvGEC8xHmQ@mail.gmail.com&gt;</t>
  </si>
  <si>
    <t>Fri, 31 Oct 2008 19:41:42 -0500</t>
  </si>
  <si>
    <t>RE: Jason Grumet -- Important</t>
  </si>
  <si>
    <t>&lt;1B00035490093D4A9609987376E3B8332D408DAC@manny.obama.local&gt;</t>
  </si>
  <si>
    <t>Thu, 2 Apr 2015 20:12:28 +0000</t>
  </si>
  <si>
    <t>&lt;C094865C4B0EBC4CB20DDAF694E759387E734C43@SCG-LAMBX2.scg.corp&gt;</t>
  </si>
  <si>
    <t>Wed, 17 Jun 2015 22:43:48 -0400</t>
  </si>
  <si>
    <t>&lt;-5023877418849927037@unknownmsgid&gt;</t>
  </si>
  <si>
    <t>Mon, 21 Sep 2015 17:31:25 -0500</t>
  </si>
  <si>
    <t>@humaabedin</t>
  </si>
  <si>
    <t>&lt;5420386993549849895@unknownmsgid&gt;</t>
  </si>
  <si>
    <t>Wed, 28 Oct 2015 18:29:38 -0400</t>
  </si>
  <si>
    <t>11 AM Polsky Climate Call Briefing</t>
  </si>
  <si>
    <t>&lt;CAEMn5QmKzxhcArw=AdTMOKQtyuCFvqx5PDvSN=ttgPLRmuNtrQ@mail.gmail.com&gt;</t>
  </si>
  <si>
    <t>Wed, 7 Dec 2011 13:15:53 -0500</t>
  </si>
  <si>
    <t>Katrina Ngo &lt;katrina.ngo@clintonglobalinitiative.org&gt;</t>
  </si>
  <si>
    <t>&lt;D00800C9D48A754DA64285EA077375750127C539DC@CLINTON07.utopiasystems.net&gt;</t>
  </si>
  <si>
    <t>Sun, 13 Sep 2015 12:31:01 -0000</t>
  </si>
  <si>
    <t>Take 20% off $99!</t>
  </si>
  <si>
    <t>&lt;b94qurrb57hq1qaupsu5aqd9bc3kgh.14748554742.8469@mta824.e.footlocker.com&gt;</t>
  </si>
  <si>
    <t>Thu, 18 Sep 2014 07:19:17 +0300</t>
  </si>
  <si>
    <t>Re: bel ran the mile</t>
  </si>
  <si>
    <t>&lt;CAP-MWF5fwCSd82u-E_b=MrhJrTHCpm++RJYJDifmVwHEAjro-w@mail.gmail.com&gt;</t>
  </si>
  <si>
    <t>Wed, 29 Apr 2015 21:57:38 -0400</t>
  </si>
  <si>
    <t>Re: We should tweet somethingabout california climate announcement</t>
  </si>
  <si>
    <t>&lt;CAE6FiQ80Bmoi6iRPM+0pHb6O637_1n1mEi3DOQ+mrcFSwggJcg@mail.gmail.com&gt;</t>
  </si>
  <si>
    <t>Wed, 20 Aug 2008 10:36:39 -0500</t>
  </si>
  <si>
    <t>FW: Follow-Up</t>
  </si>
  <si>
    <t>&lt;D5741E19E8CAB942A960B129CDEDEB4B7C2257@DAMON.obama.local&gt;</t>
  </si>
  <si>
    <t>Mon, 16 Feb 2015 20:02:41 -0500</t>
  </si>
  <si>
    <t>Fwd: Hello and Hillary Clinton 2016</t>
  </si>
  <si>
    <t>&lt;8D21864909BB2A1-13B8-6B631@webmail-va142.sysops.aol.com&gt;</t>
  </si>
  <si>
    <t>Mon, 14 Nov 2011 16:33:55 -0500</t>
  </si>
  <si>
    <t>Development Office</t>
  </si>
  <si>
    <t>&lt;D64C02CE3EE32C4EA058371A2427C26C0128A9B1DB@CLINTON07.utopiasystems.net&gt;</t>
  </si>
  <si>
    <t>Mon, 3 Dec 2007 12:35:40 -0500</t>
  </si>
  <si>
    <t>Presentation update</t>
  </si>
  <si>
    <t>&lt;2f5e59030712030935x66455125t9d54d726943b1d6c@mail.gmail.com&gt;</t>
  </si>
  <si>
    <t>Tue, 10 Nov 2015 12:34:44 -0500</t>
  </si>
  <si>
    <t>Re: Castro's COS brought up immigration issue</t>
  </si>
  <si>
    <t>&lt;4385845572533296088@unknownmsgid&gt;</t>
  </si>
  <si>
    <t>Thu, 28 Jan 2016 16:01:57 -0500</t>
  </si>
  <si>
    <t>&lt;CAGpTth+CB=VhUo2_uDYz-CBgH1eS=0ZU5+TzmBGmyyp1zgUSUg@mail.gmail.com&gt;</t>
  </si>
  <si>
    <t>Sat, 6 Sep 2008 17:00:32 -0500</t>
  </si>
  <si>
    <t>FW: Transition memos for BO</t>
  </si>
  <si>
    <t>&lt;1B00035490093D4A9609987376E3B8331CA45DBE@manny.obama.local&gt;</t>
  </si>
  <si>
    <t>Thu, 4 Mar 2010 09:11:15 -0600 (CST)</t>
  </si>
  <si>
    <t>Reminder: Join us for a special event</t>
  </si>
  <si>
    <t>&lt;470883.1267715479884.JavaMail.www@app309&gt;</t>
  </si>
  <si>
    <t>Sat, 26 Sep 2015 17:03:03 -0400</t>
  </si>
  <si>
    <t>Dems Abroad call at 7:30 on Tuesday</t>
  </si>
  <si>
    <t>&lt;CAEMn5Q=Cc+NGU0R2M0OJE2LH6S8-mu=VxgGLszo=KJR8bbEi4g@mail.gmail.com&gt;</t>
  </si>
  <si>
    <t>Fri, 26 Dec 2014 12:06:46 -0500</t>
  </si>
  <si>
    <t>WEEKLY WRAP-UP: Ending the Cold War for Cuba</t>
  </si>
  <si>
    <t>&lt;1119598348168.1102433536755.3497.0.241204JL.1002@scheduler.constantcontact.com&gt;</t>
  </si>
  <si>
    <t>Fri, 6 Jan 2012 18:00:42 -0500</t>
  </si>
  <si>
    <t>Andrew Kessel &lt;akessel@clintonfoundation.org&gt;, 
 Bruce Lindsey &lt;blindsey@clintonfoundation.org&gt;, 
 Doug Band - PC &lt;doug@presidentclinton.com&gt;, 
 "'john.podesta@gmail.com'" &lt;'john.podesta@gmail.com'&gt;, 
 Laura Graham &lt;lgraham@clintonfoundation.org&gt;, 
 Robert Harrison &lt;bob.harrison@clintonglobalinitiative.org&gt;, 
 Scott Curran &lt;scurran@clintonfoundation.org&gt;, 
 Stephanie Streett &lt;sstreett@clintonfoundation.org&gt;, 
 Terry Sheridan &lt;tsheridan@clintonfoundation.org&gt;, 
 Ira Magaziner &lt;ira@sjsadvisors.com&gt;</t>
  </si>
  <si>
    <t xml:space="preserve">Executive Staff Call </t>
  </si>
  <si>
    <t>&lt;D64C02CE3EE32C4EA058371A2427C26C012C0EAFF4@CLINTON07.utopiasystems.net&gt;</t>
  </si>
  <si>
    <t>Tue, 5 Jan 2016 14:33:14 -0500</t>
  </si>
  <si>
    <t>Re: My dad is joining the team</t>
  </si>
  <si>
    <t>&lt;CAE6FiQ9gFsmMwaes+2Pz9Y8rJUYBhY2ALSMobiaSitC9dChE1g@mail.gmail.com&gt;</t>
  </si>
  <si>
    <t>Thu, 8 Jan 2009 23:11:18 EST</t>
  </si>
  <si>
    <t>confirmation</t>
  </si>
  <si>
    <t>&lt;c02.4f89ebd9.36982866@aol.com&gt;</t>
  </si>
  <si>
    <t>Tue, 4 Aug 2015 23:03:41 +0000</t>
  </si>
  <si>
    <t>"Costa, Kristina L. EOP" &lt;Kristina_L_Costa@who.eop.gov&gt;</t>
  </si>
  <si>
    <t>Re: FW: Rep. Simpson statement</t>
  </si>
  <si>
    <t>&lt;110DA89F1C8D4749808AD457A5D450D63483E4@CN-399-EXCH2.whca.mil&gt;</t>
  </si>
  <si>
    <t>Fri, 6 Mar 2015 17:43:05 +0000</t>
  </si>
  <si>
    <t>Slides + script for Monday</t>
  </si>
  <si>
    <t>&lt;D11F5087.8060B%hboushey@equitablegrowth.org&gt;</t>
  </si>
  <si>
    <t>Sun, 21 Feb 2016 21:23:01 -0500</t>
  </si>
  <si>
    <t>John Podesta &lt;john.podesta@gmail.com&gt;, 
 Jennifer Palmieri &lt;jpalmieri@hillaryclinton.com&gt;, 
 Huma Abedin &lt;ha16@hillaryclinton.com&gt;, Robby Mook &lt;re47@hillaryclinton.com&gt;</t>
  </si>
  <si>
    <t>&lt;-5769707788229845121@unknownmsgid&gt;</t>
  </si>
  <si>
    <t>Mon, 25 Jan 2016 22:27:04 -0500</t>
  </si>
  <si>
    <t>Re: June 17 and the Packard Board meeting</t>
  </si>
  <si>
    <t>&lt;CAE6FiQ9baZAdqeJ3EZoWBaYoHn+XE8td466XMxUG6sgoMn1sMg@mail.gmail.com&gt;</t>
  </si>
  <si>
    <t>Wed, 8 Apr 2015 18:31:25 -0400</t>
  </si>
  <si>
    <t>&lt;CAE6FiQ_BAmGmVd1BwR3mZMFFQZv6E62mxvzf7C_sGom+7Pn_SQ@mail.gmail.com&gt;</t>
  </si>
  <si>
    <t>Mon, 19 May 2014 14:05:54 +0430</t>
  </si>
  <si>
    <t>Re: NPR</t>
  </si>
  <si>
    <t>&lt;CAP-MWF7eDw9gQZjH_hjfVpJJyvp_AegV8XBu8gbUZ6eBNZsD9A@mail.gmail.com&gt;</t>
  </si>
  <si>
    <t>Sun, 27 Dec 2015 15:04:13 -0000</t>
  </si>
  <si>
    <t>It's Here. Download Times Journey's 2016 Catalog Now | New Tours Include Jewish Life in Central Europe, Hiking El Camino, Women's Rights and more.</t>
  </si>
  <si>
    <t>&lt;b8c34xqbfev00jaujqecjby8272e2p.17426907.9080@mta882.e.newyorktimesinfo.com&gt;</t>
  </si>
  <si>
    <t>Wed, 23 Dec 2015 14:36:28 -0500</t>
  </si>
  <si>
    <t>Jay Snyder &lt;jsnyder@jaytsnyder.com&gt;</t>
  </si>
  <si>
    <t>Best Wishes</t>
  </si>
  <si>
    <t>&lt;CAEgxk5wX5xgScVvd4rAS_Dnp=+zjO05b3kEL5LXZ1CY61_uBuQ@mail.gmail.com&gt;</t>
  </si>
  <si>
    <t>Sat, 14 Feb 2015 18:49:00 -0500</t>
  </si>
  <si>
    <t>Robby Mook &lt;robbymook2015@gmail.com&gt;, John Podesta &lt;john.podesta@gmail.com&gt;, 
 Jake Sullivan &lt;jake.sullivan@gmail.com&gt;, Shannon Currie &lt;scurrie@bsgco.com&gt;, 
 John Anzalone &lt;john@algpolling.com&gt;, 
 "Margolis, Jim" &lt;Jim.Margolis@gmmb.com&gt;, Mandy Grunwald &lt;gruncom@aol.com&gt;, 
 Dan Schwerin &lt;dschwerin@hrcoffice.com&gt;, Jeff Liszt &lt;jeff@algpolling.com&gt;, 
 Jennifer Palmieri &lt;jennifer.m.palmieri@gmail.com&gt;, 
 Kristina Schake &lt;kristinakschake@gmail.com&gt;, 
 Ethan Gelber &lt;egelber@hrcoffice.com&gt;, 
 Mona Thinavongsa &lt;Mona@algpolling.com&gt;, Teddy Goff &lt;teddy.goff@gmail.com&gt;, 
 Cheryl Mills &lt;cheryl.mills@gmail.com&gt;, 
 Joanne Laszczych &lt;jlaszczych@cdmillsGroup.com&gt;, 
 Cheryl Mills &lt;cmills@cdmillsGroup.com&gt;, 
 David Binder &lt;David@db-research.com&gt;</t>
  </si>
  <si>
    <t>Update: Policy Poll Review Call</t>
  </si>
  <si>
    <t>&lt;D105493D.34450%marissa.astor@icloud.com&gt;</t>
  </si>
  <si>
    <t>Thu, 9 Oct 2014 07:00:00 -0500</t>
  </si>
  <si>
    <t>Key Insights on Privacy and Security Issues</t>
  </si>
  <si>
    <t>&lt;24673-23573481.1412856035937.JavaMail.SYSTEM@chg-mcm-prod&gt;</t>
  </si>
  <si>
    <t>Sat, 11 Apr 2015 11:20:38 -0400</t>
  </si>
  <si>
    <t>&lt;CAE6FiQ-i3--iozDXGX034jxOV82LyvZmCKtZwUVGkKDORPLt1g@mail.gmail.com&gt;</t>
  </si>
  <si>
    <t>Wed, 22 Apr 2015 20:08:36 -0400</t>
  </si>
  <si>
    <t>John Podesta &lt;john.podesta@gmail.com&gt;, 
 Jennifer Palmieri &lt;jpalmieri@hillaryclinton.com&gt;, 
 Kristina Schake &lt;kschake@hillaryclinton.com&gt;, 
 Jake Sullivan &lt;jake.sullivan@gmail.com&gt;, 
 Robby Mook &lt;re47@hillaryclinton.com&gt;</t>
  </si>
  <si>
    <t>Making News at Women in the World</t>
  </si>
  <si>
    <t>&lt;CAAEwKfzXN6UnxJq3DFGtrTjcq0H4GAfb7H9sAu+TZRg8DPqXUg@mail.gmail.com&gt;</t>
  </si>
  <si>
    <t>Tue, 26 Aug 2014 16:51:50 -0400</t>
  </si>
  <si>
    <t>&lt;CAE6FiQ_3wgDw6=nRjy_n1ipn7f26H0qsCf=av4jSqf7SHTFRGw@mail.gmail.com&gt;</t>
  </si>
  <si>
    <t>Mon, 13 Apr 2015 21:02:41 -0400</t>
  </si>
  <si>
    <t>&lt;CAOw0ABEYZrzDE+DBba2ETFPuy7X=0eP4HHmoioVqkPW8cGE6Dg@mail.gmail.com&gt;</t>
  </si>
  <si>
    <t>Thu, 24 Apr 2014 00:35:50 -0400</t>
  </si>
  <si>
    <t>&lt;0B3B0F51-75BF-475A-ACCB-A148A9D3A56F@gmail.com&gt;</t>
  </si>
  <si>
    <t>Thu, 23 Jul 2015 22:17:46 -0700 (PDT)</t>
  </si>
  <si>
    <t>Andrew John Andreasen &lt;aja888@stanford.edu&gt;</t>
  </si>
  <si>
    <t>&lt;977033405.8308431.1437715066639.JavaMail.zimbra@stanford.edu&gt;</t>
  </si>
  <si>
    <t>Fri, 11 Dec 2015 18:22:47 +0000</t>
  </si>
  <si>
    <t>"Eilperin, Juliet" &lt;Juliet.Eilperin@washpost.com&gt;</t>
  </si>
  <si>
    <t>RE: Assuming a meaningful deal is struck in Paris...</t>
  </si>
  <si>
    <t>&lt;BY1PR0601MB1125B38137799874D3B79FC285EA0@BY1PR0601MB1125.namprd06.prod.outlook.com&gt;</t>
  </si>
  <si>
    <t>Sun, 14 Dec 2008 11:49:27 +0800 (CST)</t>
  </si>
  <si>
    <t>&lt;1229226567.43134.johnson_lo@mail2000.com.tw&gt;</t>
  </si>
  <si>
    <t>Wed, 24 Feb 2016 17:22:36 -0500</t>
  </si>
  <si>
    <t>Re: Rev Jackson</t>
  </si>
  <si>
    <t>&lt;CAE6FiQ9vSM-gUMW9_jkCDuOyi8N4bzkRY8R7d0u=Rcdk2=pXog@mail.gmail.com&gt;</t>
  </si>
  <si>
    <t>Mon, 31 Aug 2015 22:35:58 -0400</t>
  </si>
  <si>
    <t>&lt;CA+=gYAmB0h7K59kfrS-RJydf=9xbE3bB10emXbD-hgCP-r9f_A@mail.gmail.com&gt;</t>
  </si>
  <si>
    <t>Mon, 10 Nov 2008 20:52:12 +0000</t>
  </si>
  <si>
    <t>Delivered: Re: Wednesday meeting</t>
  </si>
  <si>
    <t>&lt;545931723-1226350316-cardhu_decombobulator_blackberry.rim.net-1235097644-@bxe245.bisx.prod.on.blackberry&gt;</t>
  </si>
  <si>
    <t>Mon, 8 Feb 2010 10:19:55 -0500</t>
  </si>
  <si>
    <t>[big campaign] ICYMI: NYT: Wall St Sends Cash To GOP</t>
  </si>
  <si>
    <t>&lt;A28459BA2B4D5D49BED0238513058A7F012AC945AF0B@CAPMAILBOX.americanprogresscenter.org&gt;</t>
  </si>
  <si>
    <t>Thu, 10 Sep 2015 14:10:05 -0400</t>
  </si>
  <si>
    <t>Re: tomorrow morning call</t>
  </si>
  <si>
    <t>&lt;7955376662389778261@unknownmsgid&gt;</t>
  </si>
  <si>
    <t>Fri, 29 Aug 2014 11:50:33 -0400</t>
  </si>
  <si>
    <t>Labor Day Sale!</t>
  </si>
  <si>
    <t>&lt;17521-368-JD0Q03-5CUHGF-WX93O-CREMG8-GNU62H-H-M2-20140829-2bbf019345aed1e8@e-dialog.com&gt;</t>
  </si>
  <si>
    <t>Mon, 27 Jul 2015 21:57:56 -0400</t>
  </si>
  <si>
    <t>Re: Boston Globe oped</t>
  </si>
  <si>
    <t>&lt;-5825970221501555178@unknownmsgid&gt;</t>
  </si>
  <si>
    <t>Thu, 09 Jul 2015 09:25:41 -0400 (EDT)</t>
  </si>
  <si>
    <t>"AccountNotify@verizonwireless.com" &lt;eAccountNotify@verizonwireless.com&gt;</t>
  </si>
  <si>
    <t>Account Change Notification Available in My Verizon</t>
  </si>
  <si>
    <t>&lt;14277450.8162231436448341175.JavaMail.webspher@obsnemcszap64&gt;</t>
  </si>
  <si>
    <t>Sun, 25 May 2014 22:55:42 -0500</t>
  </si>
  <si>
    <t>Peace Poetry - Middle East</t>
  </si>
  <si>
    <t>&lt;4A4300BD-FD6B-436B-A4E2-4C4A1FA85F16@gmail.com&gt;</t>
  </si>
  <si>
    <t>Mon, 3 Dec 2007 15:43:49 -0500</t>
  </si>
  <si>
    <t>"Gillian Morris" &lt;gmorris@hillaryclinton.com&gt;</t>
  </si>
  <si>
    <t>State Clips 11.3.07</t>
  </si>
  <si>
    <t>&lt;D040C964D2B6864FB1B77FCDAF1852264E13D9@EVS1.hillaryclinton.local&gt;</t>
  </si>
  <si>
    <t>Thu, 21 Aug 2014 14:12:48 +0000</t>
  </si>
  <si>
    <t>Anne Hall &lt;Anne.Hall@APORTER.COM&gt;, Bill Antholis &lt;wantholis@brookings.edu&gt;, 
 "bill.danvers@gmail.com" &lt;bill.danvers@gmail.com&gt;, 
 Brian Katulis &lt;bkatulis@americanprogress.org&gt;, 
 Bruce Riedel &lt;briedel@brookings.edu&gt;, 
 Caitlin McDonnell &lt;cmcdonnell@albrightstonebridge.com&gt;, 
 Carol Browner &lt;cmbrowner@me.com&gt;, Carole Hall &lt;chall@brookings.edu&gt;, 
 Catherine Whitney &lt;Catherine.Whitney@skadden.com&gt;, 
 Chris Roberts &lt;croberts@albrightstonebridge.com&gt;, 
 Dan Benjamin &lt;dbenjam61@hotmail.com&gt;, 
 Daniel Silverberg &lt;danielsilverberg@yahoo.com&gt;, 
 Denis McDonough &lt;denis.mcdonough@gmail.com&gt;, 
 Derek Chollet &lt;dhchollet@gmail.com&gt;, 
 =?us-ascii?Q?Don_Gips=0D=0A_=28don.gips@gmail.com=29?= &lt;don.gips@gmail.com&gt;, 
 donkerrick &lt;donkerrick@comcast.net&gt;, 
 "Eryn M. Sepp (eryn.sepp@gmail.com)" &lt;eryn.sepp@gmail.com&gt;, 
 Fariba Yassaee &lt;fyassaee@albrightstonebridge.com&gt;, 
 Greg Craig &lt;gcraig@skadden.com&gt;, Jamie Rubin &lt;JamesPRubin1960@gmail.com&gt;, 
 "Jan Stewart" &lt;jstewart@albrightstonebridge.com&gt;, 
 Jeff Smith &lt;jeffrey_smith@aporter.com&gt;, Jeremy Bash &lt;jeremybash@gmail.com&gt;, 
 =?us-ascii?Q?Jessica=0D=0A_Lewis?= &lt;lewisje03@yahoo.com&gt;, 
 =?us-ascii?Q?Jim_Miller_-_Department_of_Defense=0D=0A_=28james.n.miller.jr@gmail.com?=
 =?us-ascii?Q?=29?= &lt;james.n.miller.jr@gmail.com&gt;, 
 Jim O'Brien &lt;jobrien@albrightstonebridge.com&gt;, 
 =?us-ascii?Q?Joanna_Nicoletti=0D=0A_=28info@forwardengagement.org=29?= &lt;info@forwardengagement.org&gt;, 
 Joe Cirincione &lt;jcirincione@ploughshares.org&gt;, 
 John Norris &lt;jnorris@americanprogress.org&gt;, 
 John Podesta &lt;john.podesta@gmail.com&gt;, Julianne Smith &lt;julsmi@gmail.com&gt;, 
 "Ken Lieberthal" &lt;klieberthal@brookings.edu&gt;, 
 Kurt Campbell &lt;kurtmcampbell@yahoo.com&gt;, 
 Laura Huber &lt;lhuber@albrightstonebridge.com&gt;, "Leon Fuerth" &lt;hdpf@msn.com&gt;, 
 Maida Stadtler &lt;mstadtler@apcoworldwide.com&gt;, 
 "Marcel Lettre" &lt;mlettre@verizon.net&gt;, 
 "Mariah Sixkiller (mariah6@gmail.com)" &lt;mariah6@gmail.com&gt;, 
 Martin Indyk &lt;mindyk@brookings.edu&gt;, 
 =?us-ascii?Q?Michael_Morell=0D=0A_=28michaelbuckeye24@gmail.com=29?= &lt;michaelbuckeye24@gmail.com&gt;, 
 Michele Flournoy &lt;micheleflournoy3@gmail.com&gt;, 
 Pat Griffin &lt;pgriffin@pmj-dc.com&gt;, Rich Verma &lt;rverma@steptoe.com&gt;, 
 Rob Malley &lt;rmalley555@gmail.com&gt;, 
 Samuel Berger &lt;sberger@albrightstonebridge.com&gt;, 
 Sharon Burke &lt;burkese@comcast.net&gt;, 
 =?us-ascii?Q?Steve=0D=0A_Ricchetti?= &lt;sricchetti@cox.net&gt;, 
 Strobe Talbott &lt;stalbott@brookings.edu&gt;, Susan Rice &lt;ricesusane@aol.com&gt;, 
 Suzy George &lt;suzygeorge8@gmail.com&gt;, 
 =?us-ascii?Q?Tamara=0D=0A_Wittes_=28twittes@brookings.edu=29?= &lt;twittes@brookings.edu&gt;, 
 Tara Sonenshine &lt;tsonenshine@earthlink.net&gt;, 
 Theodore Waddelow &lt;twaddelow@albrightstonebridge.com&gt;, 
 Tim Roemer &lt;tjroemer@gmail.com&gt;, 
 =?us-ascii?Q?Tom=0D=0A_Daschle?= &lt;tom.daschle@dlapiper.com&gt;, 
 Tom Donilon &lt;tdonilon@gmail.com&gt;, 
 =?us-ascii?Q?Tom=0D=0A_Downey?= &lt;tdowney@dmggroup.com&gt;, 
 "Tommy Ross (trossjr@gmail.com)" &lt;trossjr@gmail.com&gt;, 
 Toni Verstandig &lt;tonigverstandig@gmail.com&gt;, 
 =?us-ascii?Q?Tony=0D=0A_Blinken?= &lt;ablinken@aol.com&gt;, 
 Veronica Pollack &lt;Veronica.Pollock@dlapiper.com&gt;, 
 Vikram Singh &lt;vsingh@americanprogress.org&gt;, 
 Wendy Sherman &lt;wendyrsherman@gmail.com&gt;</t>
  </si>
  <si>
    <t>Upcoming dinners</t>
  </si>
  <si>
    <t>&lt;673fcc4f38bc49a1b56a3254207d8e7f@CO1PR07MB313.namprd07.prod.outlook.com&gt;</t>
  </si>
  <si>
    <t>Wed, 29 Oct 2008 23:55:09 -0500</t>
  </si>
  <si>
    <t>Kennedy request w/r/t Agency Teams</t>
  </si>
  <si>
    <t>&lt;D5741E19E8CAB942A960B129CDEDEB4B09BA545C@DAMON.obama.local&gt;</t>
  </si>
  <si>
    <t>Tue, 8 Sep 2015 21:20:37 -0400</t>
  </si>
  <si>
    <t>John Podesta &lt;john.podesta@gmail.com&gt;, 
 Jennifer Palmieri &lt;jpalmieri@hillaryclinton.com&gt;, 
 Huma Abedin &lt;ha16@hillaryclinton.com&gt;</t>
  </si>
  <si>
    <t>Another crazy idea</t>
  </si>
  <si>
    <t>&lt;CAJiTYQYw5DPpmU=aEmvtgLg6uG_44NFE+-6UuEZOACKk6dCvJQ@mail.gmail.com&gt;</t>
  </si>
  <si>
    <t>Sat, 1 Nov 2008 22:26:54 +0000</t>
  </si>
  <si>
    <t>Delivered: Re: G20 Memo -- revised</t>
  </si>
  <si>
    <t>&lt;1188072589-1225578404-cardhu_decombobulator_blackberry.rim.net-853550796-@bxe245.bisx.prod.on.blackberry&gt;</t>
  </si>
  <si>
    <t>Tue, 24 Jul 2012 16:48:14 +0000</t>
  </si>
  <si>
    <t>big news</t>
  </si>
  <si>
    <t>&lt;ec7946049487cd9929cf8022f2496113@bounce.bluestatedigital.com&gt;</t>
  </si>
  <si>
    <t>Fri, 21 Aug 2015 12:32:51 +0000</t>
  </si>
  <si>
    <t>Office space -- somewhat urgent question</t>
  </si>
  <si>
    <t>&lt;D1FC9295.94113%hboushey@equitablegrowth.org&gt;</t>
  </si>
  <si>
    <t>Thu, 5 Nov 2009 15:09:04 -0500</t>
  </si>
  <si>
    <t>[big campaign] Sign Comparing Health Reform To Holocaust Displayed At
 Tea Party Rally</t>
  </si>
  <si>
    <t>&lt;A28459BA2B4D5D49BED0238513058A7F01280609550F@CAPMAILBOX.americanprogresscenter.org&gt;</t>
  </si>
  <si>
    <t>Wed, 1 Oct 2008 14:38:43 -0400</t>
  </si>
  <si>
    <t>[big campaign] The Sarah Palin Digest</t>
  </si>
  <si>
    <t>&lt;A28459BA2B4D5D49BED0238513058A7F0124034F0536@CAPMAILBOX.americanprogresscenter.org&gt;</t>
  </si>
  <si>
    <t>Tue, 26 Aug 2014 09:25:28 -0500</t>
  </si>
  <si>
    <t>Job Opening at POGO</t>
  </si>
  <si>
    <t>&lt;2134787237.1409063958208.JavaMail.www@app341&gt;</t>
  </si>
  <si>
    <t>Mon, 18 May 2015 16:09:14 -0400</t>
  </si>
  <si>
    <t>Re: Dan Abraham</t>
  </si>
  <si>
    <t>&lt;CAKM1B-_f+Ji5B-cO_i8NEPTWkN1HDiEDbGJFNewpjr9=b9GL1Q@mail.gmail.com&gt;</t>
  </si>
  <si>
    <t>Fri, 5 Feb 2016 20:55:28 -0500</t>
  </si>
  <si>
    <t>Brian Fallon &lt;bfallon@hillaryclinton.com&gt;, 
 Jesse Ferguson &lt;jferguson@hillaryclinton.com&gt;, 
 Nick Merrill &lt;nmerrill@hillaryclinton.com&gt;, 
 John Podesta &lt;john.podesta@gmail.com&gt;, 
 Jake Sullivan &lt;jsullivan@hillaryclinton.com&gt;</t>
  </si>
  <si>
    <t>Fwd: NYT - Hillary Clinton Lobbied on Health Care as Secretary of
 State, Emails Show</t>
  </si>
  <si>
    <t>&lt;CAJiTYQa+=4yHR4=nBaVVeC8zZ03KHMgyU2iOa7-y5Cj1E-V2MA@mail.gmail.com&gt;</t>
  </si>
  <si>
    <t>Wed, 22 Jul 2015 18:48:29 +0000</t>
  </si>
  <si>
    <t>john.podesta@gmail.com, re47@hillaryclinton.com</t>
  </si>
  <si>
    <t>Updated Invitation: John/Robby @ Thu Jul 23, 2015 2:30pm - 3:30pm (john.podesta@gmail.com)</t>
  </si>
  <si>
    <t>&lt;001a114e4e8e81fa81051b7b37c2@google.com&gt;</t>
  </si>
  <si>
    <t>Mon, 29 Jun 2015 14:45:04 -0700</t>
  </si>
  <si>
    <t>Tim Sexton &lt;tim.sexton@dreamworks.com&gt;</t>
  </si>
  <si>
    <t>Call w/ Jeffrey Katzenberg</t>
  </si>
  <si>
    <t>&lt;CAKQu5PbpBgyXQaNOb6uoMrXtbVGbQV20mFhBCEuGLsUR00cGig@mail.gmail.com&gt;</t>
  </si>
  <si>
    <t>Thu, 26 Feb 2015 12:00:18 -0500</t>
  </si>
  <si>
    <t>Matt Wanning &lt;tmwred@gmail.com&gt;</t>
  </si>
  <si>
    <t>John.. now that you are leaving the White House, would you consider
 calling into Catsimatidis radio program?</t>
  </si>
  <si>
    <t>&lt;CAOz1LdWR06m7YgSyHdjZphWCBzLam_SCBJL3vdk+sQXweL84+A@mail.gmail.com&gt;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</si>
</sst>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104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</v>
      </c>
      <c r="B2" t="s">
        <v>8</v>
      </c>
      <c r="C2" s="1" t="n">
        <v>40457.93740740741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>
      <c r="A3" t="n">
        <v>2</v>
      </c>
      <c r="B3" t="s">
        <v>1</v>
      </c>
      <c r="C3" s="1" t="n">
        <v>42108.93039351852</v>
      </c>
      <c r="D3" t="s">
        <v>14</v>
      </c>
      <c r="E3" t="s">
        <v>15</v>
      </c>
      <c r="F3" t="s">
        <v>16</v>
      </c>
      <c r="G3">
        <f>?UTF-8?Q?NYT=3A_Hillary_Clinton=E2=80=99s_Chipotle_Order=3A_Above_Avera?=
	=?UTF-8?Q?ge?=</f>
        <v/>
      </c>
      <c r="H3" t="s">
        <v>17</v>
      </c>
    </row>
    <row r="4" spans="1:8">
      <c r="A4" t="n">
        <v>3</v>
      </c>
      <c r="B4" t="s">
        <v>8</v>
      </c>
      <c r="C4" s="1" t="n">
        <v>39703.61417824074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</row>
    <row r="5" spans="1:8">
      <c r="A5" t="n">
        <v>4</v>
      </c>
      <c r="B5" t="s">
        <v>8</v>
      </c>
      <c r="C5" s="1" t="n">
        <v>42256.94949074074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</row>
    <row r="6" spans="1:8">
      <c r="A6" t="n">
        <v>5</v>
      </c>
      <c r="B6" t="s">
        <v>8</v>
      </c>
      <c r="C6" s="1" t="n">
        <v>42301.66136574074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</row>
    <row r="7" spans="1:8">
      <c r="A7" t="n">
        <v>6</v>
      </c>
      <c r="B7" t="s">
        <v>8</v>
      </c>
      <c r="C7" s="1" t="n">
        <v>39674.11452546297</v>
      </c>
      <c r="D7" t="s">
        <v>33</v>
      </c>
      <c r="E7" t="s">
        <v>34</v>
      </c>
      <c r="F7" t="s">
        <v>34</v>
      </c>
      <c r="G7" t="s">
        <v>35</v>
      </c>
      <c r="H7" t="s">
        <v>36</v>
      </c>
    </row>
    <row r="8" spans="1:8">
      <c r="A8" t="n">
        <v>7</v>
      </c>
      <c r="B8" t="s">
        <v>1</v>
      </c>
      <c r="C8" s="1" t="n">
        <v>42106.11520833334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</row>
    <row r="9" spans="1:8">
      <c r="A9" t="n">
        <v>8</v>
      </c>
      <c r="B9" t="s">
        <v>1</v>
      </c>
      <c r="C9" s="1" t="n">
        <v>42403.18837962963</v>
      </c>
      <c r="D9" t="s">
        <v>42</v>
      </c>
      <c r="E9" t="s">
        <v>43</v>
      </c>
      <c r="F9" t="s">
        <v>44</v>
      </c>
      <c r="G9" t="s">
        <v>45</v>
      </c>
      <c r="H9" t="s">
        <v>46</v>
      </c>
    </row>
    <row r="10" spans="1:8">
      <c r="A10" t="n">
        <v>9</v>
      </c>
      <c r="B10" t="s">
        <v>1</v>
      </c>
      <c r="C10" s="1" t="n">
        <v>42084.9175925926</v>
      </c>
      <c r="D10" t="s">
        <v>47</v>
      </c>
      <c r="E10" t="s">
        <v>48</v>
      </c>
      <c r="F10" t="s">
        <v>29</v>
      </c>
      <c r="G10" t="s">
        <v>49</v>
      </c>
      <c r="H10" t="s">
        <v>50</v>
      </c>
    </row>
    <row r="11" spans="1:8">
      <c r="A11" t="n">
        <v>10</v>
      </c>
      <c r="B11" t="s">
        <v>8</v>
      </c>
      <c r="C11" s="1" t="n">
        <v>41852.58788194445</v>
      </c>
      <c r="D11" t="s">
        <v>51</v>
      </c>
      <c r="E11">
        <f>?utf-8?Q?S.=20Daniel=20Abraham=20Center=20for=20Middle=20East=20Peace?=
	&lt;info@centerpeace.org&gt;</f>
        <v/>
      </c>
      <c r="F11" t="s">
        <v>52</v>
      </c>
      <c r="G11">
        <f>?utf-8?Q?News=20Update=20=2D=20Friday=2C=20August=201?=</f>
        <v/>
      </c>
      <c r="H11" t="s">
        <v>53</v>
      </c>
    </row>
    <row r="12" spans="1:8">
      <c r="A12" t="n">
        <v>11</v>
      </c>
      <c r="B12" t="s">
        <v>1</v>
      </c>
      <c r="C12" s="1" t="n">
        <v>42347.54884259259</v>
      </c>
      <c r="D12" t="s">
        <v>54</v>
      </c>
      <c r="E12" t="s">
        <v>55</v>
      </c>
      <c r="F12" t="s">
        <v>56</v>
      </c>
      <c r="G12" t="s">
        <v>57</v>
      </c>
      <c r="H12" t="s">
        <v>58</v>
      </c>
    </row>
    <row r="13" spans="1:8">
      <c r="A13" t="n">
        <v>12</v>
      </c>
      <c r="B13" t="s">
        <v>8</v>
      </c>
      <c r="C13" s="1" t="n">
        <v>39748.96951388889</v>
      </c>
      <c r="D13" t="s">
        <v>59</v>
      </c>
      <c r="E13" t="s">
        <v>60</v>
      </c>
      <c r="F13" t="s">
        <v>20</v>
      </c>
      <c r="G13" t="s">
        <v>61</v>
      </c>
      <c r="H13" t="s">
        <v>62</v>
      </c>
    </row>
    <row r="14" spans="1:8">
      <c r="A14" t="n">
        <v>13</v>
      </c>
      <c r="B14" t="s">
        <v>8</v>
      </c>
      <c r="C14" s="1" t="n">
        <v>39721.69567129629</v>
      </c>
      <c r="D14" t="s">
        <v>63</v>
      </c>
      <c r="E14" t="s">
        <v>60</v>
      </c>
      <c r="F14" t="s">
        <v>20</v>
      </c>
      <c r="G14" t="s">
        <v>64</v>
      </c>
      <c r="H14" t="s">
        <v>65</v>
      </c>
    </row>
    <row r="15" spans="1:8">
      <c r="A15" t="n">
        <v>14</v>
      </c>
      <c r="B15" t="s">
        <v>8</v>
      </c>
      <c r="C15" s="1" t="n">
        <v>41992.7990162037</v>
      </c>
      <c r="D15" t="s">
        <v>66</v>
      </c>
      <c r="E15" t="s">
        <v>67</v>
      </c>
      <c r="F15" t="s">
        <v>68</v>
      </c>
      <c r="G15" t="s">
        <v>69</v>
      </c>
      <c r="H15" t="s">
        <v>70</v>
      </c>
    </row>
    <row r="16" spans="1:8">
      <c r="A16" t="n">
        <v>15</v>
      </c>
      <c r="B16" t="s">
        <v>1</v>
      </c>
      <c r="C16" s="1" t="n">
        <v>41166.66949074074</v>
      </c>
      <c r="D16" t="s">
        <v>71</v>
      </c>
      <c r="E16" t="s">
        <v>72</v>
      </c>
      <c r="F16" t="s">
        <v>73</v>
      </c>
      <c r="G16" t="s">
        <v>74</v>
      </c>
      <c r="H16" t="s">
        <v>75</v>
      </c>
    </row>
    <row r="17" spans="1:8">
      <c r="A17" t="n">
        <v>16</v>
      </c>
      <c r="B17" t="s">
        <v>8</v>
      </c>
      <c r="C17" s="1" t="n">
        <v>42405.71918981482</v>
      </c>
      <c r="D17" t="s">
        <v>76</v>
      </c>
      <c r="E17" t="s">
        <v>77</v>
      </c>
      <c r="F17" t="s">
        <v>52</v>
      </c>
      <c r="G17" t="s">
        <v>78</v>
      </c>
      <c r="H17" t="s">
        <v>79</v>
      </c>
    </row>
    <row r="18" spans="1:8">
      <c r="A18" t="n">
        <v>17</v>
      </c>
      <c r="B18" t="s">
        <v>8</v>
      </c>
      <c r="C18" s="1" t="n">
        <v>42234.68543981481</v>
      </c>
      <c r="D18" t="s">
        <v>80</v>
      </c>
      <c r="E18" t="s">
        <v>81</v>
      </c>
      <c r="F18" t="s">
        <v>52</v>
      </c>
      <c r="G18" t="s">
        <v>82</v>
      </c>
      <c r="H18" t="s">
        <v>83</v>
      </c>
    </row>
    <row r="19" spans="1:8">
      <c r="A19" t="n">
        <v>18</v>
      </c>
      <c r="B19" t="s">
        <v>8</v>
      </c>
      <c r="C19" s="1" t="n">
        <v>42439.87518518518</v>
      </c>
      <c r="D19" t="s">
        <v>84</v>
      </c>
      <c r="E19">
        <f>?utf-8?Q?American=20Security=20Project?= &lt;info@americansecurityproject.org&gt;</f>
        <v/>
      </c>
      <c r="F19" t="s">
        <v>56</v>
      </c>
      <c r="G19">
        <f>?utf-8?Q?Latest=20News=20from=20the=20American=20Security=20Project?=</f>
        <v/>
      </c>
      <c r="H19" t="s">
        <v>85</v>
      </c>
    </row>
    <row r="20" spans="1:8">
      <c r="A20" t="n">
        <v>19</v>
      </c>
      <c r="B20" t="s">
        <v>8</v>
      </c>
      <c r="C20" s="1" t="n">
        <v>42168.35672453704</v>
      </c>
      <c r="D20" t="s">
        <v>86</v>
      </c>
      <c r="E20" t="s">
        <v>87</v>
      </c>
      <c r="F20" t="s">
        <v>88</v>
      </c>
      <c r="G20" t="s">
        <v>89</v>
      </c>
      <c r="H20" t="s">
        <v>90</v>
      </c>
    </row>
    <row r="21" spans="1:8">
      <c r="A21" t="n">
        <v>20</v>
      </c>
      <c r="B21" t="s">
        <v>1</v>
      </c>
      <c r="C21" s="1" t="n">
        <v>42221.93678240741</v>
      </c>
      <c r="D21" t="s">
        <v>91</v>
      </c>
      <c r="E21" t="s">
        <v>92</v>
      </c>
      <c r="F21" t="s">
        <v>30</v>
      </c>
      <c r="G21" t="s">
        <v>93</v>
      </c>
      <c r="H21" t="s">
        <v>94</v>
      </c>
    </row>
    <row r="22" spans="1:8">
      <c r="A22" t="n">
        <v>21</v>
      </c>
      <c r="B22" t="s">
        <v>8</v>
      </c>
      <c r="C22" s="1" t="n">
        <v>39638.08215277778</v>
      </c>
      <c r="D22" t="s">
        <v>95</v>
      </c>
      <c r="E22" t="s">
        <v>96</v>
      </c>
      <c r="F22" t="s">
        <v>20</v>
      </c>
      <c r="G22" t="s">
        <v>97</v>
      </c>
      <c r="H22" t="s">
        <v>98</v>
      </c>
    </row>
    <row r="23" spans="1:8">
      <c r="A23" t="n">
        <v>22</v>
      </c>
      <c r="B23" t="s">
        <v>1</v>
      </c>
      <c r="C23" s="1" t="n">
        <v>42439.71324074074</v>
      </c>
      <c r="D23" t="s">
        <v>99</v>
      </c>
      <c r="E23">
        <f>?Windows-1252?B?RGVtZXRyaW8gRuFicmVnYQ==?= &lt;mecof05@hotmail.com&gt;</f>
        <v/>
      </c>
      <c r="F23" t="s">
        <v>100</v>
      </c>
      <c r="G23" t="s">
        <v>101</v>
      </c>
      <c r="H23" t="s">
        <v>102</v>
      </c>
    </row>
    <row r="24" spans="1:8">
      <c r="A24" t="n">
        <v>23</v>
      </c>
      <c r="B24" t="s">
        <v>8</v>
      </c>
      <c r="C24" s="1" t="n">
        <v>42349.62881944444</v>
      </c>
      <c r="D24" t="s">
        <v>103</v>
      </c>
      <c r="E24">
        <f>?utf-8?Q?American=20Security=20Project?= &lt;events@americansecurityproject.org&gt;</f>
        <v/>
      </c>
      <c r="F24" t="s">
        <v>56</v>
      </c>
      <c r="G24">
        <f>?utf-8?Q?Hill=20Briefing=3A=20Understanding=20What=E2=80=99s=20Next=20in=20Fusion=20Energy=20=2D=20December=2015=2C=202015?=</f>
        <v/>
      </c>
      <c r="H24" t="s">
        <v>104</v>
      </c>
    </row>
    <row r="25" spans="1:8">
      <c r="A25" t="n">
        <v>24</v>
      </c>
      <c r="B25" t="s">
        <v>1</v>
      </c>
      <c r="C25" s="1" t="n">
        <v>42412.91915509259</v>
      </c>
      <c r="D25" t="s">
        <v>105</v>
      </c>
      <c r="E25" t="s">
        <v>106</v>
      </c>
      <c r="F25" t="s">
        <v>107</v>
      </c>
      <c r="G25" t="s">
        <v>108</v>
      </c>
      <c r="H25" t="s">
        <v>109</v>
      </c>
    </row>
    <row r="26" spans="1:8">
      <c r="A26" t="n">
        <v>25</v>
      </c>
      <c r="B26" t="s">
        <v>8</v>
      </c>
      <c r="C26" s="1" t="n">
        <v>41861.84039351852</v>
      </c>
      <c r="D26" t="s">
        <v>110</v>
      </c>
      <c r="E26" t="s">
        <v>111</v>
      </c>
      <c r="F26" t="s">
        <v>52</v>
      </c>
      <c r="G26" t="s">
        <v>112</v>
      </c>
      <c r="H26" t="s">
        <v>113</v>
      </c>
    </row>
    <row r="27" spans="1:8">
      <c r="A27" t="n">
        <v>26</v>
      </c>
      <c r="B27" t="s">
        <v>8</v>
      </c>
      <c r="C27" s="1" t="n">
        <v>41653.79168981482</v>
      </c>
      <c r="D27" t="s">
        <v>114</v>
      </c>
      <c r="E27" t="s">
        <v>115</v>
      </c>
      <c r="F27" t="s">
        <v>116</v>
      </c>
      <c r="G27" t="s">
        <v>117</v>
      </c>
      <c r="H27" t="s">
        <v>118</v>
      </c>
    </row>
    <row r="28" spans="1:8">
      <c r="A28" t="n">
        <v>27</v>
      </c>
      <c r="B28" t="s">
        <v>8</v>
      </c>
      <c r="C28" s="1" t="n">
        <v>42219.55662037037</v>
      </c>
      <c r="D28" t="s">
        <v>119</v>
      </c>
      <c r="E28" t="s">
        <v>120</v>
      </c>
      <c r="F28" t="s">
        <v>52</v>
      </c>
      <c r="G28" t="s">
        <v>121</v>
      </c>
      <c r="H28" t="s">
        <v>122</v>
      </c>
    </row>
    <row r="29" spans="1:8">
      <c r="A29" t="n">
        <v>28</v>
      </c>
      <c r="B29" t="s">
        <v>8</v>
      </c>
      <c r="C29" s="1" t="n">
        <v>41213.87453703704</v>
      </c>
      <c r="D29" t="s">
        <v>123</v>
      </c>
      <c r="E29" t="s">
        <v>124</v>
      </c>
      <c r="F29" t="s">
        <v>56</v>
      </c>
      <c r="G29" t="s">
        <v>125</v>
      </c>
      <c r="H29" t="s">
        <v>126</v>
      </c>
    </row>
    <row r="30" spans="1:8">
      <c r="A30" t="n">
        <v>29</v>
      </c>
      <c r="B30" t="s">
        <v>1</v>
      </c>
      <c r="C30" s="1" t="n">
        <v>42084.02605324074</v>
      </c>
      <c r="D30" t="s">
        <v>127</v>
      </c>
      <c r="E30" t="s">
        <v>48</v>
      </c>
      <c r="F30" t="s">
        <v>128</v>
      </c>
      <c r="G30" t="s">
        <v>129</v>
      </c>
      <c r="H30" t="s">
        <v>130</v>
      </c>
    </row>
    <row r="31" spans="1:8">
      <c r="A31" t="n">
        <v>30</v>
      </c>
      <c r="B31" t="s">
        <v>1</v>
      </c>
      <c r="C31" s="1" t="n">
        <v>42188.67552083333</v>
      </c>
      <c r="D31" t="s">
        <v>131</v>
      </c>
      <c r="E31" t="s">
        <v>132</v>
      </c>
      <c r="F31" t="s">
        <v>30</v>
      </c>
      <c r="G31">
        <f>?UTF-8?Q?Re=3A_Hillary_Clinton_to_Jewish_donors=3A_I=E2=80=99ll_be_bett?=
	=?UTF-8?Q?er_for_Israel_than_Obama_=2D_POLITICO?=</f>
        <v/>
      </c>
      <c r="H31" t="s">
        <v>133</v>
      </c>
    </row>
    <row r="32" spans="1:8">
      <c r="A32" t="n">
        <v>31</v>
      </c>
      <c r="B32" t="s">
        <v>8</v>
      </c>
      <c r="C32" s="1" t="n">
        <v>39589.51054398148</v>
      </c>
      <c r="D32" t="s">
        <v>134</v>
      </c>
      <c r="E32" t="s">
        <v>135</v>
      </c>
      <c r="F32" t="s">
        <v>136</v>
      </c>
      <c r="G32" t="s">
        <v>137</v>
      </c>
      <c r="H32" t="s">
        <v>138</v>
      </c>
    </row>
    <row r="33" spans="1:8">
      <c r="A33" t="n">
        <v>32</v>
      </c>
      <c r="B33" t="s">
        <v>8</v>
      </c>
      <c r="C33" s="1" t="n">
        <v>42177.26641203704</v>
      </c>
      <c r="D33" t="s">
        <v>139</v>
      </c>
      <c r="E33" t="s">
        <v>140</v>
      </c>
      <c r="F33" t="s">
        <v>141</v>
      </c>
      <c r="G33" t="s">
        <v>142</v>
      </c>
      <c r="H33" t="s">
        <v>143</v>
      </c>
    </row>
    <row r="34" spans="1:8">
      <c r="A34" t="n">
        <v>33</v>
      </c>
      <c r="B34" t="s">
        <v>1</v>
      </c>
      <c r="C34" s="1" t="n">
        <v>42301.64809027778</v>
      </c>
      <c r="D34" t="s">
        <v>144</v>
      </c>
      <c r="E34" t="s">
        <v>145</v>
      </c>
      <c r="F34" t="s">
        <v>146</v>
      </c>
      <c r="G34" t="s">
        <v>31</v>
      </c>
      <c r="H34" t="s">
        <v>147</v>
      </c>
    </row>
    <row r="35" spans="1:8">
      <c r="A35" t="n">
        <v>34</v>
      </c>
      <c r="B35" t="s">
        <v>8</v>
      </c>
      <c r="C35" s="1" t="n">
        <v>41871.7871875</v>
      </c>
      <c r="D35" t="s">
        <v>148</v>
      </c>
      <c r="E35" t="s">
        <v>149</v>
      </c>
      <c r="F35" t="s">
        <v>150</v>
      </c>
      <c r="G35" t="s">
        <v>151</v>
      </c>
      <c r="H35" t="s">
        <v>152</v>
      </c>
    </row>
    <row r="36" spans="1:8">
      <c r="A36" t="n">
        <v>35</v>
      </c>
      <c r="B36" t="s">
        <v>8</v>
      </c>
      <c r="C36" s="1" t="n">
        <v>42178.01505787037</v>
      </c>
      <c r="D36" t="s">
        <v>153</v>
      </c>
      <c r="E36" t="s">
        <v>154</v>
      </c>
      <c r="F36" t="s">
        <v>155</v>
      </c>
      <c r="G36" t="s">
        <v>156</v>
      </c>
      <c r="H36" t="s">
        <v>157</v>
      </c>
    </row>
    <row r="37" spans="1:8">
      <c r="A37" t="n">
        <v>36</v>
      </c>
      <c r="B37" t="s">
        <v>8</v>
      </c>
      <c r="C37" s="1" t="n">
        <v>42362.93548611111</v>
      </c>
      <c r="D37" t="s">
        <v>158</v>
      </c>
      <c r="E37">
        <f>?utf-8?Q?The=20Common=20Good?= &lt;patriciaduff@thecommongood.net&gt;</f>
        <v/>
      </c>
      <c r="F37" t="s">
        <v>52</v>
      </c>
      <c r="G37">
        <f>?utf-8?Q?New=20News=21=20=2812=2F24=2F15=29?=</f>
        <v/>
      </c>
      <c r="H37" t="s">
        <v>159</v>
      </c>
    </row>
    <row r="38" spans="1:8">
      <c r="A38" t="n">
        <v>37</v>
      </c>
      <c r="B38" t="s">
        <v>8</v>
      </c>
      <c r="C38" s="1" t="n">
        <v>40750.66515046296</v>
      </c>
      <c r="D38" t="s">
        <v>160</v>
      </c>
      <c r="E38" t="s">
        <v>161</v>
      </c>
      <c r="F38" t="s">
        <v>56</v>
      </c>
      <c r="G38" t="s">
        <v>162</v>
      </c>
      <c r="H38" t="s">
        <v>163</v>
      </c>
    </row>
    <row r="39" spans="1:8">
      <c r="A39" t="n">
        <v>38</v>
      </c>
      <c r="B39" t="s">
        <v>8</v>
      </c>
      <c r="C39" s="1" t="n">
        <v>39612.19349537037</v>
      </c>
      <c r="D39" t="s">
        <v>164</v>
      </c>
      <c r="E39" t="s">
        <v>135</v>
      </c>
      <c r="F39" t="s">
        <v>136</v>
      </c>
      <c r="G39" t="s">
        <v>165</v>
      </c>
      <c r="H39" t="s">
        <v>166</v>
      </c>
    </row>
    <row r="40" spans="1:8">
      <c r="A40" t="n">
        <v>39</v>
      </c>
      <c r="B40" t="s">
        <v>1</v>
      </c>
      <c r="C40" s="1" t="n">
        <v>42437.88164351852</v>
      </c>
      <c r="D40" t="s">
        <v>167</v>
      </c>
      <c r="E40" t="s">
        <v>106</v>
      </c>
      <c r="F40" t="s">
        <v>107</v>
      </c>
      <c r="G40" t="s">
        <v>168</v>
      </c>
      <c r="H40" t="s">
        <v>169</v>
      </c>
    </row>
    <row r="41" spans="1:8">
      <c r="A41" t="n">
        <v>40</v>
      </c>
      <c r="B41" t="s">
        <v>8</v>
      </c>
      <c r="C41" s="1" t="n">
        <v>39728.12854166667</v>
      </c>
      <c r="D41" t="s">
        <v>170</v>
      </c>
      <c r="E41" t="s">
        <v>171</v>
      </c>
      <c r="F41" t="s">
        <v>20</v>
      </c>
      <c r="G41" t="s">
        <v>172</v>
      </c>
      <c r="H41" t="s">
        <v>173</v>
      </c>
    </row>
    <row r="42" spans="1:8">
      <c r="A42" t="n">
        <v>41</v>
      </c>
      <c r="B42" t="s">
        <v>1</v>
      </c>
      <c r="C42" s="1" t="n">
        <v>42326.76961805556</v>
      </c>
      <c r="D42" t="s">
        <v>174</v>
      </c>
      <c r="E42" t="s">
        <v>175</v>
      </c>
      <c r="F42" t="s">
        <v>43</v>
      </c>
      <c r="G42" t="s">
        <v>176</v>
      </c>
      <c r="H42" t="s">
        <v>177</v>
      </c>
    </row>
    <row r="43" spans="1:8">
      <c r="A43" t="n">
        <v>42</v>
      </c>
      <c r="B43" t="s">
        <v>8</v>
      </c>
      <c r="C43" s="1" t="n">
        <v>42128.62032407407</v>
      </c>
      <c r="D43" t="s">
        <v>178</v>
      </c>
      <c r="E43" t="s">
        <v>179</v>
      </c>
      <c r="F43" t="s">
        <v>180</v>
      </c>
      <c r="G43" t="s">
        <v>181</v>
      </c>
      <c r="H43" t="s">
        <v>182</v>
      </c>
    </row>
    <row r="44" spans="1:8">
      <c r="A44" t="n">
        <v>43</v>
      </c>
      <c r="B44" t="s">
        <v>8</v>
      </c>
      <c r="C44" s="1" t="n">
        <v>39420.51827546296</v>
      </c>
      <c r="D44" t="s">
        <v>183</v>
      </c>
      <c r="E44" t="s">
        <v>184</v>
      </c>
      <c r="G44" t="s">
        <v>185</v>
      </c>
      <c r="H44" t="s">
        <v>186</v>
      </c>
    </row>
    <row r="45" spans="1:8">
      <c r="A45" t="n">
        <v>44</v>
      </c>
      <c r="B45" t="s">
        <v>8</v>
      </c>
      <c r="C45" s="1" t="n">
        <v>39674.53443287037</v>
      </c>
      <c r="D45" t="s">
        <v>187</v>
      </c>
      <c r="E45" t="s">
        <v>60</v>
      </c>
      <c r="F45" t="s">
        <v>188</v>
      </c>
      <c r="G45" t="s">
        <v>189</v>
      </c>
      <c r="H45" t="s">
        <v>190</v>
      </c>
    </row>
    <row r="46" spans="1:8">
      <c r="A46" t="n">
        <v>45</v>
      </c>
      <c r="B46" t="s">
        <v>8</v>
      </c>
      <c r="C46" s="1" t="n">
        <v>42338.84325231481</v>
      </c>
      <c r="D46" t="s">
        <v>191</v>
      </c>
      <c r="E46" t="s">
        <v>192</v>
      </c>
      <c r="F46" t="s">
        <v>52</v>
      </c>
      <c r="G46" t="s">
        <v>193</v>
      </c>
      <c r="H46" t="s">
        <v>194</v>
      </c>
    </row>
    <row r="47" spans="1:8">
      <c r="A47" t="n">
        <v>46</v>
      </c>
      <c r="B47" t="s">
        <v>8</v>
      </c>
      <c r="C47" s="1" t="n">
        <v>41856.55185185185</v>
      </c>
      <c r="D47" t="s">
        <v>195</v>
      </c>
      <c r="E47">
        <f>?utf-8?Q?S.=20Daniel=20Abraham=20Center=20for=20Middle=20East=20Peace?=
	&lt;info@centerpeace.org&gt;</f>
        <v/>
      </c>
      <c r="F47" t="s">
        <v>52</v>
      </c>
      <c r="G47">
        <f>?utf-8?Q?News=20Update=2C=20Tuesday=2C=20August=205?=</f>
        <v/>
      </c>
      <c r="H47" t="s">
        <v>196</v>
      </c>
    </row>
    <row r="48" spans="1:8">
      <c r="A48" t="n">
        <v>47</v>
      </c>
      <c r="B48" t="s">
        <v>8</v>
      </c>
      <c r="C48" s="1" t="n">
        <v>39646.75866898148</v>
      </c>
      <c r="D48" t="s">
        <v>197</v>
      </c>
      <c r="E48" t="s">
        <v>60</v>
      </c>
      <c r="F48" t="s">
        <v>20</v>
      </c>
      <c r="G48" t="s">
        <v>198</v>
      </c>
      <c r="H48" t="s">
        <v>199</v>
      </c>
    </row>
    <row r="49" spans="1:8">
      <c r="A49" t="n">
        <v>48</v>
      </c>
      <c r="B49" t="s">
        <v>8</v>
      </c>
      <c r="C49" s="1" t="n">
        <v>41945.86142361111</v>
      </c>
      <c r="D49" t="s">
        <v>200</v>
      </c>
      <c r="E49" t="s">
        <v>111</v>
      </c>
      <c r="F49" t="s">
        <v>52</v>
      </c>
      <c r="G49" t="s">
        <v>201</v>
      </c>
      <c r="H49" t="s">
        <v>202</v>
      </c>
    </row>
    <row r="50" spans="1:8">
      <c r="A50" t="n">
        <v>49</v>
      </c>
      <c r="B50" t="s">
        <v>8</v>
      </c>
      <c r="C50" s="1" t="n">
        <v>42066.89254629629</v>
      </c>
      <c r="D50" t="s">
        <v>203</v>
      </c>
      <c r="E50" t="s">
        <v>204</v>
      </c>
      <c r="F50" t="s">
        <v>205</v>
      </c>
      <c r="G50" t="s">
        <v>206</v>
      </c>
      <c r="H50" t="s">
        <v>207</v>
      </c>
    </row>
    <row r="51" spans="1:8">
      <c r="A51" t="n">
        <v>50</v>
      </c>
      <c r="B51" t="s">
        <v>1</v>
      </c>
      <c r="C51" s="1" t="n">
        <v>42156.04570601852</v>
      </c>
      <c r="D51" t="s">
        <v>208</v>
      </c>
      <c r="E51" t="s">
        <v>209</v>
      </c>
      <c r="F51" t="s">
        <v>210</v>
      </c>
      <c r="G51" t="s">
        <v>211</v>
      </c>
      <c r="H51" t="s">
        <v>212</v>
      </c>
    </row>
    <row r="52" spans="1:8">
      <c r="A52" t="n">
        <v>51</v>
      </c>
      <c r="B52" t="s">
        <v>8</v>
      </c>
      <c r="C52" s="1" t="n">
        <v>39749.6452199074</v>
      </c>
      <c r="D52" t="s">
        <v>213</v>
      </c>
      <c r="E52" t="s">
        <v>214</v>
      </c>
      <c r="F52" t="s">
        <v>215</v>
      </c>
      <c r="G52" t="s">
        <v>216</v>
      </c>
      <c r="H52" t="s">
        <v>217</v>
      </c>
    </row>
    <row r="53" spans="1:8">
      <c r="A53" t="n">
        <v>52</v>
      </c>
      <c r="B53" t="s">
        <v>8</v>
      </c>
      <c r="C53" s="1" t="n">
        <v>39676.1099537037</v>
      </c>
      <c r="D53" t="s">
        <v>218</v>
      </c>
      <c r="E53" t="s">
        <v>60</v>
      </c>
      <c r="F53" t="s">
        <v>20</v>
      </c>
      <c r="G53" t="s">
        <v>219</v>
      </c>
      <c r="H53" t="s">
        <v>220</v>
      </c>
    </row>
    <row r="54" spans="1:8">
      <c r="A54" t="n">
        <v>53</v>
      </c>
      <c r="B54" t="s">
        <v>1</v>
      </c>
      <c r="C54" s="1" t="n">
        <v>42272.76826388889</v>
      </c>
      <c r="D54" t="s">
        <v>221</v>
      </c>
      <c r="E54" t="s">
        <v>24</v>
      </c>
      <c r="F54" t="s">
        <v>25</v>
      </c>
      <c r="G54" t="s">
        <v>222</v>
      </c>
      <c r="H54" t="s">
        <v>223</v>
      </c>
    </row>
    <row r="55" spans="1:8">
      <c r="A55" t="n">
        <v>54</v>
      </c>
      <c r="B55" t="s">
        <v>1</v>
      </c>
      <c r="C55" s="1" t="n">
        <v>42153.94228009259</v>
      </c>
      <c r="D55" t="s">
        <v>224</v>
      </c>
      <c r="E55" t="s">
        <v>225</v>
      </c>
      <c r="F55" t="s">
        <v>226</v>
      </c>
      <c r="G55" t="s">
        <v>227</v>
      </c>
      <c r="H55" t="s">
        <v>228</v>
      </c>
    </row>
    <row r="56" spans="1:8">
      <c r="A56" t="n">
        <v>55</v>
      </c>
      <c r="B56" t="s">
        <v>8</v>
      </c>
      <c r="C56" s="1" t="n">
        <v>39733.95123842593</v>
      </c>
      <c r="D56" t="s">
        <v>229</v>
      </c>
      <c r="E56" t="s">
        <v>230</v>
      </c>
      <c r="F56" t="s">
        <v>230</v>
      </c>
      <c r="G56" t="s">
        <v>231</v>
      </c>
      <c r="H56" t="s">
        <v>232</v>
      </c>
    </row>
    <row r="57" spans="1:8">
      <c r="A57" t="n">
        <v>56</v>
      </c>
      <c r="B57" t="s">
        <v>8</v>
      </c>
      <c r="C57" s="1" t="n">
        <v>42046.81381944445</v>
      </c>
      <c r="D57" t="s">
        <v>233</v>
      </c>
      <c r="E57" t="s">
        <v>67</v>
      </c>
      <c r="F57" t="s">
        <v>68</v>
      </c>
      <c r="G57">
        <f>?UTF-8?Q?=E2=80=8BCorrect_The_Record_Wednesday_February_11=2C_2015_Af?=
	=?UTF-8?Q?ternoon_Roundup?=</f>
        <v/>
      </c>
      <c r="H57" t="s">
        <v>234</v>
      </c>
    </row>
    <row r="58" spans="1:8">
      <c r="A58" t="n">
        <v>57</v>
      </c>
      <c r="B58" t="s">
        <v>8</v>
      </c>
      <c r="C58" s="1" t="n">
        <v>39673.98384259259</v>
      </c>
      <c r="D58" t="s">
        <v>235</v>
      </c>
      <c r="E58" t="s">
        <v>60</v>
      </c>
      <c r="F58" t="s">
        <v>20</v>
      </c>
      <c r="G58" t="s">
        <v>236</v>
      </c>
      <c r="H58" t="s">
        <v>237</v>
      </c>
    </row>
    <row r="59" spans="1:8">
      <c r="A59" t="n">
        <v>58</v>
      </c>
      <c r="B59" t="s">
        <v>8</v>
      </c>
      <c r="C59" s="1" t="n">
        <v>39734.67349537037</v>
      </c>
      <c r="D59" t="s">
        <v>238</v>
      </c>
      <c r="E59" t="s">
        <v>60</v>
      </c>
      <c r="F59" t="s">
        <v>20</v>
      </c>
      <c r="G59" t="s">
        <v>239</v>
      </c>
      <c r="H59" t="s">
        <v>240</v>
      </c>
    </row>
    <row r="60" spans="1:8">
      <c r="A60" t="n">
        <v>59</v>
      </c>
      <c r="B60" t="s">
        <v>8</v>
      </c>
      <c r="C60" s="1" t="n">
        <v>42271.89071759259</v>
      </c>
      <c r="D60" t="s">
        <v>241</v>
      </c>
      <c r="E60" t="s">
        <v>242</v>
      </c>
      <c r="F60" t="s">
        <v>52</v>
      </c>
      <c r="G60" t="s">
        <v>243</v>
      </c>
      <c r="H60" t="s">
        <v>244</v>
      </c>
    </row>
    <row r="61" spans="1:8">
      <c r="A61" t="n">
        <v>60</v>
      </c>
      <c r="B61" t="s">
        <v>8</v>
      </c>
      <c r="C61" s="1" t="n">
        <v>39805.88957175926</v>
      </c>
      <c r="D61" t="s">
        <v>245</v>
      </c>
      <c r="E61" t="s">
        <v>246</v>
      </c>
      <c r="F61" t="s">
        <v>20</v>
      </c>
      <c r="G61" t="s">
        <v>247</v>
      </c>
      <c r="H61" t="s">
        <v>248</v>
      </c>
    </row>
    <row r="62" spans="1:8">
      <c r="A62" t="n">
        <v>61</v>
      </c>
      <c r="B62" t="s">
        <v>8</v>
      </c>
      <c r="C62" s="1" t="n">
        <v>42114.01951388889</v>
      </c>
      <c r="D62" t="s">
        <v>249</v>
      </c>
      <c r="E62" t="s">
        <v>250</v>
      </c>
      <c r="F62" t="s">
        <v>251</v>
      </c>
      <c r="G62" t="s">
        <v>252</v>
      </c>
      <c r="H62" t="s">
        <v>253</v>
      </c>
    </row>
    <row r="63" spans="1:8">
      <c r="A63" t="n">
        <v>62</v>
      </c>
      <c r="B63" t="s">
        <v>8</v>
      </c>
      <c r="C63" s="1" t="n">
        <v>42306.94716435186</v>
      </c>
      <c r="D63" t="s">
        <v>254</v>
      </c>
      <c r="E63" t="s">
        <v>255</v>
      </c>
      <c r="F63" t="s">
        <v>255</v>
      </c>
      <c r="G63" t="s">
        <v>256</v>
      </c>
      <c r="H63" t="s">
        <v>257</v>
      </c>
    </row>
    <row r="64" spans="1:8">
      <c r="A64" t="n">
        <v>63</v>
      </c>
      <c r="B64" t="s">
        <v>8</v>
      </c>
      <c r="C64" s="1" t="n">
        <v>41840.78141203704</v>
      </c>
      <c r="D64" t="s">
        <v>258</v>
      </c>
      <c r="E64" t="s">
        <v>67</v>
      </c>
      <c r="F64" t="s">
        <v>68</v>
      </c>
      <c r="G64" t="s">
        <v>259</v>
      </c>
      <c r="H64" t="s">
        <v>260</v>
      </c>
    </row>
    <row r="65" spans="1:8">
      <c r="A65" t="n">
        <v>64</v>
      </c>
      <c r="B65" t="s">
        <v>8</v>
      </c>
      <c r="C65" s="1" t="n">
        <v>42037.62844907407</v>
      </c>
      <c r="D65" t="s">
        <v>261</v>
      </c>
      <c r="E65" t="s">
        <v>29</v>
      </c>
      <c r="F65" t="s">
        <v>262</v>
      </c>
      <c r="G65" t="s">
        <v>263</v>
      </c>
      <c r="H65" t="s">
        <v>264</v>
      </c>
    </row>
    <row r="66" spans="1:8">
      <c r="A66" t="n">
        <v>65</v>
      </c>
      <c r="B66" t="s">
        <v>8</v>
      </c>
      <c r="C66" s="1" t="n">
        <v>42066.57868055555</v>
      </c>
      <c r="D66" t="s">
        <v>265</v>
      </c>
      <c r="E66" t="s">
        <v>266</v>
      </c>
      <c r="F66" t="s">
        <v>140</v>
      </c>
      <c r="G66" t="s">
        <v>267</v>
      </c>
      <c r="H66" t="s">
        <v>268</v>
      </c>
    </row>
    <row r="67" spans="1:8">
      <c r="A67" t="n">
        <v>66</v>
      </c>
      <c r="B67" t="s">
        <v>8</v>
      </c>
      <c r="C67" s="1" t="n">
        <v>42043.0655787037</v>
      </c>
      <c r="D67" t="s">
        <v>269</v>
      </c>
      <c r="E67" t="s">
        <v>270</v>
      </c>
      <c r="F67" t="s">
        <v>271</v>
      </c>
      <c r="G67" t="s">
        <v>263</v>
      </c>
      <c r="H67" t="s">
        <v>272</v>
      </c>
    </row>
    <row r="68" spans="1:8">
      <c r="A68" t="n">
        <v>67</v>
      </c>
      <c r="B68" t="s">
        <v>8</v>
      </c>
      <c r="C68" s="1" t="n">
        <v>42145.89910879629</v>
      </c>
      <c r="D68" t="s">
        <v>273</v>
      </c>
      <c r="E68" t="s">
        <v>140</v>
      </c>
      <c r="F68" t="s">
        <v>274</v>
      </c>
      <c r="G68" t="s">
        <v>275</v>
      </c>
      <c r="H68" t="s">
        <v>276</v>
      </c>
    </row>
    <row r="69" spans="1:8">
      <c r="A69" t="n">
        <v>68</v>
      </c>
      <c r="B69" t="s">
        <v>8</v>
      </c>
      <c r="C69" s="1" t="n">
        <v>39637.1130787037</v>
      </c>
      <c r="D69" t="s">
        <v>277</v>
      </c>
      <c r="E69" t="s">
        <v>278</v>
      </c>
      <c r="F69" t="s">
        <v>20</v>
      </c>
      <c r="G69" t="s">
        <v>279</v>
      </c>
      <c r="H69" t="s">
        <v>280</v>
      </c>
    </row>
    <row r="70" spans="1:8">
      <c r="A70" t="n">
        <v>69</v>
      </c>
      <c r="B70" t="s">
        <v>8</v>
      </c>
      <c r="C70" s="1" t="n">
        <v>39752.83762731482</v>
      </c>
      <c r="D70" t="s">
        <v>281</v>
      </c>
      <c r="E70" t="s">
        <v>282</v>
      </c>
      <c r="F70" t="s">
        <v>283</v>
      </c>
      <c r="G70" t="s">
        <v>284</v>
      </c>
      <c r="H70" t="s">
        <v>285</v>
      </c>
    </row>
    <row r="71" spans="1:8">
      <c r="A71" t="n">
        <v>70</v>
      </c>
      <c r="B71" t="s">
        <v>8</v>
      </c>
      <c r="C71" s="1" t="n">
        <v>42378.00993055556</v>
      </c>
      <c r="D71" t="s">
        <v>286</v>
      </c>
      <c r="E71">
        <f>?utf-8?Q?The=20Common=20Good?= &lt;patriciaduff@thecommongood.net&gt;</f>
        <v/>
      </c>
      <c r="F71" t="s">
        <v>52</v>
      </c>
      <c r="G71">
        <f>?utf-8?Q?New=20News=21=20=281=2F8=2F16=29?=</f>
        <v/>
      </c>
      <c r="H71" t="s">
        <v>287</v>
      </c>
    </row>
    <row r="72" spans="1:8">
      <c r="A72" t="n">
        <v>71</v>
      </c>
      <c r="B72" t="s">
        <v>8</v>
      </c>
      <c r="C72" s="1" t="n">
        <v>39623.51671296296</v>
      </c>
      <c r="D72" t="s">
        <v>288</v>
      </c>
      <c r="E72" t="s">
        <v>289</v>
      </c>
      <c r="F72" t="s">
        <v>290</v>
      </c>
      <c r="G72" t="s">
        <v>291</v>
      </c>
      <c r="H72" t="s">
        <v>292</v>
      </c>
    </row>
    <row r="73" spans="1:8">
      <c r="A73" t="n">
        <v>72</v>
      </c>
      <c r="B73" t="s">
        <v>8</v>
      </c>
      <c r="C73" s="1" t="n">
        <v>42285.71039351852</v>
      </c>
      <c r="D73" t="s">
        <v>293</v>
      </c>
      <c r="E73">
        <f>?utf-8?Q?American=20Security=20Project?= &lt;info@americansecurityproject.org&gt;</f>
        <v/>
      </c>
      <c r="F73" t="s">
        <v>294</v>
      </c>
      <c r="G73">
        <f>?utf-8?Q?Latest=20News=20from=20the=20American=20Security=20Project?=</f>
        <v/>
      </c>
      <c r="H73" t="s">
        <v>295</v>
      </c>
    </row>
    <row r="74" spans="1:8">
      <c r="A74" t="n">
        <v>73</v>
      </c>
      <c r="B74" t="s">
        <v>8</v>
      </c>
      <c r="C74" s="1" t="n">
        <v>42078.07016203704</v>
      </c>
      <c r="D74" t="s">
        <v>296</v>
      </c>
      <c r="E74" t="s">
        <v>297</v>
      </c>
      <c r="F74" t="s">
        <v>298</v>
      </c>
      <c r="G74" t="s">
        <v>299</v>
      </c>
      <c r="H74" t="s">
        <v>300</v>
      </c>
    </row>
    <row r="75" spans="1:8">
      <c r="A75" t="n">
        <v>74</v>
      </c>
      <c r="B75" t="s">
        <v>8</v>
      </c>
      <c r="C75" s="1" t="n">
        <v>39610.7277662037</v>
      </c>
      <c r="D75" t="s">
        <v>301</v>
      </c>
      <c r="E75" t="s">
        <v>135</v>
      </c>
      <c r="F75" t="s">
        <v>20</v>
      </c>
      <c r="G75" t="s">
        <v>302</v>
      </c>
      <c r="H75" t="s">
        <v>303</v>
      </c>
    </row>
    <row r="76" spans="1:8">
      <c r="A76" t="n">
        <v>75</v>
      </c>
      <c r="B76" t="s">
        <v>8</v>
      </c>
      <c r="C76" s="1" t="n">
        <v>42183.91240740741</v>
      </c>
      <c r="D76" t="s">
        <v>304</v>
      </c>
      <c r="E76" t="s">
        <v>140</v>
      </c>
      <c r="F76" t="s">
        <v>141</v>
      </c>
      <c r="G76" t="s">
        <v>305</v>
      </c>
      <c r="H76" t="s">
        <v>306</v>
      </c>
    </row>
    <row r="77" spans="1:8">
      <c r="A77" t="n">
        <v>76</v>
      </c>
      <c r="B77" t="s">
        <v>8</v>
      </c>
      <c r="C77" s="1" t="n">
        <v>41887.5591087963</v>
      </c>
      <c r="D77" t="s">
        <v>307</v>
      </c>
      <c r="E77" t="s">
        <v>67</v>
      </c>
      <c r="F77" t="s">
        <v>68</v>
      </c>
      <c r="G77" t="s">
        <v>308</v>
      </c>
      <c r="H77" t="s">
        <v>309</v>
      </c>
    </row>
    <row r="78" spans="1:8">
      <c r="A78" t="n">
        <v>77</v>
      </c>
      <c r="B78" t="s">
        <v>1</v>
      </c>
      <c r="C78" s="1" t="n">
        <v>42221.45532407407</v>
      </c>
      <c r="D78" t="s">
        <v>310</v>
      </c>
      <c r="E78" t="s">
        <v>311</v>
      </c>
      <c r="F78" t="s">
        <v>56</v>
      </c>
      <c r="G78" t="s">
        <v>312</v>
      </c>
      <c r="H78" t="s">
        <v>313</v>
      </c>
    </row>
    <row r="79" spans="1:8">
      <c r="A79" t="n">
        <v>78</v>
      </c>
      <c r="B79" t="s">
        <v>8</v>
      </c>
      <c r="C79" s="1" t="n">
        <v>42232.87137731481</v>
      </c>
      <c r="D79" t="s">
        <v>314</v>
      </c>
      <c r="E79" t="s">
        <v>315</v>
      </c>
      <c r="F79" t="s">
        <v>25</v>
      </c>
      <c r="G79" t="s">
        <v>316</v>
      </c>
      <c r="H79" t="s">
        <v>317</v>
      </c>
    </row>
    <row r="80" spans="1:8">
      <c r="A80" t="n">
        <v>79</v>
      </c>
      <c r="B80" t="s">
        <v>8</v>
      </c>
      <c r="C80" s="1" t="n">
        <v>39769.0078125</v>
      </c>
      <c r="D80" t="s">
        <v>318</v>
      </c>
      <c r="E80" t="s">
        <v>319</v>
      </c>
      <c r="F80" t="s">
        <v>56</v>
      </c>
      <c r="G80" t="s">
        <v>320</v>
      </c>
      <c r="H80" t="s">
        <v>321</v>
      </c>
    </row>
    <row r="81" spans="1:8">
      <c r="A81" t="n">
        <v>80</v>
      </c>
      <c r="B81" t="s">
        <v>8</v>
      </c>
      <c r="C81" s="1" t="n">
        <v>42128.01790509259</v>
      </c>
      <c r="D81" t="s">
        <v>322</v>
      </c>
      <c r="E81" t="s">
        <v>323</v>
      </c>
      <c r="F81" t="s">
        <v>324</v>
      </c>
      <c r="G81" t="s">
        <v>325</v>
      </c>
      <c r="H81" t="s">
        <v>326</v>
      </c>
    </row>
    <row r="82" spans="1:8">
      <c r="A82" t="n">
        <v>81</v>
      </c>
      <c r="B82" t="s">
        <v>8</v>
      </c>
      <c r="C82" s="1" t="n">
        <v>39651.65290509259</v>
      </c>
      <c r="D82" t="s">
        <v>327</v>
      </c>
      <c r="E82" t="s">
        <v>34</v>
      </c>
      <c r="F82" t="s">
        <v>34</v>
      </c>
      <c r="G82" t="s">
        <v>328</v>
      </c>
      <c r="H82" t="s">
        <v>329</v>
      </c>
    </row>
    <row r="83" spans="1:8">
      <c r="A83" t="n">
        <v>82</v>
      </c>
      <c r="B83" t="s">
        <v>8</v>
      </c>
      <c r="C83" s="1" t="n">
        <v>42113.8628587963</v>
      </c>
      <c r="D83" t="s">
        <v>330</v>
      </c>
      <c r="E83" t="s">
        <v>331</v>
      </c>
      <c r="F83" t="s">
        <v>25</v>
      </c>
      <c r="G83" t="s">
        <v>332</v>
      </c>
      <c r="H83" t="s">
        <v>333</v>
      </c>
    </row>
    <row r="84" spans="1:8">
      <c r="A84" t="n">
        <v>83</v>
      </c>
      <c r="B84" t="s">
        <v>8</v>
      </c>
      <c r="C84" s="1" t="n">
        <v>39653.07002314815</v>
      </c>
      <c r="D84" t="s">
        <v>334</v>
      </c>
      <c r="E84" t="s">
        <v>96</v>
      </c>
      <c r="F84" t="s">
        <v>20</v>
      </c>
      <c r="G84" t="s">
        <v>335</v>
      </c>
      <c r="H84" t="s">
        <v>336</v>
      </c>
    </row>
    <row r="85" spans="1:8">
      <c r="A85" t="n">
        <v>84</v>
      </c>
      <c r="B85" t="s">
        <v>1</v>
      </c>
      <c r="C85" s="1" t="n">
        <v>42234.45574074074</v>
      </c>
      <c r="D85" t="s">
        <v>337</v>
      </c>
      <c r="E85" t="s">
        <v>311</v>
      </c>
      <c r="F85" t="s">
        <v>56</v>
      </c>
      <c r="G85" t="s">
        <v>338</v>
      </c>
      <c r="H85" t="s">
        <v>339</v>
      </c>
    </row>
    <row r="86" spans="1:8">
      <c r="A86" t="n">
        <v>85</v>
      </c>
      <c r="B86" t="s">
        <v>1</v>
      </c>
      <c r="C86" s="1" t="n">
        <v>42234.72875</v>
      </c>
      <c r="D86" t="s">
        <v>340</v>
      </c>
      <c r="E86" t="s">
        <v>24</v>
      </c>
      <c r="F86" t="s">
        <v>25</v>
      </c>
      <c r="G86" t="s">
        <v>341</v>
      </c>
      <c r="H86" t="s">
        <v>342</v>
      </c>
    </row>
    <row r="87" spans="1:8">
      <c r="A87" t="n">
        <v>86</v>
      </c>
      <c r="B87" t="s">
        <v>1</v>
      </c>
      <c r="C87" s="1" t="n">
        <v>42287.68898148148</v>
      </c>
      <c r="D87" t="s">
        <v>343</v>
      </c>
      <c r="E87" t="s">
        <v>344</v>
      </c>
      <c r="F87" t="s">
        <v>25</v>
      </c>
      <c r="G87" t="s">
        <v>345</v>
      </c>
      <c r="H87" t="s">
        <v>346</v>
      </c>
    </row>
    <row r="88" spans="1:8">
      <c r="A88" t="n">
        <v>87</v>
      </c>
      <c r="B88" t="s">
        <v>1</v>
      </c>
      <c r="C88" s="1" t="n">
        <v>42293.95115740741</v>
      </c>
      <c r="D88" t="s">
        <v>347</v>
      </c>
      <c r="E88" t="s">
        <v>348</v>
      </c>
      <c r="F88" t="s">
        <v>25</v>
      </c>
      <c r="G88" t="s">
        <v>349</v>
      </c>
      <c r="H88" t="s">
        <v>350</v>
      </c>
    </row>
    <row r="89" spans="1:8">
      <c r="A89" t="n">
        <v>88</v>
      </c>
      <c r="B89" t="s">
        <v>1</v>
      </c>
      <c r="C89" s="1" t="n">
        <v>42301.65288194444</v>
      </c>
      <c r="D89" t="s">
        <v>351</v>
      </c>
      <c r="E89" t="s">
        <v>146</v>
      </c>
      <c r="F89" t="s">
        <v>323</v>
      </c>
      <c r="G89" t="s">
        <v>31</v>
      </c>
      <c r="H89" t="s">
        <v>352</v>
      </c>
    </row>
    <row r="90" spans="1:8">
      <c r="A90" t="n">
        <v>89</v>
      </c>
      <c r="B90" t="s">
        <v>1</v>
      </c>
      <c r="C90" s="1" t="n">
        <v>42362.51193287037</v>
      </c>
      <c r="D90" t="s">
        <v>353</v>
      </c>
      <c r="E90" t="s">
        <v>55</v>
      </c>
      <c r="F90" t="s">
        <v>56</v>
      </c>
      <c r="G90">
        <f>?utf-8?B?VGhlIERhaWx5IDIwMjogQ2l2aWwgd2FyIG1ha2Vz?=
 =?utf-8?B?IEJlbiBDYXJzb27igJlzIGNhbXBhaWduIGNoYW90aWM=?=</f>
        <v/>
      </c>
      <c r="H90" t="s">
        <v>354</v>
      </c>
    </row>
    <row r="91" spans="1:8">
      <c r="A91" t="n">
        <v>90</v>
      </c>
      <c r="B91" t="s">
        <v>8</v>
      </c>
      <c r="C91" s="1" t="n">
        <v>39987.83969907407</v>
      </c>
      <c r="D91" t="s">
        <v>355</v>
      </c>
      <c r="E91" t="s">
        <v>356</v>
      </c>
      <c r="F91" t="s">
        <v>357</v>
      </c>
      <c r="G91" t="s">
        <v>358</v>
      </c>
      <c r="H91" t="s">
        <v>359</v>
      </c>
    </row>
    <row r="92" spans="1:8">
      <c r="A92" t="n">
        <v>91</v>
      </c>
      <c r="B92" t="s">
        <v>8</v>
      </c>
      <c r="C92" s="1" t="n">
        <v>39583.68761574074</v>
      </c>
      <c r="D92" t="s">
        <v>360</v>
      </c>
      <c r="E92" t="s">
        <v>361</v>
      </c>
      <c r="F92" t="s">
        <v>20</v>
      </c>
      <c r="G92" t="s">
        <v>362</v>
      </c>
      <c r="H92" t="s">
        <v>363</v>
      </c>
    </row>
    <row r="93" spans="1:8">
      <c r="A93" t="n">
        <v>92</v>
      </c>
      <c r="B93" t="s">
        <v>8</v>
      </c>
      <c r="C93" s="1" t="n">
        <v>39671.80605324074</v>
      </c>
      <c r="D93" t="s">
        <v>364</v>
      </c>
      <c r="E93" t="s">
        <v>60</v>
      </c>
      <c r="F93" t="s">
        <v>20</v>
      </c>
      <c r="G93" t="s">
        <v>365</v>
      </c>
      <c r="H93" t="s">
        <v>366</v>
      </c>
    </row>
    <row r="94" spans="1:8">
      <c r="A94" t="n">
        <v>93</v>
      </c>
      <c r="B94" t="s">
        <v>8</v>
      </c>
      <c r="C94" s="1" t="n">
        <v>40869.77567129629</v>
      </c>
      <c r="D94" t="s">
        <v>367</v>
      </c>
      <c r="E94" t="s">
        <v>368</v>
      </c>
      <c r="F94" t="s">
        <v>25</v>
      </c>
      <c r="G94" t="s">
        <v>369</v>
      </c>
      <c r="H94" t="s">
        <v>370</v>
      </c>
    </row>
    <row r="95" spans="1:8">
      <c r="A95" t="n">
        <v>94</v>
      </c>
      <c r="B95" t="s">
        <v>8</v>
      </c>
      <c r="C95" s="1" t="n">
        <v>42309.206875</v>
      </c>
      <c r="D95" t="s">
        <v>371</v>
      </c>
      <c r="E95" t="s">
        <v>372</v>
      </c>
      <c r="F95" t="s">
        <v>150</v>
      </c>
      <c r="G95" t="s">
        <v>373</v>
      </c>
      <c r="H95" t="s">
        <v>374</v>
      </c>
    </row>
    <row r="96" spans="1:8">
      <c r="A96" t="n">
        <v>95</v>
      </c>
      <c r="B96" t="s">
        <v>8</v>
      </c>
      <c r="C96" s="1" t="n">
        <v>39648.87567129629</v>
      </c>
      <c r="D96" t="s">
        <v>375</v>
      </c>
      <c r="E96" t="s">
        <v>376</v>
      </c>
      <c r="F96" t="s">
        <v>377</v>
      </c>
      <c r="G96" t="s">
        <v>378</v>
      </c>
      <c r="H96" t="s">
        <v>379</v>
      </c>
    </row>
    <row r="97" spans="1:8">
      <c r="A97" t="n">
        <v>96</v>
      </c>
      <c r="B97" t="s">
        <v>1</v>
      </c>
      <c r="C97" s="1" t="n">
        <v>42203.6991087963</v>
      </c>
      <c r="D97" t="s">
        <v>380</v>
      </c>
      <c r="E97" t="s">
        <v>381</v>
      </c>
      <c r="F97" t="s">
        <v>382</v>
      </c>
      <c r="G97" t="s">
        <v>383</v>
      </c>
      <c r="H97" t="s">
        <v>384</v>
      </c>
    </row>
    <row r="98" spans="1:8">
      <c r="A98" t="n">
        <v>97</v>
      </c>
      <c r="B98" t="s">
        <v>8</v>
      </c>
      <c r="C98" s="1" t="n">
        <v>39781.85994212963</v>
      </c>
      <c r="D98" t="s">
        <v>385</v>
      </c>
      <c r="E98" t="s">
        <v>386</v>
      </c>
      <c r="F98" t="s">
        <v>387</v>
      </c>
      <c r="G98" t="s">
        <v>388</v>
      </c>
      <c r="H98" t="s">
        <v>389</v>
      </c>
    </row>
    <row r="99" spans="1:8">
      <c r="A99" t="n">
        <v>98</v>
      </c>
      <c r="B99" t="s">
        <v>8</v>
      </c>
      <c r="C99" s="1" t="n">
        <v>42117.07903935185</v>
      </c>
      <c r="D99" t="s">
        <v>390</v>
      </c>
      <c r="E99" t="s">
        <v>25</v>
      </c>
      <c r="F99" t="s">
        <v>24</v>
      </c>
      <c r="G99" t="s">
        <v>391</v>
      </c>
      <c r="H99" t="s">
        <v>392</v>
      </c>
    </row>
    <row r="100" spans="1:8">
      <c r="A100" t="n">
        <v>99</v>
      </c>
      <c r="B100" t="s">
        <v>1</v>
      </c>
      <c r="C100" s="1" t="n">
        <v>42215.15432870371</v>
      </c>
      <c r="D100" t="s">
        <v>393</v>
      </c>
      <c r="E100" t="s">
        <v>146</v>
      </c>
      <c r="F100" t="s">
        <v>394</v>
      </c>
      <c r="G100" t="s">
        <v>395</v>
      </c>
      <c r="H100" t="s">
        <v>396</v>
      </c>
    </row>
    <row r="101" spans="1:8">
      <c r="A101" t="n">
        <v>100</v>
      </c>
      <c r="B101" t="s">
        <v>8</v>
      </c>
      <c r="C101" s="1" t="n">
        <v>42114.76805555556</v>
      </c>
      <c r="D101" t="s">
        <v>397</v>
      </c>
      <c r="E101" t="s">
        <v>25</v>
      </c>
      <c r="F101" t="s">
        <v>398</v>
      </c>
      <c r="G101" t="s">
        <v>399</v>
      </c>
      <c r="H101" t="s">
        <v>400</v>
      </c>
    </row>
    <row r="102" spans="1:8">
      <c r="A102" t="n">
        <v>101</v>
      </c>
      <c r="B102" t="s">
        <v>1</v>
      </c>
      <c r="C102" s="1" t="n">
        <v>42118.57149305556</v>
      </c>
      <c r="D102" t="s">
        <v>401</v>
      </c>
      <c r="E102" t="s">
        <v>394</v>
      </c>
      <c r="F102" t="s">
        <v>210</v>
      </c>
      <c r="G102" t="s">
        <v>402</v>
      </c>
      <c r="H102" t="s">
        <v>403</v>
      </c>
    </row>
    <row r="103" spans="1:8">
      <c r="A103" t="n">
        <v>102</v>
      </c>
      <c r="B103" t="s">
        <v>1</v>
      </c>
      <c r="C103" s="1" t="n">
        <v>42229.80224537037</v>
      </c>
      <c r="D103" t="s">
        <v>404</v>
      </c>
      <c r="E103" t="s">
        <v>145</v>
      </c>
      <c r="F103" t="s">
        <v>132</v>
      </c>
      <c r="G103" t="s">
        <v>405</v>
      </c>
      <c r="H103" t="s">
        <v>406</v>
      </c>
    </row>
    <row r="104" spans="1:8">
      <c r="A104" t="n">
        <v>103</v>
      </c>
      <c r="B104" t="s">
        <v>8</v>
      </c>
      <c r="C104" s="1" t="n">
        <v>39650.79409722222</v>
      </c>
      <c r="D104" t="s">
        <v>407</v>
      </c>
      <c r="E104" t="s">
        <v>60</v>
      </c>
      <c r="F104" t="s">
        <v>20</v>
      </c>
      <c r="G104" t="s">
        <v>408</v>
      </c>
      <c r="H104" t="s">
        <v>409</v>
      </c>
    </row>
    <row r="105" spans="1:8">
      <c r="A105" t="n">
        <v>104</v>
      </c>
      <c r="B105" t="s">
        <v>8</v>
      </c>
      <c r="C105" s="1" t="n">
        <v>42258.91677083333</v>
      </c>
      <c r="D105" t="s">
        <v>410</v>
      </c>
      <c r="E105" t="s">
        <v>411</v>
      </c>
      <c r="F105" t="s">
        <v>100</v>
      </c>
      <c r="G105" t="s">
        <v>412</v>
      </c>
      <c r="H105" t="s">
        <v>413</v>
      </c>
    </row>
    <row r="106" spans="1:8">
      <c r="A106" t="n">
        <v>105</v>
      </c>
      <c r="B106" t="s">
        <v>8</v>
      </c>
      <c r="C106" s="1" t="n">
        <v>42272.94878472222</v>
      </c>
      <c r="D106" t="s">
        <v>414</v>
      </c>
      <c r="E106">
        <f>?utf-8?Q?The=20Common=20Good?= &lt;patriciaduff@thecommongood.net&gt;</f>
        <v/>
      </c>
      <c r="F106" t="s">
        <v>52</v>
      </c>
      <c r="G106">
        <f>?utf-8?Q?New=20News=21=20=289=2F25=2F2015=29?=</f>
        <v/>
      </c>
      <c r="H106" t="s">
        <v>415</v>
      </c>
    </row>
    <row r="107" spans="1:8">
      <c r="A107" t="n">
        <v>106</v>
      </c>
      <c r="B107" t="s">
        <v>8</v>
      </c>
      <c r="C107" s="1" t="n">
        <v>42187.56210648148</v>
      </c>
      <c r="D107" t="s">
        <v>416</v>
      </c>
      <c r="E107" t="s">
        <v>140</v>
      </c>
      <c r="F107" t="s">
        <v>417</v>
      </c>
      <c r="G107" t="s">
        <v>418</v>
      </c>
      <c r="H107" t="s">
        <v>419</v>
      </c>
    </row>
    <row r="108" spans="1:8">
      <c r="A108" t="n">
        <v>107</v>
      </c>
      <c r="B108" t="s">
        <v>8</v>
      </c>
      <c r="C108" s="1" t="n">
        <v>42286.45108796296</v>
      </c>
      <c r="D108" t="s">
        <v>420</v>
      </c>
      <c r="E108" t="s">
        <v>421</v>
      </c>
      <c r="F108" t="s">
        <v>56</v>
      </c>
      <c r="G108" t="s">
        <v>422</v>
      </c>
      <c r="H108" t="s">
        <v>423</v>
      </c>
    </row>
    <row r="109" spans="1:8">
      <c r="A109" t="n">
        <v>108</v>
      </c>
      <c r="B109" t="s">
        <v>1</v>
      </c>
      <c r="C109" s="1" t="n">
        <v>41866.93454861111</v>
      </c>
      <c r="D109" t="s">
        <v>424</v>
      </c>
      <c r="E109" t="s">
        <v>425</v>
      </c>
      <c r="F109" t="s">
        <v>56</v>
      </c>
      <c r="G109" t="s">
        <v>426</v>
      </c>
      <c r="H109" t="s">
        <v>427</v>
      </c>
    </row>
    <row r="110" spans="1:8">
      <c r="A110" t="n">
        <v>109</v>
      </c>
      <c r="B110" t="s">
        <v>1</v>
      </c>
      <c r="C110" s="1" t="n">
        <v>42229.79542824074</v>
      </c>
      <c r="D110" t="s">
        <v>428</v>
      </c>
      <c r="E110" t="s">
        <v>429</v>
      </c>
      <c r="F110" t="s">
        <v>132</v>
      </c>
      <c r="G110" t="s">
        <v>405</v>
      </c>
      <c r="H110" t="s">
        <v>430</v>
      </c>
    </row>
    <row r="111" spans="1:8">
      <c r="A111" t="n">
        <v>110</v>
      </c>
      <c r="B111" t="s">
        <v>8</v>
      </c>
      <c r="C111" s="1" t="n">
        <v>40374.76452546296</v>
      </c>
      <c r="D111" t="s">
        <v>431</v>
      </c>
      <c r="E111" t="s">
        <v>432</v>
      </c>
      <c r="F111" t="s">
        <v>432</v>
      </c>
      <c r="G111" t="s">
        <v>433</v>
      </c>
      <c r="H111" t="s">
        <v>434</v>
      </c>
    </row>
    <row r="112" spans="1:8">
      <c r="A112" t="n">
        <v>111</v>
      </c>
      <c r="B112" t="s">
        <v>8</v>
      </c>
      <c r="C112" s="1" t="n">
        <v>42125.76030092593</v>
      </c>
      <c r="D112" t="s">
        <v>435</v>
      </c>
      <c r="E112" t="s">
        <v>146</v>
      </c>
      <c r="F112" t="s">
        <v>262</v>
      </c>
      <c r="G112" t="s">
        <v>436</v>
      </c>
      <c r="H112" t="s">
        <v>437</v>
      </c>
    </row>
    <row r="113" spans="1:8">
      <c r="A113" t="n">
        <v>112</v>
      </c>
      <c r="B113" t="s">
        <v>8</v>
      </c>
      <c r="C113" s="1" t="n">
        <v>42128.69480324074</v>
      </c>
      <c r="D113" t="s">
        <v>438</v>
      </c>
      <c r="E113" t="s">
        <v>43</v>
      </c>
      <c r="F113" t="s">
        <v>439</v>
      </c>
      <c r="G113" t="s">
        <v>440</v>
      </c>
      <c r="H113" t="s">
        <v>441</v>
      </c>
    </row>
    <row r="114" spans="1:8">
      <c r="A114" t="n">
        <v>113</v>
      </c>
      <c r="B114" t="s">
        <v>8</v>
      </c>
      <c r="C114" s="1" t="n">
        <v>39743.93270833333</v>
      </c>
      <c r="D114" t="s">
        <v>442</v>
      </c>
      <c r="E114" t="s">
        <v>443</v>
      </c>
      <c r="F114" t="s">
        <v>20</v>
      </c>
      <c r="G114" t="s">
        <v>444</v>
      </c>
      <c r="H114" t="s">
        <v>445</v>
      </c>
    </row>
    <row r="115" spans="1:8">
      <c r="A115" t="n">
        <v>114</v>
      </c>
      <c r="B115" t="s">
        <v>8</v>
      </c>
      <c r="C115" s="1" t="n">
        <v>41903.85875</v>
      </c>
      <c r="D115" t="s">
        <v>446</v>
      </c>
      <c r="E115" t="s">
        <v>111</v>
      </c>
      <c r="F115" t="s">
        <v>52</v>
      </c>
      <c r="G115" t="s">
        <v>447</v>
      </c>
      <c r="H115" t="s">
        <v>448</v>
      </c>
    </row>
    <row r="116" spans="1:8">
      <c r="A116" t="n">
        <v>115</v>
      </c>
      <c r="B116" t="s">
        <v>8</v>
      </c>
      <c r="C116" s="1" t="n">
        <v>39647.62435185185</v>
      </c>
      <c r="D116" t="s">
        <v>449</v>
      </c>
      <c r="E116" t="s">
        <v>450</v>
      </c>
      <c r="F116" t="s">
        <v>20</v>
      </c>
      <c r="G116" t="s">
        <v>451</v>
      </c>
      <c r="H116" t="s">
        <v>452</v>
      </c>
    </row>
    <row r="117" spans="1:8">
      <c r="A117" t="n">
        <v>116</v>
      </c>
      <c r="B117" t="s">
        <v>8</v>
      </c>
      <c r="C117" s="1" t="n">
        <v>42180.47792824074</v>
      </c>
      <c r="D117" t="s">
        <v>453</v>
      </c>
      <c r="E117" t="s">
        <v>87</v>
      </c>
      <c r="F117" t="s">
        <v>87</v>
      </c>
      <c r="G117" t="s">
        <v>454</v>
      </c>
      <c r="H117" t="s">
        <v>455</v>
      </c>
    </row>
    <row r="118" spans="1:8">
      <c r="A118" t="n">
        <v>117</v>
      </c>
      <c r="B118" t="s">
        <v>8</v>
      </c>
      <c r="C118" s="1" t="n">
        <v>39758.06125</v>
      </c>
      <c r="D118" t="s">
        <v>456</v>
      </c>
      <c r="E118" t="s">
        <v>457</v>
      </c>
      <c r="F118" t="s">
        <v>458</v>
      </c>
      <c r="G118" t="s">
        <v>459</v>
      </c>
      <c r="H118" t="s">
        <v>460</v>
      </c>
    </row>
    <row r="119" spans="1:8">
      <c r="A119" t="n">
        <v>118</v>
      </c>
      <c r="B119" t="s">
        <v>8</v>
      </c>
      <c r="C119" s="1" t="n">
        <v>42113.06988425926</v>
      </c>
      <c r="D119" t="s">
        <v>461</v>
      </c>
      <c r="E119" t="s">
        <v>266</v>
      </c>
      <c r="F119" t="s">
        <v>30</v>
      </c>
      <c r="G119" t="s">
        <v>462</v>
      </c>
      <c r="H119" t="s">
        <v>463</v>
      </c>
    </row>
    <row r="120" spans="1:8">
      <c r="A120" t="n">
        <v>119</v>
      </c>
      <c r="B120" t="s">
        <v>8</v>
      </c>
      <c r="C120" s="1" t="n">
        <v>41982.85030092593</v>
      </c>
      <c r="D120" t="s">
        <v>464</v>
      </c>
      <c r="E120" t="s">
        <v>67</v>
      </c>
      <c r="F120" t="s">
        <v>68</v>
      </c>
      <c r="G120" t="s">
        <v>465</v>
      </c>
      <c r="H120" t="s">
        <v>466</v>
      </c>
    </row>
    <row r="121" spans="1:8">
      <c r="A121" t="n">
        <v>120</v>
      </c>
      <c r="B121" t="s">
        <v>8</v>
      </c>
      <c r="C121" s="1" t="n">
        <v>42184.92299768519</v>
      </c>
      <c r="D121" t="s">
        <v>467</v>
      </c>
      <c r="E121" t="s">
        <v>140</v>
      </c>
      <c r="F121" t="s">
        <v>468</v>
      </c>
      <c r="G121" t="s">
        <v>469</v>
      </c>
      <c r="H121" t="s">
        <v>470</v>
      </c>
    </row>
    <row r="122" spans="1:8">
      <c r="A122" t="n">
        <v>121</v>
      </c>
      <c r="B122" t="s">
        <v>8</v>
      </c>
      <c r="C122" s="1" t="n">
        <v>39580.86978009259</v>
      </c>
      <c r="D122" t="s">
        <v>471</v>
      </c>
      <c r="E122" t="s">
        <v>472</v>
      </c>
      <c r="F122" t="s">
        <v>473</v>
      </c>
      <c r="G122" t="s">
        <v>474</v>
      </c>
      <c r="H122" t="s">
        <v>475</v>
      </c>
    </row>
    <row r="123" spans="1:8">
      <c r="A123" t="n">
        <v>122</v>
      </c>
      <c r="B123" t="s">
        <v>8</v>
      </c>
      <c r="C123" s="1" t="n">
        <v>39715.80539351852</v>
      </c>
      <c r="D123" t="s">
        <v>476</v>
      </c>
      <c r="E123" t="s">
        <v>477</v>
      </c>
      <c r="F123" t="s">
        <v>376</v>
      </c>
      <c r="G123" t="s">
        <v>478</v>
      </c>
      <c r="H123" t="s">
        <v>479</v>
      </c>
    </row>
    <row r="124" spans="1:8">
      <c r="A124" t="n">
        <v>123</v>
      </c>
      <c r="B124" t="s">
        <v>8</v>
      </c>
      <c r="C124" s="1" t="n">
        <v>42134.55136574074</v>
      </c>
      <c r="D124" t="s">
        <v>480</v>
      </c>
      <c r="E124" t="s">
        <v>87</v>
      </c>
      <c r="F124" t="s">
        <v>87</v>
      </c>
      <c r="G124" t="s">
        <v>481</v>
      </c>
      <c r="H124" t="s">
        <v>482</v>
      </c>
    </row>
    <row r="125" spans="1:8">
      <c r="A125" t="n">
        <v>124</v>
      </c>
      <c r="B125" t="s">
        <v>8</v>
      </c>
      <c r="C125" s="1" t="n">
        <v>41003.65354166667</v>
      </c>
      <c r="D125" t="s">
        <v>483</v>
      </c>
      <c r="E125" t="s">
        <v>484</v>
      </c>
      <c r="F125" t="s">
        <v>485</v>
      </c>
      <c r="G125" t="s">
        <v>486</v>
      </c>
      <c r="H125" t="s">
        <v>487</v>
      </c>
    </row>
    <row r="126" spans="1:8">
      <c r="A126" t="n">
        <v>125</v>
      </c>
      <c r="B126" t="s">
        <v>8</v>
      </c>
      <c r="C126" s="1" t="n">
        <v>39693.83623842592</v>
      </c>
      <c r="D126" t="s">
        <v>488</v>
      </c>
      <c r="E126" t="s">
        <v>489</v>
      </c>
      <c r="F126" t="s">
        <v>283</v>
      </c>
      <c r="G126" t="s">
        <v>490</v>
      </c>
      <c r="H126" t="s">
        <v>491</v>
      </c>
    </row>
    <row r="127" spans="1:8">
      <c r="A127" t="n">
        <v>126</v>
      </c>
      <c r="B127" t="s">
        <v>1</v>
      </c>
      <c r="C127" s="1" t="n">
        <v>42109.16864583334</v>
      </c>
      <c r="D127" t="s">
        <v>492</v>
      </c>
      <c r="E127" t="s">
        <v>38</v>
      </c>
      <c r="F127" t="s">
        <v>493</v>
      </c>
      <c r="G127" t="s">
        <v>494</v>
      </c>
      <c r="H127" t="s">
        <v>495</v>
      </c>
    </row>
    <row r="128" spans="1:8">
      <c r="A128" t="n">
        <v>127</v>
      </c>
      <c r="B128" t="s">
        <v>1</v>
      </c>
      <c r="C128" s="1" t="n">
        <v>42106.06361111111</v>
      </c>
      <c r="D128" t="s">
        <v>496</v>
      </c>
      <c r="E128" t="s">
        <v>497</v>
      </c>
      <c r="F128" t="s">
        <v>38</v>
      </c>
      <c r="G128" t="s">
        <v>40</v>
      </c>
      <c r="H128" t="s">
        <v>498</v>
      </c>
    </row>
    <row r="129" spans="1:8">
      <c r="A129" t="n">
        <v>128</v>
      </c>
      <c r="B129" t="s">
        <v>8</v>
      </c>
      <c r="C129" s="1" t="n">
        <v>39568.5277662037</v>
      </c>
      <c r="D129" t="s">
        <v>499</v>
      </c>
      <c r="E129" t="s">
        <v>135</v>
      </c>
      <c r="F129" t="s">
        <v>136</v>
      </c>
      <c r="G129" t="s">
        <v>500</v>
      </c>
      <c r="H129" t="s">
        <v>501</v>
      </c>
    </row>
    <row r="130" spans="1:8">
      <c r="A130" t="n">
        <v>129</v>
      </c>
      <c r="B130" t="s">
        <v>1</v>
      </c>
      <c r="C130" s="1" t="n">
        <v>41151.638125</v>
      </c>
      <c r="D130" t="s">
        <v>502</v>
      </c>
      <c r="E130" t="s">
        <v>10</v>
      </c>
      <c r="F130" t="s">
        <v>283</v>
      </c>
      <c r="G130" t="s">
        <v>503</v>
      </c>
      <c r="H130" t="s">
        <v>504</v>
      </c>
    </row>
    <row r="131" spans="1:8">
      <c r="A131" t="n">
        <v>130</v>
      </c>
      <c r="B131" t="s">
        <v>8</v>
      </c>
      <c r="C131" s="1" t="n">
        <v>39736.68927083333</v>
      </c>
      <c r="D131" t="s">
        <v>505</v>
      </c>
      <c r="E131" t="s">
        <v>60</v>
      </c>
      <c r="F131" t="s">
        <v>20</v>
      </c>
      <c r="G131" t="s">
        <v>506</v>
      </c>
      <c r="H131" t="s">
        <v>507</v>
      </c>
    </row>
    <row r="132" spans="1:8">
      <c r="A132" t="n">
        <v>131</v>
      </c>
      <c r="B132" t="s">
        <v>8</v>
      </c>
      <c r="C132" s="1" t="n">
        <v>42192.8278125</v>
      </c>
      <c r="D132" t="s">
        <v>508</v>
      </c>
      <c r="E132" t="s">
        <v>509</v>
      </c>
      <c r="F132" t="s">
        <v>52</v>
      </c>
      <c r="G132" t="s">
        <v>510</v>
      </c>
      <c r="H132" t="s">
        <v>511</v>
      </c>
    </row>
    <row r="133" spans="1:8">
      <c r="A133" t="n">
        <v>132</v>
      </c>
      <c r="B133" t="s">
        <v>1</v>
      </c>
      <c r="C133" s="1" t="n">
        <v>42178.98983796296</v>
      </c>
      <c r="D133" t="s">
        <v>512</v>
      </c>
      <c r="E133" t="s">
        <v>146</v>
      </c>
      <c r="F133" t="s">
        <v>513</v>
      </c>
      <c r="G133" t="s">
        <v>514</v>
      </c>
      <c r="H133" t="s">
        <v>515</v>
      </c>
    </row>
    <row r="134" spans="1:8">
      <c r="A134" t="n">
        <v>133</v>
      </c>
      <c r="B134" t="s">
        <v>8</v>
      </c>
      <c r="C134" s="1" t="n">
        <v>39771.65516203704</v>
      </c>
      <c r="D134" t="s">
        <v>516</v>
      </c>
      <c r="E134" t="s">
        <v>517</v>
      </c>
      <c r="F134" t="s">
        <v>518</v>
      </c>
      <c r="G134" t="s">
        <v>519</v>
      </c>
      <c r="H134" t="s">
        <v>520</v>
      </c>
    </row>
    <row r="135" spans="1:8">
      <c r="A135" t="n">
        <v>134</v>
      </c>
      <c r="B135" t="s">
        <v>8</v>
      </c>
      <c r="C135" s="1" t="n">
        <v>42042.06511574074</v>
      </c>
      <c r="D135" t="s">
        <v>521</v>
      </c>
      <c r="E135" t="s">
        <v>271</v>
      </c>
      <c r="F135" t="s">
        <v>522</v>
      </c>
      <c r="G135" t="s">
        <v>523</v>
      </c>
      <c r="H135" t="s">
        <v>524</v>
      </c>
    </row>
    <row r="136" spans="1:8">
      <c r="A136" t="n">
        <v>135</v>
      </c>
      <c r="B136" t="s">
        <v>8</v>
      </c>
      <c r="C136" s="1" t="n">
        <v>41943.79848379629</v>
      </c>
      <c r="D136" t="s">
        <v>525</v>
      </c>
      <c r="E136" t="s">
        <v>67</v>
      </c>
      <c r="F136" t="s">
        <v>68</v>
      </c>
      <c r="G136" t="s">
        <v>526</v>
      </c>
      <c r="H136" t="s">
        <v>527</v>
      </c>
    </row>
    <row r="137" spans="1:8">
      <c r="A137" t="n">
        <v>136</v>
      </c>
      <c r="B137" t="s">
        <v>1</v>
      </c>
      <c r="C137" s="1" t="n">
        <v>42419.96229166666</v>
      </c>
      <c r="D137" t="s">
        <v>528</v>
      </c>
      <c r="E137" t="s">
        <v>529</v>
      </c>
      <c r="F137" t="s">
        <v>56</v>
      </c>
      <c r="G137" t="s">
        <v>530</v>
      </c>
      <c r="H137" t="s">
        <v>531</v>
      </c>
    </row>
    <row r="138" spans="1:8">
      <c r="A138" t="n">
        <v>137</v>
      </c>
      <c r="B138" t="s">
        <v>8</v>
      </c>
      <c r="C138" s="1" t="n">
        <v>42101.04101851852</v>
      </c>
      <c r="D138" t="s">
        <v>532</v>
      </c>
      <c r="E138" t="s">
        <v>533</v>
      </c>
      <c r="F138" t="s">
        <v>25</v>
      </c>
      <c r="G138" t="s">
        <v>534</v>
      </c>
      <c r="H138" t="s">
        <v>535</v>
      </c>
    </row>
    <row r="139" spans="1:8">
      <c r="A139" t="n">
        <v>138</v>
      </c>
      <c r="B139" t="s">
        <v>8</v>
      </c>
      <c r="C139" s="1" t="n">
        <v>41875.78013888889</v>
      </c>
      <c r="D139" t="s">
        <v>536</v>
      </c>
      <c r="E139" t="s">
        <v>67</v>
      </c>
      <c r="F139" t="s">
        <v>537</v>
      </c>
      <c r="G139" t="s">
        <v>538</v>
      </c>
      <c r="H139" t="s">
        <v>539</v>
      </c>
    </row>
    <row r="140" spans="1:8">
      <c r="A140" t="n">
        <v>139</v>
      </c>
      <c r="B140" t="s">
        <v>8</v>
      </c>
      <c r="C140" s="1" t="n">
        <v>39659.08893518519</v>
      </c>
      <c r="D140" t="s">
        <v>540</v>
      </c>
      <c r="E140" t="s">
        <v>96</v>
      </c>
      <c r="F140" t="s">
        <v>20</v>
      </c>
      <c r="G140" t="s">
        <v>541</v>
      </c>
      <c r="H140" t="s">
        <v>542</v>
      </c>
    </row>
    <row r="141" spans="1:8">
      <c r="A141" t="n">
        <v>140</v>
      </c>
      <c r="B141" t="s">
        <v>8</v>
      </c>
      <c r="C141" s="1" t="n">
        <v>41996.63442129629</v>
      </c>
      <c r="D141" t="s">
        <v>543</v>
      </c>
      <c r="E141" t="s">
        <v>67</v>
      </c>
      <c r="F141" t="s">
        <v>68</v>
      </c>
      <c r="G141">
        <f>?UTF-8?Q?=E2=80=8BCorrect_The_Record_Tuesday_December_23=2C_2014_Morn?=
	=?UTF-8?Q?ing_Roundup?=</f>
        <v/>
      </c>
      <c r="H141" t="s">
        <v>544</v>
      </c>
    </row>
    <row r="142" spans="1:8">
      <c r="A142" t="n">
        <v>141</v>
      </c>
      <c r="B142" t="s">
        <v>8</v>
      </c>
      <c r="C142" s="1" t="n">
        <v>41874.69849537037</v>
      </c>
      <c r="D142" t="s">
        <v>545</v>
      </c>
      <c r="E142" t="s">
        <v>546</v>
      </c>
      <c r="F142" t="s">
        <v>537</v>
      </c>
      <c r="G142" t="s">
        <v>547</v>
      </c>
      <c r="H142" t="s">
        <v>548</v>
      </c>
    </row>
    <row r="143" spans="1:8">
      <c r="A143" t="n">
        <v>142</v>
      </c>
      <c r="B143" t="s">
        <v>8</v>
      </c>
      <c r="C143" s="1" t="n">
        <v>42101.75386574074</v>
      </c>
      <c r="D143" t="s">
        <v>549</v>
      </c>
      <c r="E143" t="s">
        <v>550</v>
      </c>
      <c r="F143" t="s">
        <v>550</v>
      </c>
      <c r="G143" t="s">
        <v>551</v>
      </c>
      <c r="H143" t="s">
        <v>552</v>
      </c>
    </row>
    <row r="144" spans="1:8">
      <c r="A144" t="n">
        <v>143</v>
      </c>
      <c r="B144" t="s">
        <v>8</v>
      </c>
      <c r="C144" s="1" t="n">
        <v>42245.54173611111</v>
      </c>
      <c r="D144" t="s">
        <v>553</v>
      </c>
      <c r="E144" t="s">
        <v>554</v>
      </c>
      <c r="F144" t="s">
        <v>555</v>
      </c>
      <c r="G144" t="s">
        <v>556</v>
      </c>
      <c r="H144" t="s">
        <v>557</v>
      </c>
    </row>
    <row r="145" spans="1:8">
      <c r="A145" t="n">
        <v>144</v>
      </c>
      <c r="B145" t="s">
        <v>8</v>
      </c>
      <c r="C145" s="1" t="n">
        <v>41194.93945601852</v>
      </c>
      <c r="D145" t="s">
        <v>558</v>
      </c>
      <c r="E145" t="s">
        <v>559</v>
      </c>
      <c r="F145" t="s">
        <v>560</v>
      </c>
      <c r="G145" t="s">
        <v>561</v>
      </c>
      <c r="H145" t="s">
        <v>562</v>
      </c>
    </row>
    <row r="146" spans="1:8">
      <c r="A146" t="n">
        <v>145</v>
      </c>
      <c r="B146" t="s">
        <v>8</v>
      </c>
      <c r="C146" s="1" t="n">
        <v>42321.98355324074</v>
      </c>
      <c r="D146" t="s">
        <v>563</v>
      </c>
      <c r="E146">
        <f>?utf-8?Q?The=20Common=20Good?= &lt;patriciaduff@thecommongood.net&gt;</f>
        <v/>
      </c>
      <c r="F146" t="s">
        <v>52</v>
      </c>
      <c r="G146">
        <f>?utf-8?Q?New=20News=21=20=2811=2F13=2F2015=29?=</f>
        <v/>
      </c>
      <c r="H146" t="s">
        <v>564</v>
      </c>
    </row>
    <row r="147" spans="1:8">
      <c r="A147" t="n">
        <v>146</v>
      </c>
      <c r="B147" t="s">
        <v>1</v>
      </c>
      <c r="C147" s="1" t="n">
        <v>42107.93177083333</v>
      </c>
      <c r="D147" t="s">
        <v>565</v>
      </c>
      <c r="E147" t="s">
        <v>566</v>
      </c>
      <c r="F147" t="s">
        <v>567</v>
      </c>
      <c r="G147" t="s">
        <v>568</v>
      </c>
      <c r="H147" t="s">
        <v>569</v>
      </c>
    </row>
    <row r="148" spans="1:8">
      <c r="A148" t="n">
        <v>147</v>
      </c>
      <c r="B148" t="s">
        <v>8</v>
      </c>
      <c r="C148" s="1" t="n">
        <v>39651.5197800926</v>
      </c>
      <c r="D148" t="s">
        <v>570</v>
      </c>
      <c r="E148" t="s">
        <v>60</v>
      </c>
      <c r="F148" t="s">
        <v>188</v>
      </c>
      <c r="G148" t="s">
        <v>571</v>
      </c>
      <c r="H148" t="s">
        <v>572</v>
      </c>
    </row>
    <row r="149" spans="1:8">
      <c r="A149" t="n">
        <v>148</v>
      </c>
      <c r="B149" t="s">
        <v>8</v>
      </c>
      <c r="C149" s="1" t="n">
        <v>39652.60410879629</v>
      </c>
      <c r="D149" t="s">
        <v>573</v>
      </c>
      <c r="E149" t="s">
        <v>282</v>
      </c>
      <c r="F149" t="s">
        <v>283</v>
      </c>
      <c r="G149" t="s">
        <v>574</v>
      </c>
      <c r="H149" t="s">
        <v>575</v>
      </c>
    </row>
    <row r="150" spans="1:8">
      <c r="A150" t="n">
        <v>149</v>
      </c>
      <c r="B150" t="s">
        <v>8</v>
      </c>
      <c r="C150" s="1" t="n">
        <v>42447.58053240741</v>
      </c>
      <c r="D150" t="s">
        <v>576</v>
      </c>
      <c r="E150">
        <f>?utf-8?Q?S.=20Daniel=20Abraham=20Center=20for=20Middle=20East=20Peace?=
	&lt;info@centerpeace.org&gt;</f>
        <v/>
      </c>
      <c r="F150" t="s">
        <v>52</v>
      </c>
      <c r="G150">
        <f>?utf-8?Q?News=20Update=20=2D=20March=2018?=</f>
        <v/>
      </c>
      <c r="H150" t="s">
        <v>577</v>
      </c>
    </row>
    <row r="151" spans="1:8">
      <c r="A151" t="n">
        <v>150</v>
      </c>
      <c r="B151" t="s">
        <v>8</v>
      </c>
      <c r="C151" s="1" t="n">
        <v>42427.04547453704</v>
      </c>
      <c r="D151" t="s">
        <v>578</v>
      </c>
      <c r="E151">
        <f>?utf-8?Q?The=20Common=20Good?= &lt;patriciaduff@thecommongood.net&gt;</f>
        <v/>
      </c>
      <c r="F151" t="s">
        <v>52</v>
      </c>
      <c r="G151">
        <f>?utf-8?Q?New=20News=21=20=282=2F26=2F2016=29?=</f>
        <v/>
      </c>
      <c r="H151" t="s">
        <v>579</v>
      </c>
    </row>
    <row r="152" spans="1:8">
      <c r="A152" t="n">
        <v>151</v>
      </c>
      <c r="B152" t="s">
        <v>8</v>
      </c>
      <c r="C152" s="1" t="n">
        <v>42234.97644675926</v>
      </c>
      <c r="D152" t="s">
        <v>580</v>
      </c>
      <c r="E152" t="s">
        <v>25</v>
      </c>
      <c r="F152" t="s">
        <v>581</v>
      </c>
      <c r="G152" t="s">
        <v>582</v>
      </c>
      <c r="H152" t="s">
        <v>583</v>
      </c>
    </row>
    <row r="153" spans="1:8">
      <c r="A153" t="n">
        <v>152</v>
      </c>
      <c r="B153" t="s">
        <v>8</v>
      </c>
      <c r="C153" s="1" t="n">
        <v>42199.93340277778</v>
      </c>
      <c r="D153" t="s">
        <v>584</v>
      </c>
      <c r="E153" t="s">
        <v>140</v>
      </c>
      <c r="F153" t="s">
        <v>274</v>
      </c>
      <c r="G153" t="s">
        <v>585</v>
      </c>
      <c r="H153" t="s">
        <v>586</v>
      </c>
    </row>
    <row r="154" spans="1:8">
      <c r="A154" t="n">
        <v>153</v>
      </c>
      <c r="B154" t="s">
        <v>8</v>
      </c>
      <c r="C154" s="1" t="n">
        <v>39584.96809027778</v>
      </c>
      <c r="D154" t="s">
        <v>587</v>
      </c>
      <c r="E154" t="s">
        <v>361</v>
      </c>
      <c r="F154" t="s">
        <v>20</v>
      </c>
      <c r="G154" t="s">
        <v>588</v>
      </c>
      <c r="H154" t="s">
        <v>589</v>
      </c>
    </row>
    <row r="155" spans="1:8">
      <c r="A155" t="n">
        <v>154</v>
      </c>
      <c r="B155" t="s">
        <v>8</v>
      </c>
      <c r="C155" s="1" t="n">
        <v>42216.78081018518</v>
      </c>
      <c r="D155" t="s">
        <v>590</v>
      </c>
      <c r="E155" t="s">
        <v>591</v>
      </c>
      <c r="F155" t="s">
        <v>56</v>
      </c>
      <c r="G155" t="s">
        <v>592</v>
      </c>
      <c r="H155" t="s">
        <v>593</v>
      </c>
    </row>
    <row r="156" spans="1:8">
      <c r="A156" t="n">
        <v>155</v>
      </c>
      <c r="B156" t="s">
        <v>8</v>
      </c>
      <c r="C156" s="1" t="n">
        <v>42212.14554398148</v>
      </c>
      <c r="D156" t="s">
        <v>594</v>
      </c>
      <c r="E156">
        <f>?utf-8?Q?S.=20Daniel=20Abraham=20Center=20for=20Middle=20East=20Peace?=
	&lt;info@centerpeace.org&gt;</f>
        <v/>
      </c>
      <c r="F156" t="s">
        <v>52</v>
      </c>
      <c r="G156">
        <f>?utf-8?Q?News=20Update=20=2D=20July=2027=2C=202015?=</f>
        <v/>
      </c>
      <c r="H156" t="s">
        <v>595</v>
      </c>
    </row>
    <row r="157" spans="1:8">
      <c r="A157" t="n">
        <v>156</v>
      </c>
      <c r="B157" t="s">
        <v>1</v>
      </c>
      <c r="C157" s="1" t="n">
        <v>42285.95342592592</v>
      </c>
      <c r="D157" t="s">
        <v>596</v>
      </c>
      <c r="E157" t="s">
        <v>597</v>
      </c>
      <c r="F157" t="s">
        <v>25</v>
      </c>
      <c r="G157" t="s">
        <v>598</v>
      </c>
      <c r="H157" t="s">
        <v>599</v>
      </c>
    </row>
    <row r="158" spans="1:8">
      <c r="A158" t="n">
        <v>157</v>
      </c>
      <c r="B158" t="s">
        <v>1</v>
      </c>
      <c r="C158" s="1" t="n">
        <v>42405.94034722223</v>
      </c>
      <c r="D158" t="s">
        <v>600</v>
      </c>
      <c r="E158" t="s">
        <v>255</v>
      </c>
      <c r="F158" t="s">
        <v>255</v>
      </c>
      <c r="G158" t="s">
        <v>601</v>
      </c>
      <c r="H158" t="s">
        <v>602</v>
      </c>
    </row>
    <row r="159" spans="1:8">
      <c r="A159" t="n">
        <v>158</v>
      </c>
      <c r="B159" t="s">
        <v>8</v>
      </c>
      <c r="C159" s="1" t="n">
        <v>42175.59900462963</v>
      </c>
      <c r="D159" t="s">
        <v>603</v>
      </c>
      <c r="E159" t="s">
        <v>87</v>
      </c>
      <c r="F159" t="s">
        <v>87</v>
      </c>
      <c r="G159" t="s">
        <v>604</v>
      </c>
      <c r="H159" t="s">
        <v>605</v>
      </c>
    </row>
    <row r="160" spans="1:8">
      <c r="A160" t="n">
        <v>159</v>
      </c>
      <c r="B160" t="s">
        <v>8</v>
      </c>
      <c r="C160" s="1" t="n">
        <v>41852.80013888889</v>
      </c>
      <c r="D160" t="s">
        <v>606</v>
      </c>
      <c r="E160" t="s">
        <v>111</v>
      </c>
      <c r="F160" t="s">
        <v>52</v>
      </c>
      <c r="G160" t="s">
        <v>607</v>
      </c>
      <c r="H160" t="s">
        <v>608</v>
      </c>
    </row>
    <row r="161" spans="1:8">
      <c r="A161" t="n">
        <v>160</v>
      </c>
      <c r="B161" t="s">
        <v>8</v>
      </c>
      <c r="C161" s="1" t="n">
        <v>42009.59574074074</v>
      </c>
      <c r="D161" t="s">
        <v>609</v>
      </c>
      <c r="E161" t="s">
        <v>67</v>
      </c>
      <c r="F161" t="s">
        <v>68</v>
      </c>
      <c r="G161" t="s">
        <v>610</v>
      </c>
      <c r="H161" t="s">
        <v>611</v>
      </c>
    </row>
    <row r="162" spans="1:8">
      <c r="A162" t="n">
        <v>161</v>
      </c>
      <c r="B162" t="s">
        <v>8</v>
      </c>
      <c r="C162" s="1" t="n">
        <v>42211.01217592593</v>
      </c>
      <c r="D162" t="s">
        <v>612</v>
      </c>
      <c r="E162" t="s">
        <v>140</v>
      </c>
      <c r="F162" t="s">
        <v>613</v>
      </c>
      <c r="G162" t="s">
        <v>614</v>
      </c>
      <c r="H162" t="s">
        <v>615</v>
      </c>
    </row>
    <row r="163" spans="1:8">
      <c r="A163" t="n">
        <v>162</v>
      </c>
      <c r="B163" t="s">
        <v>8</v>
      </c>
      <c r="C163" s="1" t="n">
        <v>42232.85344907407</v>
      </c>
      <c r="D163" t="s">
        <v>616</v>
      </c>
      <c r="E163" t="s">
        <v>179</v>
      </c>
      <c r="F163" t="s">
        <v>25</v>
      </c>
      <c r="G163" t="s">
        <v>316</v>
      </c>
      <c r="H163" t="s">
        <v>617</v>
      </c>
    </row>
    <row r="164" spans="1:8">
      <c r="A164" t="n">
        <v>163</v>
      </c>
      <c r="B164" t="s">
        <v>8</v>
      </c>
      <c r="C164" s="1" t="n">
        <v>42228.89688657408</v>
      </c>
      <c r="D164" t="s">
        <v>618</v>
      </c>
      <c r="E164" t="s">
        <v>619</v>
      </c>
      <c r="F164" t="s">
        <v>25</v>
      </c>
      <c r="G164" t="s">
        <v>620</v>
      </c>
      <c r="H164" t="s">
        <v>621</v>
      </c>
    </row>
    <row r="165" spans="1:8">
      <c r="A165" t="n">
        <v>164</v>
      </c>
      <c r="B165" t="s">
        <v>8</v>
      </c>
      <c r="C165" s="1" t="n">
        <v>39637.53092592592</v>
      </c>
      <c r="D165" t="s">
        <v>622</v>
      </c>
      <c r="E165" t="s">
        <v>60</v>
      </c>
      <c r="F165" t="s">
        <v>188</v>
      </c>
      <c r="G165" t="s">
        <v>623</v>
      </c>
      <c r="H165" t="s">
        <v>624</v>
      </c>
    </row>
    <row r="166" spans="1:8">
      <c r="A166" t="n">
        <v>165</v>
      </c>
      <c r="B166" t="s">
        <v>8</v>
      </c>
      <c r="C166" s="1" t="n">
        <v>41988.06673611111</v>
      </c>
      <c r="D166" t="s">
        <v>625</v>
      </c>
      <c r="E166" t="s">
        <v>626</v>
      </c>
      <c r="F166" t="s">
        <v>626</v>
      </c>
      <c r="G166" t="s">
        <v>627</v>
      </c>
      <c r="H166" t="s">
        <v>628</v>
      </c>
    </row>
    <row r="167" spans="1:8">
      <c r="A167" t="n">
        <v>166</v>
      </c>
      <c r="B167" t="s">
        <v>8</v>
      </c>
      <c r="C167" s="1" t="n">
        <v>42131.88518518519</v>
      </c>
      <c r="D167" t="s">
        <v>629</v>
      </c>
      <c r="E167" t="s">
        <v>25</v>
      </c>
      <c r="F167" t="s">
        <v>630</v>
      </c>
      <c r="G167">
        <f>?UTF-8?Q?Re=3A_Our_President=27s_Visit_to_Our_Hometown_of_Beavert?=
	=?UTF-8?Q?on=E2=80=94and_My_Children=27s_Request?=</f>
        <v/>
      </c>
      <c r="H167" t="s">
        <v>631</v>
      </c>
    </row>
    <row r="168" spans="1:8">
      <c r="A168" t="n">
        <v>167</v>
      </c>
      <c r="B168" t="s">
        <v>8</v>
      </c>
      <c r="C168" s="1" t="n">
        <v>39710.58148148148</v>
      </c>
      <c r="D168" t="s">
        <v>632</v>
      </c>
      <c r="E168" t="s">
        <v>60</v>
      </c>
      <c r="F168" t="s">
        <v>20</v>
      </c>
      <c r="G168" t="s">
        <v>633</v>
      </c>
      <c r="H168" t="s">
        <v>634</v>
      </c>
    </row>
    <row r="169" spans="1:8">
      <c r="A169" t="n">
        <v>168</v>
      </c>
      <c r="B169" t="s">
        <v>8</v>
      </c>
      <c r="C169" s="1" t="n">
        <v>42324.64148148148</v>
      </c>
      <c r="D169" t="s">
        <v>635</v>
      </c>
      <c r="E169">
        <f>?utf-8?Q?S.=20Daniel=20Abraham=20Center=20for=20Middle=20East=20Peace?=
	&lt;info@centerpeace.org&gt;</f>
        <v/>
      </c>
      <c r="F169" t="s">
        <v>52</v>
      </c>
      <c r="G169">
        <f>?utf-8?Q?News=20Update=20=2D=20November=2016?=</f>
        <v/>
      </c>
      <c r="H169" t="s">
        <v>636</v>
      </c>
    </row>
    <row r="170" spans="1:8">
      <c r="A170" t="n">
        <v>169</v>
      </c>
      <c r="B170" t="s">
        <v>1</v>
      </c>
      <c r="C170" s="1" t="n">
        <v>42433.90827546296</v>
      </c>
      <c r="D170" t="s">
        <v>637</v>
      </c>
      <c r="E170" t="s">
        <v>638</v>
      </c>
      <c r="F170" t="s">
        <v>100</v>
      </c>
      <c r="G170" t="s">
        <v>639</v>
      </c>
      <c r="H170" t="s">
        <v>640</v>
      </c>
    </row>
    <row r="171" spans="1:8">
      <c r="A171" t="n">
        <v>170</v>
      </c>
      <c r="B171" t="s">
        <v>8</v>
      </c>
      <c r="C171" s="1" t="n">
        <v>39505.48116898148</v>
      </c>
      <c r="D171" t="s">
        <v>641</v>
      </c>
      <c r="E171" t="s">
        <v>642</v>
      </c>
      <c r="F171" t="s">
        <v>643</v>
      </c>
      <c r="G171" t="s">
        <v>644</v>
      </c>
      <c r="H171" t="s">
        <v>645</v>
      </c>
    </row>
    <row r="172" spans="1:8">
      <c r="A172" t="n">
        <v>171</v>
      </c>
      <c r="B172" t="s">
        <v>8</v>
      </c>
      <c r="C172" s="1" t="n">
        <v>39650.866875</v>
      </c>
      <c r="D172" t="s">
        <v>646</v>
      </c>
      <c r="E172" t="s">
        <v>647</v>
      </c>
      <c r="F172" t="s">
        <v>56</v>
      </c>
      <c r="G172" t="s">
        <v>648</v>
      </c>
      <c r="H172" t="s">
        <v>649</v>
      </c>
    </row>
    <row r="173" spans="1:8">
      <c r="A173" t="n">
        <v>172</v>
      </c>
      <c r="B173" t="s">
        <v>8</v>
      </c>
      <c r="C173" s="1" t="n">
        <v>42392.974375</v>
      </c>
      <c r="D173" t="s">
        <v>650</v>
      </c>
      <c r="E173" t="s">
        <v>270</v>
      </c>
      <c r="F173" t="s">
        <v>651</v>
      </c>
      <c r="G173" t="s">
        <v>652</v>
      </c>
      <c r="H173" t="s">
        <v>653</v>
      </c>
    </row>
    <row r="174" spans="1:8">
      <c r="A174" t="n">
        <v>173</v>
      </c>
      <c r="B174" t="s">
        <v>8</v>
      </c>
      <c r="C174" s="1" t="n">
        <v>39414.17413194444</v>
      </c>
      <c r="D174" t="s">
        <v>654</v>
      </c>
      <c r="E174" t="s">
        <v>655</v>
      </c>
      <c r="F174" t="s">
        <v>656</v>
      </c>
      <c r="G174" t="s">
        <v>657</v>
      </c>
      <c r="H174" t="s">
        <v>658</v>
      </c>
    </row>
    <row r="175" spans="1:8">
      <c r="A175" t="n">
        <v>174</v>
      </c>
      <c r="B175" t="s">
        <v>1</v>
      </c>
      <c r="C175" s="1" t="n">
        <v>42389.12716435185</v>
      </c>
      <c r="D175" t="s">
        <v>659</v>
      </c>
      <c r="E175" t="s">
        <v>132</v>
      </c>
      <c r="F175" t="s">
        <v>660</v>
      </c>
      <c r="G175" t="s">
        <v>661</v>
      </c>
      <c r="H175" t="s">
        <v>662</v>
      </c>
    </row>
    <row r="176" spans="1:8">
      <c r="A176" t="n">
        <v>175</v>
      </c>
      <c r="B176" t="s">
        <v>8</v>
      </c>
      <c r="C176" s="1" t="n">
        <v>39713.67202546296</v>
      </c>
      <c r="D176" t="s">
        <v>663</v>
      </c>
      <c r="E176" t="s">
        <v>489</v>
      </c>
      <c r="F176" t="s">
        <v>283</v>
      </c>
      <c r="G176" t="s">
        <v>664</v>
      </c>
      <c r="H176" t="s">
        <v>665</v>
      </c>
    </row>
    <row r="177" spans="1:8">
      <c r="A177" t="n">
        <v>176</v>
      </c>
      <c r="B177" t="s">
        <v>8</v>
      </c>
      <c r="C177" s="1" t="n">
        <v>41977.92790509259</v>
      </c>
      <c r="D177" t="s">
        <v>666</v>
      </c>
      <c r="E177" t="s">
        <v>111</v>
      </c>
      <c r="F177" t="s">
        <v>52</v>
      </c>
      <c r="G177" t="s">
        <v>667</v>
      </c>
      <c r="H177" t="s">
        <v>668</v>
      </c>
    </row>
    <row r="178" spans="1:8">
      <c r="A178" t="n">
        <v>177</v>
      </c>
      <c r="B178" t="s">
        <v>8</v>
      </c>
      <c r="C178" s="1" t="n">
        <v>42039.65119212963</v>
      </c>
      <c r="D178" t="s">
        <v>669</v>
      </c>
      <c r="E178" t="s">
        <v>271</v>
      </c>
      <c r="F178" t="s">
        <v>271</v>
      </c>
      <c r="G178" t="s">
        <v>670</v>
      </c>
      <c r="H178" t="s">
        <v>671</v>
      </c>
    </row>
    <row r="179" spans="1:8">
      <c r="A179" t="n">
        <v>178</v>
      </c>
      <c r="B179" t="s">
        <v>8</v>
      </c>
      <c r="C179" s="1" t="n">
        <v>41935.49775462963</v>
      </c>
      <c r="D179" t="s">
        <v>672</v>
      </c>
      <c r="E179" t="s">
        <v>67</v>
      </c>
      <c r="F179" t="s">
        <v>68</v>
      </c>
      <c r="G179" t="s">
        <v>673</v>
      </c>
      <c r="H179" t="s">
        <v>674</v>
      </c>
    </row>
    <row r="180" spans="1:8">
      <c r="A180" t="n">
        <v>179</v>
      </c>
      <c r="B180" t="s">
        <v>8</v>
      </c>
      <c r="C180" s="1" t="n">
        <v>42450.44725694445</v>
      </c>
      <c r="D180" t="s">
        <v>675</v>
      </c>
      <c r="E180" t="s">
        <v>421</v>
      </c>
      <c r="F180" t="s">
        <v>56</v>
      </c>
      <c r="G180" t="s">
        <v>676</v>
      </c>
      <c r="H180" t="s">
        <v>677</v>
      </c>
    </row>
    <row r="181" spans="1:8">
      <c r="A181" t="n">
        <v>180</v>
      </c>
      <c r="B181" t="s">
        <v>8</v>
      </c>
      <c r="C181" s="1" t="n">
        <v>42197.50780092592</v>
      </c>
      <c r="D181" t="s">
        <v>678</v>
      </c>
      <c r="E181" t="s">
        <v>87</v>
      </c>
      <c r="F181" t="s">
        <v>87</v>
      </c>
      <c r="G181" t="s">
        <v>679</v>
      </c>
      <c r="H181" t="s">
        <v>680</v>
      </c>
    </row>
    <row r="182" spans="1:8">
      <c r="A182" t="n">
        <v>181</v>
      </c>
      <c r="B182" t="s">
        <v>1</v>
      </c>
      <c r="C182" s="1" t="n">
        <v>42222.49606481481</v>
      </c>
      <c r="D182" t="s">
        <v>681</v>
      </c>
      <c r="E182" t="s">
        <v>55</v>
      </c>
      <c r="F182" t="s">
        <v>56</v>
      </c>
      <c r="G182" t="s">
        <v>682</v>
      </c>
      <c r="H182" t="s">
        <v>683</v>
      </c>
    </row>
    <row r="183" spans="1:8">
      <c r="A183" t="n">
        <v>182</v>
      </c>
      <c r="B183" t="s">
        <v>8</v>
      </c>
      <c r="C183" s="1" t="n">
        <v>42313.64346064815</v>
      </c>
      <c r="D183" t="s">
        <v>684</v>
      </c>
      <c r="E183">
        <f>?utf-8?Q?S.=20Daniel=20Abraham=20Center=20for=20Middle=20East=20Peace?=
	&lt;info@centerpeace.org&gt;</f>
        <v/>
      </c>
      <c r="F183" t="s">
        <v>52</v>
      </c>
      <c r="G183">
        <f>?utf-8?Q?News=20Update=20=2D=20November=205?=</f>
        <v/>
      </c>
      <c r="H183" t="s">
        <v>685</v>
      </c>
    </row>
    <row r="184" spans="1:8">
      <c r="A184" t="n">
        <v>183</v>
      </c>
      <c r="B184" t="s">
        <v>8</v>
      </c>
      <c r="C184" s="1" t="n">
        <v>42328.6591087963</v>
      </c>
      <c r="D184" t="s">
        <v>686</v>
      </c>
      <c r="E184" t="s">
        <v>687</v>
      </c>
      <c r="F184" t="s">
        <v>688</v>
      </c>
      <c r="G184" t="s">
        <v>689</v>
      </c>
      <c r="H184" t="s">
        <v>690</v>
      </c>
    </row>
    <row r="185" spans="1:8">
      <c r="A185" t="n">
        <v>184</v>
      </c>
      <c r="B185" t="s">
        <v>8</v>
      </c>
      <c r="C185" s="1" t="n">
        <v>41847.82207175926</v>
      </c>
      <c r="D185" t="s">
        <v>691</v>
      </c>
      <c r="E185" t="s">
        <v>67</v>
      </c>
      <c r="F185" t="s">
        <v>68</v>
      </c>
      <c r="G185" t="s">
        <v>692</v>
      </c>
      <c r="H185" t="s">
        <v>693</v>
      </c>
    </row>
    <row r="186" spans="1:8">
      <c r="A186" t="n">
        <v>185</v>
      </c>
      <c r="B186" t="s">
        <v>1</v>
      </c>
      <c r="C186" s="1" t="n">
        <v>42318.55056712963</v>
      </c>
      <c r="D186" t="s">
        <v>694</v>
      </c>
      <c r="E186" t="s">
        <v>55</v>
      </c>
      <c r="F186" t="s">
        <v>56</v>
      </c>
      <c r="G186" t="s">
        <v>695</v>
      </c>
      <c r="H186" t="s">
        <v>696</v>
      </c>
    </row>
    <row r="187" spans="1:8">
      <c r="A187" t="n">
        <v>186</v>
      </c>
      <c r="B187" t="s">
        <v>8</v>
      </c>
      <c r="C187" s="1" t="n">
        <v>40563.08916666666</v>
      </c>
      <c r="D187" t="s">
        <v>697</v>
      </c>
      <c r="E187" t="s">
        <v>698</v>
      </c>
      <c r="F187" t="s">
        <v>25</v>
      </c>
      <c r="G187" t="s">
        <v>699</v>
      </c>
      <c r="H187" t="s">
        <v>700</v>
      </c>
    </row>
    <row r="188" spans="1:8">
      <c r="A188" t="n">
        <v>187</v>
      </c>
      <c r="B188" t="s">
        <v>8</v>
      </c>
      <c r="C188" s="1" t="n">
        <v>41729.9578587963</v>
      </c>
      <c r="D188" t="s">
        <v>701</v>
      </c>
      <c r="E188" t="s">
        <v>319</v>
      </c>
      <c r="F188" t="s">
        <v>25</v>
      </c>
      <c r="G188" t="s">
        <v>702</v>
      </c>
      <c r="H188" t="s">
        <v>703</v>
      </c>
    </row>
    <row r="189" spans="1:8">
      <c r="A189" t="n">
        <v>188</v>
      </c>
      <c r="B189" t="s">
        <v>8</v>
      </c>
      <c r="C189" s="1" t="n">
        <v>41199.9096875</v>
      </c>
      <c r="D189" t="s">
        <v>704</v>
      </c>
      <c r="E189" t="s">
        <v>124</v>
      </c>
      <c r="F189" t="s">
        <v>56</v>
      </c>
      <c r="G189" t="s">
        <v>705</v>
      </c>
      <c r="H189" t="s">
        <v>706</v>
      </c>
    </row>
    <row r="190" spans="1:8">
      <c r="A190" t="n">
        <v>189</v>
      </c>
      <c r="B190" t="s">
        <v>8</v>
      </c>
      <c r="C190" s="1" t="n">
        <v>42167.46262731482</v>
      </c>
      <c r="D190" t="s">
        <v>707</v>
      </c>
      <c r="E190" t="s">
        <v>87</v>
      </c>
      <c r="F190" t="s">
        <v>87</v>
      </c>
      <c r="G190" t="s">
        <v>708</v>
      </c>
      <c r="H190" t="s">
        <v>709</v>
      </c>
    </row>
    <row r="191" spans="1:8">
      <c r="A191" t="n">
        <v>190</v>
      </c>
      <c r="B191" t="s">
        <v>8</v>
      </c>
      <c r="C191" s="1" t="n">
        <v>42117.03689814815</v>
      </c>
      <c r="D191" t="s">
        <v>710</v>
      </c>
      <c r="E191" t="s">
        <v>25</v>
      </c>
      <c r="F191" t="s">
        <v>24</v>
      </c>
      <c r="G191" t="s">
        <v>711</v>
      </c>
      <c r="H191" t="s">
        <v>712</v>
      </c>
    </row>
    <row r="192" spans="1:8">
      <c r="A192" t="n">
        <v>191</v>
      </c>
      <c r="B192" t="s">
        <v>8</v>
      </c>
      <c r="C192" s="1" t="n">
        <v>42331.29166666666</v>
      </c>
      <c r="D192" t="s">
        <v>713</v>
      </c>
      <c r="E192" t="s">
        <v>509</v>
      </c>
      <c r="F192" t="s">
        <v>52</v>
      </c>
      <c r="G192" t="s">
        <v>714</v>
      </c>
      <c r="H192" t="s">
        <v>715</v>
      </c>
    </row>
    <row r="193" spans="1:8">
      <c r="A193" t="n">
        <v>192</v>
      </c>
      <c r="B193" t="s">
        <v>8</v>
      </c>
      <c r="C193" s="1" t="n">
        <v>42216.14230324074</v>
      </c>
      <c r="D193" t="s">
        <v>716</v>
      </c>
      <c r="E193" t="s">
        <v>255</v>
      </c>
      <c r="F193" t="s">
        <v>255</v>
      </c>
      <c r="G193" t="s">
        <v>717</v>
      </c>
      <c r="H193" t="s">
        <v>718</v>
      </c>
    </row>
    <row r="194" spans="1:8">
      <c r="A194" t="n">
        <v>193</v>
      </c>
      <c r="B194" t="s">
        <v>8</v>
      </c>
      <c r="C194" s="1" t="n">
        <v>39421.86155092593</v>
      </c>
      <c r="D194" t="s">
        <v>719</v>
      </c>
      <c r="E194" t="s">
        <v>720</v>
      </c>
      <c r="F194" t="s">
        <v>721</v>
      </c>
      <c r="G194" t="s">
        <v>722</v>
      </c>
      <c r="H194" t="s">
        <v>723</v>
      </c>
    </row>
    <row r="195" spans="1:8">
      <c r="A195" t="n">
        <v>194</v>
      </c>
      <c r="B195" t="s">
        <v>8</v>
      </c>
      <c r="C195" s="1" t="n">
        <v>41845.88263888889</v>
      </c>
      <c r="D195" t="s">
        <v>724</v>
      </c>
      <c r="E195" t="s">
        <v>725</v>
      </c>
      <c r="F195" t="s">
        <v>537</v>
      </c>
      <c r="G195" t="s">
        <v>726</v>
      </c>
      <c r="H195" t="s">
        <v>727</v>
      </c>
    </row>
    <row r="196" spans="1:8">
      <c r="A196" t="n">
        <v>195</v>
      </c>
      <c r="B196" t="s">
        <v>1</v>
      </c>
      <c r="C196" s="1" t="n">
        <v>41852.90516203704</v>
      </c>
      <c r="D196" t="s">
        <v>728</v>
      </c>
      <c r="E196" t="s">
        <v>425</v>
      </c>
      <c r="F196" t="s">
        <v>56</v>
      </c>
      <c r="G196" t="s">
        <v>729</v>
      </c>
      <c r="H196" t="s">
        <v>730</v>
      </c>
    </row>
    <row r="197" spans="1:8">
      <c r="A197" t="n">
        <v>196</v>
      </c>
      <c r="B197" t="s">
        <v>8</v>
      </c>
      <c r="C197" s="1" t="n">
        <v>42100.58697916667</v>
      </c>
      <c r="D197" t="s">
        <v>731</v>
      </c>
      <c r="E197" t="s">
        <v>581</v>
      </c>
      <c r="F197" t="s">
        <v>732</v>
      </c>
      <c r="G197" t="s">
        <v>733</v>
      </c>
      <c r="H197" t="s">
        <v>734</v>
      </c>
    </row>
    <row r="198" spans="1:8">
      <c r="A198" t="n">
        <v>197</v>
      </c>
      <c r="B198" t="s">
        <v>8</v>
      </c>
      <c r="C198" s="1" t="n">
        <v>42421.11880787037</v>
      </c>
      <c r="D198" t="s">
        <v>735</v>
      </c>
      <c r="E198" t="s">
        <v>736</v>
      </c>
      <c r="F198" t="s">
        <v>52</v>
      </c>
      <c r="G198">
        <f>?iso-8859-1?Q?While_most_centrist_&amp;_leftwing_politicians_lie_liberally_a?=
	=?iso-8859-1?Q?bout_=28esp._Continental=29_Europe's_Immigration_Disaste?=
	=?iso-8859-1?Q?r=2C_Angela_Merkel_&amp;_Wouter_Bos_once_blurted_out_the_terri?=
	=?iso-8859-1?Q?ble_truth=2C_thereby_sounding_just_like_Pim_Fortuyn?=</f>
        <v/>
      </c>
      <c r="H198" t="s">
        <v>737</v>
      </c>
    </row>
    <row r="199" spans="1:8">
      <c r="A199" t="n">
        <v>198</v>
      </c>
      <c r="B199" t="s">
        <v>8</v>
      </c>
      <c r="C199" s="1" t="n">
        <v>42117.81155092592</v>
      </c>
      <c r="D199" t="s">
        <v>738</v>
      </c>
      <c r="E199" t="s">
        <v>739</v>
      </c>
      <c r="F199" t="s">
        <v>25</v>
      </c>
      <c r="G199" t="s">
        <v>740</v>
      </c>
      <c r="H199" t="s">
        <v>741</v>
      </c>
    </row>
    <row r="200" spans="1:8">
      <c r="A200" t="n">
        <v>199</v>
      </c>
      <c r="B200" t="s">
        <v>8</v>
      </c>
      <c r="C200" s="1" t="n">
        <v>39630.69011574074</v>
      </c>
      <c r="D200" t="s">
        <v>742</v>
      </c>
      <c r="E200" t="s">
        <v>214</v>
      </c>
      <c r="F200" t="s">
        <v>20</v>
      </c>
      <c r="G200" t="s">
        <v>743</v>
      </c>
      <c r="H200" t="s">
        <v>744</v>
      </c>
    </row>
    <row r="201" spans="1:8">
      <c r="A201" t="n">
        <v>200</v>
      </c>
      <c r="B201" t="s">
        <v>8</v>
      </c>
      <c r="C201" s="1" t="n">
        <v>39605.07680555555</v>
      </c>
      <c r="D201" t="s">
        <v>745</v>
      </c>
      <c r="E201" t="s">
        <v>289</v>
      </c>
      <c r="F201" t="s">
        <v>20</v>
      </c>
      <c r="G201" t="s">
        <v>746</v>
      </c>
      <c r="H201" t="s">
        <v>747</v>
      </c>
    </row>
    <row r="202" spans="1:8">
      <c r="A202" t="n">
        <v>201</v>
      </c>
      <c r="B202" t="s">
        <v>8</v>
      </c>
      <c r="C202" s="1" t="n">
        <v>41886.18657407408</v>
      </c>
      <c r="D202" t="s">
        <v>748</v>
      </c>
      <c r="E202" t="s">
        <v>25</v>
      </c>
      <c r="F202" t="s">
        <v>749</v>
      </c>
      <c r="G202" t="s">
        <v>750</v>
      </c>
      <c r="H202" t="s">
        <v>751</v>
      </c>
    </row>
    <row r="203" spans="1:8">
      <c r="A203" t="n">
        <v>202</v>
      </c>
      <c r="B203" t="s">
        <v>1</v>
      </c>
      <c r="C203" s="1" t="n">
        <v>41838.90894675926</v>
      </c>
      <c r="D203" t="s">
        <v>752</v>
      </c>
      <c r="E203" t="s">
        <v>529</v>
      </c>
      <c r="F203" t="s">
        <v>56</v>
      </c>
      <c r="G203" t="s">
        <v>753</v>
      </c>
      <c r="H203" t="s">
        <v>754</v>
      </c>
    </row>
    <row r="204" spans="1:8">
      <c r="A204" t="n">
        <v>203</v>
      </c>
      <c r="B204" t="s">
        <v>8</v>
      </c>
      <c r="C204" s="1" t="n">
        <v>41883.79495370371</v>
      </c>
      <c r="D204" t="s">
        <v>755</v>
      </c>
      <c r="E204" t="s">
        <v>111</v>
      </c>
      <c r="F204" t="s">
        <v>52</v>
      </c>
      <c r="G204" t="s">
        <v>756</v>
      </c>
      <c r="H204" t="s">
        <v>757</v>
      </c>
    </row>
    <row r="205" spans="1:8">
      <c r="A205" t="n">
        <v>204</v>
      </c>
      <c r="B205" t="s">
        <v>8</v>
      </c>
      <c r="C205" s="1" t="n">
        <v>39601.05358796296</v>
      </c>
      <c r="D205" t="s">
        <v>758</v>
      </c>
      <c r="E205" t="s">
        <v>289</v>
      </c>
      <c r="F205" t="s">
        <v>20</v>
      </c>
      <c r="G205" t="s">
        <v>759</v>
      </c>
      <c r="H205" t="s">
        <v>760</v>
      </c>
    </row>
    <row r="206" spans="1:8">
      <c r="A206" t="n">
        <v>205</v>
      </c>
      <c r="B206" t="s">
        <v>8</v>
      </c>
      <c r="C206" s="1" t="n">
        <v>42437.98396990741</v>
      </c>
      <c r="D206" t="s">
        <v>761</v>
      </c>
      <c r="E206" t="s">
        <v>762</v>
      </c>
      <c r="F206" t="s">
        <v>52</v>
      </c>
      <c r="G206">
        <f>?utf-8?Q?Is_Iran_Still_Israel=E2=80=99s_Top_Threat=3F?=</f>
        <v/>
      </c>
      <c r="H206" t="s">
        <v>763</v>
      </c>
    </row>
    <row r="207" spans="1:8">
      <c r="A207" t="n">
        <v>206</v>
      </c>
      <c r="B207" t="s">
        <v>1</v>
      </c>
      <c r="C207" s="1" t="n">
        <v>42221.93525462963</v>
      </c>
      <c r="D207" t="s">
        <v>764</v>
      </c>
      <c r="E207" t="s">
        <v>30</v>
      </c>
      <c r="F207" t="s">
        <v>765</v>
      </c>
      <c r="G207" t="s">
        <v>93</v>
      </c>
      <c r="H207" t="s">
        <v>766</v>
      </c>
    </row>
    <row r="208" spans="1:8">
      <c r="A208" t="n">
        <v>207</v>
      </c>
      <c r="B208" t="s">
        <v>8</v>
      </c>
      <c r="C208" s="1" t="n">
        <v>40189.74777777777</v>
      </c>
      <c r="D208" t="s">
        <v>767</v>
      </c>
      <c r="E208" t="s">
        <v>768</v>
      </c>
      <c r="F208" t="s">
        <v>283</v>
      </c>
      <c r="G208" t="s">
        <v>769</v>
      </c>
      <c r="H208" t="s">
        <v>770</v>
      </c>
    </row>
    <row r="209" spans="1:8">
      <c r="A209" t="n">
        <v>208</v>
      </c>
      <c r="B209" t="s">
        <v>8</v>
      </c>
      <c r="C209" s="1" t="n">
        <v>42042.63287037037</v>
      </c>
      <c r="D209" t="s">
        <v>771</v>
      </c>
      <c r="E209" t="s">
        <v>271</v>
      </c>
      <c r="F209" t="s">
        <v>271</v>
      </c>
      <c r="G209" t="s">
        <v>772</v>
      </c>
      <c r="H209" t="s">
        <v>773</v>
      </c>
    </row>
    <row r="210" spans="1:8">
      <c r="A210" t="n">
        <v>209</v>
      </c>
      <c r="B210" t="s">
        <v>8</v>
      </c>
      <c r="C210" s="1" t="n">
        <v>42181.31369212963</v>
      </c>
      <c r="D210" t="s">
        <v>774</v>
      </c>
      <c r="E210">
        <f>?utf-8?Q?S.=20Daniel=20Abraham=20Center=20for=20Middle=20East=20Peace?=
	&lt;info@centerpeace.org&gt;</f>
        <v/>
      </c>
      <c r="F210" t="s">
        <v>52</v>
      </c>
      <c r="G210">
        <f>?utf-8?Q?News=20Update=20=2D=20June=2026=2C=202015?=</f>
        <v/>
      </c>
      <c r="H210" t="s">
        <v>775</v>
      </c>
    </row>
    <row r="211" spans="1:8">
      <c r="A211" t="n">
        <v>210</v>
      </c>
      <c r="B211" t="s">
        <v>8</v>
      </c>
      <c r="C211" s="1" t="n">
        <v>41653.7684375</v>
      </c>
      <c r="D211" t="s">
        <v>776</v>
      </c>
      <c r="E211" t="s">
        <v>115</v>
      </c>
      <c r="F211" t="s">
        <v>777</v>
      </c>
      <c r="G211" t="s">
        <v>778</v>
      </c>
      <c r="H211" t="s">
        <v>779</v>
      </c>
    </row>
    <row r="212" spans="1:8">
      <c r="A212" t="n">
        <v>211</v>
      </c>
      <c r="B212" t="s">
        <v>8</v>
      </c>
      <c r="C212" s="1" t="n">
        <v>41940.51200231481</v>
      </c>
      <c r="D212" t="s">
        <v>780</v>
      </c>
      <c r="E212" t="s">
        <v>67</v>
      </c>
      <c r="F212" t="s">
        <v>68</v>
      </c>
      <c r="G212">
        <f>?UTF-8?Q?=E2=80=8BCorrect_The_Record_Tuesday_October_28=2C_2014_Morni?=
	=?UTF-8?Q?ng_Roundup?=</f>
        <v/>
      </c>
      <c r="H212" t="s">
        <v>781</v>
      </c>
    </row>
    <row r="213" spans="1:8">
      <c r="A213" t="n">
        <v>212</v>
      </c>
      <c r="B213" t="s">
        <v>8</v>
      </c>
      <c r="C213" s="1" t="n">
        <v>39440.69193287037</v>
      </c>
      <c r="D213" t="s">
        <v>782</v>
      </c>
      <c r="E213" t="s">
        <v>783</v>
      </c>
      <c r="F213" t="s">
        <v>784</v>
      </c>
      <c r="G213" t="s"/>
      <c r="H213" t="s">
        <v>785</v>
      </c>
    </row>
    <row r="214" spans="1:8">
      <c r="A214" t="n">
        <v>213</v>
      </c>
      <c r="B214" t="s">
        <v>8</v>
      </c>
      <c r="C214" s="1" t="n">
        <v>42118.81798611111</v>
      </c>
      <c r="D214" t="s">
        <v>786</v>
      </c>
      <c r="E214" t="s">
        <v>739</v>
      </c>
      <c r="F214" t="s">
        <v>25</v>
      </c>
      <c r="G214" t="s">
        <v>787</v>
      </c>
      <c r="H214" t="s">
        <v>788</v>
      </c>
    </row>
    <row r="215" spans="1:8">
      <c r="A215" t="n">
        <v>214</v>
      </c>
      <c r="B215" t="s">
        <v>1</v>
      </c>
      <c r="C215" s="1" t="n">
        <v>42211.87528935185</v>
      </c>
      <c r="D215" t="s">
        <v>789</v>
      </c>
      <c r="E215" t="s">
        <v>266</v>
      </c>
      <c r="F215" t="s">
        <v>790</v>
      </c>
      <c r="G215" t="s">
        <v>614</v>
      </c>
      <c r="H215" t="s">
        <v>791</v>
      </c>
    </row>
    <row r="216" spans="1:8">
      <c r="A216" t="n">
        <v>215</v>
      </c>
      <c r="B216" t="s">
        <v>8</v>
      </c>
      <c r="C216" s="1" t="n">
        <v>42405.73056712963</v>
      </c>
      <c r="D216" t="s">
        <v>792</v>
      </c>
      <c r="E216" t="s">
        <v>793</v>
      </c>
      <c r="F216" t="s">
        <v>52</v>
      </c>
      <c r="G216" t="s">
        <v>794</v>
      </c>
      <c r="H216" t="s">
        <v>795</v>
      </c>
    </row>
    <row r="217" spans="1:8">
      <c r="A217" t="n">
        <v>216</v>
      </c>
      <c r="B217" t="s">
        <v>8</v>
      </c>
      <c r="C217" s="1" t="n">
        <v>39439.61356481481</v>
      </c>
      <c r="D217" t="s">
        <v>796</v>
      </c>
      <c r="E217" t="s">
        <v>797</v>
      </c>
      <c r="F217" t="s">
        <v>797</v>
      </c>
      <c r="G217" t="s">
        <v>798</v>
      </c>
      <c r="H217" t="s">
        <v>799</v>
      </c>
    </row>
    <row r="218" spans="1:8">
      <c r="A218" t="n">
        <v>217</v>
      </c>
      <c r="B218" t="s">
        <v>8</v>
      </c>
      <c r="C218" s="1" t="n">
        <v>42079.44885416667</v>
      </c>
      <c r="D218" t="s">
        <v>800</v>
      </c>
      <c r="E218" t="s">
        <v>323</v>
      </c>
      <c r="F218" t="s">
        <v>25</v>
      </c>
      <c r="G218" t="s">
        <v>801</v>
      </c>
      <c r="H218" t="s">
        <v>802</v>
      </c>
    </row>
    <row r="219" spans="1:8">
      <c r="A219" t="n">
        <v>218</v>
      </c>
      <c r="B219" t="s">
        <v>8</v>
      </c>
      <c r="C219" s="1" t="n">
        <v>41881.50039351852</v>
      </c>
      <c r="D219" t="s">
        <v>803</v>
      </c>
      <c r="E219" t="s">
        <v>804</v>
      </c>
      <c r="F219" t="s">
        <v>52</v>
      </c>
      <c r="G219" t="s">
        <v>805</v>
      </c>
      <c r="H219" t="s">
        <v>806</v>
      </c>
    </row>
    <row r="220" spans="1:8">
      <c r="A220" t="n">
        <v>219</v>
      </c>
      <c r="B220" t="s">
        <v>8</v>
      </c>
      <c r="C220" s="1" t="n">
        <v>39668.07381944444</v>
      </c>
      <c r="D220" t="s">
        <v>807</v>
      </c>
      <c r="E220" t="s">
        <v>214</v>
      </c>
      <c r="F220" t="s">
        <v>215</v>
      </c>
      <c r="G220" t="s">
        <v>808</v>
      </c>
      <c r="H220" t="s">
        <v>809</v>
      </c>
    </row>
    <row r="221" spans="1:8">
      <c r="A221" t="n">
        <v>220</v>
      </c>
      <c r="B221" t="s">
        <v>8</v>
      </c>
      <c r="C221" s="1" t="n">
        <v>42080.97525462963</v>
      </c>
      <c r="D221" t="s">
        <v>810</v>
      </c>
      <c r="E221" t="s">
        <v>266</v>
      </c>
      <c r="F221" t="s">
        <v>140</v>
      </c>
      <c r="G221" t="s">
        <v>811</v>
      </c>
      <c r="H221" t="s">
        <v>812</v>
      </c>
    </row>
    <row r="222" spans="1:8">
      <c r="A222" t="n">
        <v>221</v>
      </c>
      <c r="B222" t="s">
        <v>8</v>
      </c>
      <c r="C222" s="1" t="n">
        <v>39624.51429398148</v>
      </c>
      <c r="D222" t="s">
        <v>813</v>
      </c>
      <c r="E222" t="s">
        <v>289</v>
      </c>
      <c r="F222" t="s">
        <v>290</v>
      </c>
      <c r="G222" t="s">
        <v>814</v>
      </c>
      <c r="H222" t="s">
        <v>815</v>
      </c>
    </row>
    <row r="223" spans="1:8">
      <c r="A223" t="n">
        <v>222</v>
      </c>
      <c r="B223" t="s">
        <v>8</v>
      </c>
      <c r="C223" s="1" t="n">
        <v>40359.23730324074</v>
      </c>
      <c r="D223" t="s">
        <v>816</v>
      </c>
      <c r="E223" t="s">
        <v>817</v>
      </c>
      <c r="F223" t="s">
        <v>56</v>
      </c>
      <c r="G223" t="s">
        <v>818</v>
      </c>
      <c r="H223" t="s">
        <v>819</v>
      </c>
    </row>
    <row r="224" spans="1:8">
      <c r="A224" t="n">
        <v>223</v>
      </c>
      <c r="B224" t="s">
        <v>8</v>
      </c>
      <c r="C224" s="1" t="n">
        <v>42307.96010416667</v>
      </c>
      <c r="D224" t="s">
        <v>820</v>
      </c>
      <c r="E224">
        <f>?utf-8?Q?The=20Common=20Good?= &lt;patriciaduff@thecommongood.net&gt;</f>
        <v/>
      </c>
      <c r="F224" t="s">
        <v>52</v>
      </c>
      <c r="G224">
        <f>?utf-8?Q?New=20News=21=20=2810=2F30=2F2015=29?=</f>
        <v/>
      </c>
      <c r="H224" t="s">
        <v>821</v>
      </c>
    </row>
    <row r="225" spans="1:8">
      <c r="A225" t="n">
        <v>224</v>
      </c>
      <c r="B225" t="s">
        <v>8</v>
      </c>
      <c r="C225" s="1" t="n">
        <v>40030.17456018519</v>
      </c>
      <c r="D225" t="s">
        <v>822</v>
      </c>
      <c r="E225" t="s">
        <v>823</v>
      </c>
      <c r="F225" t="s">
        <v>824</v>
      </c>
      <c r="G225" t="s">
        <v>825</v>
      </c>
      <c r="H225" t="s">
        <v>826</v>
      </c>
    </row>
    <row r="226" spans="1:8">
      <c r="A226" t="n">
        <v>225</v>
      </c>
      <c r="B226" t="s">
        <v>8</v>
      </c>
      <c r="C226" s="1" t="n">
        <v>42123.65795138889</v>
      </c>
      <c r="D226" t="s">
        <v>827</v>
      </c>
      <c r="E226" t="s">
        <v>828</v>
      </c>
      <c r="F226" t="s">
        <v>25</v>
      </c>
      <c r="G226" t="s">
        <v>829</v>
      </c>
      <c r="H226" t="s">
        <v>830</v>
      </c>
    </row>
    <row r="227" spans="1:8">
      <c r="A227" t="n">
        <v>226</v>
      </c>
      <c r="B227" t="s">
        <v>8</v>
      </c>
      <c r="C227" s="1" t="n">
        <v>40428.71236111111</v>
      </c>
      <c r="D227" t="s">
        <v>831</v>
      </c>
      <c r="E227" t="s">
        <v>832</v>
      </c>
      <c r="F227" t="s">
        <v>283</v>
      </c>
      <c r="G227" t="s">
        <v>833</v>
      </c>
      <c r="H227" t="s">
        <v>834</v>
      </c>
    </row>
    <row r="228" spans="1:8">
      <c r="A228" t="n">
        <v>227</v>
      </c>
      <c r="B228" t="s">
        <v>8</v>
      </c>
      <c r="C228" s="1" t="n">
        <v>39672.64195601852</v>
      </c>
      <c r="D228" t="s">
        <v>835</v>
      </c>
      <c r="E228" t="s">
        <v>214</v>
      </c>
      <c r="F228" t="s">
        <v>215</v>
      </c>
      <c r="G228" t="s">
        <v>836</v>
      </c>
      <c r="H228" t="s">
        <v>837</v>
      </c>
    </row>
    <row r="229" spans="1:8">
      <c r="A229" t="n">
        <v>228</v>
      </c>
      <c r="B229" t="s">
        <v>8</v>
      </c>
      <c r="C229" s="1" t="n">
        <v>39644.11320601852</v>
      </c>
      <c r="D229" t="s">
        <v>838</v>
      </c>
      <c r="E229" t="s">
        <v>278</v>
      </c>
      <c r="F229" t="s">
        <v>20</v>
      </c>
      <c r="G229" t="s">
        <v>839</v>
      </c>
      <c r="H229" t="s">
        <v>840</v>
      </c>
    </row>
    <row r="230" spans="1:8">
      <c r="A230" t="n">
        <v>229</v>
      </c>
      <c r="B230" t="s">
        <v>8</v>
      </c>
      <c r="C230" s="1" t="n">
        <v>41924.88800925926</v>
      </c>
      <c r="D230" t="s">
        <v>841</v>
      </c>
      <c r="E230" t="s">
        <v>111</v>
      </c>
      <c r="F230" t="s">
        <v>52</v>
      </c>
      <c r="G230" t="s">
        <v>842</v>
      </c>
      <c r="H230" t="s">
        <v>843</v>
      </c>
    </row>
    <row r="231" spans="1:8">
      <c r="A231" t="n">
        <v>230</v>
      </c>
      <c r="B231" t="s">
        <v>1</v>
      </c>
      <c r="C231" s="1" t="n">
        <v>41528.52107638889</v>
      </c>
      <c r="D231" t="s">
        <v>844</v>
      </c>
      <c r="E231" t="s">
        <v>72</v>
      </c>
      <c r="F231" t="s">
        <v>72</v>
      </c>
      <c r="G231">
        <f>?windows-1252?Q?=5Bbig_campaign=5D_New_Huff_Post_from_Creamer=2DUltimate_R?=
	=?windows-1252?Q?eason_to_Support_Resolution_Authorizing_Use_of_Military_Forc?=
	=?windows-1252?Q?e_to_Stop_Chemical_Weapons_in_Syria=3A_It=92s_Working?=</f>
        <v/>
      </c>
      <c r="H231" t="s">
        <v>845</v>
      </c>
    </row>
    <row r="232" spans="1:8">
      <c r="A232" t="n">
        <v>231</v>
      </c>
      <c r="B232" t="s">
        <v>8</v>
      </c>
      <c r="C232" s="1" t="n">
        <v>41985.81951388889</v>
      </c>
      <c r="D232" t="s">
        <v>846</v>
      </c>
      <c r="E232" t="s">
        <v>111</v>
      </c>
      <c r="F232" t="s">
        <v>52</v>
      </c>
      <c r="G232" t="s">
        <v>847</v>
      </c>
      <c r="H232" t="s">
        <v>848</v>
      </c>
    </row>
    <row r="233" spans="1:8">
      <c r="A233" t="n">
        <v>232</v>
      </c>
      <c r="B233" t="s">
        <v>1</v>
      </c>
      <c r="C233" s="1" t="n">
        <v>42184.86998842593</v>
      </c>
      <c r="D233" t="s">
        <v>849</v>
      </c>
      <c r="E233" t="s">
        <v>24</v>
      </c>
      <c r="F233" t="s">
        <v>25</v>
      </c>
      <c r="G233" t="s">
        <v>850</v>
      </c>
      <c r="H233" t="s">
        <v>851</v>
      </c>
    </row>
    <row r="234" spans="1:8">
      <c r="A234" t="n">
        <v>233</v>
      </c>
      <c r="B234" t="s">
        <v>8</v>
      </c>
      <c r="C234" s="1" t="n">
        <v>42256.67240740741</v>
      </c>
      <c r="D234" t="s">
        <v>852</v>
      </c>
      <c r="E234" t="s">
        <v>853</v>
      </c>
      <c r="F234" t="s">
        <v>52</v>
      </c>
      <c r="G234">
        <f>?UTF-8?Q?INVITATION:_9-11_"Iran=E2=80=99s_Nuclear_Chess:_After_the_Deal"?=</f>
        <v/>
      </c>
      <c r="H234" t="s">
        <v>854</v>
      </c>
    </row>
    <row r="235" spans="1:8">
      <c r="A235" t="n">
        <v>234</v>
      </c>
      <c r="B235" t="s">
        <v>8</v>
      </c>
      <c r="C235" s="1" t="n">
        <v>39421.5958912037</v>
      </c>
      <c r="D235" t="s">
        <v>855</v>
      </c>
      <c r="E235" t="s">
        <v>856</v>
      </c>
      <c r="G235" t="s">
        <v>857</v>
      </c>
      <c r="H235" t="s">
        <v>858</v>
      </c>
    </row>
    <row r="236" spans="1:8">
      <c r="A236" t="n">
        <v>235</v>
      </c>
      <c r="B236" t="s">
        <v>8</v>
      </c>
      <c r="C236" s="1" t="n">
        <v>41926.84302083333</v>
      </c>
      <c r="D236" t="s">
        <v>859</v>
      </c>
      <c r="E236" t="s">
        <v>111</v>
      </c>
      <c r="F236" t="s">
        <v>52</v>
      </c>
      <c r="G236" t="s">
        <v>860</v>
      </c>
      <c r="H236" t="s">
        <v>861</v>
      </c>
    </row>
    <row r="237" spans="1:8">
      <c r="A237" t="n">
        <v>236</v>
      </c>
      <c r="B237" t="s">
        <v>8</v>
      </c>
      <c r="C237" s="1" t="n">
        <v>39666.74775462963</v>
      </c>
      <c r="D237" t="s">
        <v>862</v>
      </c>
      <c r="E237" t="s">
        <v>60</v>
      </c>
      <c r="F237" t="s">
        <v>20</v>
      </c>
      <c r="G237" t="s">
        <v>863</v>
      </c>
      <c r="H237" t="s">
        <v>864</v>
      </c>
    </row>
    <row r="238" spans="1:8">
      <c r="A238" t="n">
        <v>237</v>
      </c>
      <c r="B238" t="s">
        <v>8</v>
      </c>
      <c r="C238" s="1" t="n">
        <v>42360.85798611111</v>
      </c>
      <c r="D238" t="s">
        <v>865</v>
      </c>
      <c r="E238" t="s">
        <v>255</v>
      </c>
      <c r="F238" t="s">
        <v>255</v>
      </c>
      <c r="G238" t="s">
        <v>601</v>
      </c>
      <c r="H238" t="s">
        <v>866</v>
      </c>
    </row>
    <row r="239" spans="1:8">
      <c r="A239" t="n">
        <v>238</v>
      </c>
      <c r="B239" t="s">
        <v>1</v>
      </c>
      <c r="C239" s="1" t="n">
        <v>42281.80892361111</v>
      </c>
      <c r="D239" t="s">
        <v>867</v>
      </c>
      <c r="E239" t="s">
        <v>394</v>
      </c>
      <c r="F239" t="s">
        <v>270</v>
      </c>
      <c r="G239" t="s">
        <v>868</v>
      </c>
      <c r="H239" t="s">
        <v>869</v>
      </c>
    </row>
    <row r="240" spans="1:8">
      <c r="A240" t="n">
        <v>239</v>
      </c>
      <c r="B240" t="s">
        <v>8</v>
      </c>
      <c r="C240" s="1" t="n">
        <v>41264.88700231481</v>
      </c>
      <c r="D240" t="s">
        <v>870</v>
      </c>
      <c r="E240" t="s">
        <v>559</v>
      </c>
      <c r="F240" t="s">
        <v>560</v>
      </c>
      <c r="G240" t="s">
        <v>871</v>
      </c>
      <c r="H240" t="s">
        <v>872</v>
      </c>
    </row>
    <row r="241" spans="1:8">
      <c r="A241" t="n">
        <v>240</v>
      </c>
      <c r="B241" t="s">
        <v>8</v>
      </c>
      <c r="C241" s="1" t="n">
        <v>42179.25</v>
      </c>
      <c r="D241" t="s">
        <v>873</v>
      </c>
      <c r="E241" t="s">
        <v>509</v>
      </c>
      <c r="F241" t="s">
        <v>52</v>
      </c>
      <c r="G241" t="s">
        <v>874</v>
      </c>
      <c r="H241" t="s">
        <v>875</v>
      </c>
    </row>
    <row r="242" spans="1:8">
      <c r="A242" t="n">
        <v>241</v>
      </c>
      <c r="B242" t="s">
        <v>8</v>
      </c>
      <c r="C242" s="1" t="n">
        <v>42125.63559027778</v>
      </c>
      <c r="D242" t="s">
        <v>876</v>
      </c>
      <c r="E242" t="s">
        <v>24</v>
      </c>
      <c r="F242" t="s">
        <v>25</v>
      </c>
      <c r="G242" t="s">
        <v>877</v>
      </c>
      <c r="H242" t="s">
        <v>878</v>
      </c>
    </row>
    <row r="243" spans="1:8">
      <c r="A243" t="n">
        <v>242</v>
      </c>
      <c r="B243" t="s">
        <v>8</v>
      </c>
      <c r="C243" s="1" t="n">
        <v>39749.65568287037</v>
      </c>
      <c r="D243" t="s">
        <v>879</v>
      </c>
      <c r="E243" t="s">
        <v>60</v>
      </c>
      <c r="F243" t="s">
        <v>20</v>
      </c>
      <c r="G243" t="s">
        <v>880</v>
      </c>
      <c r="H243" t="s">
        <v>881</v>
      </c>
    </row>
    <row r="244" spans="1:8">
      <c r="A244" t="n">
        <v>243</v>
      </c>
      <c r="B244" t="s">
        <v>1</v>
      </c>
      <c r="C244" s="1" t="n">
        <v>42265.94761574074</v>
      </c>
      <c r="D244" t="s">
        <v>882</v>
      </c>
      <c r="E244" t="s">
        <v>425</v>
      </c>
      <c r="F244" t="s">
        <v>56</v>
      </c>
      <c r="G244" t="s">
        <v>883</v>
      </c>
      <c r="H244" t="s">
        <v>884</v>
      </c>
    </row>
    <row r="245" spans="1:8">
      <c r="A245" t="n">
        <v>244</v>
      </c>
      <c r="B245" t="s">
        <v>8</v>
      </c>
      <c r="C245" s="1" t="n">
        <v>39609.12325231481</v>
      </c>
      <c r="D245" t="s">
        <v>885</v>
      </c>
      <c r="E245" t="s">
        <v>886</v>
      </c>
      <c r="F245" t="s">
        <v>20</v>
      </c>
      <c r="G245" t="s">
        <v>887</v>
      </c>
      <c r="H245" t="s">
        <v>888</v>
      </c>
    </row>
    <row r="246" spans="1:8">
      <c r="A246" t="n">
        <v>245</v>
      </c>
      <c r="B246" t="s">
        <v>8</v>
      </c>
      <c r="C246" s="1" t="n">
        <v>39604.82679398148</v>
      </c>
      <c r="D246" t="s">
        <v>889</v>
      </c>
      <c r="E246" t="s">
        <v>19</v>
      </c>
      <c r="F246" t="s">
        <v>20</v>
      </c>
      <c r="G246" t="s">
        <v>890</v>
      </c>
      <c r="H246" t="s">
        <v>891</v>
      </c>
    </row>
    <row r="247" spans="1:8">
      <c r="A247" t="n">
        <v>246</v>
      </c>
      <c r="B247" t="s">
        <v>8</v>
      </c>
      <c r="C247" s="1" t="n">
        <v>41982.61039351852</v>
      </c>
      <c r="D247" t="s">
        <v>892</v>
      </c>
      <c r="E247" t="s">
        <v>67</v>
      </c>
      <c r="F247" t="s">
        <v>68</v>
      </c>
      <c r="G247">
        <f>?UTF-8?Q?=E2=80=8BCorrect_The_Record_Tuesday_December_9=2C_2014_Morni?=
	=?UTF-8?Q?ng_Roundup?=</f>
        <v/>
      </c>
      <c r="H247" t="s">
        <v>893</v>
      </c>
    </row>
    <row r="248" spans="1:8">
      <c r="A248" t="n">
        <v>247</v>
      </c>
      <c r="B248" t="s">
        <v>1</v>
      </c>
      <c r="C248" s="1" t="n">
        <v>41518.11587962963</v>
      </c>
      <c r="D248" t="s">
        <v>894</v>
      </c>
      <c r="E248" t="s">
        <v>72</v>
      </c>
      <c r="F248" t="s">
        <v>72</v>
      </c>
      <c r="G248">
        <f>?windows-1252?Q?=5Bbig_campaign=5D_New_Huff_Post_from_Creamer=2DWhy_Congre?=
	=?windows-1252?Q?ss_Should_Approve_the_President=92s_Request_to_Punish_the_Us?=
	=?windows-1252?Q?e_of_Chemical_Weapons?=</f>
        <v/>
      </c>
      <c r="H248" t="s">
        <v>895</v>
      </c>
    </row>
    <row r="249" spans="1:8">
      <c r="A249" t="n">
        <v>248</v>
      </c>
      <c r="B249" t="s">
        <v>8</v>
      </c>
      <c r="C249" s="1" t="n">
        <v>42285.17112268518</v>
      </c>
      <c r="D249" t="s">
        <v>896</v>
      </c>
      <c r="E249" t="s">
        <v>897</v>
      </c>
      <c r="F249" t="s">
        <v>898</v>
      </c>
      <c r="G249" t="s">
        <v>899</v>
      </c>
      <c r="H249" t="s">
        <v>900</v>
      </c>
    </row>
    <row r="250" spans="1:8">
      <c r="A250" t="n">
        <v>249</v>
      </c>
      <c r="B250" t="s">
        <v>8</v>
      </c>
      <c r="C250" s="1" t="n">
        <v>42438.29166666666</v>
      </c>
      <c r="D250" t="s">
        <v>901</v>
      </c>
      <c r="E250" t="s">
        <v>509</v>
      </c>
      <c r="F250" t="s">
        <v>52</v>
      </c>
      <c r="G250" t="s">
        <v>902</v>
      </c>
      <c r="H250" t="s">
        <v>903</v>
      </c>
    </row>
    <row r="251" spans="1:8">
      <c r="A251" t="n">
        <v>250</v>
      </c>
      <c r="B251" t="s">
        <v>8</v>
      </c>
      <c r="C251" s="1" t="n">
        <v>41968.57621527778</v>
      </c>
      <c r="D251" t="s">
        <v>904</v>
      </c>
      <c r="E251" t="s">
        <v>67</v>
      </c>
      <c r="F251" t="s">
        <v>68</v>
      </c>
      <c r="G251" t="s">
        <v>905</v>
      </c>
      <c r="H251" t="s">
        <v>906</v>
      </c>
    </row>
    <row r="252" spans="1:8">
      <c r="A252" t="n">
        <v>251</v>
      </c>
      <c r="B252" t="s">
        <v>8</v>
      </c>
      <c r="C252" s="1" t="n">
        <v>42032.63430555556</v>
      </c>
      <c r="D252" t="s">
        <v>907</v>
      </c>
      <c r="E252" t="s">
        <v>271</v>
      </c>
      <c r="F252" t="s">
        <v>271</v>
      </c>
      <c r="G252" t="s">
        <v>908</v>
      </c>
      <c r="H252" t="s">
        <v>909</v>
      </c>
    </row>
    <row r="253" spans="1:8">
      <c r="A253" t="n">
        <v>252</v>
      </c>
      <c r="B253" t="s">
        <v>1</v>
      </c>
      <c r="C253" s="1" t="n">
        <v>41823.93724537037</v>
      </c>
      <c r="D253" t="s">
        <v>910</v>
      </c>
      <c r="E253" t="s">
        <v>425</v>
      </c>
      <c r="F253" t="s">
        <v>56</v>
      </c>
      <c r="G253" t="s">
        <v>911</v>
      </c>
      <c r="H253" t="s">
        <v>912</v>
      </c>
    </row>
    <row r="254" spans="1:8">
      <c r="A254" t="n">
        <v>253</v>
      </c>
      <c r="B254" t="s">
        <v>8</v>
      </c>
      <c r="C254" s="1" t="n">
        <v>40457.63050925926</v>
      </c>
      <c r="D254" t="s">
        <v>913</v>
      </c>
      <c r="E254" t="s">
        <v>10</v>
      </c>
      <c r="F254" t="s">
        <v>11</v>
      </c>
      <c r="G254" t="s">
        <v>914</v>
      </c>
      <c r="H254" t="s">
        <v>915</v>
      </c>
    </row>
    <row r="255" spans="1:8">
      <c r="A255" t="n">
        <v>254</v>
      </c>
      <c r="B255" t="s">
        <v>8</v>
      </c>
      <c r="C255" s="1" t="n">
        <v>39615.12744212963</v>
      </c>
      <c r="D255" t="s">
        <v>916</v>
      </c>
      <c r="E255" t="s">
        <v>289</v>
      </c>
      <c r="F255" t="s">
        <v>20</v>
      </c>
      <c r="G255" t="s">
        <v>917</v>
      </c>
      <c r="H255" t="s">
        <v>918</v>
      </c>
    </row>
    <row r="256" spans="1:8">
      <c r="A256" t="n">
        <v>255</v>
      </c>
      <c r="B256" t="s">
        <v>8</v>
      </c>
      <c r="C256" s="1" t="n">
        <v>41950.54864583333</v>
      </c>
      <c r="D256" t="s">
        <v>919</v>
      </c>
      <c r="E256" t="s">
        <v>67</v>
      </c>
      <c r="F256" t="s">
        <v>68</v>
      </c>
      <c r="G256" t="s">
        <v>920</v>
      </c>
      <c r="H256" t="s">
        <v>921</v>
      </c>
    </row>
    <row r="257" spans="1:8">
      <c r="A257" t="n">
        <v>256</v>
      </c>
      <c r="B257" t="s">
        <v>1</v>
      </c>
      <c r="C257" s="1" t="n">
        <v>42262.96599537037</v>
      </c>
      <c r="D257" t="s">
        <v>922</v>
      </c>
      <c r="E257" t="s">
        <v>24</v>
      </c>
      <c r="F257" t="s">
        <v>25</v>
      </c>
      <c r="G257" t="s">
        <v>923</v>
      </c>
      <c r="H257" t="s">
        <v>924</v>
      </c>
    </row>
    <row r="258" spans="1:8">
      <c r="A258" t="n">
        <v>257</v>
      </c>
      <c r="B258" t="s">
        <v>8</v>
      </c>
      <c r="C258" s="1" t="n">
        <v>39626.93175925926</v>
      </c>
      <c r="D258" t="s">
        <v>925</v>
      </c>
      <c r="E258" t="s">
        <v>926</v>
      </c>
      <c r="F258" t="s">
        <v>927</v>
      </c>
      <c r="G258" t="s">
        <v>928</v>
      </c>
      <c r="H258" t="s">
        <v>929</v>
      </c>
    </row>
    <row r="259" spans="1:8">
      <c r="A259" t="n">
        <v>258</v>
      </c>
      <c r="B259" t="s">
        <v>8</v>
      </c>
      <c r="C259" s="1" t="n">
        <v>42106.11358796297</v>
      </c>
      <c r="D259" t="s">
        <v>930</v>
      </c>
      <c r="E259" t="s">
        <v>39</v>
      </c>
      <c r="F259" t="s">
        <v>931</v>
      </c>
      <c r="G259" t="s">
        <v>40</v>
      </c>
      <c r="H259" t="s">
        <v>932</v>
      </c>
    </row>
    <row r="260" spans="1:8">
      <c r="A260" t="n">
        <v>259</v>
      </c>
      <c r="B260" t="s">
        <v>8</v>
      </c>
      <c r="C260" s="1" t="n">
        <v>39708.52944444444</v>
      </c>
      <c r="D260" t="s">
        <v>933</v>
      </c>
      <c r="E260" t="s">
        <v>60</v>
      </c>
      <c r="F260" t="s">
        <v>188</v>
      </c>
      <c r="G260" t="s">
        <v>934</v>
      </c>
      <c r="H260" t="s">
        <v>935</v>
      </c>
    </row>
    <row r="261" spans="1:8">
      <c r="A261" t="n">
        <v>260</v>
      </c>
      <c r="B261" t="s">
        <v>8</v>
      </c>
      <c r="C261" s="1" t="n">
        <v>40291.68934027778</v>
      </c>
      <c r="D261" t="s">
        <v>936</v>
      </c>
      <c r="E261" t="s">
        <v>937</v>
      </c>
      <c r="F261" t="s">
        <v>56</v>
      </c>
      <c r="G261" t="s">
        <v>938</v>
      </c>
      <c r="H261" t="s">
        <v>939</v>
      </c>
    </row>
    <row r="262" spans="1:8">
      <c r="A262" t="n">
        <v>261</v>
      </c>
      <c r="B262" t="s">
        <v>8</v>
      </c>
      <c r="C262" s="1" t="n">
        <v>39742.86525462963</v>
      </c>
      <c r="D262" t="s">
        <v>940</v>
      </c>
      <c r="E262" t="s">
        <v>941</v>
      </c>
      <c r="F262" t="s">
        <v>942</v>
      </c>
      <c r="G262" t="s">
        <v>943</v>
      </c>
      <c r="H262" t="s">
        <v>944</v>
      </c>
    </row>
    <row r="263" spans="1:8">
      <c r="A263" t="n">
        <v>262</v>
      </c>
      <c r="B263" t="s">
        <v>8</v>
      </c>
      <c r="C263" s="1" t="n">
        <v>41928.73979166667</v>
      </c>
      <c r="D263" t="s">
        <v>945</v>
      </c>
      <c r="E263" t="s">
        <v>67</v>
      </c>
      <c r="F263" t="s">
        <v>68</v>
      </c>
      <c r="G263" t="s">
        <v>946</v>
      </c>
      <c r="H263" t="s">
        <v>947</v>
      </c>
    </row>
    <row r="264" spans="1:8">
      <c r="A264" t="n">
        <v>263</v>
      </c>
      <c r="B264" t="s">
        <v>8</v>
      </c>
      <c r="C264" s="1" t="n">
        <v>39639.7984375</v>
      </c>
      <c r="D264" t="s">
        <v>948</v>
      </c>
      <c r="E264" t="s">
        <v>949</v>
      </c>
      <c r="F264" t="s">
        <v>20</v>
      </c>
      <c r="G264" t="s">
        <v>950</v>
      </c>
      <c r="H264" t="s">
        <v>951</v>
      </c>
    </row>
    <row r="265" spans="1:8">
      <c r="A265" t="n">
        <v>264</v>
      </c>
      <c r="B265" t="s">
        <v>8</v>
      </c>
      <c r="C265" s="1" t="n">
        <v>41926.79642361111</v>
      </c>
      <c r="D265" t="s">
        <v>952</v>
      </c>
      <c r="E265" t="s">
        <v>67</v>
      </c>
      <c r="F265" t="s">
        <v>68</v>
      </c>
      <c r="G265">
        <f>?UTF-8?Q?=E2=80=8BCorrect_The_Record_Tuesday_October_14=2C_2014_After?=
	=?UTF-8?Q?noon_Roundup?=</f>
        <v/>
      </c>
      <c r="H265" t="s">
        <v>953</v>
      </c>
    </row>
    <row r="266" spans="1:8">
      <c r="A266" t="n">
        <v>265</v>
      </c>
      <c r="B266" t="s">
        <v>8</v>
      </c>
      <c r="C266" s="1" t="n">
        <v>39642.6427662037</v>
      </c>
      <c r="D266" t="s">
        <v>954</v>
      </c>
      <c r="E266" t="s">
        <v>955</v>
      </c>
      <c r="F266" t="s">
        <v>20</v>
      </c>
      <c r="G266" t="s">
        <v>956</v>
      </c>
      <c r="H266" t="s">
        <v>957</v>
      </c>
    </row>
    <row r="267" spans="1:8">
      <c r="A267" t="n">
        <v>266</v>
      </c>
      <c r="B267" t="s">
        <v>8</v>
      </c>
      <c r="C267" s="1" t="n">
        <v>42312.29166666666</v>
      </c>
      <c r="D267" t="s">
        <v>958</v>
      </c>
      <c r="E267" t="s">
        <v>509</v>
      </c>
      <c r="F267" t="s">
        <v>52</v>
      </c>
      <c r="G267" t="s">
        <v>959</v>
      </c>
      <c r="H267" t="s">
        <v>960</v>
      </c>
    </row>
    <row r="268" spans="1:8">
      <c r="A268" t="n">
        <v>267</v>
      </c>
      <c r="B268" t="s">
        <v>8</v>
      </c>
      <c r="C268" s="1" t="n">
        <v>42143.49173611111</v>
      </c>
      <c r="D268" t="s">
        <v>961</v>
      </c>
      <c r="E268" t="s">
        <v>87</v>
      </c>
      <c r="F268" t="s">
        <v>87</v>
      </c>
      <c r="G268" t="s">
        <v>962</v>
      </c>
      <c r="H268" t="s">
        <v>963</v>
      </c>
    </row>
    <row r="269" spans="1:8">
      <c r="A269" t="n">
        <v>268</v>
      </c>
      <c r="B269" t="s">
        <v>8</v>
      </c>
      <c r="C269" s="1" t="n">
        <v>42031.56225694445</v>
      </c>
      <c r="D269" t="s">
        <v>964</v>
      </c>
      <c r="E269" t="s">
        <v>67</v>
      </c>
      <c r="F269" t="s">
        <v>68</v>
      </c>
      <c r="G269">
        <f>?UTF-8?Q?=E2=80=8BCorrect_The_Record_Tuesday_January_27=2C_2015_Morni?=
	=?UTF-8?Q?ng_Roundup?=</f>
        <v/>
      </c>
      <c r="H269" t="s">
        <v>965</v>
      </c>
    </row>
    <row r="270" spans="1:8">
      <c r="A270" t="n">
        <v>269</v>
      </c>
      <c r="B270" t="s">
        <v>8</v>
      </c>
      <c r="C270" s="1" t="n">
        <v>42347.60467592593</v>
      </c>
      <c r="D270" t="s">
        <v>966</v>
      </c>
      <c r="E270">
        <f>?utf-8?Q?American=20Security=20Project?= &lt;info@americansecurityproject.org&gt;</f>
        <v/>
      </c>
      <c r="F270" t="s">
        <v>56</v>
      </c>
      <c r="G270">
        <f>?utf-8?Q?Latest=20News=20from=20the=20American=20Security=20Project?=</f>
        <v/>
      </c>
      <c r="H270" t="s">
        <v>967</v>
      </c>
    </row>
    <row r="271" spans="1:8">
      <c r="A271" t="n">
        <v>270</v>
      </c>
      <c r="B271" t="s">
        <v>8</v>
      </c>
      <c r="C271" s="1" t="n">
        <v>39610.08686342592</v>
      </c>
      <c r="D271" t="s">
        <v>968</v>
      </c>
      <c r="E271" t="s">
        <v>886</v>
      </c>
      <c r="F271" t="s">
        <v>20</v>
      </c>
      <c r="G271" t="s">
        <v>969</v>
      </c>
      <c r="H271" t="s">
        <v>970</v>
      </c>
    </row>
    <row r="272" spans="1:8">
      <c r="A272" t="n">
        <v>271</v>
      </c>
      <c r="B272" t="s">
        <v>8</v>
      </c>
      <c r="C272" s="1" t="n">
        <v>39941.68817129629</v>
      </c>
      <c r="D272" t="s">
        <v>971</v>
      </c>
      <c r="E272" t="s">
        <v>972</v>
      </c>
      <c r="F272" t="s">
        <v>20</v>
      </c>
      <c r="G272" t="s">
        <v>973</v>
      </c>
      <c r="H272" t="s">
        <v>974</v>
      </c>
    </row>
    <row r="273" spans="1:8">
      <c r="A273" t="n">
        <v>272</v>
      </c>
      <c r="B273" t="s">
        <v>8</v>
      </c>
      <c r="C273" s="1" t="n">
        <v>42187.96390046296</v>
      </c>
      <c r="D273" t="s">
        <v>975</v>
      </c>
      <c r="E273" t="s">
        <v>140</v>
      </c>
      <c r="F273" t="s">
        <v>274</v>
      </c>
      <c r="G273" t="s">
        <v>976</v>
      </c>
      <c r="H273" t="s">
        <v>977</v>
      </c>
    </row>
    <row r="274" spans="1:8">
      <c r="A274" t="n">
        <v>273</v>
      </c>
      <c r="B274" t="s">
        <v>1</v>
      </c>
      <c r="C274" s="1" t="n">
        <v>42117.82673611111</v>
      </c>
      <c r="D274" t="s">
        <v>978</v>
      </c>
      <c r="E274" t="s">
        <v>43</v>
      </c>
      <c r="F274" t="s">
        <v>16</v>
      </c>
      <c r="G274" t="s">
        <v>979</v>
      </c>
      <c r="H274" t="s">
        <v>980</v>
      </c>
    </row>
    <row r="275" spans="1:8">
      <c r="A275" t="n">
        <v>274</v>
      </c>
      <c r="B275" t="s">
        <v>1</v>
      </c>
      <c r="C275" s="1" t="n">
        <v>42188.67733796296</v>
      </c>
      <c r="D275" t="s">
        <v>981</v>
      </c>
      <c r="E275" t="s">
        <v>30</v>
      </c>
      <c r="F275" t="s">
        <v>132</v>
      </c>
      <c r="G275">
        <f>?UTF-8?Q?Re=3A_Hillary_Clinton_to_Jewish_donors=3A_I=E2=80=99ll_be_bett?=
	=?UTF-8?Q?er_for_Israel_than_Obama_=2D_POLITICO?=</f>
        <v/>
      </c>
      <c r="H275" t="s">
        <v>982</v>
      </c>
    </row>
    <row r="276" spans="1:8">
      <c r="A276" t="n">
        <v>275</v>
      </c>
      <c r="B276" t="s">
        <v>8</v>
      </c>
      <c r="C276" s="1" t="n">
        <v>42113.0185300926</v>
      </c>
      <c r="D276" t="s">
        <v>983</v>
      </c>
      <c r="E276" t="s">
        <v>984</v>
      </c>
      <c r="F276" t="s">
        <v>146</v>
      </c>
      <c r="G276" t="s">
        <v>252</v>
      </c>
      <c r="H276" t="s">
        <v>985</v>
      </c>
    </row>
    <row r="277" spans="1:8">
      <c r="A277" t="n">
        <v>276</v>
      </c>
      <c r="B277" t="s">
        <v>8</v>
      </c>
      <c r="C277" s="1" t="n">
        <v>42100.61644675926</v>
      </c>
      <c r="D277" t="s">
        <v>986</v>
      </c>
      <c r="E277" t="s">
        <v>533</v>
      </c>
      <c r="F277" t="s">
        <v>56</v>
      </c>
      <c r="G277" t="s">
        <v>987</v>
      </c>
      <c r="H277" t="s">
        <v>988</v>
      </c>
    </row>
    <row r="278" spans="1:8">
      <c r="A278" t="n">
        <v>277</v>
      </c>
      <c r="B278" t="s">
        <v>1</v>
      </c>
      <c r="C278" s="1" t="n">
        <v>42182.80706018519</v>
      </c>
      <c r="D278" t="s">
        <v>989</v>
      </c>
      <c r="E278" t="s">
        <v>651</v>
      </c>
      <c r="F278" t="s">
        <v>990</v>
      </c>
      <c r="G278" t="s">
        <v>991</v>
      </c>
      <c r="H278" t="s">
        <v>992</v>
      </c>
    </row>
    <row r="279" spans="1:8">
      <c r="A279" t="n">
        <v>278</v>
      </c>
      <c r="B279" t="s">
        <v>8</v>
      </c>
      <c r="C279" s="1" t="n">
        <v>42300.75664351852</v>
      </c>
      <c r="D279" t="s">
        <v>993</v>
      </c>
      <c r="E279" t="s">
        <v>372</v>
      </c>
      <c r="F279" t="s">
        <v>150</v>
      </c>
      <c r="G279" t="s">
        <v>994</v>
      </c>
      <c r="H279" t="s">
        <v>995</v>
      </c>
    </row>
    <row r="280" spans="1:8">
      <c r="A280" t="n">
        <v>279</v>
      </c>
      <c r="B280" t="s">
        <v>8</v>
      </c>
      <c r="C280" s="1" t="n">
        <v>42345.84756944444</v>
      </c>
      <c r="D280" t="s">
        <v>996</v>
      </c>
      <c r="E280">
        <f>?utf-8?Q?The=20Common=20Good?= &lt;patriciaduff@thecommongood.net&gt;</f>
        <v/>
      </c>
      <c r="F280" t="s">
        <v>52</v>
      </c>
      <c r="G280">
        <f>?utf-8?Q?Important=20Briefing=20on=20the=20War=20on=20Terror=20in=20Syria?=</f>
        <v/>
      </c>
      <c r="H280" t="s">
        <v>997</v>
      </c>
    </row>
    <row r="281" spans="1:8">
      <c r="A281" t="n">
        <v>280</v>
      </c>
      <c r="B281" t="s">
        <v>8</v>
      </c>
      <c r="C281" s="1" t="n">
        <v>39688.60125</v>
      </c>
      <c r="D281" t="s">
        <v>998</v>
      </c>
      <c r="E281" t="s">
        <v>999</v>
      </c>
      <c r="F281" t="s">
        <v>473</v>
      </c>
      <c r="G281" t="s">
        <v>1000</v>
      </c>
      <c r="H281" t="s">
        <v>1001</v>
      </c>
    </row>
    <row r="282" spans="1:8">
      <c r="A282" t="n">
        <v>281</v>
      </c>
      <c r="B282" t="s">
        <v>8</v>
      </c>
      <c r="C282" s="1" t="n">
        <v>42099.54211805556</v>
      </c>
      <c r="D282" t="s">
        <v>1002</v>
      </c>
      <c r="E282" t="s">
        <v>266</v>
      </c>
      <c r="F282" t="s">
        <v>25</v>
      </c>
      <c r="G282" t="s">
        <v>1003</v>
      </c>
      <c r="H282" t="s">
        <v>1004</v>
      </c>
    </row>
    <row r="283" spans="1:8">
      <c r="A283" t="n">
        <v>282</v>
      </c>
      <c r="B283" t="s">
        <v>8</v>
      </c>
      <c r="C283" s="1" t="n">
        <v>41831.74046296296</v>
      </c>
      <c r="D283" t="s">
        <v>1005</v>
      </c>
      <c r="E283" t="s">
        <v>67</v>
      </c>
      <c r="F283" t="s">
        <v>68</v>
      </c>
      <c r="G283" t="s">
        <v>1006</v>
      </c>
      <c r="H283" t="s">
        <v>1007</v>
      </c>
    </row>
    <row r="284" spans="1:8">
      <c r="A284" t="n">
        <v>283</v>
      </c>
      <c r="B284" t="s">
        <v>8</v>
      </c>
      <c r="C284" s="1" t="n">
        <v>41720.61003472222</v>
      </c>
      <c r="D284" t="s">
        <v>1008</v>
      </c>
      <c r="E284" t="s">
        <v>1009</v>
      </c>
      <c r="F284" t="s">
        <v>1010</v>
      </c>
      <c r="G284" t="s">
        <v>1011</v>
      </c>
      <c r="H284" t="s">
        <v>1012</v>
      </c>
    </row>
    <row r="285" spans="1:8">
      <c r="A285" t="n">
        <v>284</v>
      </c>
      <c r="B285" t="s">
        <v>8</v>
      </c>
      <c r="C285" s="1" t="n">
        <v>39595.71422453703</v>
      </c>
      <c r="D285" t="s">
        <v>1013</v>
      </c>
      <c r="E285" t="s">
        <v>768</v>
      </c>
      <c r="F285" t="s">
        <v>283</v>
      </c>
      <c r="G285" t="s">
        <v>1014</v>
      </c>
      <c r="H285" t="s">
        <v>1015</v>
      </c>
    </row>
    <row r="286" spans="1:8">
      <c r="A286" t="n">
        <v>285</v>
      </c>
      <c r="B286" t="s">
        <v>8</v>
      </c>
      <c r="C286" s="1" t="n">
        <v>41281.72488425926</v>
      </c>
      <c r="D286" t="s">
        <v>1016</v>
      </c>
      <c r="E286" t="s">
        <v>1017</v>
      </c>
      <c r="F286" t="s">
        <v>56</v>
      </c>
      <c r="G286">
        <f>?UTF-8?Q?Our_Next_Secretary_of_Defense_Is=E2=80=A6.?=</f>
        <v/>
      </c>
      <c r="H286" t="s">
        <v>1018</v>
      </c>
    </row>
    <row r="287" spans="1:8">
      <c r="A287" t="n">
        <v>286</v>
      </c>
      <c r="B287" t="s">
        <v>8</v>
      </c>
      <c r="C287" s="1" t="n">
        <v>42188.6596875</v>
      </c>
      <c r="D287" t="s">
        <v>1019</v>
      </c>
      <c r="E287" t="s">
        <v>25</v>
      </c>
      <c r="F287" t="s">
        <v>1020</v>
      </c>
      <c r="G287" t="s">
        <v>1021</v>
      </c>
      <c r="H287" t="s">
        <v>1022</v>
      </c>
    </row>
    <row r="288" spans="1:8">
      <c r="A288" t="n">
        <v>287</v>
      </c>
      <c r="B288" t="s">
        <v>8</v>
      </c>
      <c r="C288" s="1" t="n">
        <v>42040.70922453704</v>
      </c>
      <c r="D288" t="s">
        <v>1023</v>
      </c>
      <c r="E288" t="s">
        <v>29</v>
      </c>
      <c r="F288" t="s">
        <v>1024</v>
      </c>
      <c r="G288" t="s">
        <v>1025</v>
      </c>
      <c r="H288" t="s">
        <v>1026</v>
      </c>
    </row>
    <row r="289" spans="1:8">
      <c r="A289" t="n">
        <v>288</v>
      </c>
      <c r="B289" t="s">
        <v>8</v>
      </c>
      <c r="C289" s="1" t="n">
        <v>42125.64123842592</v>
      </c>
      <c r="D289" t="s">
        <v>1027</v>
      </c>
      <c r="E289" t="s">
        <v>25</v>
      </c>
      <c r="F289" t="s">
        <v>24</v>
      </c>
      <c r="G289" t="s">
        <v>877</v>
      </c>
      <c r="H289" t="s">
        <v>1028</v>
      </c>
    </row>
    <row r="290" spans="1:8">
      <c r="A290" t="n">
        <v>289</v>
      </c>
      <c r="B290" t="s">
        <v>8</v>
      </c>
      <c r="C290" s="1" t="n">
        <v>42286.81165509259</v>
      </c>
      <c r="D290" t="s">
        <v>1029</v>
      </c>
      <c r="E290" t="s">
        <v>1030</v>
      </c>
      <c r="F290" t="s">
        <v>1031</v>
      </c>
      <c r="G290" t="s">
        <v>1032</v>
      </c>
      <c r="H290" t="s">
        <v>1033</v>
      </c>
    </row>
    <row r="291" spans="1:8">
      <c r="A291" t="n">
        <v>290</v>
      </c>
      <c r="B291" t="s">
        <v>8</v>
      </c>
      <c r="C291" s="1" t="n">
        <v>42219.9099074074</v>
      </c>
      <c r="D291" t="s">
        <v>1034</v>
      </c>
      <c r="E291" t="s">
        <v>25</v>
      </c>
      <c r="F291" t="s">
        <v>1035</v>
      </c>
      <c r="G291">
        <f>?UTF-8?Q?Re=3A_Fwd=3A_EPA=E2=80=99s_nuclear_shift_eases_climate_goals_f?=
	=?UTF-8?Q?or_South_Carolina=2C_Georgia?=</f>
        <v/>
      </c>
      <c r="H291" t="s">
        <v>1036</v>
      </c>
    </row>
    <row r="292" spans="1:8">
      <c r="A292" t="n">
        <v>291</v>
      </c>
      <c r="B292" t="s">
        <v>8</v>
      </c>
      <c r="C292" s="1" t="n">
        <v>42229.83950231481</v>
      </c>
      <c r="D292" t="s">
        <v>1037</v>
      </c>
      <c r="E292" t="s">
        <v>1038</v>
      </c>
      <c r="F292" t="s">
        <v>52</v>
      </c>
      <c r="G292" t="s">
        <v>1039</v>
      </c>
      <c r="H292" t="s">
        <v>1040</v>
      </c>
    </row>
    <row r="293" spans="1:8">
      <c r="A293" t="n">
        <v>292</v>
      </c>
      <c r="B293" t="s">
        <v>8</v>
      </c>
      <c r="C293" s="1" t="n">
        <v>41854.76881944444</v>
      </c>
      <c r="D293" t="s">
        <v>1041</v>
      </c>
      <c r="E293" t="s">
        <v>111</v>
      </c>
      <c r="F293" t="s">
        <v>52</v>
      </c>
      <c r="G293" t="s">
        <v>1042</v>
      </c>
      <c r="H293" t="s">
        <v>1043</v>
      </c>
    </row>
    <row r="294" spans="1:8">
      <c r="A294" t="n">
        <v>293</v>
      </c>
      <c r="B294" t="s">
        <v>8</v>
      </c>
      <c r="C294" s="1" t="n">
        <v>41941.50817129629</v>
      </c>
      <c r="D294" t="s">
        <v>1044</v>
      </c>
      <c r="E294" t="s">
        <v>67</v>
      </c>
      <c r="F294" t="s">
        <v>68</v>
      </c>
      <c r="G294">
        <f>?UTF-8?Q?=E2=80=8BCorrect_The_Record_Wednesday_October_29=2C_2014_Mor?=
	=?UTF-8?Q?ning_Roundup?=</f>
        <v/>
      </c>
      <c r="H294" t="s">
        <v>1045</v>
      </c>
    </row>
    <row r="295" spans="1:8">
      <c r="A295" t="n">
        <v>294</v>
      </c>
      <c r="B295" t="s">
        <v>8</v>
      </c>
      <c r="C295" s="1" t="n">
        <v>39632.24392361111</v>
      </c>
      <c r="D295" t="s">
        <v>1046</v>
      </c>
      <c r="E295" t="s">
        <v>1047</v>
      </c>
      <c r="F295" t="s">
        <v>1048</v>
      </c>
      <c r="G295" t="s">
        <v>1049</v>
      </c>
      <c r="H295" t="s">
        <v>1050</v>
      </c>
    </row>
    <row r="296" spans="1:8">
      <c r="A296" t="n">
        <v>295</v>
      </c>
      <c r="B296" t="s">
        <v>8</v>
      </c>
      <c r="C296" s="1" t="n">
        <v>42421.11893518519</v>
      </c>
      <c r="D296" t="s">
        <v>1051</v>
      </c>
      <c r="E296" t="s">
        <v>736</v>
      </c>
      <c r="F296" t="s">
        <v>52</v>
      </c>
      <c r="G296" t="s">
        <v>1052</v>
      </c>
      <c r="H296" t="s">
        <v>1053</v>
      </c>
    </row>
    <row r="297" spans="1:8">
      <c r="A297" t="n">
        <v>296</v>
      </c>
      <c r="B297" t="s">
        <v>8</v>
      </c>
      <c r="C297" s="1" t="n">
        <v>39679.53046296296</v>
      </c>
      <c r="D297" t="s">
        <v>1054</v>
      </c>
      <c r="E297" t="s">
        <v>60</v>
      </c>
      <c r="F297" t="s">
        <v>188</v>
      </c>
      <c r="G297" t="s">
        <v>1055</v>
      </c>
      <c r="H297" t="s">
        <v>1056</v>
      </c>
    </row>
    <row r="298" spans="1:8">
      <c r="A298" t="n">
        <v>297</v>
      </c>
      <c r="B298" t="s">
        <v>1</v>
      </c>
      <c r="C298" s="1" t="n">
        <v>42078.03498842593</v>
      </c>
      <c r="D298" t="s">
        <v>1057</v>
      </c>
      <c r="E298" t="s">
        <v>48</v>
      </c>
      <c r="F298" t="s">
        <v>323</v>
      </c>
      <c r="G298" t="s">
        <v>801</v>
      </c>
      <c r="H298" t="s">
        <v>1058</v>
      </c>
    </row>
    <row r="299" spans="1:8">
      <c r="A299" t="n">
        <v>298</v>
      </c>
      <c r="B299" t="s">
        <v>8</v>
      </c>
      <c r="C299" s="1" t="n">
        <v>41991.86140046296</v>
      </c>
      <c r="D299" t="s">
        <v>1059</v>
      </c>
      <c r="E299" t="s">
        <v>67</v>
      </c>
      <c r="F299" t="s">
        <v>68</v>
      </c>
      <c r="G299">
        <f>?UTF-8?Q?=E2=80=8BCorrect_The_Record_Thursday_December_18=2C_2014_Aft?=
	=?UTF-8?Q?ernoon_Roundup?=</f>
        <v/>
      </c>
      <c r="H299" t="s">
        <v>1060</v>
      </c>
    </row>
    <row r="300" spans="1:8">
      <c r="A300" t="n">
        <v>299</v>
      </c>
      <c r="B300" t="s">
        <v>8</v>
      </c>
      <c r="C300" s="1" t="n">
        <v>39625.77260416667</v>
      </c>
      <c r="D300" t="s">
        <v>1061</v>
      </c>
      <c r="E300" t="s">
        <v>361</v>
      </c>
      <c r="F300" t="s">
        <v>20</v>
      </c>
      <c r="G300" t="s">
        <v>1062</v>
      </c>
      <c r="H300" t="s">
        <v>1063</v>
      </c>
    </row>
    <row r="301" spans="1:8">
      <c r="A301" t="n">
        <v>300</v>
      </c>
      <c r="B301" t="s">
        <v>8</v>
      </c>
      <c r="C301" s="1" t="n">
        <v>39642.8215162037</v>
      </c>
      <c r="D301" t="s">
        <v>1064</v>
      </c>
      <c r="E301" t="s">
        <v>214</v>
      </c>
      <c r="F301" t="s">
        <v>215</v>
      </c>
      <c r="G301" t="s">
        <v>1065</v>
      </c>
      <c r="H301" t="s">
        <v>1066</v>
      </c>
    </row>
    <row r="302" spans="1:8">
      <c r="A302" t="n">
        <v>301</v>
      </c>
      <c r="B302" t="s">
        <v>1</v>
      </c>
      <c r="C302" s="1" t="n">
        <v>42221.93960648148</v>
      </c>
      <c r="D302" t="s">
        <v>1067</v>
      </c>
      <c r="E302" t="s">
        <v>30</v>
      </c>
      <c r="F302" t="s">
        <v>92</v>
      </c>
      <c r="G302" t="s">
        <v>93</v>
      </c>
      <c r="H302" t="s">
        <v>1068</v>
      </c>
    </row>
    <row r="303" spans="1:8">
      <c r="A303" t="n">
        <v>302</v>
      </c>
      <c r="B303" t="s">
        <v>8</v>
      </c>
      <c r="C303" s="1" t="n">
        <v>42193.46574074074</v>
      </c>
      <c r="D303" t="s">
        <v>1069</v>
      </c>
      <c r="E303" t="s">
        <v>87</v>
      </c>
      <c r="F303" t="s">
        <v>87</v>
      </c>
      <c r="G303" t="s">
        <v>1070</v>
      </c>
      <c r="H303" t="s">
        <v>1071</v>
      </c>
    </row>
    <row r="304" spans="1:8">
      <c r="A304" t="n">
        <v>303</v>
      </c>
      <c r="B304" t="s">
        <v>1</v>
      </c>
      <c r="C304" s="1" t="n">
        <v>42145.95069444444</v>
      </c>
      <c r="D304" t="s">
        <v>1072</v>
      </c>
      <c r="E304" t="s">
        <v>209</v>
      </c>
      <c r="F304" t="s">
        <v>493</v>
      </c>
      <c r="G304" t="s">
        <v>1073</v>
      </c>
      <c r="H304" t="s">
        <v>1074</v>
      </c>
    </row>
    <row r="305" spans="1:8">
      <c r="A305" t="n">
        <v>304</v>
      </c>
      <c r="B305" t="s">
        <v>8</v>
      </c>
      <c r="C305" s="1" t="n">
        <v>41915.64288194444</v>
      </c>
      <c r="D305" t="s">
        <v>1075</v>
      </c>
      <c r="E305" t="s">
        <v>1076</v>
      </c>
      <c r="F305" t="s">
        <v>1077</v>
      </c>
      <c r="G305" t="s">
        <v>1078</v>
      </c>
      <c r="H305" t="s">
        <v>1079</v>
      </c>
    </row>
    <row r="306" spans="1:8">
      <c r="A306" t="n">
        <v>305</v>
      </c>
      <c r="B306" t="s">
        <v>1</v>
      </c>
      <c r="C306" s="1" t="n">
        <v>42317.03984953704</v>
      </c>
      <c r="D306" t="s">
        <v>1080</v>
      </c>
      <c r="E306" t="s">
        <v>348</v>
      </c>
      <c r="F306" t="s">
        <v>25</v>
      </c>
      <c r="G306" t="s">
        <v>1081</v>
      </c>
      <c r="H306" t="s">
        <v>1082</v>
      </c>
    </row>
    <row r="307" spans="1:8">
      <c r="A307" t="n">
        <v>306</v>
      </c>
      <c r="B307" t="s">
        <v>8</v>
      </c>
      <c r="C307" s="1" t="n">
        <v>41873.73600694445</v>
      </c>
      <c r="D307" t="s">
        <v>1083</v>
      </c>
      <c r="E307" t="s">
        <v>725</v>
      </c>
      <c r="F307" t="s">
        <v>537</v>
      </c>
      <c r="G307" t="s">
        <v>1084</v>
      </c>
      <c r="H307" t="s">
        <v>1085</v>
      </c>
    </row>
    <row r="308" spans="1:8">
      <c r="A308" t="n">
        <v>307</v>
      </c>
      <c r="B308" t="s">
        <v>1</v>
      </c>
      <c r="C308" s="1" t="n">
        <v>42235.45328703704</v>
      </c>
      <c r="D308" t="s">
        <v>1086</v>
      </c>
      <c r="E308" t="s">
        <v>311</v>
      </c>
      <c r="F308" t="s">
        <v>56</v>
      </c>
      <c r="G308" t="s">
        <v>1087</v>
      </c>
      <c r="H308" t="s">
        <v>1088</v>
      </c>
    </row>
    <row r="309" spans="1:8">
      <c r="A309" t="n">
        <v>308</v>
      </c>
      <c r="B309" t="s">
        <v>1</v>
      </c>
      <c r="C309" s="1" t="n">
        <v>42392.99664351852</v>
      </c>
      <c r="D309" t="s">
        <v>1089</v>
      </c>
      <c r="E309" t="s">
        <v>262</v>
      </c>
      <c r="F309" t="s">
        <v>1090</v>
      </c>
      <c r="G309" t="s">
        <v>652</v>
      </c>
      <c r="H309" t="s">
        <v>1091</v>
      </c>
    </row>
    <row r="310" spans="1:8">
      <c r="A310" t="n">
        <v>309</v>
      </c>
      <c r="B310" t="s">
        <v>8</v>
      </c>
      <c r="C310" s="1" t="n">
        <v>42047.911875</v>
      </c>
      <c r="D310" t="s">
        <v>1092</v>
      </c>
      <c r="E310" t="s">
        <v>140</v>
      </c>
      <c r="F310" t="s">
        <v>1093</v>
      </c>
      <c r="G310" t="s">
        <v>1094</v>
      </c>
      <c r="H310" t="s">
        <v>1095</v>
      </c>
    </row>
    <row r="311" spans="1:8">
      <c r="A311" t="n">
        <v>310</v>
      </c>
      <c r="B311" t="s">
        <v>8</v>
      </c>
      <c r="C311" s="1" t="n">
        <v>42201.60724537037</v>
      </c>
      <c r="D311" t="s">
        <v>1096</v>
      </c>
      <c r="E311" t="s">
        <v>140</v>
      </c>
      <c r="F311" t="s">
        <v>274</v>
      </c>
      <c r="G311" t="s">
        <v>1097</v>
      </c>
      <c r="H311" t="s">
        <v>1098</v>
      </c>
    </row>
    <row r="312" spans="1:8">
      <c r="A312" t="n">
        <v>311</v>
      </c>
      <c r="B312" t="s">
        <v>8</v>
      </c>
      <c r="C312" s="1" t="n">
        <v>42301.6519675926</v>
      </c>
      <c r="D312" t="s">
        <v>1099</v>
      </c>
      <c r="E312" t="s">
        <v>323</v>
      </c>
      <c r="F312" t="s">
        <v>1100</v>
      </c>
      <c r="G312" t="s">
        <v>1101</v>
      </c>
      <c r="H312" t="s">
        <v>1102</v>
      </c>
    </row>
    <row r="313" spans="1:8">
      <c r="A313" t="n">
        <v>312</v>
      </c>
      <c r="B313" t="s">
        <v>8</v>
      </c>
      <c r="C313" s="1" t="n">
        <v>42221.61395833334</v>
      </c>
      <c r="D313" t="s">
        <v>1103</v>
      </c>
      <c r="E313" t="s">
        <v>1104</v>
      </c>
      <c r="F313" t="s">
        <v>25</v>
      </c>
      <c r="G313" t="s">
        <v>1105</v>
      </c>
      <c r="H313" t="s">
        <v>1106</v>
      </c>
    </row>
    <row r="314" spans="1:8">
      <c r="A314" t="n">
        <v>313</v>
      </c>
      <c r="B314" t="s">
        <v>8</v>
      </c>
      <c r="C314" s="1" t="n">
        <v>42085.96724537037</v>
      </c>
      <c r="D314" t="s">
        <v>1107</v>
      </c>
      <c r="E314" t="s">
        <v>271</v>
      </c>
      <c r="F314" t="s">
        <v>1108</v>
      </c>
      <c r="G314" t="s">
        <v>1109</v>
      </c>
      <c r="H314" t="s">
        <v>1110</v>
      </c>
    </row>
    <row r="315" spans="1:8">
      <c r="A315" t="n">
        <v>314</v>
      </c>
      <c r="B315" t="s">
        <v>8</v>
      </c>
      <c r="C315" s="1" t="n">
        <v>39616.57512731481</v>
      </c>
      <c r="D315" t="s">
        <v>1111</v>
      </c>
      <c r="E315" t="s">
        <v>1112</v>
      </c>
      <c r="F315" t="s">
        <v>473</v>
      </c>
      <c r="G315" t="s">
        <v>1113</v>
      </c>
      <c r="H315" t="s">
        <v>1114</v>
      </c>
    </row>
    <row r="316" spans="1:8">
      <c r="A316" t="n">
        <v>315</v>
      </c>
      <c r="B316" t="s">
        <v>8</v>
      </c>
      <c r="C316" s="1" t="n">
        <v>39420.80432870371</v>
      </c>
      <c r="D316" t="s">
        <v>1115</v>
      </c>
      <c r="E316" t="s">
        <v>1116</v>
      </c>
      <c r="G316" t="s">
        <v>1117</v>
      </c>
      <c r="H316" t="s">
        <v>1118</v>
      </c>
    </row>
    <row r="317" spans="1:8">
      <c r="A317" t="n">
        <v>316</v>
      </c>
      <c r="B317" t="s">
        <v>1</v>
      </c>
      <c r="C317" s="1" t="n">
        <v>42392.97012731482</v>
      </c>
      <c r="D317" t="s">
        <v>1119</v>
      </c>
      <c r="E317" t="s">
        <v>651</v>
      </c>
      <c r="F317" t="s">
        <v>1120</v>
      </c>
      <c r="G317" t="s">
        <v>1121</v>
      </c>
      <c r="H317" t="s">
        <v>1122</v>
      </c>
    </row>
    <row r="318" spans="1:8">
      <c r="A318" t="n">
        <v>317</v>
      </c>
      <c r="B318" t="s">
        <v>1</v>
      </c>
      <c r="C318" s="1" t="n">
        <v>41831.95583333333</v>
      </c>
      <c r="D318" t="s">
        <v>1123</v>
      </c>
      <c r="E318" t="s">
        <v>425</v>
      </c>
      <c r="F318" t="s">
        <v>56</v>
      </c>
      <c r="G318" t="s">
        <v>1124</v>
      </c>
      <c r="H318" t="s">
        <v>1125</v>
      </c>
    </row>
    <row r="319" spans="1:8">
      <c r="A319" t="n">
        <v>318</v>
      </c>
      <c r="B319" t="s">
        <v>8</v>
      </c>
      <c r="C319" s="1" t="n">
        <v>39753.49493055556</v>
      </c>
      <c r="D319" t="s">
        <v>1126</v>
      </c>
      <c r="E319" t="s">
        <v>1127</v>
      </c>
      <c r="F319" t="s">
        <v>56</v>
      </c>
      <c r="G319" t="s">
        <v>1128</v>
      </c>
      <c r="H319" t="s">
        <v>1129</v>
      </c>
    </row>
    <row r="320" spans="1:8">
      <c r="A320" t="n">
        <v>319</v>
      </c>
      <c r="B320" t="s">
        <v>8</v>
      </c>
      <c r="C320" s="1" t="n">
        <v>41923.72134259259</v>
      </c>
      <c r="D320" t="s">
        <v>1130</v>
      </c>
      <c r="E320" t="s">
        <v>67</v>
      </c>
      <c r="F320" t="s">
        <v>68</v>
      </c>
      <c r="G320" t="s">
        <v>1131</v>
      </c>
      <c r="H320" t="s">
        <v>1132</v>
      </c>
    </row>
    <row r="321" spans="1:8">
      <c r="A321" t="n">
        <v>320</v>
      </c>
      <c r="B321" t="s">
        <v>8</v>
      </c>
      <c r="C321" s="1" t="n">
        <v>41327.89230324074</v>
      </c>
      <c r="D321" t="s">
        <v>1133</v>
      </c>
      <c r="E321" t="s">
        <v>559</v>
      </c>
      <c r="F321" t="s">
        <v>1134</v>
      </c>
      <c r="G321" t="s">
        <v>561</v>
      </c>
      <c r="H321" t="s">
        <v>1135</v>
      </c>
    </row>
    <row r="322" spans="1:8">
      <c r="A322" t="n">
        <v>321</v>
      </c>
      <c r="B322" t="s">
        <v>8</v>
      </c>
      <c r="C322" s="1" t="n">
        <v>42333.49309027778</v>
      </c>
      <c r="D322" t="s">
        <v>1136</v>
      </c>
      <c r="E322" t="s">
        <v>421</v>
      </c>
      <c r="F322" t="s">
        <v>56</v>
      </c>
      <c r="G322" t="s">
        <v>1137</v>
      </c>
      <c r="H322" t="s">
        <v>1138</v>
      </c>
    </row>
    <row r="323" spans="1:8">
      <c r="A323" t="n">
        <v>322</v>
      </c>
      <c r="B323" t="s">
        <v>8</v>
      </c>
      <c r="C323" s="1" t="n">
        <v>40885.83858796296</v>
      </c>
      <c r="D323" t="s">
        <v>1139</v>
      </c>
      <c r="E323" t="s">
        <v>1140</v>
      </c>
      <c r="F323" t="s">
        <v>56</v>
      </c>
      <c r="G323" t="s">
        <v>1141</v>
      </c>
      <c r="H323" t="s">
        <v>1142</v>
      </c>
    </row>
    <row r="324" spans="1:8">
      <c r="A324" t="n">
        <v>323</v>
      </c>
      <c r="B324" t="s">
        <v>1</v>
      </c>
      <c r="C324" s="1" t="n">
        <v>42120.60528935185</v>
      </c>
      <c r="D324" t="s">
        <v>1143</v>
      </c>
      <c r="E324" t="s">
        <v>1144</v>
      </c>
      <c r="F324" t="s">
        <v>15</v>
      </c>
      <c r="G324">
        <f>?UTF-8?Q?Re=3A_=27This_Week=27_Transcript=3A_=27Clinton_Cash=E2=80=99_Author_?=
	=?UTF-8?Q?Peter_Schweizer?=</f>
        <v/>
      </c>
      <c r="H324" t="s">
        <v>1145</v>
      </c>
    </row>
    <row r="325" spans="1:8">
      <c r="A325" t="n">
        <v>324</v>
      </c>
      <c r="B325" t="s">
        <v>8</v>
      </c>
      <c r="C325" s="1" t="n">
        <v>42324.92195601852</v>
      </c>
      <c r="D325" t="s">
        <v>1146</v>
      </c>
      <c r="E325">
        <f>?utf-8?Q?Halifax=20International=20Security=20Forum?=
	&lt;Communications@halifaxtheforum.org&gt;</f>
        <v/>
      </c>
      <c r="F325" t="s">
        <v>1147</v>
      </c>
      <c r="G325">
        <f>?utf-8?Q?NEWS=20RELEASE=3A=C2=A0=207th=20Annual=20Halifax=20International=20Security=20Forum=20Gathers=20in=20Wake=20of=20Terrorist=20Attacks=20on=20Paris?=</f>
        <v/>
      </c>
      <c r="H325" t="s">
        <v>1148</v>
      </c>
    </row>
    <row r="326" spans="1:8">
      <c r="A326" t="n">
        <v>325</v>
      </c>
      <c r="B326" t="s">
        <v>8</v>
      </c>
      <c r="C326" s="1" t="n">
        <v>42340.29166666666</v>
      </c>
      <c r="D326" t="s">
        <v>1149</v>
      </c>
      <c r="E326" t="s">
        <v>509</v>
      </c>
      <c r="F326" t="s">
        <v>52</v>
      </c>
      <c r="G326" t="s">
        <v>1150</v>
      </c>
      <c r="H326" t="s">
        <v>1151</v>
      </c>
    </row>
    <row r="327" spans="1:8">
      <c r="A327" t="n">
        <v>326</v>
      </c>
      <c r="B327" t="s">
        <v>8</v>
      </c>
      <c r="C327" s="1" t="n">
        <v>39658.63819444444</v>
      </c>
      <c r="D327" t="s">
        <v>1152</v>
      </c>
      <c r="E327" t="s">
        <v>278</v>
      </c>
      <c r="F327" t="s">
        <v>20</v>
      </c>
      <c r="G327" t="s">
        <v>1153</v>
      </c>
      <c r="H327" t="s">
        <v>1154</v>
      </c>
    </row>
    <row r="328" spans="1:8">
      <c r="A328" t="n">
        <v>327</v>
      </c>
      <c r="B328" t="s">
        <v>8</v>
      </c>
      <c r="C328" s="1" t="n">
        <v>41849.77503472222</v>
      </c>
      <c r="D328" t="s">
        <v>1155</v>
      </c>
      <c r="E328" t="s">
        <v>67</v>
      </c>
      <c r="F328" t="s">
        <v>68</v>
      </c>
      <c r="G328" t="s">
        <v>1156</v>
      </c>
      <c r="H328" t="s">
        <v>1157</v>
      </c>
    </row>
    <row r="329" spans="1:8">
      <c r="A329" t="n">
        <v>328</v>
      </c>
      <c r="B329" t="s">
        <v>1</v>
      </c>
      <c r="C329" s="1" t="n">
        <v>41363.89069444445</v>
      </c>
      <c r="D329" t="s">
        <v>1158</v>
      </c>
      <c r="E329" t="s">
        <v>1159</v>
      </c>
      <c r="F329" t="s">
        <v>1160</v>
      </c>
      <c r="G329" t="s">
        <v>1161</v>
      </c>
      <c r="H329" t="s">
        <v>1162</v>
      </c>
    </row>
    <row r="330" spans="1:8">
      <c r="A330" t="n">
        <v>329</v>
      </c>
      <c r="B330" t="s">
        <v>8</v>
      </c>
      <c r="C330" s="1" t="n">
        <v>41653.66283564815</v>
      </c>
      <c r="D330" t="s">
        <v>1163</v>
      </c>
      <c r="E330" t="s">
        <v>115</v>
      </c>
      <c r="F330" t="s">
        <v>116</v>
      </c>
      <c r="G330" t="s">
        <v>778</v>
      </c>
      <c r="H330" t="s">
        <v>1164</v>
      </c>
    </row>
    <row r="331" spans="1:8">
      <c r="A331" t="n">
        <v>330</v>
      </c>
      <c r="B331" t="s">
        <v>8</v>
      </c>
      <c r="C331" s="1" t="n">
        <v>42320.87447916667</v>
      </c>
      <c r="D331" t="s">
        <v>1165</v>
      </c>
      <c r="E331">
        <f>?utf-8?Q?Maggie=20Feldman=2DPiltch?= &lt;mfeldmanpiltch@americansecurityproject.org&gt;</f>
        <v/>
      </c>
      <c r="F331" t="s">
        <v>294</v>
      </c>
      <c r="G331">
        <f>?utf-8?Q?ASP=20Event=3A=20TPP=2D=20Implications=20of=20the=20Trans=2DPacific=20Partnership=20on=20Global=20and=20Regional=20Stability?=</f>
        <v/>
      </c>
      <c r="H331" t="s">
        <v>1166</v>
      </c>
    </row>
    <row r="332" spans="1:8">
      <c r="A332" t="n">
        <v>331</v>
      </c>
      <c r="B332" t="s">
        <v>8</v>
      </c>
      <c r="C332" s="1" t="n">
        <v>42362.66534722222</v>
      </c>
      <c r="D332" t="s">
        <v>1167</v>
      </c>
      <c r="E332">
        <f>?utf-8?Q?S.=20Daniel=20Abraham=20Center=20for=20Middle=20East=20Peace?=
	&lt;info@centerpeace.org&gt;</f>
        <v/>
      </c>
      <c r="F332" t="s">
        <v>52</v>
      </c>
      <c r="G332">
        <f>?utf-8?Q?News=20Update=20=2D=20December=2024?=</f>
        <v/>
      </c>
      <c r="H332" t="s">
        <v>1168</v>
      </c>
    </row>
    <row r="333" spans="1:8">
      <c r="A333" t="n">
        <v>332</v>
      </c>
      <c r="B333" t="s">
        <v>8</v>
      </c>
      <c r="C333" s="1" t="n">
        <v>40751.60285879629</v>
      </c>
      <c r="D333" t="s">
        <v>1169</v>
      </c>
      <c r="E333" t="s">
        <v>161</v>
      </c>
      <c r="F333" t="s">
        <v>56</v>
      </c>
      <c r="G333" t="s">
        <v>1170</v>
      </c>
      <c r="H333" t="s">
        <v>1171</v>
      </c>
    </row>
    <row r="334" spans="1:8">
      <c r="A334" t="n">
        <v>333</v>
      </c>
      <c r="B334" t="s">
        <v>8</v>
      </c>
      <c r="C334" s="1" t="n">
        <v>41876.84118055556</v>
      </c>
      <c r="D334" t="s">
        <v>1172</v>
      </c>
      <c r="E334" t="s">
        <v>1173</v>
      </c>
      <c r="F334" t="s">
        <v>68</v>
      </c>
      <c r="G334" t="s">
        <v>1174</v>
      </c>
      <c r="H334" t="s">
        <v>1175</v>
      </c>
    </row>
    <row r="335" spans="1:8">
      <c r="A335" t="n">
        <v>334</v>
      </c>
      <c r="B335" t="s">
        <v>8</v>
      </c>
      <c r="C335" s="1" t="n">
        <v>39658.6550462963</v>
      </c>
      <c r="D335" t="s">
        <v>1176</v>
      </c>
      <c r="E335" t="s">
        <v>1177</v>
      </c>
      <c r="F335" t="s">
        <v>473</v>
      </c>
      <c r="G335" t="s">
        <v>1178</v>
      </c>
      <c r="H335" t="s">
        <v>1179</v>
      </c>
    </row>
    <row r="336" spans="1:8">
      <c r="A336" t="n">
        <v>335</v>
      </c>
      <c r="B336" t="s">
        <v>8</v>
      </c>
      <c r="C336" s="1" t="n">
        <v>42200.26950231481</v>
      </c>
      <c r="D336" t="s">
        <v>1180</v>
      </c>
      <c r="E336">
        <f>?utf-8?Q?S.=20Daniel=20Abraham=20Center=20for=20Middle=20East=20Peace?=
	&lt;info@centerpeace.org&gt;</f>
        <v/>
      </c>
      <c r="F336" t="s">
        <v>52</v>
      </c>
      <c r="G336">
        <f>?utf-8?Q?News=20Update=20=2D=20July=2015=2C=202015?=</f>
        <v/>
      </c>
      <c r="H336" t="s">
        <v>1181</v>
      </c>
    </row>
    <row r="337" spans="1:8">
      <c r="A337" t="n">
        <v>336</v>
      </c>
      <c r="B337" t="s">
        <v>8</v>
      </c>
      <c r="C337" s="1" t="n">
        <v>42212.04910879629</v>
      </c>
      <c r="D337" t="s">
        <v>1182</v>
      </c>
      <c r="E337" t="s">
        <v>24</v>
      </c>
      <c r="F337" t="s">
        <v>25</v>
      </c>
      <c r="G337" t="s">
        <v>1183</v>
      </c>
      <c r="H337" t="s">
        <v>1184</v>
      </c>
    </row>
    <row r="338" spans="1:8">
      <c r="A338" t="n">
        <v>337</v>
      </c>
      <c r="B338" t="s">
        <v>8</v>
      </c>
      <c r="C338" s="1" t="n">
        <v>42067.8365625</v>
      </c>
      <c r="D338" t="s">
        <v>1185</v>
      </c>
      <c r="E338" t="s">
        <v>25</v>
      </c>
      <c r="F338" t="s">
        <v>1186</v>
      </c>
      <c r="G338" t="s">
        <v>1187</v>
      </c>
      <c r="H338" t="s">
        <v>1188</v>
      </c>
    </row>
    <row r="339" spans="1:8">
      <c r="A339" t="n">
        <v>338</v>
      </c>
      <c r="B339" t="s">
        <v>8</v>
      </c>
      <c r="C339" s="1" t="n">
        <v>41949.57680555555</v>
      </c>
      <c r="D339" t="s">
        <v>1189</v>
      </c>
      <c r="E339" t="s">
        <v>67</v>
      </c>
      <c r="F339" t="s">
        <v>68</v>
      </c>
      <c r="G339" t="s">
        <v>1190</v>
      </c>
      <c r="H339" t="s">
        <v>1191</v>
      </c>
    </row>
    <row r="340" spans="1:8">
      <c r="A340" t="n">
        <v>339</v>
      </c>
      <c r="B340" t="s">
        <v>8</v>
      </c>
      <c r="C340" s="1" t="n">
        <v>42018.88871527778</v>
      </c>
      <c r="D340" t="s">
        <v>1192</v>
      </c>
      <c r="E340" t="s">
        <v>111</v>
      </c>
      <c r="F340" t="s">
        <v>52</v>
      </c>
      <c r="G340" t="s">
        <v>1193</v>
      </c>
      <c r="H340" t="s">
        <v>1194</v>
      </c>
    </row>
    <row r="341" spans="1:8">
      <c r="A341" t="n">
        <v>340</v>
      </c>
      <c r="B341" t="s">
        <v>8</v>
      </c>
      <c r="C341" s="1" t="n">
        <v>39657.10821759259</v>
      </c>
      <c r="D341" t="s">
        <v>1195</v>
      </c>
      <c r="E341" t="s">
        <v>96</v>
      </c>
      <c r="F341" t="s">
        <v>20</v>
      </c>
      <c r="G341" t="s">
        <v>1196</v>
      </c>
      <c r="H341" t="s">
        <v>1197</v>
      </c>
    </row>
    <row r="342" spans="1:8">
      <c r="A342" t="n">
        <v>341</v>
      </c>
      <c r="B342" t="s">
        <v>8</v>
      </c>
      <c r="C342" s="1" t="n">
        <v>39748.97087962963</v>
      </c>
      <c r="D342" t="s">
        <v>1198</v>
      </c>
      <c r="E342" t="s">
        <v>60</v>
      </c>
      <c r="F342" t="s">
        <v>20</v>
      </c>
      <c r="G342" t="s">
        <v>1199</v>
      </c>
      <c r="H342" t="s">
        <v>1200</v>
      </c>
    </row>
    <row r="343" spans="1:8">
      <c r="A343" t="n">
        <v>342</v>
      </c>
      <c r="B343" t="s">
        <v>8</v>
      </c>
      <c r="C343" s="1" t="n">
        <v>42301.64708333334</v>
      </c>
      <c r="D343" t="s">
        <v>1201</v>
      </c>
      <c r="E343" t="s">
        <v>323</v>
      </c>
      <c r="F343" t="s">
        <v>1202</v>
      </c>
      <c r="G343" t="s">
        <v>1101</v>
      </c>
      <c r="H343" t="s">
        <v>1203</v>
      </c>
    </row>
    <row r="344" spans="1:8">
      <c r="A344" t="n">
        <v>343</v>
      </c>
      <c r="B344" t="s">
        <v>8</v>
      </c>
      <c r="C344" s="1" t="n">
        <v>42206.60959490741</v>
      </c>
      <c r="D344" t="s">
        <v>1204</v>
      </c>
      <c r="E344" t="s">
        <v>1104</v>
      </c>
      <c r="F344" t="s">
        <v>25</v>
      </c>
      <c r="G344" t="s">
        <v>1205</v>
      </c>
      <c r="H344" t="s">
        <v>1206</v>
      </c>
    </row>
    <row r="345" spans="1:8">
      <c r="A345" t="n">
        <v>344</v>
      </c>
      <c r="B345" t="s">
        <v>8</v>
      </c>
      <c r="C345" s="1" t="n">
        <v>42386.6346412037</v>
      </c>
      <c r="D345" t="s">
        <v>1207</v>
      </c>
      <c r="E345" t="s">
        <v>1208</v>
      </c>
      <c r="F345" t="s">
        <v>43</v>
      </c>
      <c r="G345" t="s">
        <v>1209</v>
      </c>
      <c r="H345" t="s">
        <v>1210</v>
      </c>
    </row>
    <row r="346" spans="1:8">
      <c r="A346" t="n">
        <v>345</v>
      </c>
      <c r="B346" t="s">
        <v>8</v>
      </c>
      <c r="C346" s="1" t="n">
        <v>42206.46412037037</v>
      </c>
      <c r="D346" t="s">
        <v>1211</v>
      </c>
      <c r="E346" t="s">
        <v>87</v>
      </c>
      <c r="F346" t="s">
        <v>87</v>
      </c>
      <c r="G346" t="s">
        <v>1212</v>
      </c>
      <c r="H346" t="s">
        <v>1213</v>
      </c>
    </row>
    <row r="347" spans="1:8">
      <c r="A347" t="n">
        <v>346</v>
      </c>
      <c r="B347" t="s">
        <v>8</v>
      </c>
      <c r="C347" s="1" t="n">
        <v>42346.93136574074</v>
      </c>
      <c r="D347" t="s">
        <v>1214</v>
      </c>
      <c r="E347" t="s">
        <v>140</v>
      </c>
      <c r="F347" t="s">
        <v>1215</v>
      </c>
      <c r="G347" t="s">
        <v>1216</v>
      </c>
      <c r="H347" t="s">
        <v>1217</v>
      </c>
    </row>
    <row r="348" spans="1:8">
      <c r="A348" t="n">
        <v>347</v>
      </c>
      <c r="B348" t="s">
        <v>8</v>
      </c>
      <c r="C348" s="1" t="n">
        <v>41892.75416666667</v>
      </c>
      <c r="D348" t="s">
        <v>1218</v>
      </c>
      <c r="E348" t="s">
        <v>67</v>
      </c>
      <c r="F348" t="s">
        <v>68</v>
      </c>
      <c r="G348" t="s">
        <v>1219</v>
      </c>
      <c r="H348" t="s">
        <v>1220</v>
      </c>
    </row>
    <row r="349" spans="1:8">
      <c r="A349" t="n">
        <v>348</v>
      </c>
      <c r="B349" t="s">
        <v>8</v>
      </c>
      <c r="C349" s="1" t="n">
        <v>42321.6124537037</v>
      </c>
      <c r="D349" t="s">
        <v>1221</v>
      </c>
      <c r="E349">
        <f>?utf-8?Q?S.=20Daniel=20Abraham=20Center=20for=20Middle=20East=20Peace?=
	&lt;info@centerpeace.org&gt;</f>
        <v/>
      </c>
      <c r="F349" t="s">
        <v>52</v>
      </c>
      <c r="G349">
        <f>?utf-8?Q?News=20Update=20=2D=20November=2013?=</f>
        <v/>
      </c>
      <c r="H349" t="s">
        <v>1222</v>
      </c>
    </row>
    <row r="350" spans="1:8">
      <c r="A350" t="n">
        <v>349</v>
      </c>
      <c r="B350" t="s">
        <v>8</v>
      </c>
      <c r="C350" s="1" t="n">
        <v>40071.8019212963</v>
      </c>
      <c r="D350" t="s">
        <v>1223</v>
      </c>
      <c r="E350" t="s">
        <v>1224</v>
      </c>
      <c r="F350" t="s">
        <v>11</v>
      </c>
      <c r="G350" t="s">
        <v>1225</v>
      </c>
      <c r="H350" t="s">
        <v>1226</v>
      </c>
    </row>
    <row r="351" spans="1:8">
      <c r="A351" t="n">
        <v>350</v>
      </c>
      <c r="B351" t="s">
        <v>8</v>
      </c>
      <c r="C351" s="1" t="n">
        <v>39651.63574074074</v>
      </c>
      <c r="D351" t="s">
        <v>1227</v>
      </c>
      <c r="E351" t="s">
        <v>1228</v>
      </c>
      <c r="F351" t="s">
        <v>1229</v>
      </c>
      <c r="G351" t="s">
        <v>1230</v>
      </c>
      <c r="H351" t="s">
        <v>1231</v>
      </c>
    </row>
    <row r="352" spans="1:8">
      <c r="A352" t="n">
        <v>351</v>
      </c>
      <c r="B352" t="s">
        <v>8</v>
      </c>
      <c r="C352" s="1" t="n">
        <v>41889.73453703704</v>
      </c>
      <c r="D352" t="s">
        <v>1232</v>
      </c>
      <c r="E352" t="s">
        <v>1233</v>
      </c>
      <c r="F352" t="s">
        <v>1234</v>
      </c>
      <c r="G352" t="s">
        <v>1235</v>
      </c>
      <c r="H352" t="s">
        <v>1236</v>
      </c>
    </row>
    <row r="353" spans="1:8">
      <c r="A353" t="n">
        <v>352</v>
      </c>
      <c r="B353" t="s">
        <v>1</v>
      </c>
      <c r="C353" s="1" t="n">
        <v>42122.7990625</v>
      </c>
      <c r="D353" t="s">
        <v>1237</v>
      </c>
      <c r="E353" t="s">
        <v>1238</v>
      </c>
      <c r="F353" t="s">
        <v>39</v>
      </c>
      <c r="G353" t="s">
        <v>1239</v>
      </c>
      <c r="H353" t="s">
        <v>1240</v>
      </c>
    </row>
    <row r="354" spans="1:8">
      <c r="A354" t="n">
        <v>353</v>
      </c>
      <c r="B354" t="s">
        <v>8</v>
      </c>
      <c r="C354" s="1" t="n">
        <v>40919.74222222222</v>
      </c>
      <c r="D354" t="s">
        <v>1241</v>
      </c>
      <c r="E354" t="s">
        <v>484</v>
      </c>
      <c r="F354" t="s">
        <v>1242</v>
      </c>
      <c r="G354" t="s">
        <v>1243</v>
      </c>
      <c r="H354" t="s">
        <v>1244</v>
      </c>
    </row>
    <row r="355" spans="1:8">
      <c r="A355" t="n">
        <v>354</v>
      </c>
      <c r="B355" t="s">
        <v>1</v>
      </c>
      <c r="C355" s="1" t="n">
        <v>42368.57984953704</v>
      </c>
      <c r="D355" t="s">
        <v>1245</v>
      </c>
      <c r="E355" t="s">
        <v>24</v>
      </c>
      <c r="F355" t="s">
        <v>25</v>
      </c>
      <c r="G355" t="s">
        <v>1246</v>
      </c>
      <c r="H355" t="s">
        <v>1247</v>
      </c>
    </row>
    <row r="356" spans="1:8">
      <c r="A356" t="n">
        <v>355</v>
      </c>
      <c r="B356" t="s">
        <v>8</v>
      </c>
      <c r="C356" s="1" t="n">
        <v>42157.47910879629</v>
      </c>
      <c r="D356" t="s">
        <v>1248</v>
      </c>
      <c r="E356" t="s">
        <v>87</v>
      </c>
      <c r="F356" t="s">
        <v>88</v>
      </c>
      <c r="G356" t="s">
        <v>1249</v>
      </c>
      <c r="H356" t="s">
        <v>1250</v>
      </c>
    </row>
    <row r="357" spans="1:8">
      <c r="A357" t="n">
        <v>356</v>
      </c>
      <c r="B357" t="s">
        <v>8</v>
      </c>
      <c r="C357" s="1" t="n">
        <v>42408.79143518519</v>
      </c>
      <c r="D357" t="s">
        <v>1251</v>
      </c>
      <c r="E357">
        <f>?utf-8?Q?INSCT?= &lt;insct@syr.edu&gt;</f>
        <v/>
      </c>
      <c r="F357" t="s">
        <v>52</v>
      </c>
      <c r="G357">
        <f>?utf-8?Q?TOMORROW=21=20=22What=27s=20Putin=20Up=20To=3F=20Russia=E2=80=99s=20Assertive=20Foreign=20Policy=2C=22=20with=20Brian=20Taylor=C2=A0?=</f>
        <v/>
      </c>
      <c r="H357" t="s">
        <v>1252</v>
      </c>
    </row>
    <row r="358" spans="1:8">
      <c r="A358" t="n">
        <v>357</v>
      </c>
      <c r="B358" t="s">
        <v>8</v>
      </c>
      <c r="C358" s="1" t="n">
        <v>41873.49292824074</v>
      </c>
      <c r="D358" t="s">
        <v>1253</v>
      </c>
      <c r="E358" t="s">
        <v>546</v>
      </c>
      <c r="F358" t="s">
        <v>537</v>
      </c>
      <c r="G358" t="s">
        <v>1254</v>
      </c>
      <c r="H358" t="s">
        <v>1255</v>
      </c>
    </row>
    <row r="359" spans="1:8">
      <c r="A359" t="n">
        <v>358</v>
      </c>
      <c r="B359" t="s">
        <v>8</v>
      </c>
      <c r="C359" s="1" t="n">
        <v>41829.73550925926</v>
      </c>
      <c r="D359" t="s">
        <v>1256</v>
      </c>
      <c r="E359" t="s">
        <v>67</v>
      </c>
      <c r="F359" t="s">
        <v>68</v>
      </c>
      <c r="G359" t="s">
        <v>1257</v>
      </c>
      <c r="H359" t="s">
        <v>1258</v>
      </c>
    </row>
    <row r="360" spans="1:8">
      <c r="A360" t="n">
        <v>359</v>
      </c>
      <c r="B360" t="s">
        <v>1</v>
      </c>
      <c r="C360" s="1" t="n">
        <v>42227.47910879629</v>
      </c>
      <c r="D360" t="s">
        <v>1259</v>
      </c>
      <c r="E360" t="s">
        <v>55</v>
      </c>
      <c r="F360" t="s">
        <v>56</v>
      </c>
      <c r="G360" t="s">
        <v>1260</v>
      </c>
      <c r="H360" t="s">
        <v>1261</v>
      </c>
    </row>
    <row r="361" spans="1:8">
      <c r="A361" t="n">
        <v>360</v>
      </c>
      <c r="B361" t="s">
        <v>8</v>
      </c>
      <c r="C361" s="1" t="n">
        <v>42200.70116898148</v>
      </c>
      <c r="D361" t="s">
        <v>1262</v>
      </c>
      <c r="E361" t="s">
        <v>1263</v>
      </c>
      <c r="F361" t="s">
        <v>1264</v>
      </c>
      <c r="G361">
        <f>?Windows-1252?Q?FW:_JEB_BUSH_ON_THE_OBAMA_ADMINISTRATION=92S_NUCLEAR_DEA?=
 =?Windows-1252?Q?L_WITH_IRAN?=</f>
        <v/>
      </c>
      <c r="H361" t="s">
        <v>1265</v>
      </c>
    </row>
    <row r="362" spans="1:8">
      <c r="A362" t="n">
        <v>361</v>
      </c>
      <c r="B362" t="s">
        <v>8</v>
      </c>
      <c r="C362" s="1" t="n">
        <v>42037.58858796296</v>
      </c>
      <c r="D362" t="s">
        <v>1266</v>
      </c>
      <c r="E362" t="s">
        <v>271</v>
      </c>
      <c r="F362" t="s">
        <v>271</v>
      </c>
      <c r="G362" t="s">
        <v>1267</v>
      </c>
      <c r="H362" t="s">
        <v>1268</v>
      </c>
    </row>
    <row r="363" spans="1:8">
      <c r="A363" t="n">
        <v>362</v>
      </c>
      <c r="B363" t="s">
        <v>8</v>
      </c>
      <c r="C363" s="1" t="n">
        <v>42082.06143518518</v>
      </c>
      <c r="D363" t="s">
        <v>1269</v>
      </c>
      <c r="E363" t="s">
        <v>323</v>
      </c>
      <c r="F363" t="s">
        <v>1270</v>
      </c>
      <c r="G363" t="s">
        <v>1271</v>
      </c>
      <c r="H363" t="s">
        <v>1272</v>
      </c>
    </row>
    <row r="364" spans="1:8">
      <c r="A364" t="n">
        <v>363</v>
      </c>
      <c r="B364" t="s">
        <v>8</v>
      </c>
      <c r="C364" s="1" t="n">
        <v>42216.82128472222</v>
      </c>
      <c r="D364" t="s">
        <v>1273</v>
      </c>
      <c r="E364" t="s">
        <v>145</v>
      </c>
      <c r="F364" t="s">
        <v>1274</v>
      </c>
      <c r="G364" t="s">
        <v>1275</v>
      </c>
      <c r="H364" t="s">
        <v>1276</v>
      </c>
    </row>
    <row r="365" spans="1:8">
      <c r="A365" t="n">
        <v>364</v>
      </c>
      <c r="B365" t="s">
        <v>8</v>
      </c>
      <c r="C365" s="1" t="n">
        <v>39437.77056712963</v>
      </c>
      <c r="D365" t="s">
        <v>1277</v>
      </c>
      <c r="E365" t="s">
        <v>184</v>
      </c>
      <c r="G365" t="s">
        <v>1278</v>
      </c>
      <c r="H365" t="s">
        <v>1279</v>
      </c>
    </row>
    <row r="366" spans="1:8">
      <c r="A366" t="n">
        <v>365</v>
      </c>
      <c r="B366" t="s">
        <v>8</v>
      </c>
      <c r="C366" s="1" t="n">
        <v>41870.6737037037</v>
      </c>
      <c r="D366" t="s">
        <v>1280</v>
      </c>
      <c r="E366" t="s">
        <v>67</v>
      </c>
      <c r="F366" t="s">
        <v>537</v>
      </c>
      <c r="G366" t="s">
        <v>1281</v>
      </c>
      <c r="H366" t="s">
        <v>1282</v>
      </c>
    </row>
    <row r="367" spans="1:8">
      <c r="A367" t="n">
        <v>366</v>
      </c>
      <c r="B367" t="s">
        <v>8</v>
      </c>
      <c r="C367" s="1" t="n">
        <v>42254.28324074074</v>
      </c>
      <c r="D367" t="s">
        <v>1283</v>
      </c>
      <c r="E367">
        <f>?utf-8?Q?S.=20Daniel=20Abraham=20Center=20for=20Middle=20East=20Peace?=
	&lt;info@centerpeace.org&gt;</f>
        <v/>
      </c>
      <c r="F367" t="s">
        <v>52</v>
      </c>
      <c r="G367">
        <f>?utf-8?Q?News=20Update=20=2D=20September=207=2C=202015?=</f>
        <v/>
      </c>
      <c r="H367" t="s">
        <v>1284</v>
      </c>
    </row>
    <row r="368" spans="1:8">
      <c r="A368" t="n">
        <v>367</v>
      </c>
      <c r="B368" t="s">
        <v>8</v>
      </c>
      <c r="C368" s="1" t="n">
        <v>42258.68590277778</v>
      </c>
      <c r="D368" t="s">
        <v>1285</v>
      </c>
      <c r="E368" t="s">
        <v>1286</v>
      </c>
      <c r="F368" t="s">
        <v>25</v>
      </c>
      <c r="G368" t="s">
        <v>1287</v>
      </c>
      <c r="H368" t="s">
        <v>1288</v>
      </c>
    </row>
    <row r="369" spans="1:8">
      <c r="A369" t="n">
        <v>368</v>
      </c>
      <c r="B369" t="s">
        <v>8</v>
      </c>
      <c r="C369" s="1" t="n">
        <v>39622.51498842592</v>
      </c>
      <c r="D369" t="s">
        <v>1289</v>
      </c>
      <c r="E369" t="s">
        <v>289</v>
      </c>
      <c r="F369" t="s">
        <v>290</v>
      </c>
      <c r="G369" t="s">
        <v>1290</v>
      </c>
      <c r="H369" t="s">
        <v>1291</v>
      </c>
    </row>
    <row r="370" spans="1:8">
      <c r="A370" t="n">
        <v>369</v>
      </c>
      <c r="B370" t="s">
        <v>8</v>
      </c>
      <c r="C370" s="1" t="n">
        <v>42160.63673611111</v>
      </c>
      <c r="D370" t="s">
        <v>1292</v>
      </c>
      <c r="E370" t="s">
        <v>225</v>
      </c>
      <c r="F370" t="s">
        <v>1293</v>
      </c>
      <c r="G370" t="s">
        <v>1294</v>
      </c>
      <c r="H370" t="s">
        <v>1295</v>
      </c>
    </row>
    <row r="371" spans="1:8">
      <c r="A371" t="n">
        <v>370</v>
      </c>
      <c r="B371" t="s">
        <v>8</v>
      </c>
      <c r="C371" s="1" t="n">
        <v>42117.78537037037</v>
      </c>
      <c r="D371" t="s">
        <v>1296</v>
      </c>
      <c r="E371" t="s">
        <v>1297</v>
      </c>
      <c r="F371" t="s">
        <v>1298</v>
      </c>
      <c r="G371" t="s">
        <v>1299</v>
      </c>
      <c r="H371" t="s">
        <v>1300</v>
      </c>
    </row>
    <row r="372" spans="1:8">
      <c r="A372" t="n">
        <v>371</v>
      </c>
      <c r="B372" t="s">
        <v>8</v>
      </c>
      <c r="C372" s="1" t="n">
        <v>42314.65628472222</v>
      </c>
      <c r="D372" t="s">
        <v>1301</v>
      </c>
      <c r="E372" t="s">
        <v>1302</v>
      </c>
      <c r="F372" t="s">
        <v>100</v>
      </c>
      <c r="G372" t="s">
        <v>1303</v>
      </c>
      <c r="H372" t="s">
        <v>1304</v>
      </c>
    </row>
    <row r="373" spans="1:8">
      <c r="A373" t="n">
        <v>372</v>
      </c>
      <c r="B373" t="s">
        <v>1</v>
      </c>
      <c r="C373" s="1" t="n">
        <v>42133.53041666667</v>
      </c>
      <c r="D373" t="s">
        <v>1305</v>
      </c>
      <c r="E373" t="s">
        <v>1306</v>
      </c>
      <c r="F373" t="s">
        <v>56</v>
      </c>
      <c r="G373" t="s">
        <v>1307</v>
      </c>
      <c r="H373" t="s">
        <v>1308</v>
      </c>
    </row>
    <row r="374" spans="1:8">
      <c r="A374" t="n">
        <v>373</v>
      </c>
      <c r="B374" t="s">
        <v>8</v>
      </c>
      <c r="C374" s="1" t="n">
        <v>42180.29293981481</v>
      </c>
      <c r="D374" t="s">
        <v>1309</v>
      </c>
      <c r="E374">
        <f>?utf-8?Q?S.=20Daniel=20Abraham=20Center=20for=20Middle=20East=20Peace?=
	&lt;info@centerpeace.org&gt;</f>
        <v/>
      </c>
      <c r="F374" t="s">
        <v>52</v>
      </c>
      <c r="G374">
        <f>?utf-8?Q?News=20Update=20=2D=20June=2025=2C=202015?=</f>
        <v/>
      </c>
      <c r="H374" t="s">
        <v>1310</v>
      </c>
    </row>
    <row r="375" spans="1:8">
      <c r="A375" t="n">
        <v>374</v>
      </c>
      <c r="B375" t="s">
        <v>8</v>
      </c>
      <c r="C375" s="1" t="n">
        <v>39688.67891203704</v>
      </c>
      <c r="D375" t="s">
        <v>1311</v>
      </c>
      <c r="E375" t="s">
        <v>34</v>
      </c>
      <c r="F375" t="s">
        <v>34</v>
      </c>
      <c r="G375" t="s">
        <v>1312</v>
      </c>
      <c r="H375" t="s">
        <v>1313</v>
      </c>
    </row>
    <row r="376" spans="1:8">
      <c r="A376" t="n">
        <v>375</v>
      </c>
      <c r="B376" t="s">
        <v>1</v>
      </c>
      <c r="C376" s="1" t="n">
        <v>42232.83395833334</v>
      </c>
      <c r="D376" t="s">
        <v>1314</v>
      </c>
      <c r="E376" t="s">
        <v>146</v>
      </c>
      <c r="F376" t="s">
        <v>25</v>
      </c>
      <c r="G376" t="s">
        <v>316</v>
      </c>
      <c r="H376" t="s">
        <v>1315</v>
      </c>
    </row>
    <row r="377" spans="1:8">
      <c r="A377" t="n">
        <v>376</v>
      </c>
      <c r="B377" t="s">
        <v>8</v>
      </c>
      <c r="C377" s="1" t="n">
        <v>39457.73619212963</v>
      </c>
      <c r="D377" t="s">
        <v>1316</v>
      </c>
      <c r="E377" t="s">
        <v>1317</v>
      </c>
      <c r="F377" t="s">
        <v>56</v>
      </c>
      <c r="G377" t="s">
        <v>1318</v>
      </c>
      <c r="H377" t="s">
        <v>1319</v>
      </c>
    </row>
    <row r="378" spans="1:8">
      <c r="A378" t="n">
        <v>377</v>
      </c>
      <c r="B378" t="s">
        <v>8</v>
      </c>
      <c r="C378" s="1" t="n">
        <v>39742.73497685185</v>
      </c>
      <c r="D378" t="s">
        <v>1320</v>
      </c>
      <c r="E378" t="s">
        <v>60</v>
      </c>
      <c r="F378" t="s">
        <v>20</v>
      </c>
      <c r="G378" t="s">
        <v>1321</v>
      </c>
      <c r="H378" t="s">
        <v>1322</v>
      </c>
    </row>
    <row r="379" spans="1:8">
      <c r="A379" t="n">
        <v>378</v>
      </c>
      <c r="B379" t="s">
        <v>8</v>
      </c>
      <c r="C379" s="1" t="n">
        <v>40079.70594907407</v>
      </c>
      <c r="D379" t="s">
        <v>1323</v>
      </c>
      <c r="E379" t="s">
        <v>768</v>
      </c>
      <c r="F379" t="s">
        <v>283</v>
      </c>
      <c r="G379" t="s">
        <v>1324</v>
      </c>
      <c r="H379" t="s">
        <v>1325</v>
      </c>
    </row>
    <row r="380" spans="1:8">
      <c r="A380" t="n">
        <v>379</v>
      </c>
      <c r="B380" t="s">
        <v>8</v>
      </c>
      <c r="C380" s="1" t="n">
        <v>42340.65399305556</v>
      </c>
      <c r="D380" t="s">
        <v>1326</v>
      </c>
      <c r="E380">
        <f>?utf-8?Q?S.=20Daniel=20Abraham=20Center=20for=20Middle=20East=20Peace?=
	&lt;info@centerpeace.org&gt;</f>
        <v/>
      </c>
      <c r="F380" t="s">
        <v>52</v>
      </c>
      <c r="G380">
        <f>?utf-8?Q?News=20Update=20=2D=20December=202?=</f>
        <v/>
      </c>
      <c r="H380" t="s">
        <v>1327</v>
      </c>
    </row>
    <row r="381" spans="1:8">
      <c r="A381" t="n">
        <v>380</v>
      </c>
      <c r="B381" t="s">
        <v>8</v>
      </c>
      <c r="C381" s="1" t="n">
        <v>42418.79166666666</v>
      </c>
      <c r="D381" t="s">
        <v>1328</v>
      </c>
      <c r="E381" t="s">
        <v>1329</v>
      </c>
      <c r="F381" t="s">
        <v>52</v>
      </c>
      <c r="G381" t="s">
        <v>1330</v>
      </c>
      <c r="H381" t="s">
        <v>1331</v>
      </c>
    </row>
    <row r="382" spans="1:8">
      <c r="A382" t="n">
        <v>381</v>
      </c>
      <c r="B382" t="s">
        <v>8</v>
      </c>
      <c r="C382" s="1" t="n">
        <v>42292.79346064815</v>
      </c>
      <c r="D382" t="s">
        <v>1332</v>
      </c>
      <c r="E382">
        <f>?utf-8?Q?American=20Security=20Project?= &lt;info@americansecurityproject.org&gt;</f>
        <v/>
      </c>
      <c r="F382" t="s">
        <v>294</v>
      </c>
      <c r="G382">
        <f>?utf-8?Q?Latest=20News=20from=20the=20American=20Security=20Project?=</f>
        <v/>
      </c>
      <c r="H382" t="s">
        <v>1333</v>
      </c>
    </row>
    <row r="383" spans="1:8">
      <c r="A383" t="n">
        <v>382</v>
      </c>
      <c r="B383" t="s">
        <v>8</v>
      </c>
      <c r="C383" s="1" t="n">
        <v>39652.11105324074</v>
      </c>
      <c r="D383" t="s">
        <v>1334</v>
      </c>
      <c r="E383" t="s">
        <v>96</v>
      </c>
      <c r="F383" t="s">
        <v>20</v>
      </c>
      <c r="G383" t="s">
        <v>1335</v>
      </c>
      <c r="H383" t="s">
        <v>1336</v>
      </c>
    </row>
    <row r="384" spans="1:8">
      <c r="A384" t="n">
        <v>383</v>
      </c>
      <c r="B384" t="s">
        <v>1</v>
      </c>
      <c r="C384" s="1" t="n">
        <v>41533.64479166667</v>
      </c>
      <c r="D384" t="s">
        <v>1337</v>
      </c>
      <c r="E384" t="s">
        <v>1338</v>
      </c>
      <c r="F384" t="s">
        <v>56</v>
      </c>
      <c r="G384" t="s">
        <v>1339</v>
      </c>
      <c r="H384" t="s">
        <v>1340</v>
      </c>
    </row>
    <row r="385" spans="1:8">
      <c r="A385" t="n">
        <v>384</v>
      </c>
      <c r="B385" t="s">
        <v>1</v>
      </c>
      <c r="C385" s="1" t="n">
        <v>41789.91263888889</v>
      </c>
      <c r="D385" t="s">
        <v>1341</v>
      </c>
      <c r="E385" t="s">
        <v>425</v>
      </c>
      <c r="F385" t="s">
        <v>56</v>
      </c>
      <c r="G385" t="s">
        <v>1342</v>
      </c>
      <c r="H385" t="s">
        <v>1343</v>
      </c>
    </row>
    <row r="386" spans="1:8">
      <c r="A386" t="n">
        <v>385</v>
      </c>
      <c r="B386" t="s">
        <v>1</v>
      </c>
      <c r="C386" s="1" t="n">
        <v>42300.8215162037</v>
      </c>
      <c r="D386" t="s">
        <v>1344</v>
      </c>
      <c r="E386" t="s">
        <v>348</v>
      </c>
      <c r="F386" t="s">
        <v>25</v>
      </c>
      <c r="G386" t="s">
        <v>1345</v>
      </c>
      <c r="H386" t="s">
        <v>1346</v>
      </c>
    </row>
    <row r="387" spans="1:8">
      <c r="A387" t="n">
        <v>386</v>
      </c>
      <c r="B387" t="s">
        <v>8</v>
      </c>
      <c r="C387" s="1" t="n">
        <v>42064.66142361111</v>
      </c>
      <c r="D387" t="s">
        <v>1347</v>
      </c>
      <c r="E387" t="s">
        <v>271</v>
      </c>
      <c r="F387" t="s">
        <v>271</v>
      </c>
      <c r="G387" t="s">
        <v>1348</v>
      </c>
      <c r="H387" t="s">
        <v>1349</v>
      </c>
    </row>
    <row r="388" spans="1:8">
      <c r="A388" t="n">
        <v>387</v>
      </c>
      <c r="B388" t="s">
        <v>8</v>
      </c>
      <c r="C388" s="1" t="n">
        <v>39734.95326388889</v>
      </c>
      <c r="D388" t="s">
        <v>1350</v>
      </c>
      <c r="E388" t="s">
        <v>1351</v>
      </c>
      <c r="F388" t="s">
        <v>56</v>
      </c>
      <c r="G388" t="s">
        <v>1352</v>
      </c>
      <c r="H388" t="s">
        <v>1353</v>
      </c>
    </row>
    <row r="389" spans="1:8">
      <c r="A389" t="n">
        <v>388</v>
      </c>
      <c r="B389" t="s">
        <v>1</v>
      </c>
      <c r="C389" s="1" t="n">
        <v>42296.80256944444</v>
      </c>
      <c r="D389" t="s">
        <v>1354</v>
      </c>
      <c r="E389" t="s">
        <v>1355</v>
      </c>
      <c r="F389" t="s">
        <v>56</v>
      </c>
      <c r="G389" t="s">
        <v>1356</v>
      </c>
      <c r="H389" t="s">
        <v>1357</v>
      </c>
    </row>
    <row r="390" spans="1:8">
      <c r="A390" t="n">
        <v>389</v>
      </c>
      <c r="B390" t="s">
        <v>8</v>
      </c>
      <c r="C390" s="1" t="n">
        <v>42262.43327546296</v>
      </c>
      <c r="D390" t="s">
        <v>1358</v>
      </c>
      <c r="E390" t="s">
        <v>421</v>
      </c>
      <c r="F390" t="s">
        <v>56</v>
      </c>
      <c r="G390" t="s">
        <v>1359</v>
      </c>
      <c r="H390" t="s">
        <v>1360</v>
      </c>
    </row>
    <row r="391" spans="1:8">
      <c r="A391" t="n">
        <v>390</v>
      </c>
      <c r="B391" t="s">
        <v>1</v>
      </c>
      <c r="C391" s="1" t="n">
        <v>42164.948125</v>
      </c>
      <c r="D391" t="s">
        <v>1361</v>
      </c>
      <c r="E391" t="s">
        <v>225</v>
      </c>
      <c r="F391" t="s">
        <v>1362</v>
      </c>
      <c r="G391" t="s">
        <v>1363</v>
      </c>
      <c r="H391" t="s">
        <v>1364</v>
      </c>
    </row>
    <row r="392" spans="1:8">
      <c r="A392" t="n">
        <v>391</v>
      </c>
      <c r="B392" t="s">
        <v>1</v>
      </c>
      <c r="C392" s="1" t="n">
        <v>42188.67490740741</v>
      </c>
      <c r="D392" t="s">
        <v>1365</v>
      </c>
      <c r="E392" t="s">
        <v>30</v>
      </c>
      <c r="F392" t="s">
        <v>651</v>
      </c>
      <c r="G392">
        <f>?UTF-8?Q?Re=3A_Hillary_Clinton_to_Jewish_donors=3A_I=E2=80=99ll_be_bett?=
	=?UTF-8?Q?er_for_Israel_than_Obama_=2D_POLITICO?=</f>
        <v/>
      </c>
      <c r="H392" t="s">
        <v>1366</v>
      </c>
    </row>
    <row r="393" spans="1:8">
      <c r="A393" t="n">
        <v>392</v>
      </c>
      <c r="B393" t="s">
        <v>8</v>
      </c>
      <c r="C393" s="1" t="n">
        <v>41892.59788194444</v>
      </c>
      <c r="D393" t="s">
        <v>1367</v>
      </c>
      <c r="E393" t="s">
        <v>1368</v>
      </c>
      <c r="F393" t="s">
        <v>1369</v>
      </c>
      <c r="G393" t="s">
        <v>1370</v>
      </c>
      <c r="H393" t="s">
        <v>1371</v>
      </c>
    </row>
    <row r="394" spans="1:8">
      <c r="A394" t="n">
        <v>393</v>
      </c>
      <c r="B394" t="s">
        <v>8</v>
      </c>
      <c r="C394" s="1" t="n">
        <v>39686.55337962963</v>
      </c>
      <c r="D394" t="s">
        <v>1372</v>
      </c>
      <c r="E394" t="s">
        <v>34</v>
      </c>
      <c r="F394" t="s">
        <v>34</v>
      </c>
      <c r="G394" t="s">
        <v>1373</v>
      </c>
      <c r="H394" t="s">
        <v>1374</v>
      </c>
    </row>
    <row r="395" spans="1:8">
      <c r="A395" t="n">
        <v>394</v>
      </c>
      <c r="B395" t="s">
        <v>8</v>
      </c>
      <c r="C395" s="1" t="n">
        <v>41856.83556712963</v>
      </c>
      <c r="D395" t="s">
        <v>1375</v>
      </c>
      <c r="E395" t="s">
        <v>111</v>
      </c>
      <c r="F395" t="s">
        <v>52</v>
      </c>
      <c r="G395" t="s">
        <v>1376</v>
      </c>
      <c r="H395" t="s">
        <v>1377</v>
      </c>
    </row>
    <row r="396" spans="1:8">
      <c r="A396" t="n">
        <v>395</v>
      </c>
      <c r="B396" t="s">
        <v>8</v>
      </c>
      <c r="C396" s="1" t="n">
        <v>39437.92065972222</v>
      </c>
      <c r="D396" t="s">
        <v>1378</v>
      </c>
      <c r="E396" t="s">
        <v>1116</v>
      </c>
      <c r="G396" t="s">
        <v>1379</v>
      </c>
      <c r="H396" t="s">
        <v>1380</v>
      </c>
    </row>
    <row r="397" spans="1:8">
      <c r="A397" t="n">
        <v>396</v>
      </c>
      <c r="B397" t="s">
        <v>8</v>
      </c>
      <c r="C397" s="1" t="n">
        <v>42206.33344907407</v>
      </c>
      <c r="D397" t="s">
        <v>1381</v>
      </c>
      <c r="E397">
        <f>?utf-8?Q?S.=20Daniel=20Abraham=20Center=20for=20Middle=20East=20Peace?=
	&lt;info@centerpeace.org&gt;</f>
        <v/>
      </c>
      <c r="F397" t="s">
        <v>52</v>
      </c>
      <c r="G397">
        <f>?utf-8?Q?News=20Update=20=2D=20July=2021=2C=202015?=</f>
        <v/>
      </c>
      <c r="H397" t="s">
        <v>1382</v>
      </c>
    </row>
    <row r="398" spans="1:8">
      <c r="A398" t="n">
        <v>397</v>
      </c>
      <c r="B398" t="s">
        <v>8</v>
      </c>
      <c r="C398" s="1" t="n">
        <v>42232.81856481481</v>
      </c>
      <c r="D398" t="s">
        <v>1383</v>
      </c>
      <c r="E398" t="s">
        <v>25</v>
      </c>
      <c r="F398" t="s">
        <v>179</v>
      </c>
      <c r="G398" t="s">
        <v>1384</v>
      </c>
      <c r="H398" t="s">
        <v>1385</v>
      </c>
    </row>
    <row r="399" spans="1:8">
      <c r="A399" t="n">
        <v>398</v>
      </c>
      <c r="B399" t="s">
        <v>1</v>
      </c>
      <c r="C399" s="1" t="n">
        <v>42206.4729050926</v>
      </c>
      <c r="D399" t="s">
        <v>1386</v>
      </c>
      <c r="E399" t="s">
        <v>55</v>
      </c>
      <c r="F399" t="s">
        <v>56</v>
      </c>
      <c r="G399" t="s">
        <v>1387</v>
      </c>
      <c r="H399" t="s">
        <v>1388</v>
      </c>
    </row>
    <row r="400" spans="1:8">
      <c r="A400" t="n">
        <v>399</v>
      </c>
      <c r="B400" t="s">
        <v>1</v>
      </c>
      <c r="C400" s="1" t="n">
        <v>42237.60105324074</v>
      </c>
      <c r="D400" t="s">
        <v>1389</v>
      </c>
      <c r="E400" t="s">
        <v>24</v>
      </c>
      <c r="F400" t="s">
        <v>25</v>
      </c>
      <c r="G400" t="s">
        <v>1390</v>
      </c>
      <c r="H400" t="s">
        <v>1391</v>
      </c>
    </row>
    <row r="401" spans="1:8">
      <c r="A401" t="n">
        <v>400</v>
      </c>
      <c r="B401" t="s">
        <v>8</v>
      </c>
      <c r="C401" s="1" t="n">
        <v>39604.52222222222</v>
      </c>
      <c r="D401" t="s">
        <v>1392</v>
      </c>
      <c r="E401" t="s">
        <v>135</v>
      </c>
      <c r="F401" t="s">
        <v>136</v>
      </c>
      <c r="G401" t="s">
        <v>1393</v>
      </c>
      <c r="H401" t="s">
        <v>1394</v>
      </c>
    </row>
    <row r="402" spans="1:8">
      <c r="A402" t="n">
        <v>401</v>
      </c>
      <c r="B402" t="s">
        <v>8</v>
      </c>
      <c r="C402" s="1" t="n">
        <v>39615.89724537037</v>
      </c>
      <c r="D402" t="s">
        <v>1395</v>
      </c>
      <c r="E402" t="s">
        <v>949</v>
      </c>
      <c r="F402" t="s">
        <v>20</v>
      </c>
      <c r="G402" t="s">
        <v>1396</v>
      </c>
      <c r="H402" t="s">
        <v>1397</v>
      </c>
    </row>
    <row r="403" spans="1:8">
      <c r="A403" t="n">
        <v>402</v>
      </c>
      <c r="B403" t="s">
        <v>8</v>
      </c>
      <c r="C403" s="1" t="n">
        <v>41905.50766203704</v>
      </c>
      <c r="D403" t="s">
        <v>1398</v>
      </c>
      <c r="E403" t="s">
        <v>67</v>
      </c>
      <c r="F403" t="s">
        <v>68</v>
      </c>
      <c r="G403">
        <f>?UTF-8?Q?=E2=80=8BCorrect_The_Record_Tuesday_September_23=2C_2014_Mor?=
	=?UTF-8?Q?ning_Roundup?=</f>
        <v/>
      </c>
      <c r="H403" t="s">
        <v>1399</v>
      </c>
    </row>
    <row r="404" spans="1:8">
      <c r="A404" t="n">
        <v>403</v>
      </c>
      <c r="B404" t="s">
        <v>8</v>
      </c>
      <c r="C404" s="1" t="n">
        <v>41886.90997685185</v>
      </c>
      <c r="D404" t="s">
        <v>1400</v>
      </c>
      <c r="E404" t="s">
        <v>111</v>
      </c>
      <c r="F404" t="s">
        <v>52</v>
      </c>
      <c r="G404" t="s">
        <v>1401</v>
      </c>
      <c r="H404" t="s">
        <v>1402</v>
      </c>
    </row>
    <row r="405" spans="1:8">
      <c r="A405" t="n">
        <v>404</v>
      </c>
      <c r="B405" t="s">
        <v>1</v>
      </c>
      <c r="C405" s="1" t="n">
        <v>42228.453125</v>
      </c>
      <c r="D405" t="s">
        <v>1403</v>
      </c>
      <c r="E405" t="s">
        <v>311</v>
      </c>
      <c r="F405" t="s">
        <v>56</v>
      </c>
      <c r="G405" t="s">
        <v>1404</v>
      </c>
      <c r="H405" t="s">
        <v>1405</v>
      </c>
    </row>
    <row r="406" spans="1:8">
      <c r="A406" t="n">
        <v>405</v>
      </c>
      <c r="B406" t="s">
        <v>8</v>
      </c>
      <c r="C406" s="1" t="n">
        <v>42200.93878472222</v>
      </c>
      <c r="D406" t="s">
        <v>1406</v>
      </c>
      <c r="E406" t="s">
        <v>140</v>
      </c>
      <c r="F406" t="s">
        <v>1407</v>
      </c>
      <c r="G406" t="s">
        <v>1408</v>
      </c>
      <c r="H406" t="s">
        <v>1409</v>
      </c>
    </row>
    <row r="407" spans="1:8">
      <c r="A407" t="n">
        <v>406</v>
      </c>
      <c r="B407" t="s">
        <v>8</v>
      </c>
      <c r="C407" s="1" t="n">
        <v>42043.84059027778</v>
      </c>
      <c r="D407" t="s">
        <v>1410</v>
      </c>
      <c r="E407" t="s">
        <v>111</v>
      </c>
      <c r="F407" t="s">
        <v>52</v>
      </c>
      <c r="G407" t="s">
        <v>1411</v>
      </c>
      <c r="H407" t="s">
        <v>1412</v>
      </c>
    </row>
    <row r="408" spans="1:8">
      <c r="A408" t="n">
        <v>407</v>
      </c>
      <c r="B408" t="s">
        <v>8</v>
      </c>
      <c r="C408" s="1" t="n">
        <v>42322.01487268518</v>
      </c>
      <c r="D408" t="s">
        <v>1413</v>
      </c>
      <c r="E408" t="s">
        <v>255</v>
      </c>
      <c r="F408" t="s">
        <v>255</v>
      </c>
      <c r="G408" t="s">
        <v>1414</v>
      </c>
      <c r="H408" t="s">
        <v>1415</v>
      </c>
    </row>
    <row r="409" spans="1:8">
      <c r="A409" t="n">
        <v>408</v>
      </c>
      <c r="B409" t="s">
        <v>8</v>
      </c>
      <c r="C409" s="1" t="n">
        <v>41843.50630787037</v>
      </c>
      <c r="D409" t="s">
        <v>1416</v>
      </c>
      <c r="E409" t="s">
        <v>67</v>
      </c>
      <c r="F409" t="s">
        <v>68</v>
      </c>
      <c r="G409" t="s">
        <v>1417</v>
      </c>
      <c r="H409" t="s">
        <v>1418</v>
      </c>
    </row>
    <row r="410" spans="1:8">
      <c r="A410" t="n">
        <v>409</v>
      </c>
      <c r="B410" t="s">
        <v>8</v>
      </c>
      <c r="C410" s="1" t="n">
        <v>42286.63018518518</v>
      </c>
      <c r="D410" t="s">
        <v>1419</v>
      </c>
      <c r="E410" t="s">
        <v>348</v>
      </c>
      <c r="F410" t="s">
        <v>25</v>
      </c>
      <c r="G410" t="s">
        <v>1420</v>
      </c>
      <c r="H410" t="s">
        <v>1421</v>
      </c>
    </row>
    <row r="411" spans="1:8">
      <c r="A411" t="n">
        <v>410</v>
      </c>
      <c r="B411" t="s">
        <v>8</v>
      </c>
      <c r="C411" s="1" t="n">
        <v>42066.7703125</v>
      </c>
      <c r="D411" t="s">
        <v>1422</v>
      </c>
      <c r="E411" t="s">
        <v>140</v>
      </c>
      <c r="F411" t="s">
        <v>141</v>
      </c>
      <c r="G411" t="s">
        <v>267</v>
      </c>
      <c r="H411" t="s">
        <v>1423</v>
      </c>
    </row>
    <row r="412" spans="1:8">
      <c r="A412" t="n">
        <v>411</v>
      </c>
      <c r="B412" t="s">
        <v>1</v>
      </c>
      <c r="C412" s="1" t="n">
        <v>41259.15692129629</v>
      </c>
      <c r="D412" t="s">
        <v>1424</v>
      </c>
      <c r="E412" t="s">
        <v>72</v>
      </c>
      <c r="F412" t="s">
        <v>72</v>
      </c>
      <c r="G412" t="s">
        <v>1425</v>
      </c>
      <c r="H412" t="s">
        <v>1426</v>
      </c>
    </row>
    <row r="413" spans="1:8">
      <c r="A413" t="n">
        <v>412</v>
      </c>
      <c r="B413" t="s">
        <v>1</v>
      </c>
      <c r="C413" s="1" t="n">
        <v>42107.93701388889</v>
      </c>
      <c r="D413" t="s">
        <v>1427</v>
      </c>
      <c r="E413" t="s">
        <v>1428</v>
      </c>
      <c r="F413" t="s">
        <v>566</v>
      </c>
      <c r="G413" t="s">
        <v>1429</v>
      </c>
      <c r="H413" t="s">
        <v>1430</v>
      </c>
    </row>
    <row r="414" spans="1:8">
      <c r="A414" t="n">
        <v>413</v>
      </c>
      <c r="B414" t="s">
        <v>1</v>
      </c>
      <c r="C414" s="1" t="n">
        <v>42301.76319444444</v>
      </c>
      <c r="D414" t="s">
        <v>1431</v>
      </c>
      <c r="E414" t="s">
        <v>146</v>
      </c>
      <c r="F414" t="s">
        <v>323</v>
      </c>
      <c r="G414" t="s">
        <v>31</v>
      </c>
      <c r="H414" t="s">
        <v>1432</v>
      </c>
    </row>
    <row r="415" spans="1:8">
      <c r="A415" t="n">
        <v>414</v>
      </c>
      <c r="B415" t="s">
        <v>8</v>
      </c>
      <c r="C415" s="1" t="n">
        <v>39673.53118055555</v>
      </c>
      <c r="D415" t="s">
        <v>1433</v>
      </c>
      <c r="E415" t="s">
        <v>60</v>
      </c>
      <c r="F415" t="s">
        <v>188</v>
      </c>
      <c r="G415" t="s">
        <v>1434</v>
      </c>
      <c r="H415" t="s">
        <v>1435</v>
      </c>
    </row>
    <row r="416" spans="1:8">
      <c r="A416" t="n">
        <v>415</v>
      </c>
      <c r="B416" t="s">
        <v>8</v>
      </c>
      <c r="C416" s="1" t="n">
        <v>42127.16517361111</v>
      </c>
      <c r="D416" t="s">
        <v>1436</v>
      </c>
      <c r="E416" t="s">
        <v>132</v>
      </c>
      <c r="F416" t="s">
        <v>1437</v>
      </c>
      <c r="G416" t="s">
        <v>1438</v>
      </c>
      <c r="H416" t="s">
        <v>1439</v>
      </c>
    </row>
    <row r="417" spans="1:8">
      <c r="A417" t="n">
        <v>416</v>
      </c>
      <c r="B417" t="s">
        <v>8</v>
      </c>
      <c r="C417" s="1" t="n">
        <v>41857.51079861111</v>
      </c>
      <c r="D417" t="s">
        <v>1440</v>
      </c>
      <c r="E417" t="s">
        <v>67</v>
      </c>
      <c r="F417" t="s">
        <v>68</v>
      </c>
      <c r="G417" t="s">
        <v>1441</v>
      </c>
      <c r="H417" t="s">
        <v>1442</v>
      </c>
    </row>
    <row r="418" spans="1:8">
      <c r="A418" t="n">
        <v>417</v>
      </c>
      <c r="B418" t="s">
        <v>1</v>
      </c>
      <c r="C418" s="1" t="n">
        <v>42368.57408564815</v>
      </c>
      <c r="D418" t="s">
        <v>1443</v>
      </c>
      <c r="E418" t="s">
        <v>55</v>
      </c>
      <c r="F418" t="s">
        <v>56</v>
      </c>
      <c r="G418" t="s">
        <v>1444</v>
      </c>
      <c r="H418" t="s">
        <v>1445</v>
      </c>
    </row>
    <row r="419" spans="1:8">
      <c r="A419" t="n">
        <v>418</v>
      </c>
      <c r="B419" t="s">
        <v>1</v>
      </c>
      <c r="C419" s="1" t="n">
        <v>42202.95219907408</v>
      </c>
      <c r="D419" t="s">
        <v>1446</v>
      </c>
      <c r="E419" t="s">
        <v>425</v>
      </c>
      <c r="F419" t="s">
        <v>56</v>
      </c>
      <c r="G419" t="s">
        <v>1447</v>
      </c>
      <c r="H419" t="s">
        <v>1448</v>
      </c>
    </row>
    <row r="420" spans="1:8">
      <c r="A420" t="n">
        <v>419</v>
      </c>
      <c r="B420" t="s">
        <v>1</v>
      </c>
      <c r="C420" s="1" t="n">
        <v>42188.67871527778</v>
      </c>
      <c r="D420" t="s">
        <v>1449</v>
      </c>
      <c r="E420" t="s">
        <v>381</v>
      </c>
      <c r="F420" t="s">
        <v>30</v>
      </c>
      <c r="G420">
        <f>?UTF-8?Q?Re=3A_Hillary_Clinton_to_Jewish_donors=3A_I=E2=80=99ll_be_bett?=
	=?UTF-8?Q?er_for_Israel_than_Obama_=2D_POLITICO?=</f>
        <v/>
      </c>
      <c r="H420" t="s">
        <v>1450</v>
      </c>
    </row>
    <row r="421" spans="1:8">
      <c r="A421" t="n">
        <v>420</v>
      </c>
      <c r="B421" t="s">
        <v>8</v>
      </c>
      <c r="C421" s="1" t="n">
        <v>39673.08296296297</v>
      </c>
      <c r="D421" t="s">
        <v>1451</v>
      </c>
      <c r="E421" t="s">
        <v>1452</v>
      </c>
      <c r="F421" t="s">
        <v>1452</v>
      </c>
      <c r="G421" t="s">
        <v>1453</v>
      </c>
      <c r="H421" t="s">
        <v>1454</v>
      </c>
    </row>
    <row r="422" spans="1:8">
      <c r="A422" t="n">
        <v>421</v>
      </c>
      <c r="B422" t="s">
        <v>8</v>
      </c>
      <c r="C422" s="1" t="n">
        <v>41866.74943287037</v>
      </c>
      <c r="D422" t="s">
        <v>1455</v>
      </c>
      <c r="E422" t="s">
        <v>111</v>
      </c>
      <c r="F422" t="s">
        <v>52</v>
      </c>
      <c r="G422" t="s">
        <v>1456</v>
      </c>
      <c r="H422" t="s">
        <v>1457</v>
      </c>
    </row>
    <row r="423" spans="1:8">
      <c r="A423" t="n">
        <v>422</v>
      </c>
      <c r="B423" t="s">
        <v>8</v>
      </c>
      <c r="C423" s="1" t="n">
        <v>41886.86098379629</v>
      </c>
      <c r="D423" t="s">
        <v>1458</v>
      </c>
      <c r="E423" t="s">
        <v>67</v>
      </c>
      <c r="F423" t="s">
        <v>68</v>
      </c>
      <c r="G423" t="s">
        <v>1459</v>
      </c>
      <c r="H423" t="s">
        <v>1460</v>
      </c>
    </row>
    <row r="424" spans="1:8">
      <c r="A424" t="n">
        <v>423</v>
      </c>
      <c r="B424" t="s">
        <v>8</v>
      </c>
      <c r="C424" s="1" t="n">
        <v>39646.12092592593</v>
      </c>
      <c r="D424" t="s">
        <v>1461</v>
      </c>
      <c r="E424" t="s">
        <v>278</v>
      </c>
      <c r="F424" t="s">
        <v>20</v>
      </c>
      <c r="G424" t="s">
        <v>1462</v>
      </c>
      <c r="H424" t="s">
        <v>1463</v>
      </c>
    </row>
    <row r="425" spans="1:8">
      <c r="A425" t="n">
        <v>424</v>
      </c>
      <c r="B425" t="s">
        <v>8</v>
      </c>
      <c r="C425" s="1" t="n">
        <v>41807.45650462963</v>
      </c>
      <c r="D425" t="s">
        <v>1464</v>
      </c>
      <c r="E425" t="s">
        <v>25</v>
      </c>
      <c r="F425" t="s">
        <v>1465</v>
      </c>
      <c r="G425" t="s">
        <v>1466</v>
      </c>
      <c r="H425" t="s">
        <v>1467</v>
      </c>
    </row>
    <row r="426" spans="1:8">
      <c r="A426" t="n">
        <v>425</v>
      </c>
      <c r="B426" t="s">
        <v>8</v>
      </c>
      <c r="C426" s="1" t="n">
        <v>42356.98390046296</v>
      </c>
      <c r="D426" t="s">
        <v>1468</v>
      </c>
      <c r="E426">
        <f>?utf-8?Q?The=20Common=20Good?= &lt;patriciaduff@thecommongood.net&gt;</f>
        <v/>
      </c>
      <c r="F426" t="s">
        <v>52</v>
      </c>
      <c r="G426">
        <f>?utf-8?Q?New=20News=21=20=2812=2F18=2F15=29?=</f>
        <v/>
      </c>
      <c r="H426" t="s">
        <v>1469</v>
      </c>
    </row>
    <row r="427" spans="1:8">
      <c r="A427" t="n">
        <v>426</v>
      </c>
      <c r="B427" t="s">
        <v>8</v>
      </c>
      <c r="C427" s="1" t="n">
        <v>40001.784375</v>
      </c>
      <c r="D427" t="s">
        <v>1470</v>
      </c>
      <c r="E427" t="s">
        <v>19</v>
      </c>
      <c r="F427" t="s">
        <v>20</v>
      </c>
      <c r="G427" t="s">
        <v>1471</v>
      </c>
      <c r="H427" t="s">
        <v>1472</v>
      </c>
    </row>
    <row r="428" spans="1:8">
      <c r="A428" t="n">
        <v>427</v>
      </c>
      <c r="B428" t="s">
        <v>8</v>
      </c>
      <c r="C428" s="1" t="n">
        <v>42022.82075231482</v>
      </c>
      <c r="D428" t="s">
        <v>1473</v>
      </c>
      <c r="E428" t="s">
        <v>111</v>
      </c>
      <c r="F428" t="s">
        <v>52</v>
      </c>
      <c r="G428" t="s">
        <v>1474</v>
      </c>
      <c r="H428" t="s">
        <v>1475</v>
      </c>
    </row>
    <row r="429" spans="1:8">
      <c r="A429" t="n">
        <v>428</v>
      </c>
      <c r="B429" t="s">
        <v>8</v>
      </c>
      <c r="C429" s="1" t="n">
        <v>42251.56898148148</v>
      </c>
      <c r="D429" t="s">
        <v>1476</v>
      </c>
      <c r="E429" t="s">
        <v>25</v>
      </c>
      <c r="F429" t="s">
        <v>146</v>
      </c>
      <c r="G429" t="s">
        <v>1477</v>
      </c>
      <c r="H429" t="s">
        <v>1478</v>
      </c>
    </row>
    <row r="430" spans="1:8">
      <c r="A430" t="n">
        <v>429</v>
      </c>
      <c r="B430" t="s">
        <v>8</v>
      </c>
      <c r="C430" s="1" t="n">
        <v>42049.93689814815</v>
      </c>
      <c r="D430" t="s">
        <v>1479</v>
      </c>
      <c r="E430" t="s">
        <v>111</v>
      </c>
      <c r="F430" t="s">
        <v>52</v>
      </c>
      <c r="G430" t="s">
        <v>1480</v>
      </c>
      <c r="H430" t="s">
        <v>1481</v>
      </c>
    </row>
    <row r="431" spans="1:8">
      <c r="A431" t="n">
        <v>430</v>
      </c>
      <c r="B431" t="s">
        <v>1</v>
      </c>
      <c r="C431" s="1" t="n">
        <v>42229.79127314815</v>
      </c>
      <c r="D431" t="s">
        <v>1482</v>
      </c>
      <c r="E431" t="s">
        <v>132</v>
      </c>
      <c r="F431" t="s">
        <v>1483</v>
      </c>
      <c r="G431" t="s">
        <v>1484</v>
      </c>
      <c r="H431" t="s">
        <v>1485</v>
      </c>
    </row>
    <row r="432" spans="1:8">
      <c r="A432" t="n">
        <v>431</v>
      </c>
      <c r="B432" t="s">
        <v>8</v>
      </c>
      <c r="C432" s="1" t="n">
        <v>42189.54222222222</v>
      </c>
      <c r="D432" t="s">
        <v>1486</v>
      </c>
      <c r="E432" t="s">
        <v>1487</v>
      </c>
      <c r="F432" t="s">
        <v>52</v>
      </c>
      <c r="G432" t="s">
        <v>1488</v>
      </c>
      <c r="H432" t="s">
        <v>1489</v>
      </c>
    </row>
    <row r="433" spans="1:8">
      <c r="A433" t="n">
        <v>432</v>
      </c>
      <c r="B433" t="s">
        <v>8</v>
      </c>
      <c r="C433" s="1" t="n">
        <v>40884.59950231481</v>
      </c>
      <c r="D433" t="s">
        <v>1490</v>
      </c>
      <c r="E433" t="s">
        <v>1491</v>
      </c>
      <c r="F433" t="s">
        <v>1492</v>
      </c>
      <c r="G433" t="s">
        <v>1493</v>
      </c>
      <c r="H433" t="s">
        <v>1494</v>
      </c>
    </row>
    <row r="434" spans="1:8">
      <c r="A434" t="n">
        <v>433</v>
      </c>
      <c r="B434" t="s">
        <v>8</v>
      </c>
      <c r="C434" s="1" t="n">
        <v>39420.75236111111</v>
      </c>
      <c r="D434" t="s">
        <v>1495</v>
      </c>
      <c r="E434" t="s">
        <v>720</v>
      </c>
      <c r="F434" t="s">
        <v>721</v>
      </c>
      <c r="G434" t="s">
        <v>1496</v>
      </c>
      <c r="H434" t="s">
        <v>1497</v>
      </c>
    </row>
    <row r="435" spans="1:8">
      <c r="A435" t="n">
        <v>434</v>
      </c>
      <c r="B435" t="s">
        <v>1</v>
      </c>
      <c r="C435" s="1" t="n">
        <v>42215.1459837963</v>
      </c>
      <c r="D435" t="s">
        <v>1498</v>
      </c>
      <c r="E435" t="s">
        <v>394</v>
      </c>
      <c r="F435" t="s">
        <v>1499</v>
      </c>
      <c r="G435" t="s">
        <v>1500</v>
      </c>
      <c r="H435" t="s">
        <v>1501</v>
      </c>
    </row>
    <row r="436" spans="1:8">
      <c r="A436" t="n">
        <v>435</v>
      </c>
      <c r="B436" t="s">
        <v>8</v>
      </c>
      <c r="C436" s="1" t="n">
        <v>41934.84017361111</v>
      </c>
      <c r="D436" t="s">
        <v>1502</v>
      </c>
      <c r="E436" t="s">
        <v>111</v>
      </c>
      <c r="F436" t="s">
        <v>52</v>
      </c>
      <c r="G436" t="s">
        <v>1503</v>
      </c>
      <c r="H436" t="s">
        <v>1504</v>
      </c>
    </row>
    <row r="437" spans="1:8">
      <c r="A437" t="n">
        <v>436</v>
      </c>
      <c r="B437" t="s">
        <v>8</v>
      </c>
      <c r="C437" s="1" t="n">
        <v>42219.63613425926</v>
      </c>
      <c r="D437" t="s">
        <v>1505</v>
      </c>
      <c r="E437" t="s">
        <v>1506</v>
      </c>
      <c r="F437" t="s">
        <v>1507</v>
      </c>
      <c r="G437" t="s">
        <v>1508</v>
      </c>
      <c r="H437" t="s">
        <v>1509</v>
      </c>
    </row>
    <row r="438" spans="1:8">
      <c r="A438" t="n">
        <v>437</v>
      </c>
      <c r="B438" t="s">
        <v>1</v>
      </c>
      <c r="C438" s="1" t="n">
        <v>42233.46528935185</v>
      </c>
      <c r="D438" t="s">
        <v>1510</v>
      </c>
      <c r="E438" t="s">
        <v>55</v>
      </c>
      <c r="F438" t="s">
        <v>56</v>
      </c>
      <c r="G438" t="s">
        <v>1511</v>
      </c>
      <c r="H438" t="s">
        <v>1512</v>
      </c>
    </row>
    <row r="439" spans="1:8">
      <c r="A439" t="n">
        <v>438</v>
      </c>
      <c r="B439" t="s">
        <v>8</v>
      </c>
      <c r="C439" s="1" t="n">
        <v>42117.0819675926</v>
      </c>
      <c r="D439" t="s">
        <v>1513</v>
      </c>
      <c r="E439" t="s">
        <v>25</v>
      </c>
      <c r="F439" t="s">
        <v>146</v>
      </c>
      <c r="G439" t="s">
        <v>1514</v>
      </c>
      <c r="H439" t="s">
        <v>1515</v>
      </c>
    </row>
    <row r="440" spans="1:8">
      <c r="A440" t="n">
        <v>439</v>
      </c>
      <c r="B440" t="s">
        <v>8</v>
      </c>
      <c r="C440" s="1" t="n">
        <v>39753.12501157408</v>
      </c>
      <c r="D440" t="s">
        <v>1516</v>
      </c>
      <c r="E440" t="s">
        <v>1127</v>
      </c>
      <c r="F440" t="s">
        <v>56</v>
      </c>
      <c r="G440" t="s">
        <v>1517</v>
      </c>
      <c r="H440" t="s">
        <v>1518</v>
      </c>
    </row>
    <row r="441" spans="1:8">
      <c r="A441" t="n">
        <v>440</v>
      </c>
      <c r="B441" t="s">
        <v>8</v>
      </c>
      <c r="C441" s="1" t="n">
        <v>42184.82931712963</v>
      </c>
      <c r="D441" t="s">
        <v>1519</v>
      </c>
      <c r="E441" t="s">
        <v>25</v>
      </c>
      <c r="F441" t="s">
        <v>24</v>
      </c>
      <c r="G441" t="s">
        <v>850</v>
      </c>
      <c r="H441" t="s">
        <v>1520</v>
      </c>
    </row>
    <row r="442" spans="1:8">
      <c r="A442" t="n">
        <v>441</v>
      </c>
      <c r="B442" t="s">
        <v>8</v>
      </c>
      <c r="C442" s="1" t="n">
        <v>42080.9603125</v>
      </c>
      <c r="D442" t="s">
        <v>1521</v>
      </c>
      <c r="E442" t="s">
        <v>140</v>
      </c>
      <c r="F442" t="s">
        <v>274</v>
      </c>
      <c r="G442" t="s">
        <v>1522</v>
      </c>
      <c r="H442" t="s">
        <v>1523</v>
      </c>
    </row>
    <row r="443" spans="1:8">
      <c r="A443" t="n">
        <v>442</v>
      </c>
      <c r="B443" t="s">
        <v>8</v>
      </c>
      <c r="C443" s="1" t="n">
        <v>39610.51043981482</v>
      </c>
      <c r="D443" t="s">
        <v>1524</v>
      </c>
      <c r="E443" t="s">
        <v>135</v>
      </c>
      <c r="F443" t="s">
        <v>136</v>
      </c>
      <c r="G443" t="s">
        <v>1525</v>
      </c>
      <c r="H443" t="s">
        <v>1526</v>
      </c>
    </row>
    <row r="444" spans="1:8">
      <c r="A444" t="n">
        <v>443</v>
      </c>
      <c r="B444" t="s">
        <v>8</v>
      </c>
      <c r="C444" s="1" t="n">
        <v>39602.99686342593</v>
      </c>
      <c r="D444" t="s">
        <v>1527</v>
      </c>
      <c r="E444" t="s">
        <v>1528</v>
      </c>
      <c r="F444" t="s">
        <v>20</v>
      </c>
      <c r="G444" t="s">
        <v>1529</v>
      </c>
      <c r="H444" t="s">
        <v>1530</v>
      </c>
    </row>
    <row r="445" spans="1:8">
      <c r="A445" t="n">
        <v>444</v>
      </c>
      <c r="B445" t="s">
        <v>8</v>
      </c>
      <c r="C445" s="1" t="n">
        <v>42390.64831018518</v>
      </c>
      <c r="D445" t="s">
        <v>1531</v>
      </c>
      <c r="E445">
        <f>?utf-8?Q?S.=20Daniel=20Abraham=20Center=20for=20Middle=20East=20Peace?=
	&lt;info@centerpeace.org&gt;</f>
        <v/>
      </c>
      <c r="F445" t="s">
        <v>52</v>
      </c>
      <c r="G445">
        <f>?utf-8?Q?News=20Update=20=2D=20January=2021?=</f>
        <v/>
      </c>
      <c r="H445" t="s">
        <v>1532</v>
      </c>
    </row>
    <row r="446" spans="1:8">
      <c r="A446" t="n">
        <v>445</v>
      </c>
      <c r="B446" t="s">
        <v>8</v>
      </c>
      <c r="C446" s="1" t="n">
        <v>39503.71512731481</v>
      </c>
      <c r="D446" t="s">
        <v>1533</v>
      </c>
      <c r="E446" t="s">
        <v>1534</v>
      </c>
      <c r="F446" t="s">
        <v>1535</v>
      </c>
      <c r="G446" t="s">
        <v>1536</v>
      </c>
      <c r="H446" t="s">
        <v>1537</v>
      </c>
    </row>
    <row r="447" spans="1:8">
      <c r="A447" t="n">
        <v>446</v>
      </c>
      <c r="B447" t="s">
        <v>1</v>
      </c>
      <c r="C447" s="1" t="n">
        <v>42389.14216435186</v>
      </c>
      <c r="D447" t="s">
        <v>1538</v>
      </c>
      <c r="E447" t="s">
        <v>39</v>
      </c>
      <c r="F447" t="s">
        <v>25</v>
      </c>
      <c r="G447" t="s">
        <v>1539</v>
      </c>
      <c r="H447" t="s">
        <v>1540</v>
      </c>
    </row>
    <row r="448" spans="1:8">
      <c r="A448" t="n">
        <v>447</v>
      </c>
      <c r="B448" t="s">
        <v>8</v>
      </c>
      <c r="C448" s="1" t="n">
        <v>41889.83769675926</v>
      </c>
      <c r="D448" t="s">
        <v>1541</v>
      </c>
      <c r="E448" t="s">
        <v>1542</v>
      </c>
      <c r="F448" t="s">
        <v>1543</v>
      </c>
      <c r="G448" t="s">
        <v>1544</v>
      </c>
      <c r="H448" t="s">
        <v>1545</v>
      </c>
    </row>
    <row r="449" spans="1:8">
      <c r="A449" t="n">
        <v>448</v>
      </c>
      <c r="B449" t="s">
        <v>1</v>
      </c>
      <c r="C449" s="1" t="n">
        <v>42429.56453703704</v>
      </c>
      <c r="D449" t="s">
        <v>1546</v>
      </c>
      <c r="E449" t="s">
        <v>55</v>
      </c>
      <c r="F449" t="s">
        <v>56</v>
      </c>
      <c r="G449" t="s">
        <v>1547</v>
      </c>
      <c r="H449" t="s">
        <v>1548</v>
      </c>
    </row>
    <row r="450" spans="1:8">
      <c r="A450" t="n">
        <v>449</v>
      </c>
      <c r="B450" t="s">
        <v>1</v>
      </c>
      <c r="C450" s="1" t="n">
        <v>42113.04771990741</v>
      </c>
      <c r="D450" t="s">
        <v>1549</v>
      </c>
      <c r="E450" t="s">
        <v>15</v>
      </c>
      <c r="F450" t="s">
        <v>16</v>
      </c>
      <c r="G450" t="s">
        <v>1550</v>
      </c>
      <c r="H450" t="s">
        <v>1551</v>
      </c>
    </row>
    <row r="451" spans="1:8">
      <c r="A451" t="n">
        <v>450</v>
      </c>
      <c r="B451" t="s">
        <v>8</v>
      </c>
      <c r="C451" s="1" t="n">
        <v>42359.62291666667</v>
      </c>
      <c r="D451" t="s">
        <v>1552</v>
      </c>
      <c r="E451">
        <f>?utf-8?Q?S.=20Daniel=20Abraham=20Center=20for=20Middle=20East=20Peace?=
	&lt;info@centerpeace.org&gt;</f>
        <v/>
      </c>
      <c r="F451" t="s">
        <v>52</v>
      </c>
      <c r="G451">
        <f>?utf-8?Q?News=20Update=20=2D=20December=2021?=</f>
        <v/>
      </c>
      <c r="H451" t="s">
        <v>1553</v>
      </c>
    </row>
    <row r="452" spans="1:8">
      <c r="A452" t="n">
        <v>451</v>
      </c>
      <c r="B452" t="s">
        <v>8</v>
      </c>
      <c r="C452" s="1" t="n">
        <v>42011.9425462963</v>
      </c>
      <c r="D452" t="s">
        <v>1554</v>
      </c>
      <c r="E452" t="s">
        <v>111</v>
      </c>
      <c r="F452" t="s">
        <v>52</v>
      </c>
      <c r="G452" t="s">
        <v>1555</v>
      </c>
      <c r="H452" t="s">
        <v>1556</v>
      </c>
    </row>
    <row r="453" spans="1:8">
      <c r="A453" t="n">
        <v>452</v>
      </c>
      <c r="B453" t="s">
        <v>8</v>
      </c>
      <c r="C453" s="1" t="n">
        <v>42348.79520833334</v>
      </c>
      <c r="D453" t="s">
        <v>1557</v>
      </c>
      <c r="E453" t="s">
        <v>1329</v>
      </c>
      <c r="F453" t="s">
        <v>52</v>
      </c>
      <c r="G453" t="s">
        <v>1558</v>
      </c>
      <c r="H453" t="s">
        <v>1559</v>
      </c>
    </row>
    <row r="454" spans="1:8">
      <c r="A454" t="n">
        <v>453</v>
      </c>
      <c r="B454" t="s">
        <v>1</v>
      </c>
      <c r="C454" s="1" t="n">
        <v>41151.93236111111</v>
      </c>
      <c r="D454" t="s">
        <v>1560</v>
      </c>
      <c r="E454" t="s">
        <v>1561</v>
      </c>
      <c r="F454" t="s">
        <v>1562</v>
      </c>
      <c r="G454" t="s">
        <v>1563</v>
      </c>
      <c r="H454" t="s">
        <v>1564</v>
      </c>
    </row>
    <row r="455" spans="1:8">
      <c r="A455" t="n">
        <v>454</v>
      </c>
      <c r="B455" t="s">
        <v>8</v>
      </c>
      <c r="C455" s="1" t="n">
        <v>41884.52814814815</v>
      </c>
      <c r="D455" t="s">
        <v>1565</v>
      </c>
      <c r="E455" t="s">
        <v>67</v>
      </c>
      <c r="F455" t="s">
        <v>68</v>
      </c>
      <c r="G455" t="s">
        <v>1566</v>
      </c>
      <c r="H455" t="s">
        <v>1567</v>
      </c>
    </row>
    <row r="456" spans="1:8">
      <c r="A456" t="n">
        <v>455</v>
      </c>
      <c r="B456" t="s">
        <v>8</v>
      </c>
      <c r="C456" s="1" t="n">
        <v>42240.43215277778</v>
      </c>
      <c r="D456" t="s">
        <v>1568</v>
      </c>
      <c r="E456" t="s">
        <v>421</v>
      </c>
      <c r="F456" t="s">
        <v>56</v>
      </c>
      <c r="G456" t="s">
        <v>1569</v>
      </c>
      <c r="H456" t="s">
        <v>1570</v>
      </c>
    </row>
    <row r="457" spans="1:8">
      <c r="A457" t="n">
        <v>456</v>
      </c>
      <c r="B457" t="s">
        <v>1</v>
      </c>
      <c r="C457" s="1" t="n">
        <v>42151.00344907407</v>
      </c>
      <c r="D457" t="s">
        <v>1571</v>
      </c>
      <c r="E457" t="s">
        <v>225</v>
      </c>
      <c r="F457" t="s">
        <v>1572</v>
      </c>
      <c r="G457" t="s">
        <v>1573</v>
      </c>
      <c r="H457" t="s">
        <v>1574</v>
      </c>
    </row>
    <row r="458" spans="1:8">
      <c r="A458" t="n">
        <v>457</v>
      </c>
      <c r="B458" t="s">
        <v>8</v>
      </c>
      <c r="C458" s="1" t="n">
        <v>39623.64997685186</v>
      </c>
      <c r="D458" t="s">
        <v>1575</v>
      </c>
      <c r="E458" t="s">
        <v>1576</v>
      </c>
      <c r="F458" t="s">
        <v>20</v>
      </c>
      <c r="G458" t="s">
        <v>1577</v>
      </c>
      <c r="H458" t="s">
        <v>1578</v>
      </c>
    </row>
    <row r="459" spans="1:8">
      <c r="A459" t="n">
        <v>458</v>
      </c>
      <c r="B459" t="s">
        <v>8</v>
      </c>
      <c r="C459" s="1" t="n">
        <v>42277.03089120371</v>
      </c>
      <c r="D459" t="s">
        <v>1579</v>
      </c>
      <c r="E459" t="s">
        <v>1580</v>
      </c>
      <c r="F459" t="s">
        <v>52</v>
      </c>
      <c r="G459" t="s">
        <v>1581</v>
      </c>
      <c r="H459" t="s">
        <v>1582</v>
      </c>
    </row>
    <row r="460" spans="1:8">
      <c r="A460" t="n">
        <v>459</v>
      </c>
      <c r="B460" t="s">
        <v>1</v>
      </c>
      <c r="C460" s="1" t="n">
        <v>42373.71711805555</v>
      </c>
      <c r="D460" t="s">
        <v>1583</v>
      </c>
      <c r="E460" t="s">
        <v>348</v>
      </c>
      <c r="F460" t="s">
        <v>25</v>
      </c>
      <c r="G460" t="s">
        <v>1584</v>
      </c>
      <c r="H460" t="s">
        <v>1585</v>
      </c>
    </row>
    <row r="461" spans="1:8">
      <c r="A461" t="n">
        <v>460</v>
      </c>
      <c r="B461" t="s">
        <v>8</v>
      </c>
      <c r="C461" s="1" t="n">
        <v>42348.66672453703</v>
      </c>
      <c r="D461" t="s">
        <v>1586</v>
      </c>
      <c r="E461" t="s">
        <v>1302</v>
      </c>
      <c r="F461" t="s">
        <v>100</v>
      </c>
      <c r="G461" t="s">
        <v>1587</v>
      </c>
      <c r="H461" t="s">
        <v>1588</v>
      </c>
    </row>
    <row r="462" spans="1:8">
      <c r="A462" t="n">
        <v>461</v>
      </c>
      <c r="B462" t="s">
        <v>8</v>
      </c>
      <c r="C462" s="1" t="n">
        <v>42200.90403935185</v>
      </c>
      <c r="D462" t="s">
        <v>1589</v>
      </c>
      <c r="E462" t="s">
        <v>25</v>
      </c>
      <c r="F462" t="s">
        <v>1590</v>
      </c>
      <c r="G462">
        <f>?UTF-8?Q?Re=3A_Fwd=3A_AIPAC=E2=80=99s_Position_on_the_Iran_Nuclear_Agre?=
	=?UTF-8?Q?ement?=</f>
        <v/>
      </c>
      <c r="H462" t="s">
        <v>1591</v>
      </c>
    </row>
    <row r="463" spans="1:8">
      <c r="A463" t="n">
        <v>462</v>
      </c>
      <c r="B463" t="s">
        <v>8</v>
      </c>
      <c r="C463" s="1" t="n">
        <v>42283.83540509259</v>
      </c>
      <c r="D463" t="s">
        <v>1592</v>
      </c>
      <c r="E463" t="s">
        <v>1593</v>
      </c>
      <c r="F463" t="s">
        <v>1594</v>
      </c>
      <c r="G463" t="s">
        <v>1595</v>
      </c>
      <c r="H463" t="s">
        <v>1596</v>
      </c>
    </row>
    <row r="464" spans="1:8">
      <c r="A464" t="n">
        <v>463</v>
      </c>
      <c r="B464" t="s">
        <v>8</v>
      </c>
      <c r="C464" s="1" t="n">
        <v>42085.0546412037</v>
      </c>
      <c r="D464" t="s">
        <v>1597</v>
      </c>
      <c r="E464" t="s">
        <v>271</v>
      </c>
      <c r="F464" t="s">
        <v>48</v>
      </c>
      <c r="G464" t="s">
        <v>129</v>
      </c>
      <c r="H464" t="s">
        <v>1598</v>
      </c>
    </row>
    <row r="465" spans="1:8">
      <c r="A465" t="n">
        <v>464</v>
      </c>
      <c r="B465" t="s">
        <v>8</v>
      </c>
      <c r="C465" s="1" t="n">
        <v>42422.85277777778</v>
      </c>
      <c r="D465" t="s">
        <v>1599</v>
      </c>
      <c r="E465" t="s">
        <v>140</v>
      </c>
      <c r="F465" t="s">
        <v>274</v>
      </c>
      <c r="G465" t="s">
        <v>1600</v>
      </c>
      <c r="H465" t="s">
        <v>1601</v>
      </c>
    </row>
    <row r="466" spans="1:8">
      <c r="A466" t="n">
        <v>465</v>
      </c>
      <c r="B466" t="s">
        <v>8</v>
      </c>
      <c r="C466" s="1" t="n">
        <v>41846.7003587963</v>
      </c>
      <c r="D466" t="s">
        <v>1602</v>
      </c>
      <c r="E466" t="s">
        <v>67</v>
      </c>
      <c r="F466" t="s">
        <v>68</v>
      </c>
      <c r="G466" t="s">
        <v>1603</v>
      </c>
      <c r="H466" t="s">
        <v>1604</v>
      </c>
    </row>
    <row r="467" spans="1:8">
      <c r="A467" t="n">
        <v>466</v>
      </c>
      <c r="B467" t="s">
        <v>8</v>
      </c>
      <c r="C467" s="1" t="n">
        <v>42422.86746527778</v>
      </c>
      <c r="D467" t="s">
        <v>1605</v>
      </c>
      <c r="E467" t="s">
        <v>266</v>
      </c>
      <c r="F467" t="s">
        <v>1606</v>
      </c>
      <c r="G467" t="s">
        <v>1607</v>
      </c>
      <c r="H467" t="s">
        <v>1608</v>
      </c>
    </row>
    <row r="468" spans="1:8">
      <c r="A468" t="n">
        <v>467</v>
      </c>
      <c r="B468" t="s">
        <v>1</v>
      </c>
      <c r="C468" s="1" t="n">
        <v>42120.60921296296</v>
      </c>
      <c r="D468" t="s">
        <v>1609</v>
      </c>
      <c r="E468" t="s">
        <v>146</v>
      </c>
      <c r="F468" t="s">
        <v>1144</v>
      </c>
      <c r="G468">
        <f>?UTF-8?Q?Re=3A_=27This_Week=27_Transcript=3A_=27Clinton_Cash=E2=80=99_Author_?=
	=?UTF-8?Q?Peter_Schweizer?=</f>
        <v/>
      </c>
      <c r="H468" t="s">
        <v>1610</v>
      </c>
    </row>
    <row r="469" spans="1:8">
      <c r="A469" t="n">
        <v>468</v>
      </c>
      <c r="B469" t="s">
        <v>8</v>
      </c>
      <c r="C469" s="1" t="n">
        <v>41912.77104166667</v>
      </c>
      <c r="D469" t="s">
        <v>1611</v>
      </c>
      <c r="E469" t="s">
        <v>67</v>
      </c>
      <c r="F469" t="s">
        <v>68</v>
      </c>
      <c r="G469" t="s">
        <v>1612</v>
      </c>
      <c r="H469" t="s">
        <v>1613</v>
      </c>
    </row>
    <row r="470" spans="1:8">
      <c r="A470" t="n">
        <v>469</v>
      </c>
      <c r="B470" t="s">
        <v>8</v>
      </c>
      <c r="C470" s="1" t="n">
        <v>41314.62976851852</v>
      </c>
      <c r="D470" t="s">
        <v>1614</v>
      </c>
      <c r="E470" t="s">
        <v>559</v>
      </c>
      <c r="F470" t="s">
        <v>1134</v>
      </c>
      <c r="G470" t="s">
        <v>1615</v>
      </c>
      <c r="H470" t="s">
        <v>1616</v>
      </c>
    </row>
    <row r="471" spans="1:8">
      <c r="A471" t="n">
        <v>470</v>
      </c>
      <c r="B471" t="s">
        <v>1</v>
      </c>
      <c r="C471" s="1" t="n">
        <v>42120.62106481481</v>
      </c>
      <c r="D471" t="s">
        <v>1617</v>
      </c>
      <c r="E471" t="s">
        <v>15</v>
      </c>
      <c r="F471" t="s">
        <v>16</v>
      </c>
      <c r="G471" t="s">
        <v>1618</v>
      </c>
      <c r="H471" t="s">
        <v>1619</v>
      </c>
    </row>
    <row r="472" spans="1:8">
      <c r="A472" t="n">
        <v>471</v>
      </c>
      <c r="B472" t="s">
        <v>8</v>
      </c>
      <c r="C472" s="1" t="n">
        <v>39723.10677083334</v>
      </c>
      <c r="D472" t="s">
        <v>1620</v>
      </c>
      <c r="E472" t="s">
        <v>768</v>
      </c>
      <c r="F472" t="s">
        <v>283</v>
      </c>
      <c r="G472" t="s">
        <v>1621</v>
      </c>
      <c r="H472" t="s">
        <v>1622</v>
      </c>
    </row>
    <row r="473" spans="1:8">
      <c r="A473" t="n">
        <v>472</v>
      </c>
      <c r="B473" t="s">
        <v>8</v>
      </c>
      <c r="C473" s="1" t="n">
        <v>42306.89475694444</v>
      </c>
      <c r="D473" t="s">
        <v>1623</v>
      </c>
      <c r="E473" t="s">
        <v>1624</v>
      </c>
      <c r="F473" t="s">
        <v>1625</v>
      </c>
      <c r="G473" t="s">
        <v>1626</v>
      </c>
      <c r="H473" t="s">
        <v>1627</v>
      </c>
    </row>
    <row r="474" spans="1:8">
      <c r="A474" t="n">
        <v>473</v>
      </c>
      <c r="B474" t="s">
        <v>1</v>
      </c>
      <c r="C474" s="1" t="n">
        <v>42188.81137731481</v>
      </c>
      <c r="D474" t="s">
        <v>1628</v>
      </c>
      <c r="E474" t="s">
        <v>381</v>
      </c>
      <c r="F474" t="s">
        <v>30</v>
      </c>
      <c r="G474">
        <f>?UTF-8?Q?RE=3A_Hillary_Clinton_to_Jewish_donors=3A_I=E2=80=99ll_be_bett?=
	=?UTF-8?Q?er_for_Israel_than_Obama_=2D_POLITICO?=</f>
        <v/>
      </c>
      <c r="H474" t="s">
        <v>1629</v>
      </c>
    </row>
    <row r="475" spans="1:8">
      <c r="A475" t="n">
        <v>474</v>
      </c>
      <c r="B475" t="s">
        <v>1</v>
      </c>
      <c r="C475" s="1" t="n">
        <v>42184.80504629629</v>
      </c>
      <c r="D475" t="s">
        <v>1630</v>
      </c>
      <c r="E475" t="s">
        <v>24</v>
      </c>
      <c r="F475" t="s">
        <v>25</v>
      </c>
      <c r="G475" t="s">
        <v>850</v>
      </c>
      <c r="H475" t="s">
        <v>1631</v>
      </c>
    </row>
    <row r="476" spans="1:8">
      <c r="A476" t="n">
        <v>475</v>
      </c>
      <c r="B476" t="s">
        <v>8</v>
      </c>
      <c r="C476" s="1" t="n">
        <v>41893.84245370371</v>
      </c>
      <c r="D476" t="s">
        <v>1632</v>
      </c>
      <c r="E476" t="s">
        <v>111</v>
      </c>
      <c r="F476" t="s">
        <v>52</v>
      </c>
      <c r="G476" t="s">
        <v>1633</v>
      </c>
      <c r="H476" t="s">
        <v>1634</v>
      </c>
    </row>
    <row r="477" spans="1:8">
      <c r="A477" t="n">
        <v>476</v>
      </c>
      <c r="B477" t="s">
        <v>8</v>
      </c>
      <c r="C477" s="1" t="n">
        <v>42258.80138888889</v>
      </c>
      <c r="D477" t="s">
        <v>1635</v>
      </c>
      <c r="E477" t="s">
        <v>1636</v>
      </c>
      <c r="F477" t="s">
        <v>52</v>
      </c>
      <c r="G477" t="s">
        <v>1637</v>
      </c>
      <c r="H477" t="s">
        <v>1638</v>
      </c>
    </row>
    <row r="478" spans="1:8">
      <c r="A478" t="n">
        <v>477</v>
      </c>
      <c r="B478" t="s">
        <v>8</v>
      </c>
      <c r="C478" s="1" t="n">
        <v>41222.6678125</v>
      </c>
      <c r="D478" t="s">
        <v>1639</v>
      </c>
      <c r="E478" t="s">
        <v>559</v>
      </c>
      <c r="F478" t="s">
        <v>560</v>
      </c>
      <c r="G478" t="s">
        <v>871</v>
      </c>
      <c r="H478" t="s">
        <v>1640</v>
      </c>
    </row>
    <row r="479" spans="1:8">
      <c r="A479" t="n">
        <v>478</v>
      </c>
      <c r="B479" t="s">
        <v>8</v>
      </c>
      <c r="C479" s="1" t="n">
        <v>41883.77704861111</v>
      </c>
      <c r="D479" t="s">
        <v>1641</v>
      </c>
      <c r="E479" t="s">
        <v>67</v>
      </c>
      <c r="F479" t="s">
        <v>68</v>
      </c>
      <c r="G479" t="s">
        <v>1642</v>
      </c>
      <c r="H479" t="s">
        <v>1643</v>
      </c>
    </row>
    <row r="480" spans="1:8">
      <c r="A480" t="n">
        <v>479</v>
      </c>
      <c r="B480" t="s">
        <v>8</v>
      </c>
      <c r="C480" s="1" t="n">
        <v>42113.07456018519</v>
      </c>
      <c r="D480" t="s">
        <v>1644</v>
      </c>
      <c r="E480" t="s">
        <v>30</v>
      </c>
      <c r="F480" t="s">
        <v>266</v>
      </c>
      <c r="G480" t="s">
        <v>462</v>
      </c>
      <c r="H480" t="s">
        <v>1645</v>
      </c>
    </row>
    <row r="481" spans="1:8">
      <c r="A481" t="n">
        <v>480</v>
      </c>
      <c r="B481" t="s">
        <v>8</v>
      </c>
      <c r="C481" s="1" t="n">
        <v>42368.42038194444</v>
      </c>
      <c r="D481" t="s">
        <v>1646</v>
      </c>
      <c r="E481" t="s">
        <v>1647</v>
      </c>
      <c r="F481" t="s">
        <v>1647</v>
      </c>
      <c r="G481" t="s">
        <v>1648</v>
      </c>
      <c r="H481" t="s">
        <v>1649</v>
      </c>
    </row>
    <row r="482" spans="1:8">
      <c r="A482" t="n">
        <v>481</v>
      </c>
      <c r="B482" t="s">
        <v>8</v>
      </c>
      <c r="C482" s="1" t="n">
        <v>42048.96894675926</v>
      </c>
      <c r="D482" t="s">
        <v>1650</v>
      </c>
      <c r="E482" t="s">
        <v>67</v>
      </c>
      <c r="F482" t="s">
        <v>68</v>
      </c>
      <c r="G482" t="s">
        <v>1651</v>
      </c>
      <c r="H482" t="s">
        <v>1652</v>
      </c>
    </row>
    <row r="483" spans="1:8">
      <c r="A483" t="n">
        <v>482</v>
      </c>
      <c r="B483" t="s">
        <v>8</v>
      </c>
      <c r="C483" s="1" t="n">
        <v>41005.86875</v>
      </c>
      <c r="D483" t="s">
        <v>1653</v>
      </c>
      <c r="E483" t="s">
        <v>559</v>
      </c>
      <c r="F483" t="s">
        <v>560</v>
      </c>
      <c r="G483" t="s">
        <v>871</v>
      </c>
      <c r="H483" t="s">
        <v>1654</v>
      </c>
    </row>
    <row r="484" spans="1:8">
      <c r="A484" t="n">
        <v>483</v>
      </c>
      <c r="B484" t="s">
        <v>8</v>
      </c>
      <c r="C484" s="1" t="n">
        <v>42328.68825231482</v>
      </c>
      <c r="D484" t="s">
        <v>1655</v>
      </c>
      <c r="E484" t="s">
        <v>1656</v>
      </c>
      <c r="F484" t="s">
        <v>1657</v>
      </c>
      <c r="G484" t="s">
        <v>1658</v>
      </c>
      <c r="H484" t="s">
        <v>1659</v>
      </c>
    </row>
    <row r="485" spans="1:8">
      <c r="A485" t="n">
        <v>484</v>
      </c>
      <c r="B485" t="s">
        <v>8</v>
      </c>
      <c r="C485" s="1" t="n">
        <v>39678.60028935185</v>
      </c>
      <c r="D485" t="s">
        <v>1660</v>
      </c>
      <c r="E485" t="s">
        <v>60</v>
      </c>
      <c r="F485" t="s">
        <v>20</v>
      </c>
      <c r="G485" t="s">
        <v>1661</v>
      </c>
      <c r="H485" t="s">
        <v>1662</v>
      </c>
    </row>
    <row r="486" spans="1:8">
      <c r="A486" t="n">
        <v>485</v>
      </c>
      <c r="B486" t="s">
        <v>8</v>
      </c>
      <c r="C486" s="1" t="n">
        <v>40970.93337962963</v>
      </c>
      <c r="D486" t="s">
        <v>1663</v>
      </c>
      <c r="E486" t="s">
        <v>559</v>
      </c>
      <c r="F486" t="s">
        <v>1664</v>
      </c>
      <c r="G486" t="s">
        <v>871</v>
      </c>
      <c r="H486" t="s">
        <v>1665</v>
      </c>
    </row>
    <row r="487" spans="1:8">
      <c r="A487" t="n">
        <v>486</v>
      </c>
      <c r="B487" t="s">
        <v>8</v>
      </c>
      <c r="C487" s="1" t="n">
        <v>42183.62432870371</v>
      </c>
      <c r="D487" t="s">
        <v>1666</v>
      </c>
      <c r="E487" t="s">
        <v>87</v>
      </c>
      <c r="F487" t="s">
        <v>87</v>
      </c>
      <c r="G487" t="s">
        <v>1667</v>
      </c>
      <c r="H487" t="s">
        <v>1668</v>
      </c>
    </row>
    <row r="488" spans="1:8">
      <c r="A488" t="n">
        <v>487</v>
      </c>
      <c r="B488" t="s">
        <v>8</v>
      </c>
      <c r="C488" s="1" t="n">
        <v>41361.67010416667</v>
      </c>
      <c r="D488" t="s">
        <v>1669</v>
      </c>
      <c r="E488" t="s">
        <v>1670</v>
      </c>
      <c r="F488" t="s">
        <v>56</v>
      </c>
      <c r="G488" t="s">
        <v>1671</v>
      </c>
      <c r="H488" t="s">
        <v>1672</v>
      </c>
    </row>
    <row r="489" spans="1:8">
      <c r="A489" t="n">
        <v>488</v>
      </c>
      <c r="B489" t="s">
        <v>8</v>
      </c>
      <c r="C489" s="1" t="n">
        <v>42035.89467592593</v>
      </c>
      <c r="D489" t="s">
        <v>1673</v>
      </c>
      <c r="E489" t="s">
        <v>111</v>
      </c>
      <c r="F489" t="s">
        <v>52</v>
      </c>
      <c r="G489" t="s">
        <v>1674</v>
      </c>
      <c r="H489" t="s">
        <v>1675</v>
      </c>
    </row>
    <row r="490" spans="1:8">
      <c r="A490" t="n">
        <v>489</v>
      </c>
      <c r="B490" t="s">
        <v>1</v>
      </c>
      <c r="C490" s="1" t="n">
        <v>42216.82293981482</v>
      </c>
      <c r="D490" t="s">
        <v>1676</v>
      </c>
      <c r="E490" t="s">
        <v>1677</v>
      </c>
      <c r="F490" t="s">
        <v>145</v>
      </c>
      <c r="G490" t="s">
        <v>1678</v>
      </c>
      <c r="H490" t="s">
        <v>1679</v>
      </c>
    </row>
    <row r="491" spans="1:8">
      <c r="A491" t="n">
        <v>490</v>
      </c>
      <c r="B491" t="s">
        <v>8</v>
      </c>
      <c r="C491" s="1" t="n">
        <v>42306.83126157407</v>
      </c>
      <c r="D491" t="s">
        <v>1680</v>
      </c>
      <c r="E491" t="s">
        <v>255</v>
      </c>
      <c r="F491" t="s">
        <v>255</v>
      </c>
      <c r="G491" t="s">
        <v>1681</v>
      </c>
      <c r="H491" t="s">
        <v>1682</v>
      </c>
    </row>
    <row r="492" spans="1:8">
      <c r="A492" t="n">
        <v>491</v>
      </c>
      <c r="B492" t="s">
        <v>8</v>
      </c>
      <c r="C492" s="1" t="n">
        <v>39616.69456018518</v>
      </c>
      <c r="D492" t="s">
        <v>1683</v>
      </c>
      <c r="E492" t="s">
        <v>1684</v>
      </c>
      <c r="F492" t="s">
        <v>1685</v>
      </c>
      <c r="G492" t="s">
        <v>1686</v>
      </c>
      <c r="H492" t="s">
        <v>1687</v>
      </c>
    </row>
    <row r="493" spans="1:8">
      <c r="A493" t="n">
        <v>492</v>
      </c>
      <c r="B493" t="s">
        <v>8</v>
      </c>
      <c r="C493" s="1" t="n">
        <v>41826.81305555555</v>
      </c>
      <c r="D493" t="s">
        <v>1688</v>
      </c>
      <c r="E493" t="s">
        <v>67</v>
      </c>
      <c r="F493" t="s">
        <v>68</v>
      </c>
      <c r="G493" t="s">
        <v>1689</v>
      </c>
      <c r="H493" t="s">
        <v>1690</v>
      </c>
    </row>
    <row r="494" spans="1:8">
      <c r="A494" t="n">
        <v>493</v>
      </c>
      <c r="B494" t="s">
        <v>8</v>
      </c>
      <c r="C494" s="1" t="n">
        <v>42282.93479166667</v>
      </c>
      <c r="D494" t="s">
        <v>1691</v>
      </c>
      <c r="E494" t="s">
        <v>1692</v>
      </c>
      <c r="F494" t="s">
        <v>52</v>
      </c>
      <c r="G494" t="s">
        <v>1693</v>
      </c>
      <c r="H494" t="s">
        <v>1694</v>
      </c>
    </row>
    <row r="495" spans="1:8">
      <c r="A495" t="n">
        <v>494</v>
      </c>
      <c r="B495" t="s">
        <v>8</v>
      </c>
      <c r="C495" s="1" t="n">
        <v>42402.78408564815</v>
      </c>
      <c r="D495" t="s">
        <v>1695</v>
      </c>
      <c r="E495" t="s">
        <v>1329</v>
      </c>
      <c r="F495" t="s">
        <v>52</v>
      </c>
      <c r="G495" t="s">
        <v>1696</v>
      </c>
      <c r="H495" t="s">
        <v>1697</v>
      </c>
    </row>
    <row r="496" spans="1:8">
      <c r="A496" t="n">
        <v>495</v>
      </c>
      <c r="B496" t="s">
        <v>1</v>
      </c>
      <c r="C496" s="1" t="n">
        <v>42221.4722337963</v>
      </c>
      <c r="D496" t="s">
        <v>1698</v>
      </c>
      <c r="E496" t="s">
        <v>55</v>
      </c>
      <c r="F496" t="s">
        <v>56</v>
      </c>
      <c r="G496" t="s">
        <v>1699</v>
      </c>
      <c r="H496" t="s">
        <v>1700</v>
      </c>
    </row>
    <row r="497" spans="1:8">
      <c r="A497" t="n">
        <v>496</v>
      </c>
      <c r="B497" t="s">
        <v>8</v>
      </c>
      <c r="C497" s="1" t="n">
        <v>39735.79128472223</v>
      </c>
      <c r="D497" t="s">
        <v>1701</v>
      </c>
      <c r="E497" t="s">
        <v>60</v>
      </c>
      <c r="F497" t="s">
        <v>20</v>
      </c>
      <c r="G497" t="s">
        <v>1702</v>
      </c>
      <c r="H497" t="s">
        <v>1703</v>
      </c>
    </row>
    <row r="498" spans="1:8">
      <c r="A498" t="n">
        <v>497</v>
      </c>
      <c r="B498" t="s">
        <v>8</v>
      </c>
      <c r="C498" s="1" t="n">
        <v>42291.25</v>
      </c>
      <c r="D498" t="s">
        <v>1704</v>
      </c>
      <c r="E498" t="s">
        <v>509</v>
      </c>
      <c r="F498" t="s">
        <v>52</v>
      </c>
      <c r="G498" t="s">
        <v>1705</v>
      </c>
      <c r="H498" t="s">
        <v>1706</v>
      </c>
    </row>
    <row r="499" spans="1:8">
      <c r="A499" t="n">
        <v>498</v>
      </c>
      <c r="B499" t="s">
        <v>8</v>
      </c>
      <c r="C499" s="1" t="n">
        <v>41976.81733796297</v>
      </c>
      <c r="D499" t="s">
        <v>1707</v>
      </c>
      <c r="E499" t="s">
        <v>626</v>
      </c>
      <c r="F499" t="s">
        <v>626</v>
      </c>
      <c r="G499" t="s">
        <v>1708</v>
      </c>
      <c r="H499" t="s">
        <v>1709</v>
      </c>
    </row>
    <row r="500" spans="1:8">
      <c r="A500" t="n">
        <v>499</v>
      </c>
      <c r="B500" t="s">
        <v>8</v>
      </c>
      <c r="C500" s="1" t="n">
        <v>39415.66396990741</v>
      </c>
      <c r="D500" t="s">
        <v>1710</v>
      </c>
      <c r="E500" t="s">
        <v>783</v>
      </c>
      <c r="F500" t="s">
        <v>784</v>
      </c>
      <c r="G500" t="s">
        <v>1711</v>
      </c>
      <c r="H500" t="s">
        <v>1712</v>
      </c>
    </row>
    <row r="501" spans="1:8">
      <c r="A501" t="n">
        <v>500</v>
      </c>
      <c r="B501" t="s">
        <v>8</v>
      </c>
      <c r="C501" s="1" t="n">
        <v>42027.82711805555</v>
      </c>
      <c r="D501" t="s">
        <v>1713</v>
      </c>
      <c r="E501" t="s">
        <v>67</v>
      </c>
      <c r="F501" t="s">
        <v>68</v>
      </c>
      <c r="G501" t="s">
        <v>1714</v>
      </c>
      <c r="H501" t="s">
        <v>1715</v>
      </c>
    </row>
    <row r="502" spans="1:8">
      <c r="A502" t="n">
        <v>501</v>
      </c>
      <c r="B502" t="s">
        <v>8</v>
      </c>
      <c r="C502" s="1" t="n">
        <v>40319.84971064814</v>
      </c>
      <c r="D502" t="s">
        <v>1716</v>
      </c>
      <c r="E502" t="s">
        <v>1717</v>
      </c>
      <c r="F502" t="s">
        <v>56</v>
      </c>
      <c r="G502" t="s">
        <v>1718</v>
      </c>
      <c r="H502" t="s">
        <v>1719</v>
      </c>
    </row>
    <row r="503" spans="1:8">
      <c r="A503" t="n">
        <v>502</v>
      </c>
      <c r="B503" t="s">
        <v>8</v>
      </c>
      <c r="C503" s="1" t="n">
        <v>39784.63092592593</v>
      </c>
      <c r="D503" t="s">
        <v>1720</v>
      </c>
      <c r="E503" t="s">
        <v>1721</v>
      </c>
      <c r="G503">
        <f>?big5?B?SGF2ZSB5b3UgYmVlbiBNb3Njb3ctUnVzc2lhoUg=?=
	=?big5?B?p0GlaLlMsva0tazsttyhSA==?=</f>
        <v/>
      </c>
      <c r="H503" t="s">
        <v>1722</v>
      </c>
    </row>
    <row r="504" spans="1:8">
      <c r="A504" t="n">
        <v>503</v>
      </c>
    </row>
    <row r="505" spans="1:8">
      <c r="A505" t="n">
        <v>504</v>
      </c>
      <c r="B505" t="s">
        <v>1</v>
      </c>
      <c r="C505" s="1" t="n">
        <v>42201.73773148148</v>
      </c>
      <c r="D505" t="s">
        <v>1723</v>
      </c>
      <c r="E505" t="s">
        <v>266</v>
      </c>
      <c r="F505" t="s">
        <v>140</v>
      </c>
      <c r="G505" t="s">
        <v>614</v>
      </c>
      <c r="H505" t="s">
        <v>1724</v>
      </c>
    </row>
    <row r="506" spans="1:8">
      <c r="A506" t="n">
        <v>505</v>
      </c>
      <c r="B506" t="s">
        <v>8</v>
      </c>
      <c r="C506" s="1" t="n">
        <v>39668.69403935185</v>
      </c>
      <c r="D506" t="s">
        <v>1725</v>
      </c>
      <c r="E506" t="s">
        <v>60</v>
      </c>
      <c r="F506" t="s">
        <v>20</v>
      </c>
      <c r="G506" t="s">
        <v>1726</v>
      </c>
      <c r="H506" t="s">
        <v>1727</v>
      </c>
    </row>
    <row r="507" spans="1:8">
      <c r="A507" t="n">
        <v>506</v>
      </c>
      <c r="B507" t="s">
        <v>8</v>
      </c>
      <c r="C507" s="1" t="n">
        <v>42313.64296296296</v>
      </c>
      <c r="D507" t="s">
        <v>1728</v>
      </c>
      <c r="E507">
        <f>?utf-8?Q?American=20Security=20Project?= &lt;info@americansecurityproject.org&gt;</f>
        <v/>
      </c>
      <c r="F507" t="s">
        <v>56</v>
      </c>
      <c r="G507">
        <f>?utf-8?Q?ASP=20Newsletter=C2=A0?=</f>
        <v/>
      </c>
      <c r="H507" t="s">
        <v>1729</v>
      </c>
    </row>
    <row r="508" spans="1:8">
      <c r="A508" t="n">
        <v>507</v>
      </c>
      <c r="B508" t="s">
        <v>1</v>
      </c>
      <c r="C508" s="1" t="n">
        <v>42228.60021990741</v>
      </c>
      <c r="D508" t="s">
        <v>1730</v>
      </c>
      <c r="E508" t="s">
        <v>1731</v>
      </c>
      <c r="F508" t="s">
        <v>25</v>
      </c>
      <c r="G508" t="s">
        <v>1732</v>
      </c>
      <c r="H508" t="s">
        <v>1733</v>
      </c>
    </row>
    <row r="509" spans="1:8">
      <c r="A509" t="n">
        <v>508</v>
      </c>
      <c r="B509" t="s">
        <v>8</v>
      </c>
      <c r="C509" s="1" t="n">
        <v>41313.18174768519</v>
      </c>
      <c r="D509" t="s">
        <v>1734</v>
      </c>
      <c r="E509" t="s">
        <v>559</v>
      </c>
      <c r="F509" t="s">
        <v>1134</v>
      </c>
      <c r="G509" t="s">
        <v>871</v>
      </c>
      <c r="H509" t="s">
        <v>1735</v>
      </c>
    </row>
    <row r="510" spans="1:8">
      <c r="A510" t="n">
        <v>509</v>
      </c>
      <c r="B510" t="s">
        <v>8</v>
      </c>
      <c r="C510" s="1" t="n">
        <v>42437.79252314815</v>
      </c>
      <c r="D510" t="s">
        <v>1736</v>
      </c>
      <c r="E510">
        <f>?utf-8?Q?Maggie=20Feldman=2DPiltch?= &lt;mfeldmanpiltch@americansecurityproject.org&gt;</f>
        <v/>
      </c>
      <c r="F510" t="s">
        <v>294</v>
      </c>
      <c r="G510">
        <f>?utf-8?Q?Spring=20Message=20to=20Friends=20of=20ASP?=</f>
        <v/>
      </c>
      <c r="H510" t="s">
        <v>1737</v>
      </c>
    </row>
    <row r="511" spans="1:8">
      <c r="A511" t="n">
        <v>510</v>
      </c>
      <c r="B511" t="s">
        <v>8</v>
      </c>
      <c r="C511" s="1" t="n">
        <v>42050.8397337963</v>
      </c>
      <c r="D511" t="s">
        <v>1738</v>
      </c>
      <c r="E511" t="s">
        <v>111</v>
      </c>
      <c r="F511" t="s">
        <v>52</v>
      </c>
      <c r="G511" t="s">
        <v>1739</v>
      </c>
      <c r="H511" t="s">
        <v>1740</v>
      </c>
    </row>
    <row r="512" spans="1:8">
      <c r="A512" t="n">
        <v>511</v>
      </c>
      <c r="B512" t="s">
        <v>8</v>
      </c>
      <c r="C512" s="1" t="n">
        <v>41199.9096875</v>
      </c>
      <c r="D512" t="s">
        <v>704</v>
      </c>
      <c r="E512" t="s">
        <v>124</v>
      </c>
      <c r="F512" t="s">
        <v>56</v>
      </c>
      <c r="G512" t="s">
        <v>705</v>
      </c>
      <c r="H512" t="s">
        <v>1741</v>
      </c>
    </row>
    <row r="513" spans="1:8">
      <c r="A513" t="n">
        <v>512</v>
      </c>
      <c r="B513" t="s">
        <v>8</v>
      </c>
      <c r="C513" s="1" t="n">
        <v>39689.14936342592</v>
      </c>
      <c r="D513" t="s">
        <v>1742</v>
      </c>
      <c r="E513" t="s">
        <v>214</v>
      </c>
      <c r="F513" t="s">
        <v>215</v>
      </c>
      <c r="G513" t="s">
        <v>1743</v>
      </c>
      <c r="H513" t="s">
        <v>1744</v>
      </c>
    </row>
    <row r="514" spans="1:8">
      <c r="A514" t="n">
        <v>513</v>
      </c>
      <c r="B514" t="s">
        <v>8</v>
      </c>
      <c r="C514" s="1" t="n">
        <v>41865.86784722222</v>
      </c>
      <c r="D514" t="s">
        <v>1745</v>
      </c>
      <c r="E514" t="s">
        <v>111</v>
      </c>
      <c r="F514" t="s">
        <v>52</v>
      </c>
      <c r="G514" t="s">
        <v>1746</v>
      </c>
      <c r="H514" t="s">
        <v>1747</v>
      </c>
    </row>
    <row r="515" spans="1:8">
      <c r="A515" t="n">
        <v>514</v>
      </c>
      <c r="B515" t="s">
        <v>8</v>
      </c>
      <c r="C515" s="1" t="n">
        <v>42181.62440972222</v>
      </c>
      <c r="D515" t="s">
        <v>1748</v>
      </c>
      <c r="E515" t="s">
        <v>1749</v>
      </c>
      <c r="F515" t="s">
        <v>150</v>
      </c>
      <c r="G515" t="s">
        <v>1750</v>
      </c>
      <c r="H515" t="s">
        <v>1751</v>
      </c>
    </row>
    <row r="516" spans="1:8">
      <c r="A516" t="n">
        <v>515</v>
      </c>
      <c r="B516" t="s">
        <v>1</v>
      </c>
      <c r="C516" s="1" t="n">
        <v>42368.75521990741</v>
      </c>
      <c r="D516" t="s">
        <v>1752</v>
      </c>
      <c r="E516" t="s">
        <v>55</v>
      </c>
      <c r="F516" t="s">
        <v>56</v>
      </c>
      <c r="G516" t="s">
        <v>1753</v>
      </c>
      <c r="H516" t="s">
        <v>1754</v>
      </c>
    </row>
    <row r="517" spans="1:8">
      <c r="A517" t="n">
        <v>516</v>
      </c>
      <c r="B517" t="s">
        <v>1</v>
      </c>
      <c r="C517" s="1" t="n">
        <v>42116.03745370371</v>
      </c>
      <c r="D517" t="s">
        <v>1755</v>
      </c>
      <c r="E517" t="s">
        <v>15</v>
      </c>
      <c r="F517" t="s">
        <v>16</v>
      </c>
      <c r="G517" t="s">
        <v>1756</v>
      </c>
      <c r="H517" t="s">
        <v>1757</v>
      </c>
    </row>
    <row r="518" spans="1:8">
      <c r="A518" t="n">
        <v>517</v>
      </c>
      <c r="B518" t="s">
        <v>1</v>
      </c>
      <c r="C518" s="1" t="n">
        <v>42106.06657407407</v>
      </c>
      <c r="D518" t="s">
        <v>1758</v>
      </c>
      <c r="E518" t="s">
        <v>39</v>
      </c>
      <c r="F518" t="s">
        <v>497</v>
      </c>
      <c r="G518" t="s">
        <v>40</v>
      </c>
      <c r="H518" t="s">
        <v>1759</v>
      </c>
    </row>
    <row r="519" spans="1:8">
      <c r="A519" t="n">
        <v>518</v>
      </c>
      <c r="B519" t="s">
        <v>8</v>
      </c>
      <c r="C519" s="1" t="n">
        <v>42116.9796875</v>
      </c>
      <c r="D519" t="s">
        <v>1760</v>
      </c>
      <c r="E519" t="s">
        <v>38</v>
      </c>
      <c r="F519" t="s">
        <v>16</v>
      </c>
      <c r="G519" t="s">
        <v>1761</v>
      </c>
      <c r="H519" t="s">
        <v>1762</v>
      </c>
    </row>
    <row r="520" spans="1:8">
      <c r="A520" t="n">
        <v>519</v>
      </c>
      <c r="B520" t="s">
        <v>8</v>
      </c>
      <c r="C520" s="1" t="n">
        <v>42209.69188657407</v>
      </c>
      <c r="D520" t="s">
        <v>1763</v>
      </c>
      <c r="E520" t="s">
        <v>1104</v>
      </c>
      <c r="F520" t="s">
        <v>25</v>
      </c>
      <c r="G520" t="s"/>
      <c r="H520" t="s">
        <v>1764</v>
      </c>
    </row>
    <row r="521" spans="1:8">
      <c r="A521" t="n">
        <v>520</v>
      </c>
      <c r="B521" t="s">
        <v>1</v>
      </c>
      <c r="C521" s="1" t="n">
        <v>42114.89603009259</v>
      </c>
      <c r="D521" t="s">
        <v>1765</v>
      </c>
      <c r="E521" t="s">
        <v>15</v>
      </c>
      <c r="F521" t="s">
        <v>16</v>
      </c>
      <c r="G521" t="s">
        <v>1766</v>
      </c>
      <c r="H521" t="s">
        <v>1767</v>
      </c>
    </row>
    <row r="522" spans="1:8">
      <c r="A522" t="n">
        <v>521</v>
      </c>
      <c r="B522" t="s">
        <v>8</v>
      </c>
      <c r="C522" s="1" t="n">
        <v>41921.77650462963</v>
      </c>
      <c r="D522" t="s">
        <v>1768</v>
      </c>
      <c r="E522" t="s">
        <v>67</v>
      </c>
      <c r="F522" t="s">
        <v>68</v>
      </c>
      <c r="G522" t="s">
        <v>1769</v>
      </c>
      <c r="H522" t="s">
        <v>1770</v>
      </c>
    </row>
    <row r="523" spans="1:8">
      <c r="A523" t="n">
        <v>522</v>
      </c>
      <c r="B523" t="s">
        <v>8</v>
      </c>
      <c r="C523" s="1" t="n">
        <v>41928.53487268519</v>
      </c>
      <c r="D523" t="s">
        <v>1771</v>
      </c>
      <c r="E523" t="s">
        <v>67</v>
      </c>
      <c r="F523" t="s">
        <v>68</v>
      </c>
      <c r="G523">
        <f>?UTF-8?Q?=E2=80=8BCorrect_The_Record_Thursday_October_16=2C_2014_Morn?=
	=?UTF-8?Q?ing_Roundup?=</f>
        <v/>
      </c>
      <c r="H523" t="s">
        <v>1772</v>
      </c>
    </row>
    <row r="524" spans="1:8">
      <c r="A524" t="n">
        <v>523</v>
      </c>
      <c r="B524" t="s">
        <v>8</v>
      </c>
      <c r="C524" s="1" t="n">
        <v>39583.81584490741</v>
      </c>
      <c r="D524" t="s">
        <v>1773</v>
      </c>
      <c r="E524" t="s">
        <v>768</v>
      </c>
      <c r="F524" t="s">
        <v>20</v>
      </c>
      <c r="G524" t="s">
        <v>1774</v>
      </c>
      <c r="H524" t="s">
        <v>1775</v>
      </c>
    </row>
    <row r="525" spans="1:8">
      <c r="A525" t="n">
        <v>524</v>
      </c>
      <c r="B525" t="s">
        <v>8</v>
      </c>
      <c r="C525" s="1" t="n">
        <v>42054.58608796296</v>
      </c>
      <c r="D525" t="s">
        <v>1776</v>
      </c>
      <c r="E525" t="s">
        <v>67</v>
      </c>
      <c r="F525" t="s">
        <v>68</v>
      </c>
      <c r="G525" t="s">
        <v>1777</v>
      </c>
      <c r="H525" t="s">
        <v>1778</v>
      </c>
    </row>
    <row r="526" spans="1:8">
      <c r="A526" t="n">
        <v>525</v>
      </c>
      <c r="B526" t="s">
        <v>8</v>
      </c>
      <c r="C526" s="1" t="n">
        <v>41877.53061342592</v>
      </c>
      <c r="D526" t="s">
        <v>1779</v>
      </c>
      <c r="E526" t="s">
        <v>67</v>
      </c>
      <c r="F526" t="s">
        <v>68</v>
      </c>
      <c r="G526" t="s">
        <v>1780</v>
      </c>
      <c r="H526" t="s">
        <v>1781</v>
      </c>
    </row>
    <row r="527" spans="1:8">
      <c r="A527" t="n">
        <v>526</v>
      </c>
      <c r="B527" t="s">
        <v>8</v>
      </c>
      <c r="C527" s="1" t="n">
        <v>42251.70837962963</v>
      </c>
      <c r="D527" t="s">
        <v>1782</v>
      </c>
      <c r="E527" t="s">
        <v>411</v>
      </c>
      <c r="F527" t="s">
        <v>100</v>
      </c>
      <c r="G527" t="s">
        <v>1783</v>
      </c>
      <c r="H527" t="s">
        <v>1784</v>
      </c>
    </row>
    <row r="528" spans="1:8">
      <c r="A528" t="n">
        <v>527</v>
      </c>
      <c r="B528" t="s">
        <v>1</v>
      </c>
      <c r="C528" s="1" t="n">
        <v>42203.18741898148</v>
      </c>
      <c r="D528" t="s">
        <v>1785</v>
      </c>
      <c r="E528" t="s">
        <v>381</v>
      </c>
      <c r="F528" t="s">
        <v>382</v>
      </c>
      <c r="G528" t="s">
        <v>383</v>
      </c>
      <c r="H528" t="s">
        <v>1786</v>
      </c>
    </row>
    <row r="529" spans="1:8">
      <c r="A529" t="n">
        <v>528</v>
      </c>
      <c r="B529" t="s">
        <v>1</v>
      </c>
      <c r="C529" s="1" t="n">
        <v>42184.93297453703</v>
      </c>
      <c r="D529" t="s">
        <v>1787</v>
      </c>
      <c r="E529" t="s">
        <v>266</v>
      </c>
      <c r="F529" t="s">
        <v>140</v>
      </c>
      <c r="G529" t="s">
        <v>1788</v>
      </c>
      <c r="H529" t="s">
        <v>1789</v>
      </c>
    </row>
    <row r="530" spans="1:8">
      <c r="A530" t="n">
        <v>529</v>
      </c>
      <c r="B530" t="s">
        <v>8</v>
      </c>
      <c r="C530" s="1" t="n">
        <v>42132.48615740741</v>
      </c>
      <c r="D530" t="s">
        <v>1790</v>
      </c>
      <c r="E530" t="s">
        <v>87</v>
      </c>
      <c r="F530" t="s">
        <v>87</v>
      </c>
      <c r="G530" t="s">
        <v>1791</v>
      </c>
      <c r="H530" t="s">
        <v>1792</v>
      </c>
    </row>
    <row r="531" spans="1:8">
      <c r="A531" t="n">
        <v>530</v>
      </c>
      <c r="B531" t="s">
        <v>8</v>
      </c>
      <c r="C531" s="1" t="n">
        <v>42093.58016203704</v>
      </c>
      <c r="D531" t="s">
        <v>1793</v>
      </c>
      <c r="E531" t="s">
        <v>25</v>
      </c>
      <c r="F531" t="s">
        <v>1794</v>
      </c>
      <c r="G531" t="s">
        <v>1795</v>
      </c>
      <c r="H531" t="s">
        <v>1796</v>
      </c>
    </row>
    <row r="532" spans="1:8">
      <c r="A532" t="n">
        <v>531</v>
      </c>
      <c r="B532" t="s">
        <v>1</v>
      </c>
      <c r="C532" s="1" t="n">
        <v>42121.58241898148</v>
      </c>
      <c r="D532" t="s">
        <v>1797</v>
      </c>
      <c r="E532" t="s">
        <v>1144</v>
      </c>
      <c r="F532" t="s">
        <v>1798</v>
      </c>
      <c r="G532" t="s">
        <v>1799</v>
      </c>
      <c r="H532" t="s">
        <v>1800</v>
      </c>
    </row>
    <row r="533" spans="1:8">
      <c r="A533" t="n">
        <v>532</v>
      </c>
      <c r="B533" t="s">
        <v>8</v>
      </c>
      <c r="C533" s="1" t="n">
        <v>42096.99648148148</v>
      </c>
      <c r="D533" t="s">
        <v>1801</v>
      </c>
      <c r="E533" t="s">
        <v>266</v>
      </c>
      <c r="F533" t="s">
        <v>749</v>
      </c>
      <c r="G533" t="s">
        <v>1802</v>
      </c>
      <c r="H533" t="s">
        <v>1803</v>
      </c>
    </row>
    <row r="534" spans="1:8">
      <c r="A534" t="n">
        <v>533</v>
      </c>
      <c r="B534" t="s">
        <v>8</v>
      </c>
      <c r="C534" s="1" t="n">
        <v>42159.4843287037</v>
      </c>
      <c r="D534" t="s">
        <v>1804</v>
      </c>
      <c r="E534" t="s">
        <v>87</v>
      </c>
      <c r="F534" t="s">
        <v>87</v>
      </c>
      <c r="G534" t="s">
        <v>1805</v>
      </c>
      <c r="H534" t="s">
        <v>1806</v>
      </c>
    </row>
    <row r="535" spans="1:8">
      <c r="A535" t="n">
        <v>534</v>
      </c>
      <c r="B535" t="s">
        <v>8</v>
      </c>
      <c r="C535" s="1" t="n">
        <v>39821.83681712963</v>
      </c>
      <c r="D535" t="s">
        <v>1807</v>
      </c>
      <c r="E535" t="s">
        <v>1808</v>
      </c>
      <c r="F535" t="s">
        <v>387</v>
      </c>
      <c r="G535" t="s">
        <v>1809</v>
      </c>
      <c r="H535" t="s">
        <v>1810</v>
      </c>
    </row>
    <row r="536" spans="1:8">
      <c r="A536" t="n">
        <v>535</v>
      </c>
      <c r="B536" t="s">
        <v>8</v>
      </c>
      <c r="C536" s="1" t="n">
        <v>42128.65837962963</v>
      </c>
      <c r="D536" t="s">
        <v>1811</v>
      </c>
      <c r="E536" t="s">
        <v>25</v>
      </c>
      <c r="F536" t="s">
        <v>146</v>
      </c>
      <c r="G536" t="s">
        <v>1438</v>
      </c>
      <c r="H536" t="s">
        <v>1812</v>
      </c>
    </row>
    <row r="537" spans="1:8">
      <c r="A537" t="n">
        <v>536</v>
      </c>
      <c r="B537" t="s">
        <v>1</v>
      </c>
      <c r="C537" s="1" t="n">
        <v>42183.92581018519</v>
      </c>
      <c r="D537" t="s">
        <v>1813</v>
      </c>
      <c r="E537" t="s">
        <v>266</v>
      </c>
      <c r="F537" t="s">
        <v>140</v>
      </c>
      <c r="G537" t="s">
        <v>1814</v>
      </c>
      <c r="H537" t="s">
        <v>1815</v>
      </c>
    </row>
    <row r="538" spans="1:8">
      <c r="A538" t="n">
        <v>537</v>
      </c>
      <c r="B538" t="s">
        <v>1</v>
      </c>
      <c r="C538" s="1" t="n">
        <v>42366.53363425926</v>
      </c>
      <c r="D538" t="s">
        <v>1816</v>
      </c>
      <c r="E538" t="s">
        <v>55</v>
      </c>
      <c r="F538" t="s">
        <v>56</v>
      </c>
      <c r="G538" t="s">
        <v>1817</v>
      </c>
      <c r="H538" t="s">
        <v>1818</v>
      </c>
    </row>
    <row r="539" spans="1:8">
      <c r="A539" t="n">
        <v>538</v>
      </c>
      <c r="B539" t="s">
        <v>8</v>
      </c>
      <c r="C539" s="1" t="n">
        <v>42395.75633101852</v>
      </c>
      <c r="D539" t="s">
        <v>1819</v>
      </c>
      <c r="E539">
        <f>?utf-8?Q?The=20Common=20Good?= &lt;patriciaduff@thecommongood.net&gt;</f>
        <v/>
      </c>
      <c r="F539" t="s">
        <v>52</v>
      </c>
      <c r="G539">
        <f>?utf-8?Q?You=20are=20invited...?=</f>
        <v/>
      </c>
      <c r="H539" t="s">
        <v>1820</v>
      </c>
    </row>
    <row r="540" spans="1:8">
      <c r="A540" t="n">
        <v>539</v>
      </c>
      <c r="B540" t="s">
        <v>8</v>
      </c>
      <c r="C540" s="1" t="n">
        <v>40673.01756944445</v>
      </c>
      <c r="D540" t="s">
        <v>1821</v>
      </c>
      <c r="E540" t="s">
        <v>1822</v>
      </c>
      <c r="F540" t="s">
        <v>25</v>
      </c>
      <c r="G540" t="s">
        <v>1823</v>
      </c>
      <c r="H540" t="s">
        <v>1824</v>
      </c>
    </row>
    <row r="541" spans="1:8">
      <c r="A541" t="n">
        <v>540</v>
      </c>
      <c r="B541" t="s">
        <v>8</v>
      </c>
      <c r="C541" s="1" t="n">
        <v>41984.92605324074</v>
      </c>
      <c r="D541" t="s">
        <v>1825</v>
      </c>
      <c r="E541" t="s">
        <v>111</v>
      </c>
      <c r="F541" t="s">
        <v>52</v>
      </c>
      <c r="G541" t="s">
        <v>1826</v>
      </c>
      <c r="H541" t="s">
        <v>1827</v>
      </c>
    </row>
    <row r="542" spans="1:8">
      <c r="A542" t="n">
        <v>541</v>
      </c>
      <c r="B542" t="s">
        <v>8</v>
      </c>
      <c r="C542" s="1" t="n">
        <v>42020.8014699074</v>
      </c>
      <c r="D542" t="s">
        <v>1828</v>
      </c>
      <c r="E542" t="s">
        <v>67</v>
      </c>
      <c r="F542" t="s">
        <v>68</v>
      </c>
      <c r="G542" t="s">
        <v>1829</v>
      </c>
      <c r="H542" t="s">
        <v>1830</v>
      </c>
    </row>
    <row r="543" spans="1:8">
      <c r="A543" t="n">
        <v>542</v>
      </c>
      <c r="B543" t="s">
        <v>8</v>
      </c>
      <c r="C543" s="1" t="n">
        <v>41786.58471064815</v>
      </c>
      <c r="D543" t="s">
        <v>1831</v>
      </c>
      <c r="E543" t="s">
        <v>1832</v>
      </c>
      <c r="F543" t="s">
        <v>25</v>
      </c>
      <c r="G543" t="s">
        <v>1833</v>
      </c>
      <c r="H543" t="s">
        <v>1834</v>
      </c>
    </row>
    <row r="544" spans="1:8">
      <c r="A544" t="n">
        <v>543</v>
      </c>
      <c r="B544" t="s">
        <v>8</v>
      </c>
      <c r="C544" s="1" t="n">
        <v>42193.44900462963</v>
      </c>
      <c r="D544" t="s">
        <v>1835</v>
      </c>
      <c r="E544">
        <f>?utf-8?Q?S.=20Daniel=20Abraham=20Center=20for=20Middle=20East=20Peace?=
	&lt;info@centerpeace.org&gt;</f>
        <v/>
      </c>
      <c r="F544" t="s">
        <v>52</v>
      </c>
      <c r="G544">
        <f>?utf-8?Q?News=20Update=20=2D=20July=208=2C=202015?=</f>
        <v/>
      </c>
      <c r="H544" t="s">
        <v>1836</v>
      </c>
    </row>
    <row r="545" spans="1:8">
      <c r="A545" t="n">
        <v>544</v>
      </c>
      <c r="B545" t="s">
        <v>8</v>
      </c>
      <c r="C545" s="1" t="n">
        <v>42184.92673611111</v>
      </c>
      <c r="D545" t="s">
        <v>1837</v>
      </c>
      <c r="E545" t="s">
        <v>140</v>
      </c>
      <c r="F545" t="s">
        <v>1838</v>
      </c>
      <c r="G545" t="s">
        <v>1839</v>
      </c>
      <c r="H545" t="s">
        <v>1840</v>
      </c>
    </row>
    <row r="546" spans="1:8">
      <c r="A546" t="n">
        <v>545</v>
      </c>
      <c r="B546" t="s">
        <v>1</v>
      </c>
      <c r="C546" s="1" t="n">
        <v>42244.45114583334</v>
      </c>
      <c r="D546" t="s">
        <v>1841</v>
      </c>
      <c r="E546" t="s">
        <v>311</v>
      </c>
      <c r="F546" t="s">
        <v>56</v>
      </c>
      <c r="G546" t="s">
        <v>1842</v>
      </c>
      <c r="H546" t="s">
        <v>1843</v>
      </c>
    </row>
    <row r="547" spans="1:8">
      <c r="A547" t="n">
        <v>546</v>
      </c>
      <c r="B547" t="s">
        <v>8</v>
      </c>
      <c r="C547" s="1" t="n">
        <v>42066.03679398148</v>
      </c>
      <c r="D547" t="s">
        <v>1844</v>
      </c>
      <c r="E547" t="s">
        <v>1845</v>
      </c>
      <c r="F547" t="s">
        <v>150</v>
      </c>
      <c r="G547" t="s">
        <v>1846</v>
      </c>
      <c r="H547" t="s">
        <v>1847</v>
      </c>
    </row>
    <row r="548" spans="1:8">
      <c r="A548" t="n">
        <v>547</v>
      </c>
      <c r="B548" t="s">
        <v>8</v>
      </c>
      <c r="C548" s="1" t="n">
        <v>39677.77246527778</v>
      </c>
      <c r="D548" t="s">
        <v>1848</v>
      </c>
      <c r="E548" t="s">
        <v>34</v>
      </c>
      <c r="F548" t="s">
        <v>34</v>
      </c>
      <c r="G548" t="s">
        <v>1849</v>
      </c>
      <c r="H548" t="s">
        <v>1850</v>
      </c>
    </row>
    <row r="549" spans="1:8">
      <c r="A549" t="n">
        <v>548</v>
      </c>
      <c r="B549" t="s">
        <v>8</v>
      </c>
      <c r="C549" s="1" t="n">
        <v>40129.83461805555</v>
      </c>
      <c r="D549" t="s">
        <v>1851</v>
      </c>
      <c r="E549" t="s">
        <v>1852</v>
      </c>
      <c r="F549" t="s">
        <v>20</v>
      </c>
      <c r="G549" t="s">
        <v>1853</v>
      </c>
      <c r="H549" t="s">
        <v>1854</v>
      </c>
    </row>
    <row r="550" spans="1:8">
      <c r="A550" t="n">
        <v>549</v>
      </c>
      <c r="B550" t="s">
        <v>1</v>
      </c>
      <c r="C550" s="1" t="n">
        <v>42351.56439814815</v>
      </c>
      <c r="D550" t="s">
        <v>1855</v>
      </c>
      <c r="E550" t="s">
        <v>29</v>
      </c>
      <c r="F550" t="s">
        <v>1856</v>
      </c>
      <c r="G550" t="s">
        <v>1857</v>
      </c>
      <c r="H550" t="s">
        <v>1858</v>
      </c>
    </row>
    <row r="551" spans="1:8">
      <c r="A551" t="n">
        <v>550</v>
      </c>
      <c r="B551" t="s">
        <v>8</v>
      </c>
      <c r="C551" s="1" t="n">
        <v>41940.68962962963</v>
      </c>
      <c r="D551" t="s">
        <v>1859</v>
      </c>
      <c r="E551" t="s">
        <v>1860</v>
      </c>
      <c r="F551" t="s">
        <v>52</v>
      </c>
      <c r="G551" t="s">
        <v>1861</v>
      </c>
      <c r="H551" t="s">
        <v>1862</v>
      </c>
    </row>
    <row r="552" spans="1:8">
      <c r="A552" t="n">
        <v>551</v>
      </c>
      <c r="B552" t="s">
        <v>8</v>
      </c>
      <c r="C552" s="1" t="n">
        <v>42128.69332175926</v>
      </c>
      <c r="D552" t="s">
        <v>1863</v>
      </c>
      <c r="E552" t="s">
        <v>25</v>
      </c>
      <c r="F552" t="s">
        <v>1864</v>
      </c>
      <c r="G552" t="s">
        <v>181</v>
      </c>
      <c r="H552" t="s">
        <v>1865</v>
      </c>
    </row>
    <row r="553" spans="1:8">
      <c r="A553" t="n">
        <v>552</v>
      </c>
      <c r="B553" t="s">
        <v>8</v>
      </c>
      <c r="C553" s="1" t="n">
        <v>40091.71297453704</v>
      </c>
      <c r="D553" t="s">
        <v>1866</v>
      </c>
      <c r="E553" t="s">
        <v>768</v>
      </c>
      <c r="F553" t="s">
        <v>283</v>
      </c>
      <c r="G553" t="s">
        <v>1867</v>
      </c>
      <c r="H553" t="s">
        <v>1868</v>
      </c>
    </row>
    <row r="554" spans="1:8">
      <c r="A554" t="n">
        <v>553</v>
      </c>
      <c r="B554" t="s">
        <v>8</v>
      </c>
      <c r="C554" s="1" t="n">
        <v>40053.55195601852</v>
      </c>
      <c r="D554" t="s">
        <v>1869</v>
      </c>
      <c r="E554" t="s">
        <v>1224</v>
      </c>
      <c r="F554" t="s">
        <v>11</v>
      </c>
      <c r="G554" t="s">
        <v>1870</v>
      </c>
      <c r="H554" t="s">
        <v>1871</v>
      </c>
    </row>
    <row r="555" spans="1:8">
      <c r="A555" t="n">
        <v>554</v>
      </c>
      <c r="B555" t="s">
        <v>8</v>
      </c>
      <c r="C555" s="1" t="n">
        <v>40073.59862268518</v>
      </c>
      <c r="D555" t="s">
        <v>1872</v>
      </c>
      <c r="E555" t="s">
        <v>768</v>
      </c>
      <c r="F555" t="s">
        <v>283</v>
      </c>
      <c r="G555" t="s">
        <v>1873</v>
      </c>
      <c r="H555" t="s">
        <v>1874</v>
      </c>
    </row>
    <row r="556" spans="1:8">
      <c r="A556" t="n">
        <v>555</v>
      </c>
      <c r="B556" t="s">
        <v>8</v>
      </c>
      <c r="C556" s="1" t="n">
        <v>40182.77694444444</v>
      </c>
      <c r="D556" t="s">
        <v>1875</v>
      </c>
      <c r="E556" t="s">
        <v>768</v>
      </c>
      <c r="F556" t="s">
        <v>283</v>
      </c>
      <c r="G556" t="s">
        <v>1876</v>
      </c>
      <c r="H556" t="s">
        <v>1877</v>
      </c>
    </row>
    <row r="557" spans="1:8">
      <c r="A557" t="n">
        <v>556</v>
      </c>
      <c r="B557" t="s">
        <v>8</v>
      </c>
      <c r="C557" s="1" t="n">
        <v>42236.4097337963</v>
      </c>
      <c r="D557" t="s">
        <v>1878</v>
      </c>
      <c r="E557">
        <f>?utf-8?Q?S.=20Daniel=20Abraham=20Center=20for=20Middle=20East=20Peace?=
	&lt;info@centerpeace.org&gt;</f>
        <v/>
      </c>
      <c r="F557" t="s">
        <v>52</v>
      </c>
      <c r="G557">
        <f>?utf-8?Q?News=20Update=20=2D=20August=2020=2C=202015?=</f>
        <v/>
      </c>
      <c r="H557" t="s">
        <v>1879</v>
      </c>
    </row>
    <row r="558" spans="1:8">
      <c r="A558" t="n">
        <v>557</v>
      </c>
      <c r="B558" t="s">
        <v>8</v>
      </c>
      <c r="C558" s="1" t="n">
        <v>42184.15769675926</v>
      </c>
      <c r="D558" t="s">
        <v>1880</v>
      </c>
      <c r="E558" t="s">
        <v>140</v>
      </c>
      <c r="F558" t="s">
        <v>141</v>
      </c>
      <c r="G558" t="s">
        <v>1788</v>
      </c>
      <c r="H558" t="s">
        <v>1881</v>
      </c>
    </row>
    <row r="559" spans="1:8">
      <c r="A559" t="n">
        <v>558</v>
      </c>
      <c r="B559" t="s">
        <v>8</v>
      </c>
      <c r="C559" s="1" t="n">
        <v>39679.78349537037</v>
      </c>
      <c r="D559" t="s">
        <v>1882</v>
      </c>
      <c r="E559" t="s">
        <v>19</v>
      </c>
      <c r="F559" t="s">
        <v>20</v>
      </c>
      <c r="G559" t="s">
        <v>1883</v>
      </c>
      <c r="H559" t="s">
        <v>1884</v>
      </c>
    </row>
    <row r="560" spans="1:8">
      <c r="A560" t="n">
        <v>559</v>
      </c>
      <c r="B560" t="s">
        <v>8</v>
      </c>
      <c r="C560" s="1" t="n">
        <v>42068.6609375</v>
      </c>
      <c r="D560" t="s">
        <v>1885</v>
      </c>
      <c r="E560">
        <f>?utf-8?Q?S.=20Daniel=20Abraham=20Center=20for=20Middle=20East=20Peace?=
	&lt;info@centerpeace.org&gt;</f>
        <v/>
      </c>
      <c r="F560" t="s">
        <v>52</v>
      </c>
      <c r="G560">
        <f>?utf-8?Q?News=20Update=20=2D=20March=205?=</f>
        <v/>
      </c>
      <c r="H560" t="s">
        <v>1886</v>
      </c>
    </row>
    <row r="561" spans="1:8">
      <c r="A561" t="n">
        <v>560</v>
      </c>
      <c r="B561" t="s">
        <v>1</v>
      </c>
      <c r="C561" s="1" t="n">
        <v>42234.89831018518</v>
      </c>
      <c r="D561" t="s">
        <v>1887</v>
      </c>
      <c r="E561" t="s">
        <v>24</v>
      </c>
      <c r="F561" t="s">
        <v>25</v>
      </c>
      <c r="G561" t="s">
        <v>1888</v>
      </c>
      <c r="H561" t="s">
        <v>1889</v>
      </c>
    </row>
    <row r="562" spans="1:8">
      <c r="A562" t="n">
        <v>561</v>
      </c>
      <c r="B562" t="s">
        <v>8</v>
      </c>
      <c r="C562" s="1" t="n">
        <v>39498.74320601852</v>
      </c>
      <c r="D562" t="s">
        <v>1890</v>
      </c>
      <c r="E562" t="s">
        <v>1891</v>
      </c>
      <c r="F562" t="s">
        <v>1892</v>
      </c>
      <c r="G562" t="s">
        <v>1893</v>
      </c>
      <c r="H562" t="s">
        <v>1894</v>
      </c>
    </row>
    <row r="563" spans="1:8">
      <c r="A563" t="n">
        <v>562</v>
      </c>
      <c r="B563" t="s">
        <v>8</v>
      </c>
      <c r="C563" s="1" t="n">
        <v>41213.87453703704</v>
      </c>
      <c r="D563" t="s">
        <v>123</v>
      </c>
      <c r="E563" t="s">
        <v>124</v>
      </c>
      <c r="F563" t="s">
        <v>56</v>
      </c>
      <c r="G563" t="s">
        <v>125</v>
      </c>
      <c r="H563" t="s">
        <v>1895</v>
      </c>
    </row>
    <row r="564" spans="1:8">
      <c r="A564" t="n">
        <v>563</v>
      </c>
      <c r="B564" t="s">
        <v>8</v>
      </c>
      <c r="C564" s="1" t="n">
        <v>42057.66965277777</v>
      </c>
      <c r="D564" t="s">
        <v>1896</v>
      </c>
      <c r="E564" t="s">
        <v>271</v>
      </c>
      <c r="F564" t="s">
        <v>271</v>
      </c>
      <c r="G564" t="s">
        <v>1897</v>
      </c>
      <c r="H564" t="s">
        <v>1898</v>
      </c>
    </row>
    <row r="565" spans="1:8">
      <c r="A565" t="n">
        <v>564</v>
      </c>
      <c r="B565" t="s">
        <v>8</v>
      </c>
      <c r="C565" s="1" t="n">
        <v>42397.83344907407</v>
      </c>
      <c r="D565" t="s">
        <v>1899</v>
      </c>
      <c r="E565" t="s">
        <v>1692</v>
      </c>
      <c r="F565" t="s">
        <v>52</v>
      </c>
      <c r="G565" t="s">
        <v>1900</v>
      </c>
      <c r="H565" t="s">
        <v>1901</v>
      </c>
    </row>
    <row r="566" spans="1:8">
      <c r="A566" t="n">
        <v>565</v>
      </c>
      <c r="B566" t="s">
        <v>8</v>
      </c>
      <c r="C566" s="1" t="n">
        <v>39591.68997685185</v>
      </c>
      <c r="D566" t="s">
        <v>1902</v>
      </c>
      <c r="E566" t="s">
        <v>289</v>
      </c>
      <c r="F566" t="s">
        <v>20</v>
      </c>
      <c r="G566" t="s">
        <v>1903</v>
      </c>
      <c r="H566" t="s">
        <v>1904</v>
      </c>
    </row>
    <row r="567" spans="1:8">
      <c r="A567" t="n">
        <v>566</v>
      </c>
      <c r="B567" t="s">
        <v>8</v>
      </c>
      <c r="C567" s="1" t="n">
        <v>42147.61267361111</v>
      </c>
      <c r="D567" t="s">
        <v>1905</v>
      </c>
      <c r="E567" t="s">
        <v>87</v>
      </c>
      <c r="F567" t="s">
        <v>87</v>
      </c>
      <c r="G567" t="s">
        <v>1906</v>
      </c>
      <c r="H567" t="s">
        <v>1907</v>
      </c>
    </row>
    <row r="568" spans="1:8">
      <c r="A568" t="n">
        <v>567</v>
      </c>
      <c r="B568" t="s">
        <v>8</v>
      </c>
      <c r="C568" s="1" t="n">
        <v>39650.71143518519</v>
      </c>
      <c r="D568" t="s">
        <v>1908</v>
      </c>
      <c r="E568" t="s">
        <v>34</v>
      </c>
      <c r="F568" t="s">
        <v>1909</v>
      </c>
      <c r="G568" t="s">
        <v>1910</v>
      </c>
      <c r="H568" t="s">
        <v>1911</v>
      </c>
    </row>
    <row r="569" spans="1:8">
      <c r="A569" t="n">
        <v>568</v>
      </c>
      <c r="B569" t="s">
        <v>8</v>
      </c>
      <c r="C569" s="1" t="n">
        <v>42184.84170138889</v>
      </c>
      <c r="D569" t="s">
        <v>1912</v>
      </c>
      <c r="E569" t="s">
        <v>25</v>
      </c>
      <c r="F569" t="s">
        <v>24</v>
      </c>
      <c r="G569" t="s">
        <v>850</v>
      </c>
      <c r="H569" t="s">
        <v>1913</v>
      </c>
    </row>
    <row r="570" spans="1:8">
      <c r="A570" t="n">
        <v>569</v>
      </c>
      <c r="B570" t="s">
        <v>1</v>
      </c>
      <c r="C570" s="1" t="n">
        <v>42393.00274305556</v>
      </c>
      <c r="D570" t="s">
        <v>1914</v>
      </c>
      <c r="E570" t="s">
        <v>1120</v>
      </c>
      <c r="F570" t="s">
        <v>1915</v>
      </c>
      <c r="G570" t="s">
        <v>1916</v>
      </c>
      <c r="H570" t="s">
        <v>1917</v>
      </c>
    </row>
    <row r="571" spans="1:8">
      <c r="A571" t="n">
        <v>570</v>
      </c>
      <c r="B571" t="s">
        <v>8</v>
      </c>
      <c r="C571" s="1" t="n">
        <v>39437.6112037037</v>
      </c>
      <c r="D571" t="s">
        <v>1918</v>
      </c>
      <c r="E571" t="s">
        <v>1891</v>
      </c>
      <c r="F571" t="s">
        <v>1919</v>
      </c>
      <c r="G571" t="s">
        <v>1920</v>
      </c>
      <c r="H571" t="s">
        <v>1921</v>
      </c>
    </row>
    <row r="572" spans="1:8">
      <c r="A572" t="n">
        <v>571</v>
      </c>
      <c r="B572" t="s">
        <v>8</v>
      </c>
      <c r="C572" s="1" t="n">
        <v>40480.70581018519</v>
      </c>
      <c r="D572" t="s">
        <v>1922</v>
      </c>
      <c r="E572" t="s">
        <v>1923</v>
      </c>
      <c r="F572" t="s">
        <v>56</v>
      </c>
      <c r="G572" t="s">
        <v>1924</v>
      </c>
      <c r="H572" t="s">
        <v>1925</v>
      </c>
    </row>
    <row r="573" spans="1:8">
      <c r="A573" t="n">
        <v>572</v>
      </c>
      <c r="B573" t="s">
        <v>8</v>
      </c>
      <c r="C573" s="1" t="n">
        <v>42213.75597222222</v>
      </c>
      <c r="D573" t="s">
        <v>1926</v>
      </c>
      <c r="E573" t="s">
        <v>179</v>
      </c>
      <c r="F573" t="s">
        <v>25</v>
      </c>
      <c r="G573" t="s">
        <v>1927</v>
      </c>
      <c r="H573" t="s">
        <v>1928</v>
      </c>
    </row>
    <row r="574" spans="1:8">
      <c r="A574" t="n">
        <v>573</v>
      </c>
      <c r="B574" t="s">
        <v>1</v>
      </c>
      <c r="C574" s="1" t="n">
        <v>42323.62050925926</v>
      </c>
      <c r="D574" t="s">
        <v>1929</v>
      </c>
      <c r="E574" t="s">
        <v>55</v>
      </c>
      <c r="F574" t="s">
        <v>56</v>
      </c>
      <c r="G574">
        <f>?utf-8?B?VGhlIERhaWx5IDIwMjogQSBkZWZlbnNpdmUgSGlsbGFy?=
 =?utf-8?B?eSBDbGludG9uIGxvc3QgbGFzdCBuaWdodOKAmXMgZGViYXRl?=</f>
        <v/>
      </c>
      <c r="H574" t="s">
        <v>1930</v>
      </c>
    </row>
    <row r="575" spans="1:8">
      <c r="A575" t="n">
        <v>574</v>
      </c>
      <c r="B575" t="s">
        <v>8</v>
      </c>
      <c r="C575" s="1" t="n">
        <v>42216.71002314815</v>
      </c>
      <c r="D575" t="s">
        <v>1931</v>
      </c>
      <c r="E575" t="s">
        <v>1677</v>
      </c>
      <c r="F575" t="s">
        <v>1932</v>
      </c>
      <c r="G575" t="s">
        <v>1678</v>
      </c>
      <c r="H575" t="s">
        <v>1933</v>
      </c>
    </row>
    <row r="576" spans="1:8">
      <c r="A576" t="n">
        <v>575</v>
      </c>
      <c r="B576" t="s">
        <v>8</v>
      </c>
      <c r="C576" s="1" t="n">
        <v>42294.48003472222</v>
      </c>
      <c r="D576" t="s">
        <v>1934</v>
      </c>
      <c r="E576" t="s">
        <v>179</v>
      </c>
      <c r="F576" t="s">
        <v>25</v>
      </c>
      <c r="G576" t="s">
        <v>1935</v>
      </c>
      <c r="H576" t="s">
        <v>1936</v>
      </c>
    </row>
    <row r="577" spans="1:8">
      <c r="A577" t="n">
        <v>576</v>
      </c>
      <c r="B577" t="s">
        <v>8</v>
      </c>
      <c r="C577" s="1" t="n">
        <v>41882.76913194444</v>
      </c>
      <c r="D577" t="s">
        <v>1937</v>
      </c>
      <c r="E577" t="s">
        <v>111</v>
      </c>
      <c r="F577" t="s">
        <v>52</v>
      </c>
      <c r="G577" t="s">
        <v>1938</v>
      </c>
      <c r="H577" t="s">
        <v>1939</v>
      </c>
    </row>
    <row r="578" spans="1:8">
      <c r="A578" t="n">
        <v>577</v>
      </c>
      <c r="B578" t="s">
        <v>8</v>
      </c>
      <c r="C578" s="1" t="n">
        <v>42063.68763888889</v>
      </c>
      <c r="D578" t="s">
        <v>1940</v>
      </c>
      <c r="E578" t="s">
        <v>271</v>
      </c>
      <c r="F578" t="s">
        <v>271</v>
      </c>
      <c r="G578" t="s">
        <v>1941</v>
      </c>
      <c r="H578" t="s">
        <v>1942</v>
      </c>
    </row>
    <row r="579" spans="1:8">
      <c r="A579" t="n">
        <v>578</v>
      </c>
      <c r="B579" t="s">
        <v>8</v>
      </c>
      <c r="C579" s="1" t="n">
        <v>42196.50600694444</v>
      </c>
      <c r="D579" t="s">
        <v>1943</v>
      </c>
      <c r="E579" t="s">
        <v>87</v>
      </c>
      <c r="F579" t="s">
        <v>87</v>
      </c>
      <c r="G579" t="s">
        <v>1944</v>
      </c>
      <c r="H579" t="s">
        <v>1945</v>
      </c>
    </row>
    <row r="580" spans="1:8">
      <c r="A580" t="n">
        <v>579</v>
      </c>
      <c r="B580" t="s">
        <v>8</v>
      </c>
      <c r="C580" s="1" t="n">
        <v>39624.56349537037</v>
      </c>
      <c r="D580" t="s">
        <v>1946</v>
      </c>
      <c r="E580" t="s">
        <v>1947</v>
      </c>
      <c r="F580" t="s">
        <v>1948</v>
      </c>
      <c r="G580" t="s">
        <v>1949</v>
      </c>
      <c r="H580" t="s">
        <v>1950</v>
      </c>
    </row>
    <row r="581" spans="1:8">
      <c r="A581" t="n">
        <v>580</v>
      </c>
      <c r="B581" t="s">
        <v>8</v>
      </c>
      <c r="C581" s="1" t="n">
        <v>39981.72655092592</v>
      </c>
      <c r="D581" t="s">
        <v>1951</v>
      </c>
      <c r="E581" t="s">
        <v>768</v>
      </c>
      <c r="F581" t="s">
        <v>283</v>
      </c>
      <c r="G581" t="s">
        <v>1952</v>
      </c>
      <c r="H581" t="s">
        <v>1953</v>
      </c>
    </row>
    <row r="582" spans="1:8">
      <c r="A582" t="n">
        <v>581</v>
      </c>
      <c r="B582" t="s">
        <v>8</v>
      </c>
      <c r="C582" s="1" t="n">
        <v>42137.49686342593</v>
      </c>
      <c r="D582" t="s">
        <v>1954</v>
      </c>
      <c r="E582" t="s">
        <v>87</v>
      </c>
      <c r="F582" t="s">
        <v>87</v>
      </c>
      <c r="G582" t="s">
        <v>1955</v>
      </c>
      <c r="H582" t="s">
        <v>1956</v>
      </c>
    </row>
    <row r="583" spans="1:8">
      <c r="A583" t="n">
        <v>582</v>
      </c>
      <c r="B583" t="s">
        <v>1</v>
      </c>
      <c r="C583" s="1" t="n">
        <v>42186.97539351852</v>
      </c>
      <c r="D583" t="s">
        <v>1957</v>
      </c>
      <c r="E583" t="s">
        <v>225</v>
      </c>
      <c r="F583" t="s">
        <v>1362</v>
      </c>
      <c r="G583" t="s">
        <v>1958</v>
      </c>
      <c r="H583" t="s">
        <v>1959</v>
      </c>
    </row>
    <row r="584" spans="1:8">
      <c r="A584" t="n">
        <v>583</v>
      </c>
      <c r="B584" t="s">
        <v>1</v>
      </c>
      <c r="C584" s="1" t="n">
        <v>42431.88996527778</v>
      </c>
      <c r="D584" t="s">
        <v>1960</v>
      </c>
      <c r="E584" t="s">
        <v>106</v>
      </c>
      <c r="F584" t="s">
        <v>107</v>
      </c>
      <c r="G584" t="s">
        <v>1961</v>
      </c>
      <c r="H584" t="s">
        <v>1962</v>
      </c>
    </row>
    <row r="585" spans="1:8">
      <c r="A585" t="n">
        <v>584</v>
      </c>
      <c r="B585" t="s">
        <v>8</v>
      </c>
      <c r="C585" s="1" t="n">
        <v>39415.89611111111</v>
      </c>
      <c r="D585" t="s">
        <v>1963</v>
      </c>
      <c r="E585" t="s">
        <v>1116</v>
      </c>
      <c r="G585" t="s">
        <v>1964</v>
      </c>
      <c r="H585" t="s">
        <v>1965</v>
      </c>
    </row>
    <row r="586" spans="1:8">
      <c r="A586" t="n">
        <v>585</v>
      </c>
      <c r="B586" t="s">
        <v>8</v>
      </c>
      <c r="C586" s="1" t="n">
        <v>42032.86335648148</v>
      </c>
      <c r="D586" t="s">
        <v>1966</v>
      </c>
      <c r="E586" t="s">
        <v>271</v>
      </c>
      <c r="F586" t="s">
        <v>271</v>
      </c>
      <c r="G586" t="s">
        <v>1967</v>
      </c>
      <c r="H586" t="s">
        <v>1968</v>
      </c>
    </row>
    <row r="587" spans="1:8">
      <c r="A587" t="n">
        <v>586</v>
      </c>
      <c r="B587" t="s">
        <v>8</v>
      </c>
      <c r="C587" s="1" t="n">
        <v>39647.63594907407</v>
      </c>
      <c r="D587" t="s">
        <v>1969</v>
      </c>
      <c r="E587" t="s">
        <v>60</v>
      </c>
      <c r="F587" t="s">
        <v>20</v>
      </c>
      <c r="G587" t="s">
        <v>1970</v>
      </c>
      <c r="H587" t="s">
        <v>1971</v>
      </c>
    </row>
    <row r="588" spans="1:8">
      <c r="A588" t="n">
        <v>587</v>
      </c>
      <c r="B588" t="s">
        <v>8</v>
      </c>
      <c r="C588" s="1" t="n">
        <v>42132.31939814815</v>
      </c>
      <c r="D588" t="s">
        <v>1972</v>
      </c>
      <c r="E588">
        <f>?utf-8?Q?S.=20Daniel=20Abraham=20Center=20for=20Middle=20East=20Peace?=
	&lt;info@centerpeace.org&gt;</f>
        <v/>
      </c>
      <c r="F588" t="s">
        <v>52</v>
      </c>
      <c r="G588">
        <f>?utf-8?Q?News=20Update=20=2D=20May=208=2C=202015?=</f>
        <v/>
      </c>
      <c r="H588" t="s">
        <v>1973</v>
      </c>
    </row>
    <row r="589" spans="1:8">
      <c r="A589" t="n">
        <v>588</v>
      </c>
      <c r="B589" t="s">
        <v>8</v>
      </c>
      <c r="C589" s="1" t="n">
        <v>42318.51443287037</v>
      </c>
      <c r="D589" t="s">
        <v>1974</v>
      </c>
      <c r="E589">
        <f>?utf-8?Q?S.=20Daniel=20Abraham=20Center=20for=20Middle=20East=20Peace?=
	&lt;info@centerpeace.org&gt;</f>
        <v/>
      </c>
      <c r="F589" t="s">
        <v>52</v>
      </c>
      <c r="G589">
        <f>?utf-8?Q?News=20Update=20=2D=20November=2010?=</f>
        <v/>
      </c>
      <c r="H589" t="s">
        <v>1975</v>
      </c>
    </row>
    <row r="590" spans="1:8">
      <c r="A590" t="n">
        <v>589</v>
      </c>
      <c r="B590" t="s">
        <v>8</v>
      </c>
      <c r="C590" s="1" t="n">
        <v>42398.9722800926</v>
      </c>
      <c r="D590" t="s">
        <v>1976</v>
      </c>
      <c r="E590">
        <f>?utf-8?Q?The=20Common=20Good?= &lt;patriciaduff@thecommongood.net&gt;</f>
        <v/>
      </c>
      <c r="F590" t="s">
        <v>52</v>
      </c>
      <c r="G590">
        <f>?utf-8?Q?New=20News=21=20=281=2F29=2F2016=29?=</f>
        <v/>
      </c>
      <c r="H590" t="s">
        <v>1977</v>
      </c>
    </row>
    <row r="591" spans="1:8">
      <c r="A591" t="n">
        <v>590</v>
      </c>
      <c r="B591" t="s">
        <v>8</v>
      </c>
      <c r="C591" s="1" t="n">
        <v>42431.86304398148</v>
      </c>
      <c r="D591" t="s">
        <v>1978</v>
      </c>
      <c r="E591" t="s">
        <v>1979</v>
      </c>
      <c r="F591" t="s">
        <v>1979</v>
      </c>
      <c r="G591" t="s">
        <v>1980</v>
      </c>
      <c r="H591" t="s">
        <v>1981</v>
      </c>
    </row>
    <row r="592" spans="1:8">
      <c r="A592" t="n">
        <v>591</v>
      </c>
      <c r="B592" t="s">
        <v>1</v>
      </c>
      <c r="C592" s="1" t="n">
        <v>42121.55563657408</v>
      </c>
      <c r="D592" t="s">
        <v>1982</v>
      </c>
      <c r="E592" t="s">
        <v>1983</v>
      </c>
      <c r="F592" t="s">
        <v>16</v>
      </c>
      <c r="G592" t="s">
        <v>1984</v>
      </c>
      <c r="H592" t="s">
        <v>1985</v>
      </c>
    </row>
    <row r="593" spans="1:8">
      <c r="A593" t="n">
        <v>592</v>
      </c>
      <c r="B593" t="s">
        <v>8</v>
      </c>
      <c r="C593" s="1" t="n">
        <v>42118.79425925926</v>
      </c>
      <c r="D593" t="s">
        <v>1986</v>
      </c>
      <c r="E593" t="s">
        <v>323</v>
      </c>
      <c r="F593" t="s">
        <v>1987</v>
      </c>
      <c r="G593" t="s">
        <v>1988</v>
      </c>
      <c r="H593" t="s">
        <v>1989</v>
      </c>
    </row>
    <row r="594" spans="1:8">
      <c r="A594" t="n">
        <v>593</v>
      </c>
      <c r="B594" t="s">
        <v>8</v>
      </c>
      <c r="C594" s="1" t="n">
        <v>39678.52553240741</v>
      </c>
      <c r="D594" t="s">
        <v>1990</v>
      </c>
      <c r="E594" t="s">
        <v>60</v>
      </c>
      <c r="F594" t="s">
        <v>188</v>
      </c>
      <c r="G594" t="s">
        <v>1991</v>
      </c>
      <c r="H594" t="s">
        <v>1992</v>
      </c>
    </row>
    <row r="595" spans="1:8">
      <c r="A595" t="n">
        <v>594</v>
      </c>
      <c r="B595" t="s">
        <v>1</v>
      </c>
      <c r="C595" s="1" t="n">
        <v>42449.46243055556</v>
      </c>
      <c r="D595" t="s">
        <v>1993</v>
      </c>
      <c r="E595" t="s">
        <v>106</v>
      </c>
      <c r="F595" t="s">
        <v>107</v>
      </c>
      <c r="G595" t="s">
        <v>1994</v>
      </c>
      <c r="H595" t="s">
        <v>1995</v>
      </c>
    </row>
    <row r="596" spans="1:8">
      <c r="A596" t="n">
        <v>595</v>
      </c>
      <c r="B596" t="s">
        <v>8</v>
      </c>
      <c r="C596" s="1" t="n">
        <v>41855.8259837963</v>
      </c>
      <c r="D596" t="s">
        <v>1996</v>
      </c>
      <c r="E596" t="s">
        <v>111</v>
      </c>
      <c r="F596" t="s">
        <v>52</v>
      </c>
      <c r="G596" t="s">
        <v>1997</v>
      </c>
      <c r="H596" t="s">
        <v>1998</v>
      </c>
    </row>
    <row r="597" spans="1:8">
      <c r="A597" t="n">
        <v>596</v>
      </c>
      <c r="B597" t="s">
        <v>8</v>
      </c>
      <c r="C597" s="1" t="n">
        <v>40096.52055555556</v>
      </c>
      <c r="D597" t="s">
        <v>1999</v>
      </c>
      <c r="E597" t="s">
        <v>2000</v>
      </c>
      <c r="F597" t="s">
        <v>2001</v>
      </c>
      <c r="G597" t="s">
        <v>2002</v>
      </c>
      <c r="H597" t="s">
        <v>2003</v>
      </c>
    </row>
    <row r="598" spans="1:8">
      <c r="A598" t="n">
        <v>597</v>
      </c>
      <c r="B598" t="s">
        <v>8</v>
      </c>
      <c r="C598" s="1" t="n">
        <v>39584.18233796296</v>
      </c>
      <c r="D598" t="s">
        <v>2004</v>
      </c>
      <c r="E598" t="s">
        <v>1576</v>
      </c>
      <c r="F598" t="s">
        <v>20</v>
      </c>
      <c r="G598" t="s">
        <v>2005</v>
      </c>
      <c r="H598" t="s">
        <v>2006</v>
      </c>
    </row>
    <row r="599" spans="1:8">
      <c r="A599" t="n">
        <v>598</v>
      </c>
      <c r="B599" t="s">
        <v>8</v>
      </c>
      <c r="C599" s="1" t="n">
        <v>41863.75994212963</v>
      </c>
      <c r="D599" t="s">
        <v>2007</v>
      </c>
      <c r="E599" t="s">
        <v>67</v>
      </c>
      <c r="F599" t="s">
        <v>68</v>
      </c>
      <c r="G599" t="s">
        <v>2008</v>
      </c>
      <c r="H599" t="s">
        <v>2009</v>
      </c>
    </row>
    <row r="600" spans="1:8">
      <c r="A600" t="n">
        <v>599</v>
      </c>
      <c r="B600" t="s">
        <v>8</v>
      </c>
      <c r="C600" s="1" t="n">
        <v>42216.81920138889</v>
      </c>
      <c r="D600" t="s">
        <v>2010</v>
      </c>
      <c r="E600" t="s">
        <v>381</v>
      </c>
      <c r="F600" t="s">
        <v>2011</v>
      </c>
      <c r="G600" t="s">
        <v>1275</v>
      </c>
      <c r="H600" t="s">
        <v>2012</v>
      </c>
    </row>
    <row r="601" spans="1:8">
      <c r="A601" t="n">
        <v>600</v>
      </c>
      <c r="B601" t="s">
        <v>1</v>
      </c>
      <c r="C601" s="1" t="n">
        <v>42239.88164351852</v>
      </c>
      <c r="D601" t="s">
        <v>2013</v>
      </c>
      <c r="E601" t="s">
        <v>1731</v>
      </c>
      <c r="F601" t="s">
        <v>2014</v>
      </c>
      <c r="G601" t="s">
        <v>2015</v>
      </c>
      <c r="H601" t="s">
        <v>2016</v>
      </c>
    </row>
    <row r="602" spans="1:8">
      <c r="A602" t="n">
        <v>601</v>
      </c>
      <c r="B602" t="s">
        <v>8</v>
      </c>
      <c r="C602" s="1" t="n">
        <v>39689.74421296296</v>
      </c>
      <c r="D602" t="s">
        <v>2017</v>
      </c>
      <c r="E602" t="s">
        <v>230</v>
      </c>
      <c r="F602" t="s">
        <v>283</v>
      </c>
      <c r="G602" t="s">
        <v>2018</v>
      </c>
      <c r="H602" t="s">
        <v>2019</v>
      </c>
    </row>
    <row r="603" spans="1:8">
      <c r="A603" t="n">
        <v>602</v>
      </c>
      <c r="B603" t="s">
        <v>8</v>
      </c>
      <c r="C603" s="1" t="n">
        <v>39715.80475694445</v>
      </c>
      <c r="D603" t="s">
        <v>2020</v>
      </c>
      <c r="E603" t="s">
        <v>376</v>
      </c>
      <c r="F603" t="s">
        <v>477</v>
      </c>
      <c r="G603" t="s">
        <v>478</v>
      </c>
      <c r="H603" t="s">
        <v>2021</v>
      </c>
    </row>
    <row r="604" spans="1:8">
      <c r="A604" t="n">
        <v>603</v>
      </c>
      <c r="B604" t="s">
        <v>8</v>
      </c>
      <c r="C604" s="1" t="n">
        <v>42203.5440162037</v>
      </c>
      <c r="D604" t="s">
        <v>2022</v>
      </c>
      <c r="E604" t="s">
        <v>87</v>
      </c>
      <c r="F604" t="s">
        <v>87</v>
      </c>
      <c r="G604" t="s">
        <v>2023</v>
      </c>
      <c r="H604" t="s">
        <v>2024</v>
      </c>
    </row>
    <row r="605" spans="1:8">
      <c r="A605" t="n">
        <v>604</v>
      </c>
      <c r="B605" t="s">
        <v>8</v>
      </c>
      <c r="C605" s="1" t="n">
        <v>39675.80684027778</v>
      </c>
      <c r="D605" t="s">
        <v>2025</v>
      </c>
      <c r="E605" t="s">
        <v>60</v>
      </c>
      <c r="F605" t="s">
        <v>20</v>
      </c>
      <c r="G605" t="s">
        <v>2026</v>
      </c>
      <c r="H605" t="s">
        <v>2027</v>
      </c>
    </row>
    <row r="606" spans="1:8">
      <c r="A606" t="n">
        <v>605</v>
      </c>
      <c r="B606" t="s">
        <v>1</v>
      </c>
      <c r="C606" s="1" t="n">
        <v>42187.61806712963</v>
      </c>
      <c r="D606" t="s">
        <v>2028</v>
      </c>
      <c r="E606" t="s">
        <v>266</v>
      </c>
      <c r="F606" t="s">
        <v>140</v>
      </c>
      <c r="G606" t="s">
        <v>2029</v>
      </c>
      <c r="H606" t="s">
        <v>2030</v>
      </c>
    </row>
    <row r="607" spans="1:8">
      <c r="A607" t="n">
        <v>606</v>
      </c>
      <c r="B607" t="s">
        <v>8</v>
      </c>
      <c r="C607" s="1" t="n">
        <v>40464.72935185185</v>
      </c>
      <c r="D607" t="s">
        <v>2031</v>
      </c>
      <c r="E607" t="s">
        <v>2032</v>
      </c>
      <c r="F607" t="s">
        <v>20</v>
      </c>
      <c r="G607" t="s">
        <v>2033</v>
      </c>
      <c r="H607" t="s">
        <v>2034</v>
      </c>
    </row>
    <row r="608" spans="1:8">
      <c r="A608" t="n">
        <v>607</v>
      </c>
      <c r="B608" t="s">
        <v>8</v>
      </c>
      <c r="C608" s="1" t="n">
        <v>39581.95444444445</v>
      </c>
      <c r="D608" t="s">
        <v>2035</v>
      </c>
      <c r="E608" t="s">
        <v>472</v>
      </c>
      <c r="F608" t="s">
        <v>473</v>
      </c>
      <c r="G608" t="s">
        <v>2036</v>
      </c>
      <c r="H608" t="s">
        <v>2037</v>
      </c>
    </row>
    <row r="609" spans="1:8">
      <c r="A609" t="n">
        <v>608</v>
      </c>
      <c r="B609" t="s">
        <v>8</v>
      </c>
      <c r="C609" s="1" t="n">
        <v>41832.80752314815</v>
      </c>
      <c r="D609" t="s">
        <v>2038</v>
      </c>
      <c r="E609" t="s">
        <v>67</v>
      </c>
      <c r="F609" t="s">
        <v>68</v>
      </c>
      <c r="G609" t="s">
        <v>2039</v>
      </c>
      <c r="H609" t="s">
        <v>2040</v>
      </c>
    </row>
    <row r="610" spans="1:8">
      <c r="A610" t="n">
        <v>609</v>
      </c>
      <c r="B610" t="s">
        <v>8</v>
      </c>
      <c r="C610" s="1" t="n">
        <v>39498.74121527778</v>
      </c>
      <c r="D610" t="s">
        <v>2041</v>
      </c>
      <c r="E610" t="s">
        <v>1892</v>
      </c>
      <c r="F610" t="s">
        <v>2042</v>
      </c>
      <c r="G610" t="s">
        <v>2043</v>
      </c>
      <c r="H610" t="s">
        <v>2044</v>
      </c>
    </row>
    <row r="611" spans="1:8">
      <c r="A611" t="n">
        <v>610</v>
      </c>
      <c r="B611" t="s">
        <v>8</v>
      </c>
      <c r="C611" s="1" t="n">
        <v>39731.60157407408</v>
      </c>
      <c r="D611" t="s">
        <v>2045</v>
      </c>
      <c r="E611" t="s">
        <v>282</v>
      </c>
      <c r="F611" t="s">
        <v>283</v>
      </c>
      <c r="G611" t="s">
        <v>2046</v>
      </c>
      <c r="H611" t="s">
        <v>2047</v>
      </c>
    </row>
    <row r="612" spans="1:8">
      <c r="A612" t="n">
        <v>611</v>
      </c>
      <c r="B612" t="s">
        <v>8</v>
      </c>
      <c r="C612" s="1" t="n">
        <v>42388.76645833333</v>
      </c>
      <c r="D612" t="s">
        <v>2048</v>
      </c>
      <c r="E612" t="s">
        <v>1656</v>
      </c>
      <c r="F612" t="s">
        <v>1657</v>
      </c>
      <c r="G612" t="s">
        <v>2049</v>
      </c>
      <c r="H612" t="s">
        <v>2050</v>
      </c>
    </row>
    <row r="613" spans="1:8">
      <c r="A613" t="n">
        <v>612</v>
      </c>
      <c r="B613" t="s">
        <v>8</v>
      </c>
      <c r="C613" s="1" t="n">
        <v>42156.64914351852</v>
      </c>
      <c r="D613" t="s">
        <v>2051</v>
      </c>
      <c r="E613" t="s">
        <v>225</v>
      </c>
      <c r="F613" t="s">
        <v>210</v>
      </c>
      <c r="G613" t="s">
        <v>2052</v>
      </c>
      <c r="H613" t="s">
        <v>2053</v>
      </c>
    </row>
    <row r="614" spans="1:8">
      <c r="A614" t="n">
        <v>613</v>
      </c>
      <c r="B614" t="s">
        <v>8</v>
      </c>
      <c r="C614" s="1" t="n">
        <v>39683.59498842592</v>
      </c>
      <c r="D614" t="s">
        <v>2054</v>
      </c>
      <c r="E614" t="s">
        <v>1891</v>
      </c>
      <c r="F614" t="s">
        <v>473</v>
      </c>
      <c r="G614" t="s">
        <v>2055</v>
      </c>
      <c r="H614" t="s">
        <v>2056</v>
      </c>
    </row>
    <row r="615" spans="1:8">
      <c r="A615" t="n">
        <v>614</v>
      </c>
      <c r="B615" t="s">
        <v>8</v>
      </c>
      <c r="C615" s="1" t="n">
        <v>42392.99775462963</v>
      </c>
      <c r="D615" t="s">
        <v>2057</v>
      </c>
      <c r="E615" t="s">
        <v>29</v>
      </c>
      <c r="F615" t="s">
        <v>262</v>
      </c>
      <c r="G615" t="s">
        <v>652</v>
      </c>
      <c r="H615" t="s">
        <v>2058</v>
      </c>
    </row>
    <row r="616" spans="1:8">
      <c r="A616" t="n">
        <v>615</v>
      </c>
      <c r="B616" t="s">
        <v>8</v>
      </c>
      <c r="C616" s="1" t="n">
        <v>42212.7187962963</v>
      </c>
      <c r="D616" t="s">
        <v>2059</v>
      </c>
      <c r="E616" t="s">
        <v>411</v>
      </c>
      <c r="F616" t="s">
        <v>100</v>
      </c>
      <c r="G616" t="s">
        <v>2060</v>
      </c>
      <c r="H616" t="s">
        <v>2061</v>
      </c>
    </row>
    <row r="617" spans="1:8">
      <c r="A617" t="n">
        <v>616</v>
      </c>
      <c r="B617" t="s">
        <v>1</v>
      </c>
      <c r="C617" s="1" t="n">
        <v>42425.99153935185</v>
      </c>
      <c r="D617" t="s">
        <v>2062</v>
      </c>
      <c r="E617" t="s">
        <v>2063</v>
      </c>
      <c r="F617" t="s">
        <v>56</v>
      </c>
      <c r="G617" t="s">
        <v>2064</v>
      </c>
      <c r="H617" t="s">
        <v>2065</v>
      </c>
    </row>
    <row r="618" spans="1:8">
      <c r="A618" t="n">
        <v>617</v>
      </c>
      <c r="B618" t="s">
        <v>8</v>
      </c>
      <c r="C618" s="1" t="n">
        <v>41977.54197916666</v>
      </c>
      <c r="D618" t="s">
        <v>2066</v>
      </c>
      <c r="E618" t="s">
        <v>67</v>
      </c>
      <c r="F618" t="s">
        <v>68</v>
      </c>
      <c r="G618" t="s">
        <v>2067</v>
      </c>
      <c r="H618" t="s">
        <v>2068</v>
      </c>
    </row>
    <row r="619" spans="1:8">
      <c r="A619" t="n">
        <v>618</v>
      </c>
      <c r="B619" t="s">
        <v>8</v>
      </c>
      <c r="C619" s="1" t="n">
        <v>39619.24165509259</v>
      </c>
      <c r="D619" t="s">
        <v>2069</v>
      </c>
      <c r="E619" t="s">
        <v>2070</v>
      </c>
      <c r="F619" t="s">
        <v>2071</v>
      </c>
      <c r="G619" t="s">
        <v>2072</v>
      </c>
      <c r="H619" t="s">
        <v>2073</v>
      </c>
    </row>
    <row r="620" spans="1:8">
      <c r="A620" t="n">
        <v>619</v>
      </c>
      <c r="B620" t="s">
        <v>8</v>
      </c>
      <c r="C620" s="1" t="n">
        <v>39987.59328703704</v>
      </c>
      <c r="D620" t="s">
        <v>2074</v>
      </c>
      <c r="E620" t="s">
        <v>972</v>
      </c>
      <c r="F620" t="s">
        <v>20</v>
      </c>
      <c r="G620" t="s">
        <v>2075</v>
      </c>
      <c r="H620" t="s">
        <v>2076</v>
      </c>
    </row>
    <row r="621" spans="1:8">
      <c r="A621" t="n">
        <v>620</v>
      </c>
      <c r="B621" t="s">
        <v>8</v>
      </c>
      <c r="C621" s="1" t="n">
        <v>39409.57965277778</v>
      </c>
      <c r="D621" t="s">
        <v>2077</v>
      </c>
      <c r="E621" t="s">
        <v>184</v>
      </c>
      <c r="G621" t="s">
        <v>2078</v>
      </c>
      <c r="H621" t="s">
        <v>2079</v>
      </c>
    </row>
    <row r="622" spans="1:8">
      <c r="A622" t="n">
        <v>621</v>
      </c>
      <c r="B622" t="s">
        <v>1</v>
      </c>
      <c r="C622" s="1" t="n">
        <v>42314.54789351852</v>
      </c>
      <c r="D622" t="s">
        <v>2080</v>
      </c>
      <c r="E622" t="s">
        <v>55</v>
      </c>
      <c r="F622" t="s">
        <v>56</v>
      </c>
      <c r="G622" t="s">
        <v>2081</v>
      </c>
      <c r="H622" t="s">
        <v>2082</v>
      </c>
    </row>
    <row r="623" spans="1:8">
      <c r="A623" t="n">
        <v>622</v>
      </c>
      <c r="B623" t="s">
        <v>1</v>
      </c>
      <c r="C623" s="1" t="n">
        <v>42265.96945601852</v>
      </c>
      <c r="D623" t="s">
        <v>2083</v>
      </c>
      <c r="E623" t="s">
        <v>2084</v>
      </c>
      <c r="F623" t="s">
        <v>56</v>
      </c>
      <c r="G623" t="s">
        <v>2085</v>
      </c>
      <c r="H623" t="s">
        <v>2086</v>
      </c>
    </row>
    <row r="624" spans="1:8">
      <c r="A624" t="n">
        <v>623</v>
      </c>
      <c r="B624" t="s">
        <v>8</v>
      </c>
      <c r="C624" s="1" t="n">
        <v>42370.0190162037</v>
      </c>
      <c r="D624" t="s">
        <v>2087</v>
      </c>
      <c r="E624" t="s">
        <v>2088</v>
      </c>
      <c r="F624" t="s">
        <v>25</v>
      </c>
      <c r="G624" t="s">
        <v>2089</v>
      </c>
      <c r="H624" t="s">
        <v>2090</v>
      </c>
    </row>
    <row r="625" spans="1:8">
      <c r="A625" t="n">
        <v>624</v>
      </c>
      <c r="B625" t="s">
        <v>8</v>
      </c>
      <c r="C625" s="1" t="n">
        <v>42178.0228587963</v>
      </c>
      <c r="D625" t="s">
        <v>2091</v>
      </c>
      <c r="E625" t="s">
        <v>154</v>
      </c>
      <c r="F625" t="s">
        <v>2092</v>
      </c>
      <c r="G625" t="s">
        <v>2093</v>
      </c>
      <c r="H625" t="s">
        <v>2094</v>
      </c>
    </row>
    <row r="626" spans="1:8">
      <c r="A626" t="n">
        <v>625</v>
      </c>
      <c r="B626" t="s">
        <v>8</v>
      </c>
      <c r="C626" s="1" t="n">
        <v>41876.85320601852</v>
      </c>
      <c r="D626" t="s">
        <v>2095</v>
      </c>
      <c r="E626" t="s">
        <v>111</v>
      </c>
      <c r="F626" t="s">
        <v>52</v>
      </c>
      <c r="G626" t="s">
        <v>2096</v>
      </c>
      <c r="H626" t="s">
        <v>2097</v>
      </c>
    </row>
    <row r="627" spans="1:8">
      <c r="A627" t="n">
        <v>626</v>
      </c>
      <c r="B627" t="s">
        <v>1</v>
      </c>
      <c r="C627" s="1" t="n">
        <v>42131.8896875</v>
      </c>
      <c r="D627" t="s">
        <v>2098</v>
      </c>
      <c r="E627" t="s">
        <v>2099</v>
      </c>
      <c r="F627" t="s">
        <v>25</v>
      </c>
      <c r="G627">
        <f>?UTF-8?Q?Re=3A_Our_President=27s_Visit_to_Our_Hometown_of_Beavert?=
	=?UTF-8?Q?on=E2=80=94and_My_Children=27s_Request?=</f>
        <v/>
      </c>
      <c r="H627" t="s">
        <v>2100</v>
      </c>
    </row>
    <row r="628" spans="1:8">
      <c r="A628" t="n">
        <v>627</v>
      </c>
      <c r="B628" t="s">
        <v>8</v>
      </c>
      <c r="C628" s="1" t="n">
        <v>42133.46561342593</v>
      </c>
      <c r="D628" t="s">
        <v>2101</v>
      </c>
      <c r="E628" t="s">
        <v>739</v>
      </c>
      <c r="F628" t="s">
        <v>2102</v>
      </c>
      <c r="G628" t="s">
        <v>2103</v>
      </c>
      <c r="H628" t="s">
        <v>2104</v>
      </c>
    </row>
    <row r="629" spans="1:8">
      <c r="A629" t="n">
        <v>628</v>
      </c>
      <c r="B629" t="s">
        <v>1</v>
      </c>
      <c r="C629" s="1" t="n">
        <v>42333.53158564815</v>
      </c>
      <c r="D629" t="s">
        <v>2105</v>
      </c>
      <c r="E629" t="s">
        <v>55</v>
      </c>
      <c r="F629" t="s">
        <v>56</v>
      </c>
      <c r="G629" t="s">
        <v>2106</v>
      </c>
      <c r="H629" t="s">
        <v>2107</v>
      </c>
    </row>
    <row r="630" spans="1:8">
      <c r="A630" t="n">
        <v>629</v>
      </c>
      <c r="B630" t="s">
        <v>8</v>
      </c>
      <c r="C630" s="1" t="n">
        <v>42193.86017361111</v>
      </c>
      <c r="D630" t="s">
        <v>2108</v>
      </c>
      <c r="E630" t="s">
        <v>2109</v>
      </c>
      <c r="F630" t="s">
        <v>52</v>
      </c>
      <c r="G630" t="s">
        <v>2110</v>
      </c>
      <c r="H630" t="s">
        <v>2111</v>
      </c>
    </row>
    <row r="631" spans="1:8">
      <c r="A631" t="n">
        <v>630</v>
      </c>
      <c r="B631" t="s">
        <v>8</v>
      </c>
      <c r="C631" s="1" t="n">
        <v>41889.8077662037</v>
      </c>
      <c r="D631" t="s">
        <v>2112</v>
      </c>
      <c r="E631" t="s">
        <v>111</v>
      </c>
      <c r="F631" t="s">
        <v>52</v>
      </c>
      <c r="G631" t="s">
        <v>2113</v>
      </c>
      <c r="H631" t="s">
        <v>2114</v>
      </c>
    </row>
    <row r="632" spans="1:8">
      <c r="A632" t="n">
        <v>631</v>
      </c>
      <c r="B632" t="s">
        <v>8</v>
      </c>
      <c r="C632" s="1" t="n">
        <v>42169.76694444445</v>
      </c>
      <c r="D632" t="s">
        <v>2115</v>
      </c>
      <c r="E632" t="s">
        <v>179</v>
      </c>
      <c r="F632" t="s">
        <v>25</v>
      </c>
      <c r="G632" t="s">
        <v>2116</v>
      </c>
      <c r="H632" t="s">
        <v>2117</v>
      </c>
    </row>
    <row r="633" spans="1:8">
      <c r="A633" t="n">
        <v>632</v>
      </c>
      <c r="B633" t="s">
        <v>1</v>
      </c>
      <c r="C633" s="1" t="n">
        <v>42108.93986111111</v>
      </c>
      <c r="D633" t="s">
        <v>2118</v>
      </c>
      <c r="E633" t="s">
        <v>1983</v>
      </c>
      <c r="F633" t="s">
        <v>2119</v>
      </c>
      <c r="G633" t="s">
        <v>2120</v>
      </c>
      <c r="H633" t="s">
        <v>2121</v>
      </c>
    </row>
    <row r="634" spans="1:8">
      <c r="A634" t="n">
        <v>633</v>
      </c>
      <c r="B634" t="s">
        <v>8</v>
      </c>
      <c r="C634" s="1" t="n">
        <v>41866.74829861111</v>
      </c>
      <c r="D634" t="s">
        <v>2122</v>
      </c>
      <c r="E634" t="s">
        <v>2123</v>
      </c>
      <c r="F634" t="s">
        <v>68</v>
      </c>
      <c r="G634" t="s">
        <v>2124</v>
      </c>
      <c r="H634" t="s">
        <v>2125</v>
      </c>
    </row>
    <row r="635" spans="1:8">
      <c r="A635" t="n">
        <v>634</v>
      </c>
      <c r="B635" t="s">
        <v>8</v>
      </c>
      <c r="C635" s="1" t="n">
        <v>39665.61940972223</v>
      </c>
      <c r="D635" t="s">
        <v>2126</v>
      </c>
      <c r="E635" t="s">
        <v>955</v>
      </c>
      <c r="F635" t="s">
        <v>20</v>
      </c>
      <c r="G635" t="s">
        <v>2127</v>
      </c>
      <c r="H635" t="s">
        <v>2128</v>
      </c>
    </row>
    <row r="636" spans="1:8">
      <c r="A636" t="n">
        <v>635</v>
      </c>
      <c r="B636" t="s">
        <v>8</v>
      </c>
      <c r="C636" s="1" t="n">
        <v>39653.5905787037</v>
      </c>
      <c r="D636" t="s">
        <v>2129</v>
      </c>
      <c r="E636" t="s">
        <v>949</v>
      </c>
      <c r="F636" t="s">
        <v>20</v>
      </c>
      <c r="G636" t="s">
        <v>2130</v>
      </c>
      <c r="H636" t="s">
        <v>2131</v>
      </c>
    </row>
    <row r="637" spans="1:8">
      <c r="A637" t="n">
        <v>636</v>
      </c>
      <c r="B637" t="s">
        <v>8</v>
      </c>
      <c r="C637" s="1" t="n">
        <v>39700.87405092592</v>
      </c>
      <c r="D637" t="s">
        <v>2132</v>
      </c>
      <c r="E637" t="s">
        <v>60</v>
      </c>
      <c r="F637" t="s">
        <v>20</v>
      </c>
      <c r="G637" t="s">
        <v>2133</v>
      </c>
      <c r="H637" t="s">
        <v>2134</v>
      </c>
    </row>
    <row r="638" spans="1:8">
      <c r="A638" t="n">
        <v>637</v>
      </c>
      <c r="B638" t="s">
        <v>8</v>
      </c>
      <c r="C638" s="1" t="n">
        <v>42102.62076388889</v>
      </c>
      <c r="D638" t="s">
        <v>2135</v>
      </c>
      <c r="E638" t="s">
        <v>250</v>
      </c>
      <c r="F638" t="s">
        <v>2136</v>
      </c>
      <c r="G638" t="s">
        <v>2137</v>
      </c>
      <c r="H638" t="s">
        <v>2138</v>
      </c>
    </row>
    <row r="639" spans="1:8">
      <c r="A639" t="n">
        <v>638</v>
      </c>
      <c r="B639" t="s">
        <v>8</v>
      </c>
      <c r="C639" s="1" t="n">
        <v>41963.71144675926</v>
      </c>
      <c r="D639" t="s">
        <v>2139</v>
      </c>
      <c r="E639" t="s">
        <v>2140</v>
      </c>
      <c r="F639" t="s">
        <v>52</v>
      </c>
      <c r="G639" t="s">
        <v>2141</v>
      </c>
      <c r="H639" t="s">
        <v>2142</v>
      </c>
    </row>
    <row r="640" spans="1:8">
      <c r="A640" t="n">
        <v>639</v>
      </c>
      <c r="B640" t="s">
        <v>8</v>
      </c>
      <c r="C640" s="1" t="n">
        <v>41880.78657407407</v>
      </c>
      <c r="D640" t="s">
        <v>2143</v>
      </c>
      <c r="E640" t="s">
        <v>67</v>
      </c>
      <c r="F640" t="s">
        <v>68</v>
      </c>
      <c r="G640" t="s">
        <v>2144</v>
      </c>
      <c r="H640" t="s">
        <v>2145</v>
      </c>
    </row>
    <row r="641" spans="1:8">
      <c r="A641" t="n">
        <v>640</v>
      </c>
      <c r="B641" t="s">
        <v>1</v>
      </c>
      <c r="C641" s="1" t="n">
        <v>42421.0587037037</v>
      </c>
      <c r="D641" t="s">
        <v>2146</v>
      </c>
      <c r="E641" t="s">
        <v>429</v>
      </c>
      <c r="F641" t="s">
        <v>2147</v>
      </c>
      <c r="G641" t="s">
        <v>2148</v>
      </c>
      <c r="H641" t="s">
        <v>2149</v>
      </c>
    </row>
    <row r="642" spans="1:8">
      <c r="A642" t="n">
        <v>641</v>
      </c>
      <c r="B642" t="s">
        <v>8</v>
      </c>
      <c r="C642" s="1" t="n">
        <v>42179.56016203704</v>
      </c>
      <c r="D642" t="s">
        <v>2150</v>
      </c>
      <c r="E642" t="s">
        <v>853</v>
      </c>
      <c r="F642" t="s">
        <v>52</v>
      </c>
      <c r="G642" t="s">
        <v>2151</v>
      </c>
      <c r="H642" t="s">
        <v>2152</v>
      </c>
    </row>
    <row r="643" spans="1:8">
      <c r="A643" t="n">
        <v>642</v>
      </c>
      <c r="B643" t="s">
        <v>1</v>
      </c>
      <c r="C643" s="1" t="n">
        <v>42390.32027777778</v>
      </c>
      <c r="D643" t="s">
        <v>2153</v>
      </c>
      <c r="E643" t="s">
        <v>132</v>
      </c>
      <c r="F643" t="s">
        <v>660</v>
      </c>
      <c r="G643" t="s">
        <v>2154</v>
      </c>
      <c r="H643" t="s">
        <v>2155</v>
      </c>
    </row>
    <row r="644" spans="1:8">
      <c r="A644" t="n">
        <v>643</v>
      </c>
      <c r="B644" t="s">
        <v>8</v>
      </c>
      <c r="C644" s="1" t="n">
        <v>42216.62987268518</v>
      </c>
      <c r="D644" t="s">
        <v>2156</v>
      </c>
      <c r="E644">
        <f>?utf-8?Q?American=20Security=20Project?= &lt;info@americansecurityproject.org&gt;</f>
        <v/>
      </c>
      <c r="F644" t="s">
        <v>56</v>
      </c>
      <c r="G644">
        <f>?utf-8?Q?Retired=20Senior=20Officers=20Make=20Joint=20Statement=20on=20Climate=20Change?=</f>
        <v/>
      </c>
      <c r="H644" t="s">
        <v>2157</v>
      </c>
    </row>
    <row r="645" spans="1:8">
      <c r="A645" t="n">
        <v>644</v>
      </c>
      <c r="B645" t="s">
        <v>8</v>
      </c>
      <c r="C645" s="1" t="n">
        <v>39621.84553240741</v>
      </c>
      <c r="D645" t="s">
        <v>2158</v>
      </c>
      <c r="E645" t="s">
        <v>886</v>
      </c>
      <c r="F645" t="s">
        <v>20</v>
      </c>
      <c r="G645" t="s">
        <v>2159</v>
      </c>
      <c r="H645" t="s">
        <v>2160</v>
      </c>
    </row>
    <row r="646" spans="1:8">
      <c r="A646" t="n">
        <v>645</v>
      </c>
      <c r="B646" t="s">
        <v>1</v>
      </c>
      <c r="C646" s="1" t="n">
        <v>42107.96010416667</v>
      </c>
      <c r="D646" t="s">
        <v>2161</v>
      </c>
      <c r="E646" t="s">
        <v>2162</v>
      </c>
      <c r="F646" t="s">
        <v>493</v>
      </c>
      <c r="G646">
        <f>?UTF-8?Q?McClatchy=3A_Severing_ties_with_foundation_won=E2=80=99t_ins?=
	=?UTF-8?Q?ulate_Clinton_from_past_donations?=</f>
        <v/>
      </c>
      <c r="H646" t="s">
        <v>2163</v>
      </c>
    </row>
    <row r="647" spans="1:8">
      <c r="A647" t="n">
        <v>646</v>
      </c>
      <c r="B647" t="s">
        <v>8</v>
      </c>
      <c r="C647" s="1" t="n">
        <v>39615.9158912037</v>
      </c>
      <c r="D647" t="s">
        <v>2164</v>
      </c>
      <c r="E647" t="s">
        <v>1228</v>
      </c>
      <c r="F647" t="s">
        <v>20</v>
      </c>
      <c r="G647" t="s">
        <v>2165</v>
      </c>
      <c r="H647" t="s">
        <v>2166</v>
      </c>
    </row>
    <row r="648" spans="1:8">
      <c r="A648" t="n">
        <v>647</v>
      </c>
      <c r="B648" t="s">
        <v>8</v>
      </c>
      <c r="C648" s="1" t="n">
        <v>42271.77493055556</v>
      </c>
      <c r="D648" t="s">
        <v>2167</v>
      </c>
      <c r="E648" t="s">
        <v>1329</v>
      </c>
      <c r="F648" t="s">
        <v>52</v>
      </c>
      <c r="G648" t="s">
        <v>2168</v>
      </c>
      <c r="H648" t="s">
        <v>2169</v>
      </c>
    </row>
    <row r="649" spans="1:8">
      <c r="A649" t="n">
        <v>648</v>
      </c>
      <c r="B649" t="s">
        <v>8</v>
      </c>
      <c r="C649" s="1" t="n">
        <v>41864.5478125</v>
      </c>
      <c r="D649" t="s">
        <v>2170</v>
      </c>
      <c r="E649" t="s">
        <v>67</v>
      </c>
      <c r="F649" t="s">
        <v>68</v>
      </c>
      <c r="G649" t="s">
        <v>2171</v>
      </c>
      <c r="H649" t="s">
        <v>2172</v>
      </c>
    </row>
    <row r="650" spans="1:8">
      <c r="A650" t="n">
        <v>649</v>
      </c>
      <c r="B650" t="s">
        <v>8</v>
      </c>
      <c r="C650" s="1" t="n">
        <v>39638.88405092592</v>
      </c>
      <c r="D650" t="s">
        <v>2173</v>
      </c>
      <c r="E650" t="s">
        <v>2174</v>
      </c>
      <c r="F650" t="s">
        <v>20</v>
      </c>
      <c r="G650" t="s">
        <v>2175</v>
      </c>
      <c r="H650" t="s">
        <v>2176</v>
      </c>
    </row>
    <row r="651" spans="1:8">
      <c r="A651" t="n">
        <v>650</v>
      </c>
      <c r="B651" t="s">
        <v>8</v>
      </c>
      <c r="C651" s="1" t="n">
        <v>42234.43274305556</v>
      </c>
      <c r="D651" t="s">
        <v>2177</v>
      </c>
      <c r="E651" t="s">
        <v>421</v>
      </c>
      <c r="F651" t="s">
        <v>56</v>
      </c>
      <c r="G651" t="s">
        <v>2178</v>
      </c>
      <c r="H651" t="s">
        <v>2179</v>
      </c>
    </row>
    <row r="652" spans="1:8">
      <c r="A652" t="n">
        <v>651</v>
      </c>
      <c r="B652" t="s">
        <v>8</v>
      </c>
      <c r="C652" s="1" t="n">
        <v>40991.90577546296</v>
      </c>
      <c r="D652" t="s">
        <v>2180</v>
      </c>
      <c r="E652" t="s">
        <v>559</v>
      </c>
      <c r="F652" t="s">
        <v>1664</v>
      </c>
      <c r="G652" t="s">
        <v>871</v>
      </c>
      <c r="H652" t="s">
        <v>2181</v>
      </c>
    </row>
    <row r="653" spans="1:8">
      <c r="A653" t="n">
        <v>652</v>
      </c>
      <c r="B653" t="s">
        <v>8</v>
      </c>
      <c r="C653" s="1" t="n">
        <v>42042.7783912037</v>
      </c>
      <c r="D653" t="s">
        <v>2182</v>
      </c>
      <c r="E653" t="s">
        <v>67</v>
      </c>
      <c r="F653" t="s">
        <v>68</v>
      </c>
      <c r="G653" t="s">
        <v>2183</v>
      </c>
      <c r="H653" t="s">
        <v>2184</v>
      </c>
    </row>
    <row r="654" spans="1:8">
      <c r="A654" t="n">
        <v>653</v>
      </c>
      <c r="B654" t="s">
        <v>8</v>
      </c>
      <c r="C654" s="1" t="n">
        <v>42216.49346064815</v>
      </c>
      <c r="D654" t="s">
        <v>2185</v>
      </c>
      <c r="E654" t="s">
        <v>2186</v>
      </c>
      <c r="F654" t="s">
        <v>2187</v>
      </c>
      <c r="G654" t="s">
        <v>2188</v>
      </c>
      <c r="H654" t="s">
        <v>2189</v>
      </c>
    </row>
    <row r="655" spans="1:8">
      <c r="A655" t="n">
        <v>654</v>
      </c>
      <c r="B655" t="s">
        <v>8</v>
      </c>
      <c r="C655" s="1" t="n">
        <v>41876.72552083333</v>
      </c>
      <c r="D655" t="s">
        <v>2190</v>
      </c>
      <c r="E655" t="s">
        <v>372</v>
      </c>
      <c r="F655" t="s">
        <v>150</v>
      </c>
      <c r="G655" t="s">
        <v>2191</v>
      </c>
      <c r="H655" t="s">
        <v>2192</v>
      </c>
    </row>
    <row r="656" spans="1:8">
      <c r="A656" t="n">
        <v>655</v>
      </c>
      <c r="B656" t="s">
        <v>8</v>
      </c>
      <c r="C656" s="1" t="n">
        <v>40027.93599537037</v>
      </c>
      <c r="D656" t="s">
        <v>2193</v>
      </c>
      <c r="E656" t="s">
        <v>2194</v>
      </c>
      <c r="F656" t="s">
        <v>2195</v>
      </c>
      <c r="G656">
        <f>?ISO-8859-1?Q?[big_campaign]_GUARDIAN:_We'll_talk_with_US_but_Cuba_s?=
 =?ISO-8859-1?Q?tays_socialist,_insists_Ra=FAl_Castro?=</f>
        <v/>
      </c>
      <c r="H656" t="s">
        <v>2196</v>
      </c>
    </row>
    <row r="657" spans="1:8">
      <c r="A657" t="n">
        <v>656</v>
      </c>
      <c r="B657" t="s">
        <v>8</v>
      </c>
      <c r="C657" s="1" t="n">
        <v>39637.56091435185</v>
      </c>
      <c r="D657" t="s">
        <v>2197</v>
      </c>
      <c r="E657" t="s">
        <v>2198</v>
      </c>
      <c r="F657" t="s">
        <v>2199</v>
      </c>
      <c r="G657" t="s">
        <v>2200</v>
      </c>
      <c r="H657" t="s">
        <v>2201</v>
      </c>
    </row>
    <row r="658" spans="1:8">
      <c r="A658" t="n">
        <v>657</v>
      </c>
      <c r="B658" t="s">
        <v>8</v>
      </c>
      <c r="C658" s="1" t="n">
        <v>42037.78841435185</v>
      </c>
      <c r="D658" t="s">
        <v>2202</v>
      </c>
      <c r="E658" t="s">
        <v>2203</v>
      </c>
      <c r="F658" t="s">
        <v>1077</v>
      </c>
      <c r="G658" t="s">
        <v>2204</v>
      </c>
      <c r="H658" t="s">
        <v>2205</v>
      </c>
    </row>
    <row r="659" spans="1:8">
      <c r="A659" t="n">
        <v>658</v>
      </c>
      <c r="B659" t="s">
        <v>1</v>
      </c>
      <c r="C659" s="1" t="n">
        <v>42159.08939814815</v>
      </c>
      <c r="D659" t="s">
        <v>2206</v>
      </c>
      <c r="E659" t="s">
        <v>43</v>
      </c>
      <c r="F659" t="s">
        <v>984</v>
      </c>
      <c r="G659" t="s">
        <v>2207</v>
      </c>
      <c r="H659" t="s">
        <v>2208</v>
      </c>
    </row>
    <row r="660" spans="1:8">
      <c r="A660" t="n">
        <v>659</v>
      </c>
      <c r="B660" t="s">
        <v>8</v>
      </c>
      <c r="C660" s="1" t="n">
        <v>42131.88412037037</v>
      </c>
      <c r="D660" t="s">
        <v>2209</v>
      </c>
      <c r="E660" t="s">
        <v>25</v>
      </c>
      <c r="F660" t="s">
        <v>2099</v>
      </c>
      <c r="G660">
        <f>?UTF-8?Q?Fwd=3A_Our_President=27s_Visit_to_Our_Hometown_of_Beaver?=
	=?UTF-8?Q?ton=E2=80=94and_My_Children=27s_Request?=</f>
        <v/>
      </c>
      <c r="H660" t="s">
        <v>2210</v>
      </c>
    </row>
    <row r="661" spans="1:8">
      <c r="A661" t="n">
        <v>660</v>
      </c>
      <c r="B661" t="s">
        <v>8</v>
      </c>
      <c r="C661" s="1" t="n">
        <v>42114.96708333334</v>
      </c>
      <c r="D661" t="s">
        <v>2211</v>
      </c>
      <c r="E661" t="s">
        <v>2212</v>
      </c>
      <c r="F661" t="s">
        <v>493</v>
      </c>
      <c r="G661" t="s">
        <v>2213</v>
      </c>
      <c r="H661" t="s">
        <v>2214</v>
      </c>
    </row>
    <row r="662" spans="1:8">
      <c r="A662" t="n">
        <v>661</v>
      </c>
      <c r="B662" t="s">
        <v>8</v>
      </c>
      <c r="C662" s="1" t="n">
        <v>42098.89694444444</v>
      </c>
      <c r="D662" t="s">
        <v>2215</v>
      </c>
      <c r="E662" t="s">
        <v>2216</v>
      </c>
      <c r="F662" t="s">
        <v>2217</v>
      </c>
      <c r="G662" t="s">
        <v>2218</v>
      </c>
      <c r="H662" t="s">
        <v>2219</v>
      </c>
    </row>
    <row r="663" spans="1:8">
      <c r="A663" t="n">
        <v>662</v>
      </c>
      <c r="B663" t="s">
        <v>8</v>
      </c>
      <c r="C663" s="1" t="n">
        <v>42151.58094907407</v>
      </c>
      <c r="D663" t="s">
        <v>2220</v>
      </c>
      <c r="E663" t="s">
        <v>2221</v>
      </c>
      <c r="F663" t="s">
        <v>1077</v>
      </c>
      <c r="G663" t="s">
        <v>2222</v>
      </c>
      <c r="H663" t="s">
        <v>2223</v>
      </c>
    </row>
    <row r="664" spans="1:8">
      <c r="A664" t="n">
        <v>663</v>
      </c>
      <c r="B664" t="s">
        <v>8</v>
      </c>
      <c r="C664" s="1" t="n">
        <v>42319.77826388889</v>
      </c>
      <c r="D664" t="s">
        <v>2224</v>
      </c>
      <c r="E664" t="s">
        <v>2225</v>
      </c>
      <c r="F664" t="s">
        <v>2226</v>
      </c>
      <c r="G664" t="s">
        <v>2227</v>
      </c>
      <c r="H664" t="s">
        <v>2228</v>
      </c>
    </row>
    <row r="665" spans="1:8">
      <c r="A665" t="n">
        <v>664</v>
      </c>
      <c r="B665" t="s">
        <v>8</v>
      </c>
      <c r="C665" s="1" t="n">
        <v>42395.29166666666</v>
      </c>
      <c r="D665" t="s">
        <v>2229</v>
      </c>
      <c r="E665" t="s">
        <v>509</v>
      </c>
      <c r="F665" t="s">
        <v>52</v>
      </c>
      <c r="G665" t="s">
        <v>2230</v>
      </c>
      <c r="H665" t="s">
        <v>2231</v>
      </c>
    </row>
    <row r="666" spans="1:8">
      <c r="A666" t="n">
        <v>665</v>
      </c>
      <c r="B666" t="s">
        <v>8</v>
      </c>
      <c r="C666" s="1" t="n">
        <v>42201.47069444445</v>
      </c>
      <c r="D666" t="s">
        <v>2232</v>
      </c>
      <c r="E666" t="s">
        <v>87</v>
      </c>
      <c r="F666" t="s">
        <v>87</v>
      </c>
      <c r="G666" t="s">
        <v>2233</v>
      </c>
      <c r="H666" t="s">
        <v>2234</v>
      </c>
    </row>
    <row r="667" spans="1:8">
      <c r="A667" t="n">
        <v>666</v>
      </c>
      <c r="B667" t="s">
        <v>8</v>
      </c>
      <c r="C667" s="1" t="n">
        <v>42342.968125</v>
      </c>
      <c r="D667" t="s">
        <v>2235</v>
      </c>
      <c r="E667">
        <f>?utf-8?Q?The=20Common=20Good?= &lt;patriciaduff@thecommongood.net&gt;</f>
        <v/>
      </c>
      <c r="F667" t="s">
        <v>52</v>
      </c>
      <c r="G667">
        <f>?utf-8?Q?New=20News=21=20=2812=2F04=2F15=29?=</f>
        <v/>
      </c>
      <c r="H667" t="s">
        <v>2236</v>
      </c>
    </row>
    <row r="668" spans="1:8">
      <c r="A668" t="n">
        <v>667</v>
      </c>
      <c r="B668" t="s">
        <v>8</v>
      </c>
      <c r="C668" s="1" t="n">
        <v>39652.65753472222</v>
      </c>
      <c r="D668" t="s">
        <v>2237</v>
      </c>
      <c r="E668" t="s">
        <v>60</v>
      </c>
      <c r="F668" t="s">
        <v>20</v>
      </c>
      <c r="G668" t="s">
        <v>2238</v>
      </c>
      <c r="H668" t="s">
        <v>2239</v>
      </c>
    </row>
    <row r="669" spans="1:8">
      <c r="A669" t="n">
        <v>668</v>
      </c>
      <c r="B669" t="s">
        <v>8</v>
      </c>
      <c r="C669" s="1" t="n">
        <v>41757.96171296296</v>
      </c>
      <c r="D669" t="s">
        <v>2240</v>
      </c>
      <c r="E669" t="s">
        <v>2241</v>
      </c>
      <c r="F669" t="s">
        <v>387</v>
      </c>
      <c r="G669" t="s">
        <v>2242</v>
      </c>
      <c r="H669" t="s">
        <v>2243</v>
      </c>
    </row>
    <row r="670" spans="1:8">
      <c r="A670" t="n">
        <v>669</v>
      </c>
      <c r="B670" t="s">
        <v>8</v>
      </c>
      <c r="C670" s="1" t="n">
        <v>42397.79108796296</v>
      </c>
      <c r="D670" t="s">
        <v>2244</v>
      </c>
      <c r="E670" t="s">
        <v>2245</v>
      </c>
      <c r="F670" t="s">
        <v>294</v>
      </c>
      <c r="G670" t="s">
        <v>2246</v>
      </c>
      <c r="H670" t="s">
        <v>2247</v>
      </c>
    </row>
    <row r="671" spans="1:8">
      <c r="A671" t="n">
        <v>670</v>
      </c>
      <c r="B671" t="s">
        <v>1</v>
      </c>
      <c r="C671" s="1" t="n">
        <v>42118.78585648148</v>
      </c>
      <c r="D671" t="s">
        <v>2248</v>
      </c>
      <c r="E671" t="s">
        <v>262</v>
      </c>
      <c r="F671" t="s">
        <v>2249</v>
      </c>
      <c r="G671" t="s">
        <v>2250</v>
      </c>
      <c r="H671" t="s">
        <v>2251</v>
      </c>
    </row>
    <row r="672" spans="1:8">
      <c r="A672" t="n">
        <v>671</v>
      </c>
      <c r="B672" t="s">
        <v>8</v>
      </c>
      <c r="C672" s="1" t="n">
        <v>42384.99695601852</v>
      </c>
      <c r="D672" t="s">
        <v>2252</v>
      </c>
      <c r="E672">
        <f>?utf-8?Q?The=20Common=20Good?= &lt;patriciaduff@thecommongood.net&gt;</f>
        <v/>
      </c>
      <c r="F672" t="s">
        <v>52</v>
      </c>
      <c r="G672">
        <f>?utf-8?Q?New=20News=21=20=281=2F15=2F16=29?=</f>
        <v/>
      </c>
      <c r="H672" t="s">
        <v>2253</v>
      </c>
    </row>
    <row r="673" spans="1:8">
      <c r="A673" t="n">
        <v>672</v>
      </c>
      <c r="B673" t="s">
        <v>1</v>
      </c>
      <c r="C673" s="1" t="n">
        <v>42178.94805555556</v>
      </c>
      <c r="D673" t="s">
        <v>2254</v>
      </c>
      <c r="E673" t="s">
        <v>225</v>
      </c>
      <c r="F673" t="s">
        <v>1362</v>
      </c>
      <c r="G673" t="s">
        <v>2255</v>
      </c>
      <c r="H673" t="s">
        <v>2256</v>
      </c>
    </row>
    <row r="674" spans="1:8">
      <c r="A674" t="n">
        <v>673</v>
      </c>
      <c r="B674" t="s">
        <v>8</v>
      </c>
      <c r="C674" s="1" t="n">
        <v>39421.56385416666</v>
      </c>
      <c r="D674" t="s">
        <v>2257</v>
      </c>
      <c r="E674" t="s">
        <v>184</v>
      </c>
      <c r="G674" t="s">
        <v>2258</v>
      </c>
      <c r="H674" t="s">
        <v>2259</v>
      </c>
    </row>
    <row r="675" spans="1:8">
      <c r="A675" t="n">
        <v>674</v>
      </c>
      <c r="B675" t="s">
        <v>8</v>
      </c>
      <c r="C675" s="1" t="n">
        <v>41998.80982638889</v>
      </c>
      <c r="D675" t="s">
        <v>2260</v>
      </c>
      <c r="E675" t="s">
        <v>111</v>
      </c>
      <c r="F675" t="s">
        <v>52</v>
      </c>
      <c r="G675" t="s">
        <v>2261</v>
      </c>
      <c r="H675" t="s">
        <v>2262</v>
      </c>
    </row>
    <row r="676" spans="1:8">
      <c r="A676" t="n">
        <v>675</v>
      </c>
      <c r="B676" t="s">
        <v>1</v>
      </c>
      <c r="C676" s="1" t="n">
        <v>42301.66535879629</v>
      </c>
      <c r="D676" t="s">
        <v>2263</v>
      </c>
      <c r="E676" t="s">
        <v>30</v>
      </c>
      <c r="F676" t="s">
        <v>29</v>
      </c>
      <c r="G676" t="s">
        <v>31</v>
      </c>
      <c r="H676" t="s">
        <v>2264</v>
      </c>
    </row>
    <row r="677" spans="1:8">
      <c r="A677" t="n">
        <v>676</v>
      </c>
      <c r="B677" t="s">
        <v>8</v>
      </c>
      <c r="C677" s="1" t="n">
        <v>39645.52414351852</v>
      </c>
      <c r="D677" t="s">
        <v>2265</v>
      </c>
      <c r="E677" t="s">
        <v>60</v>
      </c>
      <c r="F677" t="s">
        <v>188</v>
      </c>
      <c r="G677" t="s">
        <v>2266</v>
      </c>
      <c r="H677" t="s">
        <v>2267</v>
      </c>
    </row>
    <row r="678" spans="1:8">
      <c r="A678" t="n">
        <v>677</v>
      </c>
      <c r="B678" t="s">
        <v>8</v>
      </c>
      <c r="C678" s="1" t="n">
        <v>42408.85868055555</v>
      </c>
      <c r="D678" t="s">
        <v>2268</v>
      </c>
      <c r="E678" t="s">
        <v>145</v>
      </c>
      <c r="F678" t="s">
        <v>2269</v>
      </c>
      <c r="G678" t="s">
        <v>2270</v>
      </c>
      <c r="H678" t="s">
        <v>2271</v>
      </c>
    </row>
    <row r="679" spans="1:8">
      <c r="A679" t="n">
        <v>678</v>
      </c>
      <c r="B679" t="s">
        <v>8</v>
      </c>
      <c r="C679" s="1" t="n">
        <v>42376.72138888889</v>
      </c>
      <c r="D679" t="s">
        <v>2272</v>
      </c>
      <c r="E679" t="s">
        <v>1286</v>
      </c>
      <c r="F679" t="s">
        <v>25</v>
      </c>
      <c r="G679" t="s">
        <v>2273</v>
      </c>
      <c r="H679" t="s">
        <v>2274</v>
      </c>
    </row>
    <row r="680" spans="1:8">
      <c r="A680" t="n">
        <v>679</v>
      </c>
      <c r="B680" t="s">
        <v>1</v>
      </c>
      <c r="C680" s="1" t="n">
        <v>42326.02778935185</v>
      </c>
      <c r="D680" t="s">
        <v>2275</v>
      </c>
      <c r="E680" t="s">
        <v>348</v>
      </c>
      <c r="F680" t="s">
        <v>25</v>
      </c>
      <c r="G680">
        <f>?UTF-8?Q?Fwd=3A_CLIP_=7C_The_Wrap=3A_Hollywood_Mogul_Haim_Saban_Cal?=
	=?UTF-8?Q?ls_for_=E2=80=98More_Scrutiny=E2=80=99_of_Muslims_=28Exclusive=29?=</f>
        <v/>
      </c>
      <c r="H680" t="s">
        <v>2276</v>
      </c>
    </row>
    <row r="681" spans="1:8">
      <c r="A681" t="n">
        <v>680</v>
      </c>
      <c r="B681" t="s">
        <v>8</v>
      </c>
      <c r="C681" s="1" t="n">
        <v>39764.0916087963</v>
      </c>
      <c r="D681" t="s">
        <v>2277</v>
      </c>
      <c r="E681" t="s">
        <v>1808</v>
      </c>
      <c r="F681" t="s">
        <v>387</v>
      </c>
      <c r="G681" t="s">
        <v>2278</v>
      </c>
      <c r="H681" t="s">
        <v>2279</v>
      </c>
    </row>
    <row r="682" spans="1:8">
      <c r="A682" t="n">
        <v>681</v>
      </c>
      <c r="B682" t="s">
        <v>8</v>
      </c>
      <c r="C682" s="1" t="n">
        <v>39619.52475694445</v>
      </c>
      <c r="D682" t="s">
        <v>2280</v>
      </c>
      <c r="E682" t="s">
        <v>135</v>
      </c>
      <c r="F682" t="s">
        <v>136</v>
      </c>
      <c r="G682" t="s">
        <v>2281</v>
      </c>
      <c r="H682" t="s">
        <v>2282</v>
      </c>
    </row>
    <row r="683" spans="1:8">
      <c r="A683" t="n">
        <v>682</v>
      </c>
      <c r="B683" t="s">
        <v>8</v>
      </c>
      <c r="C683" s="1" t="n">
        <v>42161.95560185185</v>
      </c>
      <c r="D683" t="s">
        <v>2283</v>
      </c>
      <c r="E683" t="s">
        <v>619</v>
      </c>
      <c r="F683" t="s">
        <v>2284</v>
      </c>
      <c r="G683" t="s">
        <v>2285</v>
      </c>
      <c r="H683" t="s">
        <v>2286</v>
      </c>
    </row>
    <row r="684" spans="1:8">
      <c r="A684" t="n">
        <v>683</v>
      </c>
      <c r="B684" t="s">
        <v>8</v>
      </c>
      <c r="C684" s="1" t="n">
        <v>39418.51108796296</v>
      </c>
      <c r="D684" t="s">
        <v>2287</v>
      </c>
      <c r="E684" t="s">
        <v>184</v>
      </c>
      <c r="G684" t="s">
        <v>2288</v>
      </c>
      <c r="H684" t="s">
        <v>2289</v>
      </c>
    </row>
    <row r="685" spans="1:8">
      <c r="A685" t="n">
        <v>684</v>
      </c>
      <c r="B685" t="s">
        <v>8</v>
      </c>
      <c r="C685" s="1" t="n">
        <v>41867.79935185185</v>
      </c>
      <c r="D685" t="s">
        <v>2290</v>
      </c>
      <c r="E685" t="s">
        <v>1302</v>
      </c>
      <c r="F685" t="s">
        <v>100</v>
      </c>
      <c r="G685" t="s">
        <v>2291</v>
      </c>
      <c r="H685" t="s">
        <v>2292</v>
      </c>
    </row>
    <row r="686" spans="1:8">
      <c r="A686" t="n">
        <v>685</v>
      </c>
      <c r="B686" t="s">
        <v>8</v>
      </c>
      <c r="C686" s="1" t="n">
        <v>42157.64512731481</v>
      </c>
      <c r="D686" t="s">
        <v>2293</v>
      </c>
      <c r="E686" t="s">
        <v>225</v>
      </c>
      <c r="F686" t="s">
        <v>1293</v>
      </c>
      <c r="G686" t="s">
        <v>2294</v>
      </c>
      <c r="H686" t="s">
        <v>2295</v>
      </c>
    </row>
    <row r="687" spans="1:8">
      <c r="A687" t="n">
        <v>686</v>
      </c>
      <c r="B687" t="s">
        <v>8</v>
      </c>
      <c r="C687" s="1" t="n">
        <v>41872.61232638889</v>
      </c>
      <c r="D687" t="s">
        <v>2296</v>
      </c>
      <c r="E687" t="s">
        <v>2297</v>
      </c>
      <c r="F687" t="s">
        <v>52</v>
      </c>
      <c r="G687" t="s">
        <v>2298</v>
      </c>
      <c r="H687" t="s">
        <v>2299</v>
      </c>
    </row>
    <row r="688" spans="1:8">
      <c r="A688" t="n">
        <v>687</v>
      </c>
      <c r="B688" t="s">
        <v>8</v>
      </c>
      <c r="C688" s="1" t="n">
        <v>42320.33305555556</v>
      </c>
      <c r="D688" t="s">
        <v>2300</v>
      </c>
      <c r="E688">
        <f>?utf-8?Q?S.=20Daniel=20Abraham=20Center=20for=20Middle=20East=20Peace?=
	&lt;info@centerpeace.org&gt;</f>
        <v/>
      </c>
      <c r="F688" t="s">
        <v>52</v>
      </c>
      <c r="G688">
        <f>?utf-8?Q?News=20Update=20=2D=20November=2012=2C=202015?=</f>
        <v/>
      </c>
      <c r="H688" t="s">
        <v>2301</v>
      </c>
    </row>
    <row r="689" spans="1:8">
      <c r="A689" t="n">
        <v>688</v>
      </c>
      <c r="B689" t="s">
        <v>8</v>
      </c>
      <c r="C689" s="1" t="n">
        <v>42420.04737268519</v>
      </c>
      <c r="D689" t="s">
        <v>2302</v>
      </c>
      <c r="E689">
        <f>?utf-8?Q?The=20Common=20Good?= &lt;patriciaduff@thecommongood.net&gt;</f>
        <v/>
      </c>
      <c r="F689" t="s">
        <v>52</v>
      </c>
      <c r="G689">
        <f>?utf-8?Q?New=20News=21=20=282=2F19=2F2016=29?=</f>
        <v/>
      </c>
      <c r="H689" t="s">
        <v>2303</v>
      </c>
    </row>
    <row r="690" spans="1:8">
      <c r="A690" t="n">
        <v>689</v>
      </c>
      <c r="B690" t="s">
        <v>8</v>
      </c>
      <c r="C690" s="1" t="n">
        <v>39623.78988425926</v>
      </c>
      <c r="D690" t="s">
        <v>2304</v>
      </c>
      <c r="E690" t="s">
        <v>2305</v>
      </c>
      <c r="G690" t="s">
        <v>2306</v>
      </c>
      <c r="H690" t="s">
        <v>2307</v>
      </c>
    </row>
    <row r="691" spans="1:8">
      <c r="A691" t="n">
        <v>690</v>
      </c>
      <c r="B691" t="s">
        <v>8</v>
      </c>
      <c r="C691" s="1" t="n">
        <v>42276.78594907407</v>
      </c>
      <c r="D691" t="s">
        <v>2308</v>
      </c>
      <c r="E691" t="s">
        <v>1329</v>
      </c>
      <c r="F691" t="s">
        <v>52</v>
      </c>
      <c r="G691" t="s">
        <v>2309</v>
      </c>
      <c r="H691" t="s">
        <v>2310</v>
      </c>
    </row>
    <row r="692" spans="1:8">
      <c r="A692" t="n">
        <v>691</v>
      </c>
      <c r="B692" t="s">
        <v>8</v>
      </c>
      <c r="C692" s="1" t="n">
        <v>41862.53458333333</v>
      </c>
      <c r="D692" t="s">
        <v>2311</v>
      </c>
      <c r="E692" t="s">
        <v>67</v>
      </c>
      <c r="F692" t="s">
        <v>68</v>
      </c>
      <c r="G692" t="s">
        <v>2312</v>
      </c>
      <c r="H692" t="s">
        <v>2313</v>
      </c>
    </row>
    <row r="693" spans="1:8">
      <c r="A693" t="n">
        <v>692</v>
      </c>
      <c r="B693" t="s">
        <v>8</v>
      </c>
      <c r="C693" s="1" t="n">
        <v>42183.70020833334</v>
      </c>
      <c r="D693" t="s">
        <v>2314</v>
      </c>
      <c r="E693" t="s">
        <v>651</v>
      </c>
      <c r="F693" t="s">
        <v>2315</v>
      </c>
      <c r="G693" t="s">
        <v>991</v>
      </c>
      <c r="H693" t="s">
        <v>2316</v>
      </c>
    </row>
    <row r="694" spans="1:8">
      <c r="A694" t="n">
        <v>693</v>
      </c>
      <c r="B694" t="s">
        <v>8</v>
      </c>
      <c r="C694" s="1" t="n">
        <v>42115.85993055555</v>
      </c>
      <c r="D694" t="s">
        <v>2317</v>
      </c>
      <c r="E694" t="s">
        <v>497</v>
      </c>
      <c r="F694" t="s">
        <v>493</v>
      </c>
      <c r="G694" t="s">
        <v>2318</v>
      </c>
      <c r="H694" t="s">
        <v>2319</v>
      </c>
    </row>
    <row r="695" spans="1:8">
      <c r="A695" t="n">
        <v>694</v>
      </c>
      <c r="B695" t="s">
        <v>8</v>
      </c>
      <c r="C695" s="1" t="n">
        <v>41901.84319444445</v>
      </c>
      <c r="D695" t="s">
        <v>2320</v>
      </c>
      <c r="E695" t="s">
        <v>67</v>
      </c>
      <c r="F695" t="s">
        <v>68</v>
      </c>
      <c r="G695" t="s">
        <v>2321</v>
      </c>
      <c r="H695" t="s">
        <v>2322</v>
      </c>
    </row>
    <row r="696" spans="1:8">
      <c r="A696" t="n">
        <v>695</v>
      </c>
      <c r="B696" t="s">
        <v>8</v>
      </c>
      <c r="C696" s="1" t="n">
        <v>39626.65086805556</v>
      </c>
      <c r="D696" t="s">
        <v>2323</v>
      </c>
      <c r="E696" t="s">
        <v>472</v>
      </c>
      <c r="F696" t="s">
        <v>473</v>
      </c>
      <c r="G696" t="s">
        <v>2324</v>
      </c>
      <c r="H696" t="s">
        <v>2325</v>
      </c>
    </row>
    <row r="697" spans="1:8">
      <c r="A697" t="n">
        <v>696</v>
      </c>
      <c r="B697" t="s">
        <v>8</v>
      </c>
      <c r="C697" s="1" t="n">
        <v>42227.43133101852</v>
      </c>
      <c r="D697" t="s">
        <v>2326</v>
      </c>
      <c r="E697">
        <f>?utf-8?Q?theSkimm?= &lt;dailyskimm@theskimm.com&gt;</f>
        <v/>
      </c>
      <c r="F697" t="s">
        <v>56</v>
      </c>
      <c r="G697">
        <f>?utf-8?Q?Daily=20Skimm=3A=20I=20like=20the=20way=20you=20move?=</f>
        <v/>
      </c>
      <c r="H697" t="s">
        <v>2327</v>
      </c>
    </row>
    <row r="698" spans="1:8">
      <c r="A698" t="n">
        <v>697</v>
      </c>
      <c r="B698" t="s">
        <v>8</v>
      </c>
      <c r="C698" s="1" t="n">
        <v>42040.79990740741</v>
      </c>
      <c r="D698" t="s">
        <v>2328</v>
      </c>
      <c r="E698" t="s">
        <v>67</v>
      </c>
      <c r="F698" t="s">
        <v>68</v>
      </c>
      <c r="G698">
        <f>?UTF-8?Q?=E2=80=8BCorrect_The_Record_Thursday_February_5=2C_2015_Afte?=
	=?UTF-8?Q?rnoon_Roundup?=</f>
        <v/>
      </c>
      <c r="H698" t="s">
        <v>2329</v>
      </c>
    </row>
    <row r="699" spans="1:8">
      <c r="A699" t="n">
        <v>698</v>
      </c>
      <c r="B699" t="s">
        <v>8</v>
      </c>
      <c r="C699" s="1" t="n">
        <v>40276.57324074074</v>
      </c>
      <c r="D699" t="s">
        <v>2330</v>
      </c>
      <c r="E699" t="s">
        <v>2331</v>
      </c>
      <c r="F699" t="s">
        <v>376</v>
      </c>
      <c r="G699" t="s">
        <v>2332</v>
      </c>
      <c r="H699" t="s">
        <v>2333</v>
      </c>
    </row>
    <row r="700" spans="1:8">
      <c r="A700" t="n">
        <v>699</v>
      </c>
      <c r="B700" t="s">
        <v>1</v>
      </c>
      <c r="C700" s="1" t="n">
        <v>42301.69775462963</v>
      </c>
      <c r="D700" t="s">
        <v>2334</v>
      </c>
      <c r="E700" t="s">
        <v>132</v>
      </c>
      <c r="F700" t="s">
        <v>29</v>
      </c>
      <c r="G700" t="s">
        <v>31</v>
      </c>
      <c r="H700" t="s">
        <v>2335</v>
      </c>
    </row>
    <row r="701" spans="1:8">
      <c r="A701" t="n">
        <v>700</v>
      </c>
      <c r="B701" t="s">
        <v>1</v>
      </c>
      <c r="C701" s="1" t="n">
        <v>42188.79594907408</v>
      </c>
      <c r="D701" t="s">
        <v>2336</v>
      </c>
      <c r="E701" t="s">
        <v>145</v>
      </c>
      <c r="F701" t="s">
        <v>381</v>
      </c>
      <c r="G701">
        <f>?UTF-8?Q?Re=3A_Hillary_Clinton_to_Jewish_donors=3A_I=E2=80=99ll_be_bett?=
	=?UTF-8?Q?er_for_Israel_than_Obama_=2D_POLITICO?=</f>
        <v/>
      </c>
      <c r="H701" t="s">
        <v>2337</v>
      </c>
    </row>
    <row r="702" spans="1:8">
      <c r="A702" t="n">
        <v>701</v>
      </c>
      <c r="B702" t="s">
        <v>1</v>
      </c>
      <c r="C702" s="1" t="n">
        <v>42412.98842592593</v>
      </c>
      <c r="D702" t="s">
        <v>2338</v>
      </c>
      <c r="E702" t="s">
        <v>255</v>
      </c>
      <c r="F702" t="s">
        <v>255</v>
      </c>
      <c r="G702" t="s">
        <v>601</v>
      </c>
      <c r="H702" t="s">
        <v>2339</v>
      </c>
    </row>
    <row r="703" spans="1:8">
      <c r="A703" t="n">
        <v>702</v>
      </c>
      <c r="B703" t="s">
        <v>1</v>
      </c>
      <c r="C703" s="1" t="n">
        <v>41986.58505787037</v>
      </c>
      <c r="D703" t="s">
        <v>2340</v>
      </c>
      <c r="E703" t="s">
        <v>2341</v>
      </c>
      <c r="F703" t="s">
        <v>1264</v>
      </c>
      <c r="G703" t="s">
        <v>2342</v>
      </c>
      <c r="H703" t="s">
        <v>2343</v>
      </c>
    </row>
    <row r="704" spans="1:8">
      <c r="A704" t="n">
        <v>703</v>
      </c>
      <c r="B704" t="s">
        <v>8</v>
      </c>
      <c r="C704" s="1" t="n">
        <v>42119.85258101852</v>
      </c>
      <c r="D704" t="s">
        <v>2344</v>
      </c>
      <c r="E704" t="s">
        <v>323</v>
      </c>
      <c r="F704" t="s">
        <v>262</v>
      </c>
      <c r="G704" t="s">
        <v>2345</v>
      </c>
      <c r="H704" t="s">
        <v>2346</v>
      </c>
    </row>
    <row r="705" spans="1:8">
      <c r="A705" t="n">
        <v>704</v>
      </c>
      <c r="B705" t="s">
        <v>8</v>
      </c>
      <c r="C705" s="1" t="n">
        <v>42009.80241898148</v>
      </c>
      <c r="D705" t="s">
        <v>2347</v>
      </c>
      <c r="E705" t="s">
        <v>67</v>
      </c>
      <c r="F705" t="s">
        <v>68</v>
      </c>
      <c r="G705">
        <f>?UTF-8?Q?=E2=80=8BCorrect_The_Record_Monday_January_5=2C_2015_Afterno?=
	=?UTF-8?Q?on_Roundup?=</f>
        <v/>
      </c>
      <c r="H705" t="s">
        <v>2348</v>
      </c>
    </row>
    <row r="706" spans="1:8">
      <c r="A706" t="n">
        <v>705</v>
      </c>
      <c r="B706" t="s">
        <v>1</v>
      </c>
      <c r="C706" s="1" t="n">
        <v>42445.843125</v>
      </c>
      <c r="D706" t="s">
        <v>2349</v>
      </c>
      <c r="E706" t="s">
        <v>106</v>
      </c>
      <c r="F706" t="s">
        <v>107</v>
      </c>
      <c r="G706" t="s">
        <v>2350</v>
      </c>
      <c r="H706" t="s">
        <v>2351</v>
      </c>
    </row>
    <row r="707" spans="1:8">
      <c r="A707" t="n">
        <v>706</v>
      </c>
      <c r="B707" t="s">
        <v>8</v>
      </c>
      <c r="C707" s="1" t="n">
        <v>41903.75236111111</v>
      </c>
      <c r="D707" t="s">
        <v>2352</v>
      </c>
      <c r="E707" t="s">
        <v>67</v>
      </c>
      <c r="F707" t="s">
        <v>68</v>
      </c>
      <c r="G707" t="s">
        <v>2353</v>
      </c>
      <c r="H707" t="s">
        <v>2354</v>
      </c>
    </row>
    <row r="708" spans="1:8">
      <c r="A708" t="n">
        <v>707</v>
      </c>
      <c r="B708" t="s">
        <v>8</v>
      </c>
      <c r="C708" s="1" t="n">
        <v>42096.92451388889</v>
      </c>
      <c r="D708" t="s">
        <v>2355</v>
      </c>
      <c r="E708" t="s">
        <v>749</v>
      </c>
      <c r="F708" t="s">
        <v>2356</v>
      </c>
      <c r="G708" t="s">
        <v>2357</v>
      </c>
      <c r="H708" t="s">
        <v>2358</v>
      </c>
    </row>
    <row r="709" spans="1:8">
      <c r="A709" t="n">
        <v>708</v>
      </c>
      <c r="B709" t="s">
        <v>8</v>
      </c>
      <c r="C709" s="1" t="n">
        <v>41842.55118055556</v>
      </c>
      <c r="D709" t="s">
        <v>2359</v>
      </c>
      <c r="E709" t="s">
        <v>67</v>
      </c>
      <c r="F709" t="s">
        <v>68</v>
      </c>
      <c r="G709" t="s">
        <v>2360</v>
      </c>
      <c r="H709" t="s">
        <v>2361</v>
      </c>
    </row>
    <row r="710" spans="1:8">
      <c r="A710" t="n">
        <v>709</v>
      </c>
      <c r="B710" t="s">
        <v>8</v>
      </c>
      <c r="C710" s="1" t="n">
        <v>41264.96620370371</v>
      </c>
      <c r="D710" t="s">
        <v>2362</v>
      </c>
      <c r="E710" t="s">
        <v>559</v>
      </c>
      <c r="F710" t="s">
        <v>2363</v>
      </c>
      <c r="G710" t="s">
        <v>1615</v>
      </c>
      <c r="H710" t="s">
        <v>2364</v>
      </c>
    </row>
    <row r="711" spans="1:8">
      <c r="A711" t="n">
        <v>710</v>
      </c>
      <c r="B711" t="s">
        <v>8</v>
      </c>
      <c r="C711" s="1" t="n">
        <v>42361.29166666666</v>
      </c>
      <c r="D711" t="s">
        <v>2365</v>
      </c>
      <c r="E711" t="s">
        <v>509</v>
      </c>
      <c r="F711" t="s">
        <v>52</v>
      </c>
      <c r="G711">
        <f>?utf-8?B?VHJhbnNhdGxhbnRpYyBUYWtlOiBU?=
 =?utf-8?B?cmFuc2F0bGFudGljIDIwMTUg4oCTIFRoZSBZZWFyIGluIFJldmlldw==?=</f>
        <v/>
      </c>
      <c r="H711" t="s">
        <v>2366</v>
      </c>
    </row>
    <row r="712" spans="1:8">
      <c r="A712" t="n">
        <v>711</v>
      </c>
      <c r="B712" t="s">
        <v>8</v>
      </c>
      <c r="C712" s="1" t="n">
        <v>41922.97372685185</v>
      </c>
      <c r="D712" t="s">
        <v>2367</v>
      </c>
      <c r="E712" t="s">
        <v>2368</v>
      </c>
      <c r="F712" t="s">
        <v>555</v>
      </c>
      <c r="G712" t="s">
        <v>2369</v>
      </c>
      <c r="H712" t="s">
        <v>2370</v>
      </c>
    </row>
    <row r="713" spans="1:8">
      <c r="A713" t="n">
        <v>712</v>
      </c>
      <c r="B713" t="s">
        <v>8</v>
      </c>
      <c r="C713" s="1" t="n">
        <v>42316.82445601852</v>
      </c>
      <c r="D713" t="s">
        <v>2371</v>
      </c>
      <c r="E713" t="s">
        <v>739</v>
      </c>
      <c r="F713" t="s">
        <v>2372</v>
      </c>
      <c r="G713" t="s">
        <v>2373</v>
      </c>
      <c r="H713" t="s">
        <v>2374</v>
      </c>
    </row>
    <row r="714" spans="1:8">
      <c r="A714" t="n">
        <v>713</v>
      </c>
      <c r="B714" t="s">
        <v>8</v>
      </c>
      <c r="C714" s="1" t="n">
        <v>41914.74787037037</v>
      </c>
      <c r="D714" t="s">
        <v>2375</v>
      </c>
      <c r="E714" t="s">
        <v>67</v>
      </c>
      <c r="F714" t="s">
        <v>68</v>
      </c>
      <c r="G714">
        <f>?UTF-8?Q?=E2=80=8BCorrect_The_Record_Thursday_October_2=2C_2014_After?=
	=?UTF-8?Q?noon_Roundup?=</f>
        <v/>
      </c>
      <c r="H714" t="s">
        <v>2376</v>
      </c>
    </row>
    <row r="715" spans="1:8">
      <c r="A715" t="n">
        <v>714</v>
      </c>
      <c r="B715" t="s">
        <v>1</v>
      </c>
      <c r="C715" s="1" t="n">
        <v>42118.58071759259</v>
      </c>
      <c r="D715" t="s">
        <v>2377</v>
      </c>
      <c r="E715" t="s">
        <v>39</v>
      </c>
      <c r="F715" t="s">
        <v>15</v>
      </c>
      <c r="G715" t="s">
        <v>2378</v>
      </c>
      <c r="H715" t="s">
        <v>2379</v>
      </c>
    </row>
    <row r="716" spans="1:8">
      <c r="A716" t="n">
        <v>715</v>
      </c>
      <c r="B716" t="s">
        <v>1</v>
      </c>
      <c r="C716" s="1" t="n">
        <v>42110.86895833333</v>
      </c>
      <c r="D716" t="s">
        <v>2380</v>
      </c>
      <c r="E716" t="s">
        <v>2381</v>
      </c>
      <c r="F716" t="s">
        <v>210</v>
      </c>
      <c r="G716" t="s">
        <v>2382</v>
      </c>
      <c r="H716" t="s">
        <v>2383</v>
      </c>
    </row>
    <row r="717" spans="1:8">
      <c r="A717" t="n">
        <v>716</v>
      </c>
      <c r="B717" t="s">
        <v>8</v>
      </c>
      <c r="C717" s="1" t="n">
        <v>42097.55524305555</v>
      </c>
      <c r="D717" t="s">
        <v>2384</v>
      </c>
      <c r="E717" t="s">
        <v>2385</v>
      </c>
      <c r="F717" t="s">
        <v>150</v>
      </c>
      <c r="G717" t="s">
        <v>2386</v>
      </c>
      <c r="H717" t="s">
        <v>2387</v>
      </c>
    </row>
    <row r="718" spans="1:8">
      <c r="A718" t="n">
        <v>717</v>
      </c>
      <c r="B718" t="s">
        <v>8</v>
      </c>
      <c r="C718" s="1" t="n">
        <v>41900.75546296296</v>
      </c>
      <c r="D718" t="s">
        <v>2388</v>
      </c>
      <c r="E718" t="s">
        <v>67</v>
      </c>
      <c r="F718" t="s">
        <v>68</v>
      </c>
      <c r="G718">
        <f>?UTF-8?Q?=E2=80=8BCorrect_The_Record_Thursday_September_18=2C_2014_Af?=
	=?UTF-8?Q?ternoon_Roundup?=</f>
        <v/>
      </c>
      <c r="H718" t="s">
        <v>2389</v>
      </c>
    </row>
    <row r="719" spans="1:8">
      <c r="A719" t="n">
        <v>718</v>
      </c>
      <c r="B719" t="s">
        <v>8</v>
      </c>
      <c r="C719" s="1" t="n">
        <v>42286.95741898148</v>
      </c>
      <c r="D719" t="s">
        <v>2390</v>
      </c>
      <c r="E719">
        <f>?utf-8?Q?The=20Common=20Good?= &lt;patriciaduff@thecommongood.net&gt;</f>
        <v/>
      </c>
      <c r="F719" t="s">
        <v>52</v>
      </c>
      <c r="G719">
        <f>?utf-8?Q?New=20News=21=20=2810=2F09=2F2015=29?=</f>
        <v/>
      </c>
      <c r="H719" t="s">
        <v>2391</v>
      </c>
    </row>
    <row r="720" spans="1:8">
      <c r="A720" t="n">
        <v>719</v>
      </c>
      <c r="B720" t="s">
        <v>8</v>
      </c>
      <c r="C720" s="1" t="n">
        <v>39703.61677083333</v>
      </c>
      <c r="D720" t="s">
        <v>2392</v>
      </c>
      <c r="E720" t="s">
        <v>2393</v>
      </c>
      <c r="F720" t="s">
        <v>2394</v>
      </c>
      <c r="G720" t="s">
        <v>2395</v>
      </c>
      <c r="H720" t="s">
        <v>2396</v>
      </c>
    </row>
    <row r="721" spans="1:8">
      <c r="A721" t="n">
        <v>720</v>
      </c>
      <c r="B721" t="s">
        <v>8</v>
      </c>
      <c r="C721" s="1" t="n">
        <v>39666.53494212963</v>
      </c>
      <c r="D721" t="s">
        <v>2397</v>
      </c>
      <c r="E721" t="s">
        <v>60</v>
      </c>
      <c r="F721" t="s">
        <v>188</v>
      </c>
      <c r="G721" t="s">
        <v>2398</v>
      </c>
      <c r="H721" t="s">
        <v>2399</v>
      </c>
    </row>
    <row r="722" spans="1:8">
      <c r="A722" t="n">
        <v>721</v>
      </c>
      <c r="B722" t="s">
        <v>8</v>
      </c>
      <c r="C722" s="1" t="n">
        <v>42216.6910300926</v>
      </c>
      <c r="D722" t="s">
        <v>2400</v>
      </c>
      <c r="E722" t="s">
        <v>132</v>
      </c>
      <c r="F722" t="s">
        <v>145</v>
      </c>
      <c r="G722" t="s">
        <v>1678</v>
      </c>
      <c r="H722" t="s">
        <v>2401</v>
      </c>
    </row>
    <row r="723" spans="1:8">
      <c r="A723" t="n">
        <v>722</v>
      </c>
      <c r="B723" t="s">
        <v>1</v>
      </c>
      <c r="C723" s="1" t="n">
        <v>42125.76810185185</v>
      </c>
      <c r="D723" t="s">
        <v>2402</v>
      </c>
      <c r="E723" t="s">
        <v>262</v>
      </c>
      <c r="F723" t="s">
        <v>2403</v>
      </c>
      <c r="G723" t="s">
        <v>436</v>
      </c>
      <c r="H723" t="s">
        <v>2404</v>
      </c>
    </row>
    <row r="724" spans="1:8">
      <c r="A724" t="n">
        <v>723</v>
      </c>
      <c r="B724" t="s">
        <v>8</v>
      </c>
      <c r="C724" s="1" t="n">
        <v>42117.07178240741</v>
      </c>
      <c r="D724" t="s">
        <v>2405</v>
      </c>
      <c r="E724" t="s">
        <v>146</v>
      </c>
      <c r="F724" t="s">
        <v>2406</v>
      </c>
      <c r="G724" t="s">
        <v>1514</v>
      </c>
      <c r="H724" t="s">
        <v>2407</v>
      </c>
    </row>
    <row r="725" spans="1:8">
      <c r="A725" t="n">
        <v>724</v>
      </c>
      <c r="B725" t="s">
        <v>8</v>
      </c>
      <c r="C725" s="1" t="n">
        <v>40095.65945601852</v>
      </c>
      <c r="D725" t="s">
        <v>2408</v>
      </c>
      <c r="E725" t="s">
        <v>768</v>
      </c>
      <c r="F725" t="s">
        <v>283</v>
      </c>
      <c r="G725" t="s">
        <v>2409</v>
      </c>
      <c r="H725" t="s">
        <v>2410</v>
      </c>
    </row>
    <row r="726" spans="1:8">
      <c r="A726" t="n">
        <v>725</v>
      </c>
      <c r="B726" t="s">
        <v>8</v>
      </c>
      <c r="C726" s="1" t="n">
        <v>39654.8322800926</v>
      </c>
      <c r="D726" t="s">
        <v>2411</v>
      </c>
      <c r="E726" t="s">
        <v>60</v>
      </c>
      <c r="F726" t="s">
        <v>20</v>
      </c>
      <c r="G726" t="s">
        <v>2412</v>
      </c>
      <c r="H726" t="s">
        <v>2413</v>
      </c>
    </row>
    <row r="727" spans="1:8">
      <c r="A727" t="n">
        <v>726</v>
      </c>
      <c r="B727" t="s">
        <v>8</v>
      </c>
      <c r="C727" s="1" t="n">
        <v>39675.45467592592</v>
      </c>
      <c r="D727" t="s">
        <v>2414</v>
      </c>
      <c r="E727" t="s">
        <v>2415</v>
      </c>
      <c r="F727" t="s">
        <v>25</v>
      </c>
      <c r="G727" t="s">
        <v>2416</v>
      </c>
      <c r="H727" t="s">
        <v>2417</v>
      </c>
    </row>
    <row r="728" spans="1:8">
      <c r="A728" t="n">
        <v>727</v>
      </c>
      <c r="B728" t="s">
        <v>8</v>
      </c>
      <c r="C728" s="1" t="n">
        <v>42200.89811342592</v>
      </c>
      <c r="D728" t="s">
        <v>2418</v>
      </c>
      <c r="E728" t="s">
        <v>25</v>
      </c>
      <c r="F728" t="s">
        <v>270</v>
      </c>
      <c r="G728" t="s">
        <v>2419</v>
      </c>
      <c r="H728" t="s">
        <v>2420</v>
      </c>
    </row>
    <row r="729" spans="1:8">
      <c r="A729" t="n">
        <v>728</v>
      </c>
      <c r="B729" t="s">
        <v>8</v>
      </c>
      <c r="C729" s="1" t="n">
        <v>39623.73506944445</v>
      </c>
      <c r="D729" t="s">
        <v>2421</v>
      </c>
      <c r="E729" t="s">
        <v>472</v>
      </c>
      <c r="F729" t="s">
        <v>473</v>
      </c>
      <c r="G729" t="s">
        <v>2422</v>
      </c>
      <c r="H729" t="s">
        <v>2423</v>
      </c>
    </row>
    <row r="730" spans="1:8">
      <c r="A730" t="n">
        <v>729</v>
      </c>
      <c r="B730" t="s">
        <v>8</v>
      </c>
      <c r="C730" s="1" t="n">
        <v>42114.81552083333</v>
      </c>
      <c r="D730" t="s">
        <v>2424</v>
      </c>
      <c r="E730" t="s">
        <v>39</v>
      </c>
      <c r="F730" t="s">
        <v>2425</v>
      </c>
      <c r="G730" t="s">
        <v>2426</v>
      </c>
      <c r="H730" t="s">
        <v>2427</v>
      </c>
    </row>
    <row r="731" spans="1:8">
      <c r="A731" t="n">
        <v>730</v>
      </c>
      <c r="B731" t="s">
        <v>8</v>
      </c>
      <c r="C731" s="1" t="n">
        <v>42006.74592592593</v>
      </c>
      <c r="D731" t="s">
        <v>2428</v>
      </c>
      <c r="E731" t="s">
        <v>67</v>
      </c>
      <c r="F731" t="s">
        <v>68</v>
      </c>
      <c r="G731">
        <f>?UTF-8?Q?=E2=80=8BCorrect_The_Record_Friday_January_2=2C_2015_Roundup?=</f>
        <v/>
      </c>
      <c r="H731" t="s">
        <v>2429</v>
      </c>
    </row>
    <row r="732" spans="1:8">
      <c r="A732" t="n">
        <v>731</v>
      </c>
      <c r="B732" t="s">
        <v>1</v>
      </c>
      <c r="C732" s="1" t="n">
        <v>42395.5816087963</v>
      </c>
      <c r="D732" t="s">
        <v>2430</v>
      </c>
      <c r="E732" t="s">
        <v>2431</v>
      </c>
      <c r="F732" t="s">
        <v>56</v>
      </c>
      <c r="G732">
        <f>?utf-8?B?VGhlIERhaWx5IDIwMjogSGlsbGFyeSBiZXRzIGhlciBwcm8=?=
 =?utf-8?B?c2UgY2FuIHRyaXVtcGggb3ZlciBCZXJuaWXigJlzIHBvZXRyeQ==?=</f>
        <v/>
      </c>
      <c r="H732" t="s">
        <v>2432</v>
      </c>
    </row>
    <row r="733" spans="1:8">
      <c r="A733" t="n">
        <v>732</v>
      </c>
      <c r="B733" t="s">
        <v>8</v>
      </c>
      <c r="C733" s="1" t="n">
        <v>39668.66539351852</v>
      </c>
      <c r="D733" t="s">
        <v>2433</v>
      </c>
      <c r="E733" t="s">
        <v>96</v>
      </c>
      <c r="F733" t="s">
        <v>20</v>
      </c>
      <c r="G733" t="s">
        <v>2434</v>
      </c>
      <c r="H733" t="s">
        <v>2435</v>
      </c>
    </row>
    <row r="734" spans="1:8">
      <c r="A734" t="n">
        <v>733</v>
      </c>
      <c r="B734" t="s">
        <v>8</v>
      </c>
      <c r="C734" s="1" t="n">
        <v>42235.61916666666</v>
      </c>
      <c r="D734" t="s">
        <v>2436</v>
      </c>
      <c r="E734" t="s">
        <v>581</v>
      </c>
      <c r="F734" t="s">
        <v>25</v>
      </c>
      <c r="G734" t="s">
        <v>2437</v>
      </c>
      <c r="H734" t="s">
        <v>2438</v>
      </c>
    </row>
    <row r="735" spans="1:8">
      <c r="A735" t="n">
        <v>734</v>
      </c>
      <c r="B735" t="s">
        <v>8</v>
      </c>
      <c r="C735" s="1" t="n">
        <v>42408.84805555556</v>
      </c>
      <c r="D735" t="s">
        <v>2439</v>
      </c>
      <c r="E735" t="s">
        <v>262</v>
      </c>
      <c r="F735" t="s">
        <v>2440</v>
      </c>
      <c r="G735" t="s">
        <v>2441</v>
      </c>
      <c r="H735" t="s">
        <v>2442</v>
      </c>
    </row>
    <row r="736" spans="1:8">
      <c r="A736" t="n">
        <v>735</v>
      </c>
      <c r="B736" t="s">
        <v>1</v>
      </c>
      <c r="C736" s="1" t="n">
        <v>42386.6799537037</v>
      </c>
      <c r="D736" t="s">
        <v>2443</v>
      </c>
      <c r="E736" t="s">
        <v>43</v>
      </c>
      <c r="F736" t="s">
        <v>2444</v>
      </c>
      <c r="G736" t="s">
        <v>2445</v>
      </c>
      <c r="H736" t="s">
        <v>2446</v>
      </c>
    </row>
    <row r="737" spans="1:8">
      <c r="A737" t="n">
        <v>736</v>
      </c>
      <c r="B737" t="s">
        <v>8</v>
      </c>
      <c r="C737" s="1" t="n">
        <v>42214.50480324074</v>
      </c>
      <c r="D737" t="s">
        <v>2447</v>
      </c>
      <c r="E737">
        <f>?utf-8?Q?S.=20Daniel=20Abraham=20Center=20for=20Middle=20East=20Peace?=
	&lt;info@centerpeace.org&gt;</f>
        <v/>
      </c>
      <c r="F737" t="s">
        <v>52</v>
      </c>
      <c r="G737">
        <f>?utf-8?Q?News=20Update=20=2D=20July=2029=2C=202015?=</f>
        <v/>
      </c>
      <c r="H737" t="s">
        <v>2448</v>
      </c>
    </row>
    <row r="738" spans="1:8">
      <c r="A738" t="n">
        <v>737</v>
      </c>
      <c r="B738" t="s">
        <v>1</v>
      </c>
      <c r="C738" s="1" t="n">
        <v>42232.59445601852</v>
      </c>
      <c r="D738" t="s">
        <v>2449</v>
      </c>
      <c r="E738" t="s">
        <v>2450</v>
      </c>
      <c r="F738" t="s">
        <v>2451</v>
      </c>
      <c r="G738" t="s">
        <v>2452</v>
      </c>
      <c r="H738" t="s">
        <v>2453</v>
      </c>
    </row>
    <row r="739" spans="1:8">
      <c r="A739" t="n">
        <v>738</v>
      </c>
      <c r="B739" t="s">
        <v>1</v>
      </c>
      <c r="C739" s="1" t="n">
        <v>42121.48539351852</v>
      </c>
      <c r="D739" t="s">
        <v>2454</v>
      </c>
      <c r="E739" t="s">
        <v>43</v>
      </c>
      <c r="F739" t="s">
        <v>16</v>
      </c>
      <c r="G739" t="s">
        <v>2455</v>
      </c>
      <c r="H739" t="s">
        <v>2456</v>
      </c>
    </row>
    <row r="740" spans="1:8">
      <c r="A740" t="n">
        <v>739</v>
      </c>
      <c r="B740" t="s">
        <v>8</v>
      </c>
      <c r="C740" s="1" t="n">
        <v>42009.8799074074</v>
      </c>
      <c r="D740" t="s">
        <v>2457</v>
      </c>
      <c r="E740" t="s">
        <v>111</v>
      </c>
      <c r="F740" t="s">
        <v>52</v>
      </c>
      <c r="G740" t="s">
        <v>2458</v>
      </c>
      <c r="H740" t="s">
        <v>2459</v>
      </c>
    </row>
    <row r="741" spans="1:8">
      <c r="A741" t="n">
        <v>740</v>
      </c>
      <c r="B741" t="s">
        <v>1</v>
      </c>
      <c r="C741" s="1" t="n">
        <v>42118.59306712963</v>
      </c>
      <c r="D741" t="s">
        <v>2460</v>
      </c>
      <c r="E741" t="s">
        <v>15</v>
      </c>
      <c r="F741" t="s">
        <v>16</v>
      </c>
      <c r="G741" t="s">
        <v>2461</v>
      </c>
      <c r="H741" t="s">
        <v>2462</v>
      </c>
    </row>
    <row r="742" spans="1:8">
      <c r="A742" t="n">
        <v>741</v>
      </c>
      <c r="B742" t="s">
        <v>8</v>
      </c>
      <c r="C742" s="1" t="n">
        <v>39790.64271990741</v>
      </c>
      <c r="D742" t="s">
        <v>2463</v>
      </c>
      <c r="E742" t="s">
        <v>19</v>
      </c>
      <c r="F742" t="s">
        <v>20</v>
      </c>
      <c r="G742" t="s">
        <v>2464</v>
      </c>
      <c r="H742" t="s">
        <v>2465</v>
      </c>
    </row>
    <row r="743" spans="1:8">
      <c r="A743" t="n">
        <v>742</v>
      </c>
      <c r="B743" t="s">
        <v>8</v>
      </c>
      <c r="C743" s="1" t="n">
        <v>40358.78291666666</v>
      </c>
      <c r="D743" t="s">
        <v>2466</v>
      </c>
      <c r="E743" t="s">
        <v>2467</v>
      </c>
      <c r="F743" t="s">
        <v>283</v>
      </c>
      <c r="G743" t="s">
        <v>2468</v>
      </c>
      <c r="H743" t="s">
        <v>2469</v>
      </c>
    </row>
    <row r="744" spans="1:8">
      <c r="A744" t="n">
        <v>743</v>
      </c>
      <c r="B744" t="s">
        <v>8</v>
      </c>
      <c r="C744" s="1" t="n">
        <v>41995.79344907407</v>
      </c>
      <c r="D744" t="s">
        <v>2470</v>
      </c>
      <c r="E744" t="s">
        <v>67</v>
      </c>
      <c r="F744" t="s">
        <v>68</v>
      </c>
      <c r="G744" t="s">
        <v>2471</v>
      </c>
      <c r="H744" t="s">
        <v>2472</v>
      </c>
    </row>
    <row r="745" spans="1:8">
      <c r="A745" t="n">
        <v>744</v>
      </c>
      <c r="B745" t="s">
        <v>8</v>
      </c>
      <c r="C745" s="1" t="n">
        <v>39659.10228009259</v>
      </c>
      <c r="D745" t="s">
        <v>2473</v>
      </c>
      <c r="E745" t="s">
        <v>96</v>
      </c>
      <c r="F745" t="s">
        <v>20</v>
      </c>
      <c r="G745" t="s">
        <v>2474</v>
      </c>
      <c r="H745" t="s">
        <v>2475</v>
      </c>
    </row>
    <row r="746" spans="1:8">
      <c r="A746" t="n">
        <v>745</v>
      </c>
      <c r="B746" t="s">
        <v>8</v>
      </c>
      <c r="C746" s="1" t="n">
        <v>42237.36708333333</v>
      </c>
      <c r="D746" t="s">
        <v>2476</v>
      </c>
      <c r="E746">
        <f>?utf-8?Q?S.=20Daniel=20Abraham=20Center=20for=20Middle=20East=20Peace?=
	&lt;info@centerpeace.org&gt;</f>
        <v/>
      </c>
      <c r="F746" t="s">
        <v>52</v>
      </c>
      <c r="G746">
        <f>?utf-8?Q?News=20Update=20=2DAugust=2021=2C=202015?=</f>
        <v/>
      </c>
      <c r="H746" t="s">
        <v>2477</v>
      </c>
    </row>
    <row r="747" spans="1:8">
      <c r="A747" t="n">
        <v>746</v>
      </c>
      <c r="B747" t="s">
        <v>1</v>
      </c>
      <c r="C747" s="1" t="n">
        <v>42408.84327546296</v>
      </c>
      <c r="D747" t="s">
        <v>2478</v>
      </c>
      <c r="E747" t="s">
        <v>262</v>
      </c>
      <c r="F747" t="s">
        <v>2479</v>
      </c>
      <c r="G747" t="s">
        <v>2480</v>
      </c>
      <c r="H747" t="s">
        <v>2481</v>
      </c>
    </row>
    <row r="748" spans="1:8">
      <c r="A748" t="n">
        <v>747</v>
      </c>
      <c r="B748" t="s">
        <v>1</v>
      </c>
      <c r="C748" s="1" t="n">
        <v>42386.67103009259</v>
      </c>
      <c r="D748" t="s">
        <v>2482</v>
      </c>
      <c r="E748" t="s">
        <v>43</v>
      </c>
      <c r="F748" t="s">
        <v>2483</v>
      </c>
      <c r="G748" t="s">
        <v>2484</v>
      </c>
      <c r="H748" t="s">
        <v>2485</v>
      </c>
    </row>
    <row r="749" spans="1:8">
      <c r="A749" t="n">
        <v>748</v>
      </c>
      <c r="B749" t="s">
        <v>1</v>
      </c>
      <c r="C749" s="1" t="n">
        <v>42301.64634259259</v>
      </c>
      <c r="D749" t="s">
        <v>2486</v>
      </c>
      <c r="E749" t="s">
        <v>146</v>
      </c>
      <c r="F749" t="s">
        <v>25</v>
      </c>
      <c r="G749" t="s">
        <v>31</v>
      </c>
      <c r="H749" t="s">
        <v>2487</v>
      </c>
    </row>
    <row r="750" spans="1:8">
      <c r="A750" t="n">
        <v>749</v>
      </c>
      <c r="B750" t="s">
        <v>8</v>
      </c>
      <c r="C750" s="1" t="n">
        <v>41858.57896990741</v>
      </c>
      <c r="D750" t="s">
        <v>2488</v>
      </c>
      <c r="E750">
        <f>?utf-8?Q?S.=20Daniel=20Abraham=20Center=20for=20Middle=20East=20Peace?=
	&lt;info@centerpeace.org&gt;</f>
        <v/>
      </c>
      <c r="F750" t="s">
        <v>52</v>
      </c>
      <c r="G750">
        <f>?utf-8?Q?News=20Update=20=2D=20Thursday=2C=20August=207?=</f>
        <v/>
      </c>
      <c r="H750" t="s">
        <v>2489</v>
      </c>
    </row>
    <row r="751" spans="1:8">
      <c r="A751" t="n">
        <v>750</v>
      </c>
      <c r="B751" t="s">
        <v>8</v>
      </c>
      <c r="C751" s="1" t="n">
        <v>40851.73989583334</v>
      </c>
      <c r="D751" t="s">
        <v>2490</v>
      </c>
      <c r="E751" t="s">
        <v>484</v>
      </c>
      <c r="F751" t="s">
        <v>2491</v>
      </c>
      <c r="G751" t="s">
        <v>2492</v>
      </c>
      <c r="H751" t="s">
        <v>2493</v>
      </c>
    </row>
    <row r="752" spans="1:8">
      <c r="A752" t="n">
        <v>751</v>
      </c>
      <c r="B752" t="s">
        <v>8</v>
      </c>
      <c r="C752" s="1" t="n">
        <v>42008.83394675926</v>
      </c>
      <c r="D752" t="s">
        <v>2494</v>
      </c>
      <c r="E752" t="s">
        <v>111</v>
      </c>
      <c r="F752" t="s">
        <v>52</v>
      </c>
      <c r="G752" t="s">
        <v>2495</v>
      </c>
      <c r="H752" t="s">
        <v>2496</v>
      </c>
    </row>
    <row r="753" spans="1:8">
      <c r="A753" t="n">
        <v>752</v>
      </c>
      <c r="B753" t="s">
        <v>8</v>
      </c>
      <c r="C753" s="1" t="n">
        <v>42259.54181712963</v>
      </c>
      <c r="D753" t="s">
        <v>2497</v>
      </c>
      <c r="E753" t="s">
        <v>554</v>
      </c>
      <c r="F753" t="s">
        <v>555</v>
      </c>
      <c r="G753" t="s">
        <v>2498</v>
      </c>
      <c r="H753" t="s">
        <v>2499</v>
      </c>
    </row>
    <row r="754" spans="1:8">
      <c r="A754" t="n">
        <v>753</v>
      </c>
      <c r="B754" t="s">
        <v>8</v>
      </c>
      <c r="C754" s="1" t="n">
        <v>41942.86849537037</v>
      </c>
      <c r="D754" t="s">
        <v>2500</v>
      </c>
      <c r="E754" t="s">
        <v>111</v>
      </c>
      <c r="F754" t="s">
        <v>52</v>
      </c>
      <c r="G754" t="s">
        <v>2501</v>
      </c>
      <c r="H754" t="s">
        <v>2502</v>
      </c>
    </row>
    <row r="755" spans="1:8">
      <c r="A755" t="n">
        <v>754</v>
      </c>
      <c r="B755" t="s">
        <v>8</v>
      </c>
      <c r="C755" s="1" t="n">
        <v>41828.74711805556</v>
      </c>
      <c r="D755" t="s">
        <v>2503</v>
      </c>
      <c r="E755" t="s">
        <v>67</v>
      </c>
      <c r="F755" t="s">
        <v>68</v>
      </c>
      <c r="G755" t="s">
        <v>2504</v>
      </c>
      <c r="H755" t="s">
        <v>2505</v>
      </c>
    </row>
    <row r="756" spans="1:8">
      <c r="A756" t="n">
        <v>755</v>
      </c>
      <c r="B756" t="s">
        <v>8</v>
      </c>
      <c r="C756" s="1" t="n">
        <v>42328.97765046296</v>
      </c>
      <c r="D756" t="s">
        <v>2506</v>
      </c>
      <c r="E756">
        <f>?utf-8?Q?The=20Common=20Good?= &lt;patriciaduff@thecommongood.net&gt;</f>
        <v/>
      </c>
      <c r="F756" t="s">
        <v>52</v>
      </c>
      <c r="G756">
        <f>?utf-8?Q?New=20News=21=20=2811=2F20=2F2015=29?=</f>
        <v/>
      </c>
      <c r="H756" t="s">
        <v>2507</v>
      </c>
    </row>
    <row r="757" spans="1:8">
      <c r="A757" t="n">
        <v>756</v>
      </c>
      <c r="B757" t="s">
        <v>8</v>
      </c>
      <c r="C757" s="1" t="n">
        <v>41883.47594907408</v>
      </c>
      <c r="D757" t="s">
        <v>2508</v>
      </c>
      <c r="E757" t="s">
        <v>372</v>
      </c>
      <c r="F757" t="s">
        <v>150</v>
      </c>
      <c r="G757" t="s">
        <v>2509</v>
      </c>
      <c r="H757" t="s">
        <v>2510</v>
      </c>
    </row>
    <row r="758" spans="1:8">
      <c r="A758" t="n">
        <v>757</v>
      </c>
      <c r="B758" t="s">
        <v>8</v>
      </c>
      <c r="C758" s="1" t="n">
        <v>39658.78782407408</v>
      </c>
      <c r="D758" t="s">
        <v>2511</v>
      </c>
      <c r="E758" t="s">
        <v>60</v>
      </c>
      <c r="F758" t="s">
        <v>20</v>
      </c>
      <c r="G758" t="s">
        <v>2512</v>
      </c>
      <c r="H758" t="s">
        <v>2513</v>
      </c>
    </row>
    <row r="759" spans="1:8">
      <c r="A759" t="n">
        <v>758</v>
      </c>
      <c r="B759" t="s">
        <v>8</v>
      </c>
      <c r="C759" s="1" t="n">
        <v>42184.87859953703</v>
      </c>
      <c r="D759" t="s">
        <v>2514</v>
      </c>
      <c r="E759" t="s">
        <v>25</v>
      </c>
      <c r="F759" t="s">
        <v>24</v>
      </c>
      <c r="G759" t="s">
        <v>850</v>
      </c>
      <c r="H759" t="s">
        <v>2515</v>
      </c>
    </row>
    <row r="760" spans="1:8">
      <c r="A760" t="n">
        <v>759</v>
      </c>
      <c r="B760" t="s">
        <v>1</v>
      </c>
      <c r="C760" s="1" t="n">
        <v>42433.90619212963</v>
      </c>
      <c r="D760" t="s">
        <v>2516</v>
      </c>
      <c r="E760" t="s">
        <v>638</v>
      </c>
      <c r="F760" t="s">
        <v>100</v>
      </c>
      <c r="G760" t="s">
        <v>2517</v>
      </c>
      <c r="H760" t="s">
        <v>2518</v>
      </c>
    </row>
    <row r="761" spans="1:8">
      <c r="A761" t="n">
        <v>760</v>
      </c>
      <c r="B761" t="s">
        <v>8</v>
      </c>
      <c r="C761" s="1" t="n">
        <v>39651.74587962963</v>
      </c>
      <c r="D761" t="s">
        <v>2519</v>
      </c>
      <c r="E761" t="s">
        <v>60</v>
      </c>
      <c r="F761" t="s">
        <v>20</v>
      </c>
      <c r="G761" t="s">
        <v>2520</v>
      </c>
      <c r="H761" t="s">
        <v>2521</v>
      </c>
    </row>
    <row r="762" spans="1:8">
      <c r="A762" t="n">
        <v>761</v>
      </c>
      <c r="B762" t="s">
        <v>8</v>
      </c>
      <c r="C762" s="1" t="n">
        <v>42326.19488425926</v>
      </c>
      <c r="D762" t="s">
        <v>2522</v>
      </c>
      <c r="E762">
        <f>?utf-8?Q?M&amp;E=20News=20Center?= &lt;knowledgesummits@gmail.com&gt;</f>
        <v/>
      </c>
      <c r="F762" t="s">
        <v>52</v>
      </c>
      <c r="G762">
        <f>?utf-8?Q?Last=2048=20Hours=20to=20The=204th=20Annual=20Media=2C=20Advertising=20&amp;=20Entertainment=20Legal=20Summit=202015=2C=2020th=20Nov=2C=20Le=20Meridien=2C=20New=20Delhi?=</f>
        <v/>
      </c>
      <c r="H762" t="s">
        <v>2523</v>
      </c>
    </row>
    <row r="763" spans="1:8">
      <c r="A763" t="n">
        <v>762</v>
      </c>
      <c r="B763" t="s">
        <v>8</v>
      </c>
      <c r="C763" s="1" t="n">
        <v>42044.83986111111</v>
      </c>
      <c r="D763" t="s">
        <v>2524</v>
      </c>
      <c r="E763" t="s">
        <v>271</v>
      </c>
      <c r="F763" t="s">
        <v>271</v>
      </c>
      <c r="G763" t="s">
        <v>2525</v>
      </c>
      <c r="H763" t="s">
        <v>2526</v>
      </c>
    </row>
    <row r="764" spans="1:8">
      <c r="A764" t="n">
        <v>763</v>
      </c>
      <c r="B764" t="s">
        <v>8</v>
      </c>
      <c r="C764" s="1" t="n">
        <v>40023.74064814814</v>
      </c>
      <c r="D764" t="s">
        <v>2527</v>
      </c>
      <c r="E764" t="s">
        <v>2528</v>
      </c>
      <c r="F764" t="s">
        <v>376</v>
      </c>
      <c r="G764" t="s">
        <v>2529</v>
      </c>
      <c r="H764" t="s">
        <v>2530</v>
      </c>
    </row>
    <row r="765" spans="1:8">
      <c r="A765" t="n">
        <v>764</v>
      </c>
      <c r="B765" t="s">
        <v>1</v>
      </c>
      <c r="C765" s="1" t="n">
        <v>42202.9485300926</v>
      </c>
      <c r="D765" t="s">
        <v>2531</v>
      </c>
      <c r="E765" t="s">
        <v>225</v>
      </c>
      <c r="F765" t="s">
        <v>2532</v>
      </c>
      <c r="G765" t="s">
        <v>2533</v>
      </c>
      <c r="H765" t="s">
        <v>2534</v>
      </c>
    </row>
    <row r="766" spans="1:8">
      <c r="A766" t="n">
        <v>765</v>
      </c>
      <c r="B766" t="s">
        <v>8</v>
      </c>
      <c r="C766" s="1" t="n">
        <v>42017.86840277778</v>
      </c>
      <c r="D766" t="s">
        <v>2535</v>
      </c>
      <c r="E766" t="s">
        <v>111</v>
      </c>
      <c r="F766" t="s">
        <v>52</v>
      </c>
      <c r="G766" t="s">
        <v>2536</v>
      </c>
      <c r="H766" t="s">
        <v>2537</v>
      </c>
    </row>
    <row r="767" spans="1:8">
      <c r="A767" t="n">
        <v>766</v>
      </c>
      <c r="B767" t="s">
        <v>8</v>
      </c>
      <c r="C767" s="1" t="n">
        <v>42340.90636574074</v>
      </c>
      <c r="D767" t="s">
        <v>2538</v>
      </c>
      <c r="E767" t="s">
        <v>762</v>
      </c>
      <c r="F767" t="s">
        <v>52</v>
      </c>
      <c r="G767" t="s">
        <v>2539</v>
      </c>
      <c r="H767" t="s">
        <v>2540</v>
      </c>
    </row>
    <row r="768" spans="1:8">
      <c r="A768" t="n">
        <v>767</v>
      </c>
      <c r="B768" t="s">
        <v>8</v>
      </c>
      <c r="C768" s="1" t="n">
        <v>39653.67092592592</v>
      </c>
      <c r="D768" t="s">
        <v>2541</v>
      </c>
      <c r="E768" t="s">
        <v>34</v>
      </c>
      <c r="F768" t="s">
        <v>34</v>
      </c>
      <c r="G768" t="s">
        <v>2542</v>
      </c>
      <c r="H768" t="s">
        <v>2543</v>
      </c>
    </row>
    <row r="769" spans="1:8">
      <c r="A769" t="n">
        <v>768</v>
      </c>
      <c r="B769" t="s">
        <v>8</v>
      </c>
      <c r="C769" s="1" t="n">
        <v>42256.97621527778</v>
      </c>
      <c r="D769" t="s">
        <v>2544</v>
      </c>
      <c r="E769" t="s">
        <v>25</v>
      </c>
      <c r="F769" t="s">
        <v>24</v>
      </c>
      <c r="G769" t="s">
        <v>26</v>
      </c>
      <c r="H769" t="s">
        <v>2545</v>
      </c>
    </row>
    <row r="770" spans="1:8">
      <c r="A770" t="n">
        <v>769</v>
      </c>
      <c r="B770" t="s">
        <v>8</v>
      </c>
      <c r="C770" s="1" t="n">
        <v>42178.98780092593</v>
      </c>
      <c r="D770" t="s">
        <v>2546</v>
      </c>
      <c r="E770" t="s">
        <v>25</v>
      </c>
      <c r="F770" t="s">
        <v>2547</v>
      </c>
      <c r="G770" t="s">
        <v>2548</v>
      </c>
      <c r="H770" t="s">
        <v>2549</v>
      </c>
    </row>
    <row r="771" spans="1:8">
      <c r="A771" t="n">
        <v>770</v>
      </c>
      <c r="B771" t="s">
        <v>8</v>
      </c>
      <c r="C771" s="1" t="n">
        <v>39654.09751157407</v>
      </c>
      <c r="D771" t="s">
        <v>2550</v>
      </c>
      <c r="E771" t="s">
        <v>96</v>
      </c>
      <c r="F771" t="s">
        <v>20</v>
      </c>
      <c r="G771" t="s">
        <v>2551</v>
      </c>
      <c r="H771" t="s">
        <v>2552</v>
      </c>
    </row>
    <row r="772" spans="1:8">
      <c r="A772" t="n">
        <v>771</v>
      </c>
      <c r="B772" t="s">
        <v>1</v>
      </c>
      <c r="C772" s="1" t="n">
        <v>42145.56178240741</v>
      </c>
      <c r="D772" t="s">
        <v>2553</v>
      </c>
      <c r="E772" t="s">
        <v>2554</v>
      </c>
      <c r="F772" t="s">
        <v>25</v>
      </c>
      <c r="G772" t="s">
        <v>2555</v>
      </c>
      <c r="H772" t="s">
        <v>2556</v>
      </c>
    </row>
    <row r="773" spans="1:8">
      <c r="A773" t="n">
        <v>772</v>
      </c>
      <c r="B773" t="s">
        <v>8</v>
      </c>
      <c r="C773" s="1" t="n">
        <v>42201.56994212963</v>
      </c>
      <c r="D773" t="s">
        <v>2557</v>
      </c>
      <c r="E773" t="s">
        <v>1104</v>
      </c>
      <c r="F773" t="s">
        <v>25</v>
      </c>
      <c r="G773" t="s">
        <v>2558</v>
      </c>
      <c r="H773" t="s">
        <v>2559</v>
      </c>
    </row>
    <row r="774" spans="1:8">
      <c r="A774" t="n">
        <v>773</v>
      </c>
      <c r="B774" t="s">
        <v>8</v>
      </c>
      <c r="C774" s="1" t="n">
        <v>42439.81773148148</v>
      </c>
      <c r="D774" t="s">
        <v>2560</v>
      </c>
      <c r="E774" t="s">
        <v>2561</v>
      </c>
      <c r="F774" t="s">
        <v>429</v>
      </c>
      <c r="G774" t="s">
        <v>2562</v>
      </c>
      <c r="H774" t="s">
        <v>2563</v>
      </c>
    </row>
    <row r="775" spans="1:8">
      <c r="A775" t="n">
        <v>774</v>
      </c>
      <c r="B775" t="s">
        <v>8</v>
      </c>
      <c r="C775" s="1" t="n">
        <v>42301.63940972222</v>
      </c>
      <c r="D775" t="s">
        <v>2564</v>
      </c>
      <c r="E775" t="s">
        <v>323</v>
      </c>
      <c r="F775" t="s">
        <v>2565</v>
      </c>
      <c r="G775" t="s">
        <v>1101</v>
      </c>
      <c r="H775" t="s">
        <v>2566</v>
      </c>
    </row>
    <row r="776" spans="1:8">
      <c r="A776" t="n">
        <v>775</v>
      </c>
      <c r="B776" t="s">
        <v>8</v>
      </c>
      <c r="C776" s="1" t="n">
        <v>41837.67412037037</v>
      </c>
      <c r="D776" t="s">
        <v>2567</v>
      </c>
      <c r="E776" t="s">
        <v>1286</v>
      </c>
      <c r="F776" t="s">
        <v>25</v>
      </c>
      <c r="G776" t="s">
        <v>2568</v>
      </c>
      <c r="H776" t="s">
        <v>2569</v>
      </c>
    </row>
    <row r="777" spans="1:8">
      <c r="A777" t="n">
        <v>776</v>
      </c>
      <c r="B777" t="s">
        <v>8</v>
      </c>
      <c r="C777" s="1" t="n">
        <v>42113.01609953704</v>
      </c>
      <c r="D777" t="s">
        <v>2570</v>
      </c>
      <c r="E777" t="s">
        <v>146</v>
      </c>
      <c r="F777" t="s">
        <v>394</v>
      </c>
      <c r="G777" t="s">
        <v>252</v>
      </c>
      <c r="H777" t="s">
        <v>2571</v>
      </c>
    </row>
    <row r="778" spans="1:8">
      <c r="A778" t="n">
        <v>777</v>
      </c>
      <c r="B778" t="s">
        <v>8</v>
      </c>
      <c r="C778" s="1" t="n">
        <v>41716.31806712963</v>
      </c>
      <c r="D778" t="s">
        <v>2572</v>
      </c>
      <c r="E778" t="s">
        <v>2573</v>
      </c>
      <c r="F778" t="s">
        <v>319</v>
      </c>
      <c r="G778" t="s">
        <v>2574</v>
      </c>
      <c r="H778" t="s">
        <v>2575</v>
      </c>
    </row>
    <row r="779" spans="1:8">
      <c r="A779" t="n">
        <v>778</v>
      </c>
      <c r="B779" t="s">
        <v>1</v>
      </c>
      <c r="C779" s="1" t="n">
        <v>42200.95177083334</v>
      </c>
      <c r="D779" t="s">
        <v>2576</v>
      </c>
      <c r="E779" t="s">
        <v>225</v>
      </c>
      <c r="F779" t="s">
        <v>2532</v>
      </c>
      <c r="G779" t="s">
        <v>2577</v>
      </c>
      <c r="H779" t="s">
        <v>2578</v>
      </c>
    </row>
    <row r="780" spans="1:8">
      <c r="A780" t="n">
        <v>779</v>
      </c>
      <c r="B780" t="s">
        <v>8</v>
      </c>
      <c r="C780" s="1" t="n">
        <v>40464.77599537037</v>
      </c>
      <c r="D780" t="s">
        <v>2579</v>
      </c>
      <c r="E780" t="s">
        <v>2580</v>
      </c>
      <c r="F780" t="s">
        <v>283</v>
      </c>
      <c r="G780" t="s">
        <v>2581</v>
      </c>
      <c r="H780" t="s">
        <v>2582</v>
      </c>
    </row>
    <row r="781" spans="1:8">
      <c r="A781" t="n">
        <v>780</v>
      </c>
      <c r="B781" t="s">
        <v>8</v>
      </c>
      <c r="C781" s="1" t="n">
        <v>42142.49119212963</v>
      </c>
      <c r="D781" t="s">
        <v>2583</v>
      </c>
      <c r="E781" t="s">
        <v>87</v>
      </c>
      <c r="F781" t="s">
        <v>87</v>
      </c>
      <c r="G781" t="s">
        <v>2584</v>
      </c>
      <c r="H781" t="s">
        <v>2585</v>
      </c>
    </row>
    <row r="782" spans="1:8">
      <c r="A782" t="n">
        <v>781</v>
      </c>
      <c r="B782" t="s">
        <v>8</v>
      </c>
      <c r="C782" s="1" t="n">
        <v>39979.66670138889</v>
      </c>
      <c r="D782" t="s">
        <v>2586</v>
      </c>
      <c r="E782" t="s">
        <v>768</v>
      </c>
      <c r="F782" t="s">
        <v>283</v>
      </c>
      <c r="G782" t="s">
        <v>2587</v>
      </c>
      <c r="H782" t="s">
        <v>2588</v>
      </c>
    </row>
    <row r="783" spans="1:8">
      <c r="A783" t="n">
        <v>782</v>
      </c>
      <c r="B783" t="s">
        <v>8</v>
      </c>
      <c r="C783" s="1" t="n">
        <v>42096.92701388889</v>
      </c>
      <c r="D783" t="s">
        <v>2589</v>
      </c>
      <c r="E783" t="s">
        <v>271</v>
      </c>
      <c r="F783" t="s">
        <v>2590</v>
      </c>
      <c r="G783" t="s">
        <v>1802</v>
      </c>
      <c r="H783" t="s">
        <v>2591</v>
      </c>
    </row>
    <row r="784" spans="1:8">
      <c r="A784" t="n">
        <v>783</v>
      </c>
      <c r="B784" t="s">
        <v>8</v>
      </c>
      <c r="C784" s="1" t="n">
        <v>42265.92524305556</v>
      </c>
      <c r="D784" t="s">
        <v>2592</v>
      </c>
      <c r="E784">
        <f>?utf-8?Q?The=20Common=20Good?= &lt;patriciaduff@thecommongood.net&gt;</f>
        <v/>
      </c>
      <c r="F784" t="s">
        <v>52</v>
      </c>
      <c r="G784">
        <f>?utf-8?Q?New=20News=21=20=289=2F18=2F2015=29?=</f>
        <v/>
      </c>
      <c r="H784" t="s">
        <v>2593</v>
      </c>
    </row>
    <row r="785" spans="1:8">
      <c r="A785" t="n">
        <v>784</v>
      </c>
      <c r="B785" t="s">
        <v>8</v>
      </c>
      <c r="C785" s="1" t="n">
        <v>41887.05133101852</v>
      </c>
      <c r="D785" t="s">
        <v>2594</v>
      </c>
      <c r="E785" t="s">
        <v>2595</v>
      </c>
      <c r="F785" t="s">
        <v>2596</v>
      </c>
      <c r="G785" t="s">
        <v>2597</v>
      </c>
      <c r="H785" t="s">
        <v>2598</v>
      </c>
    </row>
    <row r="786" spans="1:8">
      <c r="A786" t="n">
        <v>785</v>
      </c>
      <c r="B786" t="s">
        <v>1</v>
      </c>
      <c r="C786" s="1" t="n">
        <v>42247.63774305556</v>
      </c>
      <c r="D786" t="s">
        <v>2599</v>
      </c>
      <c r="E786" t="s">
        <v>43</v>
      </c>
      <c r="F786" t="s">
        <v>2600</v>
      </c>
      <c r="G786" t="s">
        <v>2601</v>
      </c>
      <c r="H786" t="s">
        <v>2602</v>
      </c>
    </row>
    <row r="787" spans="1:8">
      <c r="A787" t="n">
        <v>786</v>
      </c>
      <c r="B787" t="s">
        <v>8</v>
      </c>
      <c r="C787" s="1" t="n">
        <v>42258.43342592593</v>
      </c>
      <c r="D787" t="s">
        <v>2603</v>
      </c>
      <c r="E787" t="s">
        <v>421</v>
      </c>
      <c r="F787" t="s">
        <v>56</v>
      </c>
      <c r="G787" t="s">
        <v>2604</v>
      </c>
      <c r="H787" t="s">
        <v>2605</v>
      </c>
    </row>
    <row r="788" spans="1:8">
      <c r="A788" t="n">
        <v>787</v>
      </c>
      <c r="B788" t="s">
        <v>8</v>
      </c>
      <c r="C788" s="1" t="n">
        <v>41851.79417824074</v>
      </c>
      <c r="D788" t="s">
        <v>2606</v>
      </c>
      <c r="E788" t="s">
        <v>67</v>
      </c>
      <c r="F788" t="s">
        <v>68</v>
      </c>
      <c r="G788" t="s">
        <v>2607</v>
      </c>
      <c r="H788" t="s">
        <v>2608</v>
      </c>
    </row>
    <row r="789" spans="1:8">
      <c r="A789" t="n">
        <v>788</v>
      </c>
      <c r="B789" t="s">
        <v>8</v>
      </c>
      <c r="C789" s="1" t="n">
        <v>39632.52508101852</v>
      </c>
      <c r="D789" t="s">
        <v>2609</v>
      </c>
      <c r="E789" t="s">
        <v>60</v>
      </c>
      <c r="F789" t="s">
        <v>188</v>
      </c>
      <c r="G789" t="s">
        <v>2610</v>
      </c>
      <c r="H789" t="s">
        <v>2611</v>
      </c>
    </row>
    <row r="790" spans="1:8">
      <c r="A790" t="n">
        <v>789</v>
      </c>
      <c r="B790" t="s">
        <v>8</v>
      </c>
      <c r="C790" s="1" t="n">
        <v>39668.88225694445</v>
      </c>
      <c r="D790" t="s">
        <v>2612</v>
      </c>
      <c r="E790" t="s">
        <v>60</v>
      </c>
      <c r="F790" t="s">
        <v>20</v>
      </c>
      <c r="G790" t="s">
        <v>2613</v>
      </c>
      <c r="H790" t="s">
        <v>2614</v>
      </c>
    </row>
    <row r="791" spans="1:8">
      <c r="A791" t="n">
        <v>790</v>
      </c>
      <c r="B791" t="s">
        <v>8</v>
      </c>
      <c r="C791" s="1" t="n">
        <v>40626.53225694445</v>
      </c>
      <c r="D791" t="s">
        <v>2615</v>
      </c>
      <c r="E791" t="s">
        <v>2616</v>
      </c>
      <c r="F791" t="s">
        <v>2616</v>
      </c>
      <c r="G791" t="s">
        <v>2617</v>
      </c>
      <c r="H791" t="s">
        <v>2618</v>
      </c>
    </row>
    <row r="792" spans="1:8">
      <c r="A792" t="n">
        <v>791</v>
      </c>
      <c r="B792" t="s">
        <v>8</v>
      </c>
      <c r="C792" s="1" t="n">
        <v>42074.99493055556</v>
      </c>
      <c r="D792" t="s">
        <v>2619</v>
      </c>
      <c r="E792" t="s">
        <v>2297</v>
      </c>
      <c r="F792" t="s">
        <v>52</v>
      </c>
      <c r="G792" t="s">
        <v>2620</v>
      </c>
      <c r="H792" t="s">
        <v>2621</v>
      </c>
    </row>
    <row r="793" spans="1:8">
      <c r="A793" t="n">
        <v>792</v>
      </c>
      <c r="B793" t="s">
        <v>8</v>
      </c>
      <c r="C793" s="1" t="n">
        <v>41968.83476851852</v>
      </c>
      <c r="D793" t="s">
        <v>2622</v>
      </c>
      <c r="E793" t="s">
        <v>2623</v>
      </c>
      <c r="F793" t="s">
        <v>52</v>
      </c>
      <c r="G793" t="s">
        <v>2624</v>
      </c>
      <c r="H793" t="s">
        <v>2625</v>
      </c>
    </row>
    <row r="794" spans="1:8">
      <c r="A794" t="n">
        <v>793</v>
      </c>
      <c r="B794" t="s">
        <v>8</v>
      </c>
      <c r="C794" s="1" t="n">
        <v>41859.11711805555</v>
      </c>
      <c r="D794" t="s">
        <v>2626</v>
      </c>
      <c r="E794" t="s">
        <v>2595</v>
      </c>
      <c r="F794" t="s">
        <v>2596</v>
      </c>
      <c r="G794" t="s">
        <v>2627</v>
      </c>
      <c r="H794" t="s">
        <v>2628</v>
      </c>
    </row>
    <row r="795" spans="1:8">
      <c r="A795" t="n">
        <v>794</v>
      </c>
      <c r="B795" t="s">
        <v>8</v>
      </c>
      <c r="C795" s="1" t="n">
        <v>39663.83983796297</v>
      </c>
      <c r="D795" t="s">
        <v>2629</v>
      </c>
      <c r="E795" t="s">
        <v>278</v>
      </c>
      <c r="F795" t="s">
        <v>20</v>
      </c>
      <c r="G795" t="s">
        <v>2630</v>
      </c>
      <c r="H795" t="s">
        <v>2631</v>
      </c>
    </row>
    <row r="796" spans="1:8">
      <c r="A796" t="n">
        <v>795</v>
      </c>
      <c r="B796" t="s">
        <v>8</v>
      </c>
      <c r="C796" s="1" t="n">
        <v>42211.86980324074</v>
      </c>
      <c r="D796" t="s">
        <v>2632</v>
      </c>
      <c r="E796" t="s">
        <v>140</v>
      </c>
      <c r="F796" t="s">
        <v>141</v>
      </c>
      <c r="G796" t="s">
        <v>1097</v>
      </c>
      <c r="H796" t="s">
        <v>2633</v>
      </c>
    </row>
    <row r="797" spans="1:8">
      <c r="A797" t="n">
        <v>796</v>
      </c>
      <c r="B797" t="s">
        <v>8</v>
      </c>
      <c r="C797" s="1" t="n">
        <v>42292.78539351852</v>
      </c>
      <c r="D797" t="s">
        <v>2634</v>
      </c>
      <c r="E797">
        <f>?utf-8?Q?Maggie=20Feldman=2DPiltch?= &lt;mfeldmanpiltch@americansecurityproject.org&gt;</f>
        <v/>
      </c>
      <c r="F797" t="s">
        <v>294</v>
      </c>
      <c r="G797">
        <f>?utf-8?Q?Upcoming=20Select=20Events=20from=20American=20Security=20Project?=</f>
        <v/>
      </c>
      <c r="H797" t="s">
        <v>2635</v>
      </c>
    </row>
    <row r="798" spans="1:8">
      <c r="A798" t="n">
        <v>797</v>
      </c>
      <c r="B798" t="s">
        <v>1</v>
      </c>
      <c r="C798" s="1" t="n">
        <v>42201.96969907408</v>
      </c>
      <c r="D798" t="s">
        <v>2636</v>
      </c>
      <c r="E798" t="s">
        <v>225</v>
      </c>
      <c r="F798" t="s">
        <v>2532</v>
      </c>
      <c r="G798" t="s">
        <v>2637</v>
      </c>
      <c r="H798" t="s">
        <v>2638</v>
      </c>
    </row>
    <row r="799" spans="1:8">
      <c r="A799" t="n">
        <v>798</v>
      </c>
      <c r="B799" t="s">
        <v>1</v>
      </c>
      <c r="C799" s="1" t="n">
        <v>42386.62967592593</v>
      </c>
      <c r="D799" t="s">
        <v>2639</v>
      </c>
      <c r="E799" t="s">
        <v>43</v>
      </c>
      <c r="F799" t="s">
        <v>2640</v>
      </c>
      <c r="G799" t="s">
        <v>2641</v>
      </c>
      <c r="H799" t="s">
        <v>2642</v>
      </c>
    </row>
    <row r="800" spans="1:8">
      <c r="A800" t="n">
        <v>799</v>
      </c>
      <c r="B800" t="s">
        <v>8</v>
      </c>
      <c r="C800" s="1" t="n">
        <v>39744.9525462963</v>
      </c>
      <c r="D800" t="s">
        <v>2643</v>
      </c>
      <c r="E800" t="s">
        <v>60</v>
      </c>
      <c r="F800" t="s">
        <v>20</v>
      </c>
      <c r="G800" t="s">
        <v>2644</v>
      </c>
      <c r="H800" t="s">
        <v>2645</v>
      </c>
    </row>
    <row r="801" spans="1:8">
      <c r="A801" t="n">
        <v>800</v>
      </c>
      <c r="B801" t="s">
        <v>8</v>
      </c>
      <c r="C801" s="1" t="n">
        <v>42393.02751157407</v>
      </c>
      <c r="D801" t="s">
        <v>2646</v>
      </c>
      <c r="E801" t="s">
        <v>323</v>
      </c>
      <c r="F801" t="s">
        <v>651</v>
      </c>
      <c r="G801" t="s">
        <v>652</v>
      </c>
      <c r="H801" t="s">
        <v>2647</v>
      </c>
    </row>
    <row r="802" spans="1:8">
      <c r="A802" t="n">
        <v>801</v>
      </c>
      <c r="B802" t="s">
        <v>8</v>
      </c>
      <c r="C802" s="1" t="n">
        <v>42199.11319444444</v>
      </c>
      <c r="D802" t="s">
        <v>2648</v>
      </c>
      <c r="E802" t="s">
        <v>1030</v>
      </c>
      <c r="F802" t="s">
        <v>1031</v>
      </c>
      <c r="G802" t="s">
        <v>614</v>
      </c>
      <c r="H802" t="s">
        <v>2649</v>
      </c>
    </row>
    <row r="803" spans="1:8">
      <c r="A803" t="n">
        <v>802</v>
      </c>
      <c r="B803" t="s">
        <v>1</v>
      </c>
      <c r="C803" s="1" t="n">
        <v>42301.65072916666</v>
      </c>
      <c r="D803" t="s">
        <v>2650</v>
      </c>
      <c r="E803" t="s">
        <v>2651</v>
      </c>
      <c r="F803" t="s">
        <v>145</v>
      </c>
      <c r="G803" t="s">
        <v>31</v>
      </c>
      <c r="H803" t="s">
        <v>2652</v>
      </c>
    </row>
    <row r="804" spans="1:8">
      <c r="A804" t="n">
        <v>803</v>
      </c>
      <c r="B804" t="s">
        <v>8</v>
      </c>
      <c r="C804" s="1" t="n">
        <v>42301.65354166667</v>
      </c>
      <c r="D804" t="s">
        <v>2653</v>
      </c>
      <c r="E804" t="s">
        <v>323</v>
      </c>
      <c r="F804" t="s">
        <v>146</v>
      </c>
      <c r="G804" t="s">
        <v>1101</v>
      </c>
      <c r="H804" t="s">
        <v>2654</v>
      </c>
    </row>
    <row r="805" spans="1:8">
      <c r="A805" t="n">
        <v>804</v>
      </c>
      <c r="B805" t="s">
        <v>8</v>
      </c>
      <c r="C805" s="1" t="n">
        <v>42229.84858796297</v>
      </c>
      <c r="D805" t="s">
        <v>2655</v>
      </c>
      <c r="E805" t="s">
        <v>25</v>
      </c>
      <c r="F805" t="s">
        <v>145</v>
      </c>
      <c r="G805" t="s">
        <v>405</v>
      </c>
      <c r="H805" t="s">
        <v>2656</v>
      </c>
    </row>
    <row r="806" spans="1:8">
      <c r="A806" t="n">
        <v>805</v>
      </c>
      <c r="B806" t="s">
        <v>8</v>
      </c>
      <c r="C806" s="1" t="n">
        <v>39595.75840277778</v>
      </c>
      <c r="D806" t="s">
        <v>2657</v>
      </c>
      <c r="E806" t="s">
        <v>472</v>
      </c>
      <c r="F806" t="s">
        <v>473</v>
      </c>
      <c r="G806" t="s">
        <v>2658</v>
      </c>
      <c r="H806" t="s">
        <v>2659</v>
      </c>
    </row>
    <row r="807" spans="1:8">
      <c r="A807" t="n">
        <v>806</v>
      </c>
      <c r="B807" t="s">
        <v>8</v>
      </c>
      <c r="C807" s="1" t="n">
        <v>42341.6602199074</v>
      </c>
      <c r="D807" t="s">
        <v>2660</v>
      </c>
      <c r="E807">
        <f>?utf-8?Q?S.=20Daniel=20Abraham=20Center=20for=20Middle=20East=20Peace?=
	&lt;info@centerpeace.org&gt;</f>
        <v/>
      </c>
      <c r="F807" t="s">
        <v>52</v>
      </c>
      <c r="G807">
        <f>?utf-8?Q?News=20Update=20=2D=20December=203?=</f>
        <v/>
      </c>
      <c r="H807" t="s">
        <v>2661</v>
      </c>
    </row>
    <row r="808" spans="1:8">
      <c r="A808" t="n">
        <v>807</v>
      </c>
      <c r="B808" t="s">
        <v>8</v>
      </c>
      <c r="C808" s="1" t="n">
        <v>42195.63675925926</v>
      </c>
      <c r="D808" t="s">
        <v>2662</v>
      </c>
      <c r="E808" t="s">
        <v>225</v>
      </c>
      <c r="F808" t="s">
        <v>1293</v>
      </c>
      <c r="G808" t="s">
        <v>2663</v>
      </c>
      <c r="H808" t="s">
        <v>2664</v>
      </c>
    </row>
    <row r="809" spans="1:8">
      <c r="A809" t="n">
        <v>808</v>
      </c>
      <c r="B809" t="s">
        <v>8</v>
      </c>
      <c r="C809" s="1" t="n">
        <v>42229.76850694444</v>
      </c>
      <c r="D809" t="s">
        <v>2665</v>
      </c>
      <c r="E809" t="s">
        <v>255</v>
      </c>
      <c r="F809" t="s">
        <v>255</v>
      </c>
      <c r="G809" t="s">
        <v>2666</v>
      </c>
      <c r="H809" t="s">
        <v>2667</v>
      </c>
    </row>
    <row r="810" spans="1:8">
      <c r="A810" t="n">
        <v>809</v>
      </c>
      <c r="B810" t="s">
        <v>8</v>
      </c>
      <c r="C810" s="1" t="n">
        <v>42118.70571759259</v>
      </c>
      <c r="D810" t="s">
        <v>2668</v>
      </c>
      <c r="E810" t="s">
        <v>25</v>
      </c>
      <c r="F810" t="s">
        <v>2669</v>
      </c>
      <c r="G810" t="s">
        <v>2670</v>
      </c>
      <c r="H810" t="s">
        <v>2671</v>
      </c>
    </row>
    <row r="811" spans="1:8">
      <c r="A811" t="n">
        <v>810</v>
      </c>
      <c r="B811" t="s">
        <v>8</v>
      </c>
      <c r="C811" s="1" t="n">
        <v>39960.03703703704</v>
      </c>
      <c r="D811" t="s">
        <v>2672</v>
      </c>
      <c r="E811" t="s">
        <v>2673</v>
      </c>
      <c r="F811" t="s">
        <v>20</v>
      </c>
      <c r="G811" t="s">
        <v>2674</v>
      </c>
      <c r="H811" t="s">
        <v>2675</v>
      </c>
    </row>
    <row r="812" spans="1:8">
      <c r="A812" t="n">
        <v>811</v>
      </c>
      <c r="B812" t="s">
        <v>8</v>
      </c>
      <c r="C812" s="1" t="n">
        <v>39612.71541666667</v>
      </c>
      <c r="D812" t="s">
        <v>2676</v>
      </c>
      <c r="E812" t="s">
        <v>135</v>
      </c>
      <c r="F812" t="s">
        <v>20</v>
      </c>
      <c r="G812" t="s">
        <v>2677</v>
      </c>
      <c r="H812" t="s">
        <v>2678</v>
      </c>
    </row>
    <row r="813" spans="1:8">
      <c r="A813" t="n">
        <v>812</v>
      </c>
      <c r="B813" t="s">
        <v>8</v>
      </c>
      <c r="C813" s="1" t="n">
        <v>42061.79353009259</v>
      </c>
      <c r="D813" t="s">
        <v>2679</v>
      </c>
      <c r="E813" t="s">
        <v>140</v>
      </c>
      <c r="F813" t="s">
        <v>266</v>
      </c>
      <c r="G813" t="s">
        <v>2680</v>
      </c>
      <c r="H813" t="s">
        <v>2681</v>
      </c>
    </row>
    <row r="814" spans="1:8">
      <c r="A814" t="n">
        <v>813</v>
      </c>
      <c r="B814" t="s">
        <v>8</v>
      </c>
      <c r="C814" s="1" t="n">
        <v>42201.80077546297</v>
      </c>
      <c r="D814" t="s">
        <v>2682</v>
      </c>
      <c r="E814" t="s">
        <v>140</v>
      </c>
      <c r="F814" t="s">
        <v>417</v>
      </c>
      <c r="G814" t="s">
        <v>2683</v>
      </c>
      <c r="H814" t="s">
        <v>2684</v>
      </c>
    </row>
    <row r="815" spans="1:8">
      <c r="A815" t="n">
        <v>814</v>
      </c>
      <c r="B815" t="s">
        <v>8</v>
      </c>
      <c r="C815" s="1" t="n">
        <v>42103.94653935185</v>
      </c>
      <c r="D815" t="s">
        <v>2685</v>
      </c>
      <c r="E815" t="s">
        <v>270</v>
      </c>
      <c r="F815" t="s">
        <v>266</v>
      </c>
      <c r="G815" t="s">
        <v>2686</v>
      </c>
      <c r="H815" t="s">
        <v>2687</v>
      </c>
    </row>
    <row r="816" spans="1:8">
      <c r="A816" t="n">
        <v>815</v>
      </c>
      <c r="B816" t="s">
        <v>8</v>
      </c>
      <c r="C816" s="1" t="n">
        <v>42183.26331018518</v>
      </c>
      <c r="D816" t="s">
        <v>2688</v>
      </c>
      <c r="E816" t="s">
        <v>2689</v>
      </c>
      <c r="F816" t="s">
        <v>1264</v>
      </c>
      <c r="G816" t="s">
        <v>2690</v>
      </c>
      <c r="H816" t="s">
        <v>2691</v>
      </c>
    </row>
    <row r="817" spans="1:8">
      <c r="A817" t="n">
        <v>816</v>
      </c>
      <c r="B817" t="s">
        <v>8</v>
      </c>
      <c r="C817" s="1" t="n">
        <v>39671.63621527778</v>
      </c>
      <c r="D817" t="s">
        <v>2692</v>
      </c>
      <c r="E817" t="s">
        <v>60</v>
      </c>
      <c r="F817" t="s">
        <v>20</v>
      </c>
      <c r="G817" t="s">
        <v>2693</v>
      </c>
      <c r="H817" t="s">
        <v>2694</v>
      </c>
    </row>
    <row r="818" spans="1:8">
      <c r="A818" t="n">
        <v>817</v>
      </c>
      <c r="B818" t="s">
        <v>8</v>
      </c>
      <c r="C818" s="1" t="n">
        <v>42127.88686342593</v>
      </c>
      <c r="D818" t="s">
        <v>2695</v>
      </c>
      <c r="E818" t="s">
        <v>323</v>
      </c>
      <c r="F818" t="s">
        <v>2696</v>
      </c>
      <c r="G818" t="s">
        <v>2697</v>
      </c>
      <c r="H818" t="s">
        <v>2698</v>
      </c>
    </row>
    <row r="819" spans="1:8">
      <c r="A819" t="n">
        <v>818</v>
      </c>
      <c r="B819" t="s">
        <v>8</v>
      </c>
      <c r="C819" s="1" t="n">
        <v>42182.52725694444</v>
      </c>
      <c r="D819" t="s">
        <v>2699</v>
      </c>
      <c r="E819" t="s">
        <v>651</v>
      </c>
      <c r="F819" t="s">
        <v>990</v>
      </c>
      <c r="G819" t="s">
        <v>2700</v>
      </c>
      <c r="H819" t="s">
        <v>2701</v>
      </c>
    </row>
    <row r="820" spans="1:8">
      <c r="A820" t="n">
        <v>819</v>
      </c>
      <c r="B820" t="s">
        <v>8</v>
      </c>
      <c r="C820" s="1" t="n">
        <v>39678.65790509259</v>
      </c>
      <c r="D820" t="s">
        <v>2702</v>
      </c>
      <c r="E820" t="s">
        <v>214</v>
      </c>
      <c r="F820" t="s">
        <v>215</v>
      </c>
      <c r="G820" t="s">
        <v>2703</v>
      </c>
      <c r="H820" t="s">
        <v>2704</v>
      </c>
    </row>
    <row r="821" spans="1:8">
      <c r="A821" t="n">
        <v>820</v>
      </c>
      <c r="B821" t="s">
        <v>8</v>
      </c>
      <c r="C821" s="1" t="n">
        <v>42085.09226851852</v>
      </c>
      <c r="D821" t="s">
        <v>2705</v>
      </c>
      <c r="E821" t="s">
        <v>1238</v>
      </c>
      <c r="F821" t="s">
        <v>25</v>
      </c>
      <c r="G821" t="s">
        <v>1109</v>
      </c>
      <c r="H821" t="s">
        <v>2706</v>
      </c>
    </row>
    <row r="822" spans="1:8">
      <c r="A822" t="n">
        <v>821</v>
      </c>
      <c r="B822" t="s">
        <v>8</v>
      </c>
      <c r="C822" s="1" t="n">
        <v>42374.74407407407</v>
      </c>
      <c r="D822" t="s">
        <v>2707</v>
      </c>
      <c r="E822" t="s">
        <v>2708</v>
      </c>
      <c r="F822" t="s">
        <v>52</v>
      </c>
      <c r="G822" t="s">
        <v>2709</v>
      </c>
      <c r="H822" t="s">
        <v>2710</v>
      </c>
    </row>
    <row r="823" spans="1:8">
      <c r="A823" t="n">
        <v>822</v>
      </c>
      <c r="B823" t="s">
        <v>8</v>
      </c>
      <c r="C823" s="1" t="n">
        <v>42078.0659375</v>
      </c>
      <c r="D823" t="s">
        <v>2711</v>
      </c>
      <c r="E823" t="s">
        <v>25</v>
      </c>
      <c r="F823" t="s">
        <v>48</v>
      </c>
      <c r="G823" t="s">
        <v>801</v>
      </c>
      <c r="H823" t="s">
        <v>2712</v>
      </c>
    </row>
    <row r="824" spans="1:8">
      <c r="A824" t="n">
        <v>823</v>
      </c>
      <c r="B824" t="s">
        <v>8</v>
      </c>
      <c r="C824" s="1" t="n">
        <v>39631.75475694444</v>
      </c>
      <c r="D824" t="s">
        <v>2713</v>
      </c>
      <c r="E824" t="s">
        <v>450</v>
      </c>
      <c r="F824" t="s">
        <v>20</v>
      </c>
      <c r="G824" t="s">
        <v>2714</v>
      </c>
      <c r="H824" t="s">
        <v>2715</v>
      </c>
    </row>
    <row r="825" spans="1:8">
      <c r="A825" t="n">
        <v>824</v>
      </c>
      <c r="B825" t="s">
        <v>8</v>
      </c>
      <c r="C825" s="1" t="n">
        <v>42222.58872685185</v>
      </c>
      <c r="D825" t="s">
        <v>2716</v>
      </c>
      <c r="E825" t="s">
        <v>1104</v>
      </c>
      <c r="F825" t="s">
        <v>25</v>
      </c>
      <c r="G825" t="s">
        <v>2717</v>
      </c>
      <c r="H825" t="s">
        <v>2718</v>
      </c>
    </row>
    <row r="826" spans="1:8">
      <c r="A826" t="n">
        <v>825</v>
      </c>
      <c r="B826" t="s">
        <v>8</v>
      </c>
      <c r="C826" s="1" t="n">
        <v>39611.00336805556</v>
      </c>
      <c r="D826" t="s">
        <v>2719</v>
      </c>
      <c r="E826" t="s">
        <v>472</v>
      </c>
      <c r="F826" t="s">
        <v>473</v>
      </c>
      <c r="G826" t="s">
        <v>2720</v>
      </c>
      <c r="H826" t="s">
        <v>2721</v>
      </c>
    </row>
    <row r="827" spans="1:8">
      <c r="A827" t="n">
        <v>826</v>
      </c>
      <c r="B827" t="s">
        <v>1</v>
      </c>
      <c r="C827" s="1" t="n">
        <v>42109.92383101852</v>
      </c>
      <c r="D827" t="s">
        <v>2722</v>
      </c>
      <c r="E827" t="s">
        <v>2723</v>
      </c>
      <c r="F827" t="s">
        <v>56</v>
      </c>
      <c r="G827" t="s">
        <v>2724</v>
      </c>
      <c r="H827" t="s">
        <v>2725</v>
      </c>
    </row>
    <row r="828" spans="1:8">
      <c r="A828" t="n">
        <v>827</v>
      </c>
      <c r="B828" t="s">
        <v>8</v>
      </c>
      <c r="C828" s="1" t="n">
        <v>41891.54170138889</v>
      </c>
      <c r="D828" t="s">
        <v>2726</v>
      </c>
      <c r="E828" t="s">
        <v>67</v>
      </c>
      <c r="F828" t="s">
        <v>68</v>
      </c>
      <c r="G828" t="s">
        <v>2727</v>
      </c>
      <c r="H828" t="s">
        <v>2728</v>
      </c>
    </row>
    <row r="829" spans="1:8">
      <c r="A829" t="n">
        <v>828</v>
      </c>
      <c r="B829" t="s">
        <v>8</v>
      </c>
      <c r="C829" s="1" t="n">
        <v>42415.64052083333</v>
      </c>
      <c r="D829" t="s">
        <v>2729</v>
      </c>
      <c r="E829">
        <f>?utf-8?Q?S.=20Daniel=20Abraham=20Center=20for=20Middle=20East=20Peace?=
	&lt;info@centerpeace.org&gt;</f>
        <v/>
      </c>
      <c r="F829" t="s">
        <v>52</v>
      </c>
      <c r="G829">
        <f>?utf-8?Q?News=20Update=20=2D=20February=2015?=</f>
        <v/>
      </c>
      <c r="H829" t="s">
        <v>2730</v>
      </c>
    </row>
    <row r="830" spans="1:8">
      <c r="A830" t="n">
        <v>829</v>
      </c>
      <c r="B830" t="s">
        <v>8</v>
      </c>
      <c r="C830" s="1" t="n">
        <v>39734.48101851852</v>
      </c>
      <c r="D830" t="s">
        <v>2731</v>
      </c>
      <c r="E830" t="s">
        <v>999</v>
      </c>
      <c r="F830" t="s">
        <v>999</v>
      </c>
      <c r="G830" t="s">
        <v>2732</v>
      </c>
      <c r="H830" t="s">
        <v>2733</v>
      </c>
    </row>
    <row r="831" spans="1:8">
      <c r="A831" t="n">
        <v>830</v>
      </c>
      <c r="B831" t="s">
        <v>8</v>
      </c>
      <c r="C831" s="1" t="n">
        <v>42090.44707175926</v>
      </c>
      <c r="D831" t="s">
        <v>2734</v>
      </c>
      <c r="E831" t="s">
        <v>2735</v>
      </c>
      <c r="F831" t="s">
        <v>376</v>
      </c>
      <c r="G831" t="s">
        <v>2736</v>
      </c>
      <c r="H831" t="s">
        <v>2737</v>
      </c>
    </row>
    <row r="832" spans="1:8">
      <c r="A832" t="n">
        <v>831</v>
      </c>
      <c r="B832" t="s">
        <v>8</v>
      </c>
      <c r="C832" s="1" t="n">
        <v>42125.74561342593</v>
      </c>
      <c r="D832" t="s">
        <v>2738</v>
      </c>
      <c r="E832" t="s">
        <v>323</v>
      </c>
      <c r="F832" t="s">
        <v>146</v>
      </c>
      <c r="G832" t="s">
        <v>2739</v>
      </c>
      <c r="H832" t="s">
        <v>2740</v>
      </c>
    </row>
    <row r="833" spans="1:8">
      <c r="A833" t="n">
        <v>832</v>
      </c>
      <c r="B833" t="s">
        <v>8</v>
      </c>
      <c r="C833" s="1" t="n">
        <v>42211.17219907408</v>
      </c>
      <c r="D833" t="s">
        <v>2741</v>
      </c>
      <c r="E833" t="s">
        <v>24</v>
      </c>
      <c r="F833" t="s">
        <v>2742</v>
      </c>
      <c r="G833" t="s">
        <v>2743</v>
      </c>
      <c r="H833" t="s">
        <v>2744</v>
      </c>
    </row>
    <row r="834" spans="1:8">
      <c r="A834" t="n">
        <v>833</v>
      </c>
      <c r="B834" t="s">
        <v>8</v>
      </c>
      <c r="C834" s="1" t="n">
        <v>39671.14142361111</v>
      </c>
      <c r="D834" t="s">
        <v>2745</v>
      </c>
      <c r="E834" t="s">
        <v>1452</v>
      </c>
      <c r="F834" t="s">
        <v>1452</v>
      </c>
      <c r="G834" t="s">
        <v>2746</v>
      </c>
      <c r="H834" t="s">
        <v>2747</v>
      </c>
    </row>
    <row r="835" spans="1:8">
      <c r="A835" t="n">
        <v>834</v>
      </c>
      <c r="B835" t="s">
        <v>8</v>
      </c>
      <c r="C835" s="1" t="n">
        <v>40622.72403935185</v>
      </c>
      <c r="D835" t="s">
        <v>2748</v>
      </c>
      <c r="E835" t="s">
        <v>2749</v>
      </c>
      <c r="F835" t="s">
        <v>56</v>
      </c>
      <c r="G835">
        <f>?UTF-8?Q?Fw:truth_about_Japan=E2=80=99s_nuclear_d?=
	=?UTF-8?Q?isaster?=</f>
        <v/>
      </c>
      <c r="H835" t="s">
        <v>2750</v>
      </c>
    </row>
    <row r="836" spans="1:8">
      <c r="A836" t="n">
        <v>835</v>
      </c>
      <c r="B836" t="s">
        <v>8</v>
      </c>
      <c r="C836" s="1" t="n">
        <v>39990.73430555555</v>
      </c>
      <c r="D836" t="s">
        <v>2751</v>
      </c>
      <c r="E836" t="s">
        <v>2194</v>
      </c>
      <c r="F836" t="s">
        <v>20</v>
      </c>
      <c r="G836" t="s">
        <v>2752</v>
      </c>
      <c r="H836" t="s">
        <v>2753</v>
      </c>
    </row>
    <row r="837" spans="1:8">
      <c r="A837" t="n">
        <v>836</v>
      </c>
      <c r="B837" t="s">
        <v>8</v>
      </c>
      <c r="C837" s="1" t="n">
        <v>39664.10668981481</v>
      </c>
      <c r="D837" t="s">
        <v>2754</v>
      </c>
      <c r="E837" t="s">
        <v>278</v>
      </c>
      <c r="F837" t="s">
        <v>20</v>
      </c>
      <c r="G837" t="s">
        <v>2755</v>
      </c>
      <c r="H837" t="s">
        <v>2756</v>
      </c>
    </row>
    <row r="838" spans="1:8">
      <c r="A838" t="n">
        <v>837</v>
      </c>
      <c r="B838" t="s">
        <v>8</v>
      </c>
      <c r="C838" s="1" t="n">
        <v>39619.73416666667</v>
      </c>
      <c r="D838" t="s">
        <v>2757</v>
      </c>
      <c r="E838" t="s">
        <v>472</v>
      </c>
      <c r="F838" t="s">
        <v>473</v>
      </c>
      <c r="G838" t="s">
        <v>2758</v>
      </c>
      <c r="H838" t="s">
        <v>2759</v>
      </c>
    </row>
    <row r="839" spans="1:8">
      <c r="A839" t="n">
        <v>838</v>
      </c>
      <c r="B839" t="s">
        <v>8</v>
      </c>
      <c r="C839" s="1" t="n">
        <v>42037.63020833334</v>
      </c>
      <c r="D839" t="s">
        <v>2760</v>
      </c>
      <c r="E839" t="s">
        <v>48</v>
      </c>
      <c r="F839" t="s">
        <v>262</v>
      </c>
      <c r="G839" t="s">
        <v>263</v>
      </c>
      <c r="H839" t="s">
        <v>2761</v>
      </c>
    </row>
    <row r="840" spans="1:8">
      <c r="A840" t="n">
        <v>839</v>
      </c>
      <c r="B840" t="s">
        <v>8</v>
      </c>
      <c r="C840" s="1" t="n">
        <v>41882.77349537037</v>
      </c>
      <c r="D840" t="s">
        <v>2762</v>
      </c>
      <c r="E840" t="s">
        <v>67</v>
      </c>
      <c r="F840" t="s">
        <v>68</v>
      </c>
      <c r="G840" t="s">
        <v>2763</v>
      </c>
      <c r="H840" t="s">
        <v>2764</v>
      </c>
    </row>
    <row r="841" spans="1:8">
      <c r="A841" t="n">
        <v>840</v>
      </c>
      <c r="B841" t="s">
        <v>8</v>
      </c>
      <c r="C841" s="1" t="n">
        <v>41926.49513888889</v>
      </c>
      <c r="D841" t="s">
        <v>2765</v>
      </c>
      <c r="E841" t="s">
        <v>67</v>
      </c>
      <c r="F841" t="s">
        <v>68</v>
      </c>
      <c r="G841">
        <f>?UTF-8?Q?=E2=80=8BCorrect_The_Record_Tuesday_October_14=2C_2014_Morni?=
	=?UTF-8?Q?ng_Roundup?=</f>
        <v/>
      </c>
      <c r="H841" t="s">
        <v>2766</v>
      </c>
    </row>
    <row r="842" spans="1:8">
      <c r="A842" t="n">
        <v>841</v>
      </c>
      <c r="B842" t="s">
        <v>8</v>
      </c>
      <c r="C842" s="1" t="n">
        <v>39694.13070601852</v>
      </c>
      <c r="D842" t="s">
        <v>2767</v>
      </c>
      <c r="E842" t="s">
        <v>2768</v>
      </c>
      <c r="F842" t="s">
        <v>2769</v>
      </c>
      <c r="G842" t="s">
        <v>2770</v>
      </c>
      <c r="H842" t="s">
        <v>2771</v>
      </c>
    </row>
    <row r="843" spans="1:8">
      <c r="A843" t="n">
        <v>842</v>
      </c>
      <c r="B843" t="s">
        <v>8</v>
      </c>
      <c r="C843" s="1" t="n">
        <v>42223.84162037037</v>
      </c>
      <c r="D843" t="s">
        <v>2772</v>
      </c>
      <c r="E843" t="s">
        <v>255</v>
      </c>
      <c r="F843" t="s">
        <v>255</v>
      </c>
      <c r="G843" t="s">
        <v>2773</v>
      </c>
      <c r="H843" t="s">
        <v>2774</v>
      </c>
    </row>
    <row r="844" spans="1:8">
      <c r="A844" t="n">
        <v>843</v>
      </c>
      <c r="B844" t="s">
        <v>8</v>
      </c>
      <c r="C844" s="1" t="n">
        <v>39654.1265625</v>
      </c>
      <c r="D844" t="s">
        <v>2775</v>
      </c>
      <c r="E844" t="s">
        <v>489</v>
      </c>
      <c r="F844" t="s">
        <v>283</v>
      </c>
      <c r="G844" t="s">
        <v>2776</v>
      </c>
      <c r="H844" t="s">
        <v>2777</v>
      </c>
    </row>
    <row r="845" spans="1:8">
      <c r="A845" t="n">
        <v>844</v>
      </c>
      <c r="B845" t="s">
        <v>1</v>
      </c>
      <c r="C845" s="1" t="n">
        <v>42237.46034722222</v>
      </c>
      <c r="D845" t="s">
        <v>2778</v>
      </c>
      <c r="E845" t="s">
        <v>311</v>
      </c>
      <c r="F845" t="s">
        <v>56</v>
      </c>
      <c r="G845" t="s">
        <v>2779</v>
      </c>
      <c r="H845" t="s">
        <v>2780</v>
      </c>
    </row>
    <row r="846" spans="1:8">
      <c r="A846" t="n">
        <v>845</v>
      </c>
      <c r="B846" t="s">
        <v>8</v>
      </c>
      <c r="C846" s="1" t="n">
        <v>39616.52384259259</v>
      </c>
      <c r="D846" t="s">
        <v>2781</v>
      </c>
      <c r="E846" t="s">
        <v>135</v>
      </c>
      <c r="F846" t="s">
        <v>136</v>
      </c>
      <c r="G846" t="s">
        <v>2782</v>
      </c>
      <c r="H846" t="s">
        <v>2783</v>
      </c>
    </row>
    <row r="847" spans="1:8">
      <c r="A847" t="n">
        <v>846</v>
      </c>
      <c r="B847" t="s">
        <v>8</v>
      </c>
      <c r="C847" s="1" t="n">
        <v>42368.09138888889</v>
      </c>
      <c r="D847" t="s">
        <v>2784</v>
      </c>
      <c r="E847">
        <f>?Euc-Kr?B?R2xvYmFsIEFzaWE=?= &lt;ckkang@keaf.org&gt;</f>
        <v/>
      </c>
      <c r="F847">
        <f>?euc-kr?B?yLi/+A==?= &lt;podesta@law.georgetown.edu&gt;</f>
        <v/>
      </c>
      <c r="G847">
        <f>?EUC-KR?B?R2xvYmFsIEFzaWEgV2ludGVyIDIwMTUtVGhlIEVhc3QgQXNpYW4gUGVhY2U6IEhvdyA=?=
	=?EUC-KR?B?SXQgQ2FtZSBBYm91dCBhbmQgV2hhdCBUaHJlYXRzIExpZSBBaGVhZA==?=</f>
        <v/>
      </c>
      <c r="H847" t="s">
        <v>2785</v>
      </c>
    </row>
    <row r="848" spans="1:8">
      <c r="A848" t="n">
        <v>847</v>
      </c>
      <c r="B848" t="s">
        <v>8</v>
      </c>
      <c r="C848" s="1" t="n">
        <v>42210.52165509259</v>
      </c>
      <c r="D848" t="s">
        <v>2786</v>
      </c>
      <c r="E848" t="s">
        <v>87</v>
      </c>
      <c r="F848" t="s">
        <v>87</v>
      </c>
      <c r="G848" t="s">
        <v>2787</v>
      </c>
      <c r="H848" t="s">
        <v>2788</v>
      </c>
    </row>
    <row r="849" spans="1:8">
      <c r="A849" t="n">
        <v>848</v>
      </c>
      <c r="B849" t="s">
        <v>8</v>
      </c>
      <c r="C849" s="1" t="n">
        <v>42040.81707175926</v>
      </c>
      <c r="D849" t="s">
        <v>2789</v>
      </c>
      <c r="E849" t="s">
        <v>262</v>
      </c>
      <c r="F849" t="s">
        <v>2790</v>
      </c>
      <c r="G849" t="s">
        <v>2791</v>
      </c>
      <c r="H849" t="s">
        <v>2792</v>
      </c>
    </row>
    <row r="850" spans="1:8">
      <c r="A850" t="n">
        <v>849</v>
      </c>
      <c r="B850" t="s">
        <v>8</v>
      </c>
      <c r="C850" s="1" t="n">
        <v>41884.5678125</v>
      </c>
      <c r="D850" t="s">
        <v>2793</v>
      </c>
      <c r="E850" t="s">
        <v>626</v>
      </c>
      <c r="F850" t="s">
        <v>626</v>
      </c>
      <c r="G850" t="s">
        <v>2794</v>
      </c>
      <c r="H850" t="s">
        <v>2795</v>
      </c>
    </row>
    <row r="851" spans="1:8">
      <c r="A851" t="n">
        <v>850</v>
      </c>
      <c r="B851" t="s">
        <v>8</v>
      </c>
      <c r="C851" s="1" t="n">
        <v>39708.77635416666</v>
      </c>
      <c r="D851" t="s">
        <v>2796</v>
      </c>
      <c r="E851" t="s">
        <v>1452</v>
      </c>
      <c r="F851" t="s">
        <v>1452</v>
      </c>
      <c r="G851" t="s">
        <v>2797</v>
      </c>
      <c r="H851" t="s">
        <v>2798</v>
      </c>
    </row>
    <row r="852" spans="1:8">
      <c r="A852" t="n">
        <v>851</v>
      </c>
      <c r="B852" t="s">
        <v>1</v>
      </c>
      <c r="C852" s="1" t="n">
        <v>42443.85481481482</v>
      </c>
      <c r="D852" t="s">
        <v>2799</v>
      </c>
      <c r="E852" t="s">
        <v>2800</v>
      </c>
      <c r="F852" t="s">
        <v>25</v>
      </c>
      <c r="G852" t="s">
        <v>2801</v>
      </c>
      <c r="H852" t="s">
        <v>2802</v>
      </c>
    </row>
    <row r="853" spans="1:8">
      <c r="A853" t="n">
        <v>852</v>
      </c>
      <c r="B853" t="s">
        <v>8</v>
      </c>
      <c r="C853" s="1" t="n">
        <v>42032.93480324074</v>
      </c>
      <c r="D853" t="s">
        <v>2803</v>
      </c>
      <c r="E853" t="s">
        <v>111</v>
      </c>
      <c r="F853" t="s">
        <v>52</v>
      </c>
      <c r="G853" t="s">
        <v>2804</v>
      </c>
      <c r="H853" t="s">
        <v>2805</v>
      </c>
    </row>
    <row r="854" spans="1:8">
      <c r="A854" t="n">
        <v>853</v>
      </c>
      <c r="B854" t="s">
        <v>8</v>
      </c>
      <c r="C854" s="1" t="n">
        <v>39636.91047453704</v>
      </c>
      <c r="D854" t="s">
        <v>2806</v>
      </c>
      <c r="E854" t="s">
        <v>949</v>
      </c>
      <c r="F854" t="s">
        <v>20</v>
      </c>
      <c r="G854" t="s">
        <v>2807</v>
      </c>
      <c r="H854" t="s">
        <v>2808</v>
      </c>
    </row>
    <row r="855" spans="1:8">
      <c r="A855" t="n">
        <v>854</v>
      </c>
      <c r="B855" t="s">
        <v>8</v>
      </c>
      <c r="C855" s="1" t="n">
        <v>39595.46836805555</v>
      </c>
      <c r="D855" t="s">
        <v>2809</v>
      </c>
      <c r="E855" t="s">
        <v>642</v>
      </c>
      <c r="F855" t="s">
        <v>2810</v>
      </c>
      <c r="G855" t="s">
        <v>2811</v>
      </c>
      <c r="H855" t="s">
        <v>2812</v>
      </c>
    </row>
    <row r="856" spans="1:8">
      <c r="A856" t="n">
        <v>855</v>
      </c>
      <c r="B856" t="s">
        <v>8</v>
      </c>
      <c r="C856" s="1" t="n">
        <v>41871.82334490741</v>
      </c>
      <c r="D856" t="s">
        <v>2813</v>
      </c>
      <c r="E856" t="s">
        <v>67</v>
      </c>
      <c r="F856" t="s">
        <v>537</v>
      </c>
      <c r="G856" t="s">
        <v>2814</v>
      </c>
      <c r="H856" t="s">
        <v>2815</v>
      </c>
    </row>
    <row r="857" spans="1:8">
      <c r="A857" t="n">
        <v>856</v>
      </c>
      <c r="B857" t="s">
        <v>1</v>
      </c>
      <c r="C857" s="1" t="n">
        <v>42373.72452546296</v>
      </c>
      <c r="D857" t="s">
        <v>2816</v>
      </c>
      <c r="E857" t="s">
        <v>323</v>
      </c>
      <c r="F857" t="s">
        <v>2817</v>
      </c>
      <c r="G857" t="s">
        <v>2818</v>
      </c>
      <c r="H857" t="s">
        <v>2819</v>
      </c>
    </row>
    <row r="858" spans="1:8">
      <c r="A858" t="n">
        <v>857</v>
      </c>
      <c r="B858" t="s">
        <v>1</v>
      </c>
      <c r="C858" s="1" t="n">
        <v>42117.92163194445</v>
      </c>
      <c r="D858" t="s">
        <v>2820</v>
      </c>
      <c r="E858" t="s">
        <v>1306</v>
      </c>
      <c r="F858" t="s">
        <v>56</v>
      </c>
      <c r="G858" t="s">
        <v>2821</v>
      </c>
      <c r="H858" t="s">
        <v>2822</v>
      </c>
    </row>
    <row r="859" spans="1:8">
      <c r="A859" t="n">
        <v>858</v>
      </c>
      <c r="B859" t="s">
        <v>8</v>
      </c>
      <c r="C859" s="1" t="n">
        <v>42306.94862268519</v>
      </c>
      <c r="D859" t="s">
        <v>2823</v>
      </c>
      <c r="E859" t="s">
        <v>43</v>
      </c>
      <c r="F859" t="s">
        <v>2824</v>
      </c>
      <c r="G859" t="s">
        <v>2825</v>
      </c>
      <c r="H859" t="s">
        <v>2826</v>
      </c>
    </row>
    <row r="860" spans="1:8">
      <c r="A860" t="n">
        <v>859</v>
      </c>
      <c r="B860" t="s">
        <v>8</v>
      </c>
      <c r="C860" s="1" t="n">
        <v>39783.938125</v>
      </c>
      <c r="D860" t="s">
        <v>2827</v>
      </c>
      <c r="E860" t="s">
        <v>2828</v>
      </c>
      <c r="F860" t="s">
        <v>2829</v>
      </c>
      <c r="G860" t="s">
        <v>2830</v>
      </c>
      <c r="H860" t="s">
        <v>2831</v>
      </c>
    </row>
    <row r="861" spans="1:8">
      <c r="A861" t="n">
        <v>860</v>
      </c>
      <c r="B861" t="s">
        <v>8</v>
      </c>
      <c r="C861" s="1" t="n">
        <v>42117.65385416667</v>
      </c>
      <c r="D861" t="s">
        <v>2832</v>
      </c>
      <c r="E861" t="s">
        <v>1144</v>
      </c>
      <c r="F861" t="s">
        <v>2833</v>
      </c>
      <c r="G861" t="s">
        <v>2834</v>
      </c>
      <c r="H861" t="s">
        <v>2835</v>
      </c>
    </row>
    <row r="862" spans="1:8">
      <c r="A862" t="n">
        <v>861</v>
      </c>
      <c r="B862" t="s">
        <v>8</v>
      </c>
      <c r="C862" s="1" t="n">
        <v>42340.73236111111</v>
      </c>
      <c r="D862" t="s">
        <v>2836</v>
      </c>
      <c r="E862">
        <f>?utf-8?Q?American=20Security=20Project?= &lt;events@americansecurityproject.org&gt;</f>
        <v/>
      </c>
      <c r="F862" t="s">
        <v>56</v>
      </c>
      <c r="G862">
        <f>?utf-8?Q?Hill=20Briefing=3A=20Understanding=20What=E2=80=99s=20Next=20in=20Fusion=20Energy=20=2D=20December=2015=2C=202015?=</f>
        <v/>
      </c>
      <c r="H862" t="s">
        <v>2837</v>
      </c>
    </row>
    <row r="863" spans="1:8">
      <c r="A863" t="n">
        <v>862</v>
      </c>
      <c r="B863" t="s">
        <v>8</v>
      </c>
      <c r="C863" s="1" t="n">
        <v>41987.80167824074</v>
      </c>
      <c r="D863" t="s">
        <v>2838</v>
      </c>
      <c r="E863" t="s">
        <v>111</v>
      </c>
      <c r="F863" t="s">
        <v>52</v>
      </c>
      <c r="G863" t="s">
        <v>2839</v>
      </c>
      <c r="H863" t="s">
        <v>2840</v>
      </c>
    </row>
    <row r="864" spans="1:8">
      <c r="A864" t="n">
        <v>863</v>
      </c>
      <c r="B864" t="s">
        <v>8</v>
      </c>
      <c r="C864" s="1" t="n">
        <v>42324.66582175926</v>
      </c>
      <c r="D864" t="s">
        <v>2841</v>
      </c>
      <c r="E864" t="s">
        <v>2842</v>
      </c>
      <c r="F864" t="s">
        <v>52</v>
      </c>
      <c r="G864" t="s">
        <v>2843</v>
      </c>
      <c r="H864" t="s">
        <v>2844</v>
      </c>
    </row>
    <row r="865" spans="1:8">
      <c r="A865" t="n">
        <v>864</v>
      </c>
      <c r="B865" t="s">
        <v>8</v>
      </c>
      <c r="C865" s="1" t="n">
        <v>41878.61</v>
      </c>
      <c r="D865" t="s">
        <v>2845</v>
      </c>
      <c r="E865" t="s">
        <v>2846</v>
      </c>
      <c r="F865" t="s">
        <v>52</v>
      </c>
      <c r="G865" t="s">
        <v>2847</v>
      </c>
      <c r="H865" t="s">
        <v>2848</v>
      </c>
    </row>
    <row r="866" spans="1:8">
      <c r="A866" t="n">
        <v>865</v>
      </c>
      <c r="B866" t="s">
        <v>8</v>
      </c>
      <c r="C866" s="1" t="n">
        <v>42325.83390046296</v>
      </c>
      <c r="D866" t="s">
        <v>2849</v>
      </c>
      <c r="E866" t="s">
        <v>2850</v>
      </c>
      <c r="F866" t="s">
        <v>52</v>
      </c>
      <c r="G866" t="s">
        <v>2851</v>
      </c>
      <c r="H866" t="s">
        <v>2852</v>
      </c>
    </row>
    <row r="867" spans="1:8">
      <c r="A867" t="n">
        <v>866</v>
      </c>
      <c r="B867" t="s">
        <v>8</v>
      </c>
      <c r="C867" s="1" t="n">
        <v>40001.01325231481</v>
      </c>
      <c r="D867" t="s">
        <v>2853</v>
      </c>
      <c r="E867" t="s">
        <v>2854</v>
      </c>
      <c r="F867" t="s">
        <v>2855</v>
      </c>
      <c r="G867" t="s">
        <v>2856</v>
      </c>
      <c r="H867" t="s">
        <v>2857</v>
      </c>
    </row>
    <row r="868" spans="1:8">
      <c r="A868" t="n">
        <v>867</v>
      </c>
      <c r="B868" t="s">
        <v>8</v>
      </c>
      <c r="C868" s="1" t="n">
        <v>42182.60222222222</v>
      </c>
      <c r="D868" t="s">
        <v>2858</v>
      </c>
      <c r="E868" t="s">
        <v>140</v>
      </c>
      <c r="F868" t="s">
        <v>141</v>
      </c>
      <c r="G868" t="s">
        <v>2859</v>
      </c>
      <c r="H868" t="s">
        <v>2860</v>
      </c>
    </row>
    <row r="869" spans="1:8">
      <c r="A869" t="n">
        <v>868</v>
      </c>
      <c r="B869" t="s">
        <v>1</v>
      </c>
      <c r="C869" s="1" t="n">
        <v>42107.95274305555</v>
      </c>
      <c r="D869" t="s">
        <v>2861</v>
      </c>
      <c r="E869" t="s">
        <v>209</v>
      </c>
      <c r="F869" t="s">
        <v>1428</v>
      </c>
      <c r="G869" t="s">
        <v>1429</v>
      </c>
      <c r="H869" t="s">
        <v>2862</v>
      </c>
    </row>
    <row r="870" spans="1:8">
      <c r="A870" t="n">
        <v>869</v>
      </c>
      <c r="B870" t="s">
        <v>8</v>
      </c>
      <c r="C870" s="1" t="n">
        <v>40444.96915509259</v>
      </c>
      <c r="D870" t="s">
        <v>2863</v>
      </c>
      <c r="E870" t="s">
        <v>2864</v>
      </c>
      <c r="F870" t="s">
        <v>56</v>
      </c>
      <c r="G870" t="s">
        <v>2865</v>
      </c>
      <c r="H870" t="s">
        <v>2866</v>
      </c>
    </row>
    <row r="871" spans="1:8">
      <c r="A871" t="n">
        <v>870</v>
      </c>
      <c r="B871" t="s">
        <v>8</v>
      </c>
      <c r="C871" s="1" t="n">
        <v>39611.834375</v>
      </c>
      <c r="D871" t="s">
        <v>2867</v>
      </c>
      <c r="E871" t="s">
        <v>135</v>
      </c>
      <c r="F871" t="s">
        <v>20</v>
      </c>
      <c r="G871" t="s">
        <v>2868</v>
      </c>
      <c r="H871" t="s">
        <v>2869</v>
      </c>
    </row>
    <row r="872" spans="1:8">
      <c r="A872" t="n">
        <v>871</v>
      </c>
      <c r="B872" t="s">
        <v>8</v>
      </c>
      <c r="C872" s="1" t="n">
        <v>42430.87276620371</v>
      </c>
      <c r="D872" t="s">
        <v>2870</v>
      </c>
      <c r="E872" t="s">
        <v>2871</v>
      </c>
      <c r="F872" t="s">
        <v>52</v>
      </c>
      <c r="G872" t="s">
        <v>2872</v>
      </c>
      <c r="H872" t="s">
        <v>2873</v>
      </c>
    </row>
    <row r="873" spans="1:8">
      <c r="A873" t="n">
        <v>872</v>
      </c>
      <c r="B873" t="s">
        <v>8</v>
      </c>
      <c r="C873" s="1" t="n">
        <v>42128.85128472222</v>
      </c>
      <c r="D873" t="s">
        <v>2874</v>
      </c>
      <c r="E873" t="s">
        <v>24</v>
      </c>
      <c r="F873" t="s">
        <v>25</v>
      </c>
      <c r="G873" t="s">
        <v>2875</v>
      </c>
      <c r="H873" t="s">
        <v>2876</v>
      </c>
    </row>
    <row r="874" spans="1:8">
      <c r="A874" t="n">
        <v>873</v>
      </c>
      <c r="B874" t="s">
        <v>8</v>
      </c>
      <c r="C874" s="1" t="n">
        <v>42084.94180555556</v>
      </c>
      <c r="D874" t="s">
        <v>2877</v>
      </c>
      <c r="E874" t="s">
        <v>29</v>
      </c>
      <c r="F874" t="s">
        <v>48</v>
      </c>
      <c r="G874" t="s">
        <v>49</v>
      </c>
      <c r="H874" t="s">
        <v>2878</v>
      </c>
    </row>
    <row r="875" spans="1:8">
      <c r="A875" t="n">
        <v>874</v>
      </c>
      <c r="B875" t="s">
        <v>8</v>
      </c>
      <c r="C875" s="1" t="n">
        <v>41890.80851851852</v>
      </c>
      <c r="D875" t="s">
        <v>2879</v>
      </c>
      <c r="E875" t="s">
        <v>2880</v>
      </c>
      <c r="F875" t="s">
        <v>2880</v>
      </c>
      <c r="G875" t="s">
        <v>1370</v>
      </c>
      <c r="H875" t="s">
        <v>2881</v>
      </c>
    </row>
    <row r="876" spans="1:8">
      <c r="A876" t="n">
        <v>875</v>
      </c>
      <c r="B876" t="s">
        <v>8</v>
      </c>
      <c r="C876" s="1" t="n">
        <v>41932.57143518519</v>
      </c>
      <c r="D876" t="s">
        <v>2882</v>
      </c>
      <c r="E876" t="s">
        <v>67</v>
      </c>
      <c r="F876" t="s">
        <v>68</v>
      </c>
      <c r="G876">
        <f>?UTF-8?Q?=E2=80=8BCorrect_The_Record_Monday_October_20=2C_2014_Mornin?=
	=?UTF-8?Q?g_Roundup?=</f>
        <v/>
      </c>
      <c r="H876" t="s">
        <v>2883</v>
      </c>
    </row>
    <row r="877" spans="1:8">
      <c r="A877" t="n">
        <v>876</v>
      </c>
      <c r="B877" t="s">
        <v>8</v>
      </c>
      <c r="C877" s="1" t="n">
        <v>42251.30783564815</v>
      </c>
      <c r="D877" t="s">
        <v>2884</v>
      </c>
      <c r="E877">
        <f>?utf-8?Q?S.=20Daniel=20Abraham=20Center=20for=20Middle=20East=20Peace?=
	&lt;info@centerpeace.org&gt;</f>
        <v/>
      </c>
      <c r="F877" t="s">
        <v>52</v>
      </c>
      <c r="G877">
        <f>?utf-8?Q?News=20Update=20=2D=20September=204=2C=202015?=</f>
        <v/>
      </c>
      <c r="H877" t="s">
        <v>2885</v>
      </c>
    </row>
    <row r="878" spans="1:8">
      <c r="A878" t="n">
        <v>877</v>
      </c>
      <c r="B878" t="s">
        <v>8</v>
      </c>
      <c r="C878" s="1" t="n">
        <v>42232.82178240741</v>
      </c>
      <c r="D878" t="s">
        <v>2886</v>
      </c>
      <c r="E878" t="s">
        <v>25</v>
      </c>
      <c r="F878" t="s">
        <v>2547</v>
      </c>
      <c r="G878" t="s">
        <v>1384</v>
      </c>
      <c r="H878" t="s">
        <v>2887</v>
      </c>
    </row>
    <row r="879" spans="1:8">
      <c r="A879" t="n">
        <v>878</v>
      </c>
      <c r="B879" t="s">
        <v>8</v>
      </c>
      <c r="C879" s="1" t="n">
        <v>42248.65861111111</v>
      </c>
      <c r="D879" t="s">
        <v>2888</v>
      </c>
      <c r="E879" t="s">
        <v>1286</v>
      </c>
      <c r="F879" t="s">
        <v>25</v>
      </c>
      <c r="G879" t="s">
        <v>2889</v>
      </c>
      <c r="H879" t="s">
        <v>2890</v>
      </c>
    </row>
    <row r="880" spans="1:8">
      <c r="A880" t="n">
        <v>879</v>
      </c>
      <c r="B880" t="s">
        <v>1</v>
      </c>
      <c r="C880" s="1" t="n">
        <v>41522.56590277778</v>
      </c>
      <c r="D880" t="s">
        <v>2891</v>
      </c>
      <c r="E880" t="s">
        <v>72</v>
      </c>
      <c r="F880" t="s">
        <v>72</v>
      </c>
      <c r="G880" t="s">
        <v>2892</v>
      </c>
      <c r="H880" t="s">
        <v>2893</v>
      </c>
    </row>
    <row r="881" spans="1:8">
      <c r="A881" t="n">
        <v>880</v>
      </c>
      <c r="B881" t="s">
        <v>8</v>
      </c>
      <c r="C881" s="1" t="n">
        <v>42059.04126157407</v>
      </c>
      <c r="D881" t="s">
        <v>2894</v>
      </c>
      <c r="E881" t="s">
        <v>67</v>
      </c>
      <c r="F881" t="s">
        <v>68</v>
      </c>
      <c r="G881" t="s">
        <v>2895</v>
      </c>
      <c r="H881" t="s">
        <v>2896</v>
      </c>
    </row>
    <row r="882" spans="1:8">
      <c r="A882" t="n">
        <v>881</v>
      </c>
      <c r="B882" t="s">
        <v>8</v>
      </c>
      <c r="C882" s="1" t="n">
        <v>39591.52809027778</v>
      </c>
      <c r="D882" t="s">
        <v>2897</v>
      </c>
      <c r="E882" t="s">
        <v>135</v>
      </c>
      <c r="F882" t="s">
        <v>136</v>
      </c>
      <c r="G882" t="s">
        <v>2898</v>
      </c>
      <c r="H882" t="s">
        <v>2899</v>
      </c>
    </row>
    <row r="883" spans="1:8">
      <c r="A883" t="n">
        <v>882</v>
      </c>
      <c r="B883" t="s">
        <v>8</v>
      </c>
      <c r="C883" s="1" t="n">
        <v>42386.78814814815</v>
      </c>
      <c r="D883" t="s">
        <v>2900</v>
      </c>
      <c r="E883" t="s">
        <v>897</v>
      </c>
      <c r="F883" t="s">
        <v>898</v>
      </c>
      <c r="G883" t="s">
        <v>2901</v>
      </c>
      <c r="H883" t="s">
        <v>2902</v>
      </c>
    </row>
    <row r="884" spans="1:8">
      <c r="A884" t="n">
        <v>883</v>
      </c>
      <c r="B884" t="s">
        <v>1</v>
      </c>
      <c r="C884" s="1" t="n">
        <v>41768.93974537037</v>
      </c>
      <c r="D884" t="s">
        <v>2903</v>
      </c>
      <c r="E884" t="s">
        <v>425</v>
      </c>
      <c r="F884" t="s">
        <v>56</v>
      </c>
      <c r="G884" t="s">
        <v>2904</v>
      </c>
      <c r="H884" t="s">
        <v>2905</v>
      </c>
    </row>
    <row r="885" spans="1:8">
      <c r="A885" t="n">
        <v>884</v>
      </c>
      <c r="B885" t="s">
        <v>1</v>
      </c>
      <c r="C885" s="1" t="n">
        <v>42181.97384259259</v>
      </c>
      <c r="D885" t="s">
        <v>2906</v>
      </c>
      <c r="E885" t="s">
        <v>266</v>
      </c>
      <c r="F885" t="s">
        <v>140</v>
      </c>
      <c r="G885" t="s">
        <v>2859</v>
      </c>
      <c r="H885" t="s">
        <v>2907</v>
      </c>
    </row>
    <row r="886" spans="1:8">
      <c r="A886" t="n">
        <v>885</v>
      </c>
      <c r="B886" t="s">
        <v>8</v>
      </c>
      <c r="C886" s="1" t="n">
        <v>42214.721875</v>
      </c>
      <c r="D886" t="s">
        <v>2908</v>
      </c>
      <c r="E886" t="s">
        <v>2909</v>
      </c>
      <c r="F886" t="s">
        <v>2910</v>
      </c>
      <c r="G886" t="s">
        <v>2911</v>
      </c>
      <c r="H886" t="s">
        <v>2912</v>
      </c>
    </row>
    <row r="887" spans="1:8">
      <c r="A887" t="n">
        <v>886</v>
      </c>
      <c r="B887" t="s">
        <v>8</v>
      </c>
      <c r="C887" s="1" t="n">
        <v>40374.14907407408</v>
      </c>
      <c r="D887" t="s">
        <v>2913</v>
      </c>
      <c r="E887" t="s">
        <v>432</v>
      </c>
      <c r="F887" t="s">
        <v>432</v>
      </c>
      <c r="G887" t="s">
        <v>433</v>
      </c>
      <c r="H887" t="s">
        <v>2914</v>
      </c>
    </row>
    <row r="888" spans="1:8">
      <c r="A888" t="n">
        <v>887</v>
      </c>
      <c r="B888" t="s">
        <v>8</v>
      </c>
      <c r="C888" s="1" t="n">
        <v>42180.65829861111</v>
      </c>
      <c r="D888" t="s">
        <v>2915</v>
      </c>
      <c r="E888" t="s">
        <v>2916</v>
      </c>
      <c r="F888" t="s">
        <v>2917</v>
      </c>
      <c r="G888" t="s">
        <v>2918</v>
      </c>
      <c r="H888" t="s">
        <v>2919</v>
      </c>
    </row>
    <row r="889" spans="1:8">
      <c r="A889" t="n">
        <v>888</v>
      </c>
      <c r="B889" t="s">
        <v>8</v>
      </c>
      <c r="C889" s="1" t="n">
        <v>39679.21194444445</v>
      </c>
      <c r="D889" t="s">
        <v>2920</v>
      </c>
      <c r="E889" t="s">
        <v>443</v>
      </c>
      <c r="F889" t="s">
        <v>20</v>
      </c>
      <c r="G889" t="s">
        <v>2921</v>
      </c>
      <c r="H889" t="s">
        <v>2922</v>
      </c>
    </row>
    <row r="890" spans="1:8">
      <c r="A890" t="n">
        <v>889</v>
      </c>
      <c r="B890" t="s">
        <v>8</v>
      </c>
      <c r="C890" s="1" t="n">
        <v>41906.57168981482</v>
      </c>
      <c r="D890" t="s">
        <v>2923</v>
      </c>
      <c r="E890" t="s">
        <v>67</v>
      </c>
      <c r="F890" t="s">
        <v>68</v>
      </c>
      <c r="G890" t="s">
        <v>2924</v>
      </c>
      <c r="H890" t="s">
        <v>2925</v>
      </c>
    </row>
    <row r="891" spans="1:8">
      <c r="A891" t="n">
        <v>890</v>
      </c>
      <c r="B891" t="s">
        <v>8</v>
      </c>
      <c r="C891" s="1" t="n">
        <v>39582.50739583333</v>
      </c>
      <c r="D891" t="s">
        <v>2926</v>
      </c>
      <c r="E891" t="s">
        <v>135</v>
      </c>
      <c r="F891" t="s">
        <v>136</v>
      </c>
      <c r="G891" t="s">
        <v>2927</v>
      </c>
      <c r="H891" t="s">
        <v>2928</v>
      </c>
    </row>
    <row r="892" spans="1:8">
      <c r="A892" t="n">
        <v>891</v>
      </c>
      <c r="B892" t="s">
        <v>8</v>
      </c>
      <c r="C892" s="1" t="n">
        <v>42049.74839120371</v>
      </c>
      <c r="D892" t="s">
        <v>2929</v>
      </c>
      <c r="E892" t="s">
        <v>2930</v>
      </c>
      <c r="F892" t="s">
        <v>56</v>
      </c>
      <c r="G892" t="s">
        <v>2931</v>
      </c>
      <c r="H892" t="s">
        <v>2932</v>
      </c>
    </row>
    <row r="893" spans="1:8">
      <c r="A893" t="n">
        <v>892</v>
      </c>
      <c r="B893" t="s">
        <v>8</v>
      </c>
      <c r="C893" s="1" t="n">
        <v>42032.54390046297</v>
      </c>
      <c r="D893" t="s">
        <v>2933</v>
      </c>
      <c r="E893" t="s">
        <v>67</v>
      </c>
      <c r="F893" t="s">
        <v>68</v>
      </c>
      <c r="G893">
        <f>?UTF-8?Q?=E2=80=8BCorrect_The_Record_Wednesday_January_28=2C_2015_Mor?=
	=?UTF-8?Q?ning_Roundup?=</f>
        <v/>
      </c>
      <c r="H893" t="s">
        <v>2934</v>
      </c>
    </row>
    <row r="894" spans="1:8">
      <c r="A894" t="n">
        <v>893</v>
      </c>
      <c r="B894" t="s">
        <v>1</v>
      </c>
      <c r="C894" s="1" t="n">
        <v>42258.95828703704</v>
      </c>
      <c r="D894" t="s">
        <v>2935</v>
      </c>
      <c r="E894" t="s">
        <v>425</v>
      </c>
      <c r="F894" t="s">
        <v>56</v>
      </c>
      <c r="G894">
        <f>?utf-8?Q?A_Guy_from_TV_Mart=C3=AD_Walks_into_a_Bar?=</f>
        <v/>
      </c>
      <c r="H894" t="s">
        <v>2936</v>
      </c>
    </row>
    <row r="895" spans="1:8">
      <c r="A895" t="n">
        <v>894</v>
      </c>
      <c r="B895" t="s">
        <v>8</v>
      </c>
      <c r="C895" s="1" t="n">
        <v>39661.68569444444</v>
      </c>
      <c r="D895" t="s">
        <v>2937</v>
      </c>
      <c r="E895" t="s">
        <v>60</v>
      </c>
      <c r="F895" t="s">
        <v>20</v>
      </c>
      <c r="G895" t="s">
        <v>2938</v>
      </c>
      <c r="H895" t="s">
        <v>2939</v>
      </c>
    </row>
    <row r="896" spans="1:8">
      <c r="A896" t="n">
        <v>895</v>
      </c>
      <c r="B896" t="s">
        <v>8</v>
      </c>
      <c r="C896" s="1" t="n">
        <v>39723.49454861111</v>
      </c>
      <c r="D896" t="s">
        <v>2940</v>
      </c>
      <c r="E896" t="s">
        <v>999</v>
      </c>
      <c r="F896" t="s">
        <v>999</v>
      </c>
      <c r="G896" t="s">
        <v>2941</v>
      </c>
      <c r="H896" t="s">
        <v>2942</v>
      </c>
    </row>
    <row r="897" spans="1:8">
      <c r="A897" t="n">
        <v>896</v>
      </c>
      <c r="B897" t="s">
        <v>1</v>
      </c>
      <c r="C897" s="1" t="n">
        <v>42184.88921296296</v>
      </c>
      <c r="D897" t="s">
        <v>2943</v>
      </c>
      <c r="E897" t="s">
        <v>24</v>
      </c>
      <c r="F897" t="s">
        <v>25</v>
      </c>
      <c r="G897" t="s">
        <v>850</v>
      </c>
      <c r="H897" t="s">
        <v>2944</v>
      </c>
    </row>
    <row r="898" spans="1:8">
      <c r="A898" t="n">
        <v>897</v>
      </c>
      <c r="B898" t="s">
        <v>8</v>
      </c>
      <c r="C898" s="1" t="n">
        <v>42264.67428240741</v>
      </c>
      <c r="D898" t="s">
        <v>2945</v>
      </c>
      <c r="E898">
        <f>?utf-8?Q?S.=20Daniel=20Abraham=20Center=20for=20Middle=20East=20Peace?=
	&lt;info@centerpeace.org&gt;</f>
        <v/>
      </c>
      <c r="F898" t="s">
        <v>52</v>
      </c>
      <c r="G898">
        <f>?utf-8?Q?News=20Update=20=2D=20September=2017?=</f>
        <v/>
      </c>
      <c r="H898" t="s">
        <v>2946</v>
      </c>
    </row>
    <row r="899" spans="1:8">
      <c r="A899" t="n">
        <v>898</v>
      </c>
      <c r="B899" t="s">
        <v>8</v>
      </c>
      <c r="C899" s="1" t="n">
        <v>42041.72935185185</v>
      </c>
      <c r="D899" t="s">
        <v>2947</v>
      </c>
      <c r="E899" t="s">
        <v>323</v>
      </c>
      <c r="F899" t="s">
        <v>2948</v>
      </c>
      <c r="G899" t="s">
        <v>2949</v>
      </c>
      <c r="H899" t="s">
        <v>2950</v>
      </c>
    </row>
    <row r="900" spans="1:8">
      <c r="A900" t="n">
        <v>899</v>
      </c>
      <c r="B900" t="s">
        <v>8</v>
      </c>
      <c r="C900" s="1" t="n">
        <v>42117.06497685185</v>
      </c>
      <c r="D900" t="s">
        <v>2951</v>
      </c>
      <c r="E900" t="s">
        <v>2406</v>
      </c>
      <c r="F900" t="s">
        <v>2952</v>
      </c>
      <c r="G900" t="s">
        <v>2953</v>
      </c>
      <c r="H900" t="s">
        <v>2954</v>
      </c>
    </row>
    <row r="901" spans="1:8">
      <c r="A901" t="n">
        <v>900</v>
      </c>
      <c r="B901" t="s">
        <v>1</v>
      </c>
      <c r="C901" s="1" t="n">
        <v>42181.47550925926</v>
      </c>
      <c r="D901" t="s">
        <v>2955</v>
      </c>
      <c r="E901" t="s">
        <v>55</v>
      </c>
      <c r="F901" t="s">
        <v>56</v>
      </c>
      <c r="G901" t="s">
        <v>2956</v>
      </c>
      <c r="H901" t="s">
        <v>2957</v>
      </c>
    </row>
    <row r="902" spans="1:8">
      <c r="A902" t="n">
        <v>901</v>
      </c>
      <c r="B902" t="s">
        <v>8</v>
      </c>
      <c r="C902" s="1" t="n">
        <v>42376.5268287037</v>
      </c>
      <c r="D902" t="s">
        <v>2958</v>
      </c>
      <c r="E902" t="s">
        <v>2959</v>
      </c>
      <c r="F902" t="s">
        <v>429</v>
      </c>
      <c r="G902" t="s">
        <v>2960</v>
      </c>
      <c r="H902" t="s">
        <v>2961</v>
      </c>
    </row>
    <row r="903" spans="1:8">
      <c r="A903" t="n">
        <v>902</v>
      </c>
      <c r="B903" t="s">
        <v>8</v>
      </c>
      <c r="C903" s="1" t="n">
        <v>41877.77822916667</v>
      </c>
      <c r="D903" t="s">
        <v>2962</v>
      </c>
      <c r="E903" t="s">
        <v>67</v>
      </c>
      <c r="F903" t="s">
        <v>68</v>
      </c>
      <c r="G903">
        <f>?UTF-8?Q?MUST_READ=3A_Time=3A_=E2=80=9CPro=2DClinton_Group_Touts_Her_Reco?=
	=?UTF-8?Q?rd_on_Women=E2=80=9D?=</f>
        <v/>
      </c>
      <c r="H903" t="s">
        <v>2963</v>
      </c>
    </row>
    <row r="904" spans="1:8">
      <c r="A904" t="n">
        <v>903</v>
      </c>
      <c r="B904" t="s">
        <v>8</v>
      </c>
      <c r="C904" s="1" t="n">
        <v>42410.06165509259</v>
      </c>
      <c r="D904" t="s">
        <v>2964</v>
      </c>
      <c r="E904" t="s">
        <v>2965</v>
      </c>
      <c r="F904" t="s">
        <v>25</v>
      </c>
      <c r="G904" t="s">
        <v>2966</v>
      </c>
      <c r="H904" t="s">
        <v>2967</v>
      </c>
    </row>
    <row r="905" spans="1:8">
      <c r="A905" t="n">
        <v>904</v>
      </c>
      <c r="B905" t="s">
        <v>8</v>
      </c>
      <c r="C905" s="1" t="n">
        <v>42354.87038194444</v>
      </c>
      <c r="D905" t="s">
        <v>2968</v>
      </c>
      <c r="E905" t="s">
        <v>2969</v>
      </c>
      <c r="F905" t="s">
        <v>52</v>
      </c>
      <c r="G905" t="s">
        <v>2970</v>
      </c>
      <c r="H905" t="s">
        <v>2971</v>
      </c>
    </row>
    <row r="906" spans="1:8">
      <c r="A906" t="n">
        <v>905</v>
      </c>
      <c r="B906" t="s">
        <v>1</v>
      </c>
      <c r="C906" s="1" t="n">
        <v>42327.58775462963</v>
      </c>
      <c r="D906" t="s">
        <v>2972</v>
      </c>
      <c r="E906" t="s">
        <v>145</v>
      </c>
      <c r="F906" t="s">
        <v>2973</v>
      </c>
      <c r="G906" t="s">
        <v>2974</v>
      </c>
      <c r="H906" t="s">
        <v>2975</v>
      </c>
    </row>
    <row r="907" spans="1:8">
      <c r="A907" t="n">
        <v>906</v>
      </c>
      <c r="B907" t="s">
        <v>8</v>
      </c>
      <c r="C907" s="1" t="n">
        <v>40867.86092592592</v>
      </c>
      <c r="D907" t="s">
        <v>2976</v>
      </c>
      <c r="E907" t="s">
        <v>25</v>
      </c>
      <c r="F907" t="s">
        <v>368</v>
      </c>
      <c r="G907" t="s">
        <v>2977</v>
      </c>
      <c r="H907" t="s">
        <v>2978</v>
      </c>
    </row>
    <row r="908" spans="1:8">
      <c r="A908" t="n">
        <v>907</v>
      </c>
      <c r="B908" t="s">
        <v>1</v>
      </c>
      <c r="C908" s="1" t="n">
        <v>42250.46795138889</v>
      </c>
      <c r="D908" t="s">
        <v>2979</v>
      </c>
      <c r="E908" t="s">
        <v>311</v>
      </c>
      <c r="F908" t="s">
        <v>56</v>
      </c>
      <c r="G908" t="s">
        <v>2980</v>
      </c>
      <c r="H908" t="s">
        <v>2981</v>
      </c>
    </row>
    <row r="909" spans="1:8">
      <c r="A909" t="n">
        <v>908</v>
      </c>
      <c r="B909" t="s">
        <v>8</v>
      </c>
      <c r="C909" s="1" t="n">
        <v>42102.62666666666</v>
      </c>
      <c r="D909" t="s">
        <v>2982</v>
      </c>
      <c r="E909" t="s">
        <v>2983</v>
      </c>
      <c r="F909" t="s">
        <v>250</v>
      </c>
      <c r="G909" t="s">
        <v>2984</v>
      </c>
      <c r="H909" t="s">
        <v>2985</v>
      </c>
    </row>
    <row r="910" spans="1:8">
      <c r="A910" t="n">
        <v>909</v>
      </c>
      <c r="B910" t="s">
        <v>8</v>
      </c>
      <c r="C910" s="1" t="n">
        <v>41960.58782407407</v>
      </c>
      <c r="D910" t="s">
        <v>2986</v>
      </c>
      <c r="E910" t="s">
        <v>67</v>
      </c>
      <c r="F910" t="s">
        <v>68</v>
      </c>
      <c r="G910" t="s">
        <v>2987</v>
      </c>
      <c r="H910" t="s">
        <v>2988</v>
      </c>
    </row>
    <row r="911" spans="1:8">
      <c r="A911" t="n">
        <v>910</v>
      </c>
      <c r="B911" t="s">
        <v>8</v>
      </c>
      <c r="C911" s="1" t="n">
        <v>42020.96428240741</v>
      </c>
      <c r="D911" t="s">
        <v>2989</v>
      </c>
      <c r="E911" t="s">
        <v>319</v>
      </c>
      <c r="F911" t="s">
        <v>2990</v>
      </c>
      <c r="G911" t="s">
        <v>2991</v>
      </c>
      <c r="H911" t="s">
        <v>2992</v>
      </c>
    </row>
    <row r="912" spans="1:8">
      <c r="A912" t="n">
        <v>911</v>
      </c>
      <c r="B912" t="s">
        <v>8</v>
      </c>
      <c r="C912" s="1" t="n">
        <v>39670.72659722222</v>
      </c>
      <c r="D912" t="s">
        <v>2993</v>
      </c>
      <c r="E912" t="s">
        <v>214</v>
      </c>
      <c r="F912" t="s">
        <v>215</v>
      </c>
      <c r="G912" t="s">
        <v>2994</v>
      </c>
      <c r="H912" t="s">
        <v>2995</v>
      </c>
    </row>
    <row r="913" spans="1:8">
      <c r="A913" t="n">
        <v>912</v>
      </c>
      <c r="B913" t="s">
        <v>8</v>
      </c>
      <c r="C913" s="1" t="n">
        <v>39584.43737268518</v>
      </c>
      <c r="D913" t="s">
        <v>2996</v>
      </c>
      <c r="E913" t="s">
        <v>642</v>
      </c>
      <c r="F913" t="s">
        <v>2810</v>
      </c>
      <c r="G913" t="s">
        <v>2997</v>
      </c>
      <c r="H913" t="s">
        <v>2998</v>
      </c>
    </row>
    <row r="914" spans="1:8">
      <c r="A914" t="n">
        <v>913</v>
      </c>
      <c r="B914" t="s">
        <v>8</v>
      </c>
      <c r="C914" s="1" t="n">
        <v>42117.83162037037</v>
      </c>
      <c r="D914" t="s">
        <v>2999</v>
      </c>
      <c r="E914" t="s">
        <v>25</v>
      </c>
      <c r="F914" t="s">
        <v>24</v>
      </c>
      <c r="G914" t="s">
        <v>3000</v>
      </c>
      <c r="H914" t="s">
        <v>3001</v>
      </c>
    </row>
    <row r="915" spans="1:8">
      <c r="A915" t="n">
        <v>914</v>
      </c>
      <c r="B915" t="s">
        <v>8</v>
      </c>
      <c r="C915" s="1" t="n">
        <v>42085.08101851852</v>
      </c>
      <c r="D915" t="s">
        <v>3002</v>
      </c>
      <c r="E915" t="s">
        <v>25</v>
      </c>
      <c r="F915" t="s">
        <v>262</v>
      </c>
      <c r="G915" t="s">
        <v>1109</v>
      </c>
      <c r="H915" t="s">
        <v>3003</v>
      </c>
    </row>
    <row r="916" spans="1:8">
      <c r="A916" t="n">
        <v>915</v>
      </c>
      <c r="B916" t="s">
        <v>8</v>
      </c>
      <c r="C916" s="1" t="n">
        <v>42042.00037037037</v>
      </c>
      <c r="D916" t="s">
        <v>3004</v>
      </c>
      <c r="E916" t="s">
        <v>271</v>
      </c>
      <c r="F916" t="s">
        <v>522</v>
      </c>
      <c r="G916" t="s">
        <v>523</v>
      </c>
      <c r="H916" t="s">
        <v>3005</v>
      </c>
    </row>
    <row r="917" spans="1:8">
      <c r="A917" t="n">
        <v>916</v>
      </c>
      <c r="B917" t="s">
        <v>8</v>
      </c>
      <c r="C917" s="1" t="n">
        <v>39608.12935185185</v>
      </c>
      <c r="D917" t="s">
        <v>3006</v>
      </c>
      <c r="E917" t="s">
        <v>289</v>
      </c>
      <c r="F917" t="s">
        <v>20</v>
      </c>
      <c r="G917" t="s">
        <v>3007</v>
      </c>
      <c r="H917" t="s">
        <v>3008</v>
      </c>
    </row>
    <row r="918" spans="1:8">
      <c r="A918" t="n">
        <v>917</v>
      </c>
      <c r="B918" t="s">
        <v>8</v>
      </c>
      <c r="C918" s="1" t="n">
        <v>42085.93571759259</v>
      </c>
      <c r="D918" t="s">
        <v>3009</v>
      </c>
      <c r="E918" t="s">
        <v>48</v>
      </c>
      <c r="F918" t="s">
        <v>29</v>
      </c>
      <c r="G918" t="s">
        <v>1109</v>
      </c>
      <c r="H918" t="s">
        <v>3010</v>
      </c>
    </row>
    <row r="919" spans="1:8">
      <c r="A919" t="n">
        <v>918</v>
      </c>
      <c r="B919" t="s">
        <v>8</v>
      </c>
      <c r="C919" s="1" t="n">
        <v>41877.84503472222</v>
      </c>
      <c r="D919" t="s">
        <v>3011</v>
      </c>
      <c r="E919" t="s">
        <v>111</v>
      </c>
      <c r="F919" t="s">
        <v>52</v>
      </c>
      <c r="G919" t="s">
        <v>3012</v>
      </c>
      <c r="H919" t="s">
        <v>3013</v>
      </c>
    </row>
    <row r="920" spans="1:8">
      <c r="A920" t="n">
        <v>919</v>
      </c>
      <c r="B920" t="s">
        <v>8</v>
      </c>
      <c r="C920" s="1" t="n">
        <v>42125.60100694445</v>
      </c>
      <c r="D920" t="s">
        <v>3014</v>
      </c>
      <c r="E920" t="s">
        <v>24</v>
      </c>
      <c r="F920" t="s">
        <v>25</v>
      </c>
      <c r="G920" t="s">
        <v>3015</v>
      </c>
      <c r="H920" t="s">
        <v>3016</v>
      </c>
    </row>
    <row r="921" spans="1:8">
      <c r="A921" t="n">
        <v>920</v>
      </c>
      <c r="B921" t="s">
        <v>1</v>
      </c>
      <c r="C921" s="1" t="n">
        <v>42037.61201388889</v>
      </c>
      <c r="D921" t="s">
        <v>3017</v>
      </c>
      <c r="E921" t="s">
        <v>262</v>
      </c>
      <c r="F921" t="s">
        <v>3018</v>
      </c>
      <c r="G921" t="s">
        <v>263</v>
      </c>
      <c r="H921" t="s">
        <v>3019</v>
      </c>
    </row>
    <row r="922" spans="1:8">
      <c r="A922" t="n">
        <v>921</v>
      </c>
      <c r="B922" t="s">
        <v>8</v>
      </c>
      <c r="C922" s="1" t="n">
        <v>41957.78527777778</v>
      </c>
      <c r="D922" t="s">
        <v>3020</v>
      </c>
      <c r="E922" t="s">
        <v>67</v>
      </c>
      <c r="F922" t="s">
        <v>68</v>
      </c>
      <c r="G922" t="s">
        <v>3021</v>
      </c>
      <c r="H922" t="s">
        <v>3022</v>
      </c>
    </row>
    <row r="923" spans="1:8">
      <c r="A923" t="n">
        <v>922</v>
      </c>
      <c r="B923" t="s">
        <v>8</v>
      </c>
      <c r="C923" s="1" t="n">
        <v>39687.0511574074</v>
      </c>
      <c r="D923" t="s">
        <v>3023</v>
      </c>
      <c r="E923" t="s">
        <v>1452</v>
      </c>
      <c r="F923" t="s">
        <v>1452</v>
      </c>
      <c r="G923" t="s">
        <v>3024</v>
      </c>
      <c r="H923" t="s">
        <v>3025</v>
      </c>
    </row>
    <row r="924" spans="1:8">
      <c r="A924" t="n">
        <v>923</v>
      </c>
      <c r="B924" t="s">
        <v>8</v>
      </c>
      <c r="C924" s="1" t="n">
        <v>39667.11412037037</v>
      </c>
      <c r="D924" t="s">
        <v>3026</v>
      </c>
      <c r="E924" t="s">
        <v>214</v>
      </c>
      <c r="F924" t="s">
        <v>215</v>
      </c>
      <c r="G924" t="s">
        <v>3027</v>
      </c>
      <c r="H924" t="s">
        <v>3028</v>
      </c>
    </row>
    <row r="925" spans="1:8">
      <c r="A925" t="n">
        <v>924</v>
      </c>
      <c r="B925" t="s">
        <v>8</v>
      </c>
      <c r="C925" s="1" t="n">
        <v>42021.75013888889</v>
      </c>
      <c r="D925" t="s">
        <v>3029</v>
      </c>
      <c r="E925" t="s">
        <v>67</v>
      </c>
      <c r="F925" t="s">
        <v>68</v>
      </c>
      <c r="G925">
        <f>?UTF-8?Q?=E2=80=8BCorrect_The_Record_Saturday_January_17=2C_2015_Roun?=
	=?UTF-8?Q?dup?=</f>
        <v/>
      </c>
      <c r="H925" t="s">
        <v>3030</v>
      </c>
    </row>
    <row r="926" spans="1:8">
      <c r="A926" t="n">
        <v>925</v>
      </c>
      <c r="B926" t="s">
        <v>1</v>
      </c>
      <c r="C926" s="1" t="n">
        <v>42120.60547453703</v>
      </c>
      <c r="D926" t="s">
        <v>3031</v>
      </c>
      <c r="E926" t="s">
        <v>651</v>
      </c>
      <c r="F926" t="s">
        <v>3032</v>
      </c>
      <c r="G926">
        <f>?UTF-8?Q?RE=3A_=27This_Week=27_Transcript=3A_=27Clinton_Cash=E2=80=99_Author_?=
	=?UTF-8?Q?Peter_Schweizer?=</f>
        <v/>
      </c>
      <c r="H926" t="s">
        <v>3033</v>
      </c>
    </row>
    <row r="927" spans="1:8">
      <c r="A927" t="n">
        <v>926</v>
      </c>
      <c r="B927" t="s">
        <v>8</v>
      </c>
      <c r="C927" s="1" t="n">
        <v>41886.18820601852</v>
      </c>
      <c r="D927" t="s">
        <v>3034</v>
      </c>
      <c r="E927" t="s">
        <v>749</v>
      </c>
      <c r="F927" t="s">
        <v>25</v>
      </c>
      <c r="G927" t="s">
        <v>750</v>
      </c>
      <c r="H927" t="s">
        <v>3035</v>
      </c>
    </row>
    <row r="928" spans="1:8">
      <c r="A928" t="n">
        <v>927</v>
      </c>
      <c r="B928" t="s">
        <v>8</v>
      </c>
      <c r="C928" s="1" t="n">
        <v>42393.10287037037</v>
      </c>
      <c r="D928" t="s">
        <v>3036</v>
      </c>
      <c r="E928" t="s">
        <v>43</v>
      </c>
      <c r="F928" t="s">
        <v>3037</v>
      </c>
      <c r="G928" t="s">
        <v>3038</v>
      </c>
      <c r="H928" t="s">
        <v>3039</v>
      </c>
    </row>
    <row r="929" spans="1:8">
      <c r="A929" t="n">
        <v>928</v>
      </c>
      <c r="B929" t="s">
        <v>8</v>
      </c>
      <c r="C929" s="1" t="n">
        <v>42125.78379629629</v>
      </c>
      <c r="D929" t="s">
        <v>3040</v>
      </c>
      <c r="E929" t="s">
        <v>146</v>
      </c>
      <c r="F929" t="s">
        <v>3041</v>
      </c>
      <c r="G929" t="s">
        <v>3042</v>
      </c>
      <c r="H929" t="s">
        <v>3043</v>
      </c>
    </row>
    <row r="930" spans="1:8">
      <c r="A930" t="n">
        <v>929</v>
      </c>
      <c r="B930" t="s">
        <v>8</v>
      </c>
      <c r="C930" s="1" t="n">
        <v>39739.1124537037</v>
      </c>
      <c r="D930" t="s">
        <v>3044</v>
      </c>
      <c r="E930" t="s">
        <v>3045</v>
      </c>
      <c r="F930" t="s">
        <v>3046</v>
      </c>
      <c r="G930" t="s">
        <v>3047</v>
      </c>
      <c r="H930" t="s">
        <v>3048</v>
      </c>
    </row>
    <row r="931" spans="1:8">
      <c r="A931" t="n">
        <v>930</v>
      </c>
      <c r="B931" t="s">
        <v>1</v>
      </c>
      <c r="C931" s="1" t="n">
        <v>42311.55407407408</v>
      </c>
      <c r="D931" t="s">
        <v>3049</v>
      </c>
      <c r="E931" t="s">
        <v>55</v>
      </c>
      <c r="F931" t="s">
        <v>56</v>
      </c>
      <c r="G931" t="s">
        <v>3050</v>
      </c>
      <c r="H931" t="s">
        <v>3051</v>
      </c>
    </row>
    <row r="932" spans="1:8">
      <c r="A932" t="n">
        <v>931</v>
      </c>
      <c r="B932" t="s">
        <v>8</v>
      </c>
      <c r="C932" s="1" t="n">
        <v>39602.70239583333</v>
      </c>
      <c r="D932" t="s">
        <v>3052</v>
      </c>
      <c r="E932" t="s">
        <v>886</v>
      </c>
      <c r="F932" t="s">
        <v>20</v>
      </c>
      <c r="G932" t="s">
        <v>3053</v>
      </c>
      <c r="H932" t="s">
        <v>3054</v>
      </c>
    </row>
    <row r="933" spans="1:8">
      <c r="A933" t="n">
        <v>932</v>
      </c>
      <c r="B933" t="s">
        <v>8</v>
      </c>
      <c r="C933" s="1" t="n">
        <v>39664.52646990741</v>
      </c>
      <c r="D933" t="s">
        <v>3055</v>
      </c>
      <c r="E933" t="s">
        <v>60</v>
      </c>
      <c r="F933" t="s">
        <v>188</v>
      </c>
      <c r="G933" t="s">
        <v>3056</v>
      </c>
      <c r="H933" t="s">
        <v>3057</v>
      </c>
    </row>
    <row r="934" spans="1:8">
      <c r="A934" t="n">
        <v>933</v>
      </c>
      <c r="B934" t="s">
        <v>8</v>
      </c>
      <c r="C934" s="1" t="n">
        <v>39707.74247685185</v>
      </c>
      <c r="D934" t="s">
        <v>3058</v>
      </c>
      <c r="E934" t="s">
        <v>768</v>
      </c>
      <c r="F934" t="s">
        <v>283</v>
      </c>
      <c r="G934" t="s">
        <v>3059</v>
      </c>
      <c r="H934" t="s">
        <v>3060</v>
      </c>
    </row>
    <row r="935" spans="1:8">
      <c r="A935" t="n">
        <v>934</v>
      </c>
      <c r="B935" t="s">
        <v>1</v>
      </c>
      <c r="C935" s="1" t="n">
        <v>42184.83890046296</v>
      </c>
      <c r="D935" t="s">
        <v>3061</v>
      </c>
      <c r="E935" t="s">
        <v>24</v>
      </c>
      <c r="F935" t="s">
        <v>25</v>
      </c>
      <c r="G935" t="s">
        <v>850</v>
      </c>
      <c r="H935" t="s">
        <v>3062</v>
      </c>
    </row>
    <row r="936" spans="1:8">
      <c r="A936" t="n">
        <v>935</v>
      </c>
      <c r="B936" t="s">
        <v>8</v>
      </c>
      <c r="C936" s="1" t="n">
        <v>41818.52315972222</v>
      </c>
      <c r="D936" t="s">
        <v>3063</v>
      </c>
      <c r="E936" t="s">
        <v>1009</v>
      </c>
      <c r="F936" t="s">
        <v>3064</v>
      </c>
      <c r="G936" t="s">
        <v>3065</v>
      </c>
      <c r="H936" t="s">
        <v>3066</v>
      </c>
    </row>
    <row r="937" spans="1:8">
      <c r="A937" t="n">
        <v>936</v>
      </c>
      <c r="B937" t="s">
        <v>1</v>
      </c>
      <c r="C937" s="1" t="n">
        <v>42180.47900462963</v>
      </c>
      <c r="D937" t="s">
        <v>3067</v>
      </c>
      <c r="E937" t="s">
        <v>55</v>
      </c>
      <c r="F937" t="s">
        <v>56</v>
      </c>
      <c r="G937" t="s">
        <v>3068</v>
      </c>
      <c r="H937" t="s">
        <v>3069</v>
      </c>
    </row>
    <row r="938" spans="1:8">
      <c r="A938" t="n">
        <v>937</v>
      </c>
      <c r="B938" t="s">
        <v>8</v>
      </c>
      <c r="C938" s="1" t="n">
        <v>42400.21034722222</v>
      </c>
      <c r="D938" t="s">
        <v>3070</v>
      </c>
      <c r="E938" t="s">
        <v>3071</v>
      </c>
      <c r="F938" t="s">
        <v>25</v>
      </c>
      <c r="G938" t="s">
        <v>3072</v>
      </c>
      <c r="H938" t="s">
        <v>3073</v>
      </c>
    </row>
    <row r="939" spans="1:8">
      <c r="A939" t="n">
        <v>938</v>
      </c>
      <c r="B939" t="s">
        <v>8</v>
      </c>
      <c r="C939" s="1" t="n">
        <v>42423.83526620371</v>
      </c>
      <c r="D939" t="s">
        <v>3074</v>
      </c>
      <c r="E939" t="s">
        <v>1329</v>
      </c>
      <c r="F939" t="s">
        <v>52</v>
      </c>
      <c r="G939" t="s">
        <v>3075</v>
      </c>
      <c r="H939" t="s">
        <v>3076</v>
      </c>
    </row>
    <row r="940" spans="1:8">
      <c r="A940" t="n">
        <v>939</v>
      </c>
      <c r="B940" t="s">
        <v>8</v>
      </c>
      <c r="C940" s="1" t="n">
        <v>42194.52423611111</v>
      </c>
      <c r="D940" t="s">
        <v>3077</v>
      </c>
      <c r="E940" t="s">
        <v>3078</v>
      </c>
      <c r="F940" t="s">
        <v>3079</v>
      </c>
      <c r="G940" t="s">
        <v>3080</v>
      </c>
      <c r="H940" t="s">
        <v>3081</v>
      </c>
    </row>
    <row r="941" spans="1:8">
      <c r="A941" t="n">
        <v>940</v>
      </c>
      <c r="B941" t="s">
        <v>8</v>
      </c>
      <c r="C941" s="1" t="n">
        <v>42227.61393518518</v>
      </c>
      <c r="D941" t="s">
        <v>3082</v>
      </c>
      <c r="E941" t="s">
        <v>1104</v>
      </c>
      <c r="F941" t="s">
        <v>25</v>
      </c>
      <c r="G941" t="s">
        <v>3083</v>
      </c>
      <c r="H941" t="s">
        <v>3084</v>
      </c>
    </row>
    <row r="942" spans="1:8">
      <c r="A942" t="n">
        <v>941</v>
      </c>
      <c r="B942" t="s">
        <v>8</v>
      </c>
      <c r="C942" s="1" t="n">
        <v>39734.78913194445</v>
      </c>
      <c r="D942" t="s">
        <v>3085</v>
      </c>
      <c r="E942" t="s">
        <v>60</v>
      </c>
      <c r="F942" t="s">
        <v>20</v>
      </c>
      <c r="G942" t="s">
        <v>3086</v>
      </c>
      <c r="H942" t="s">
        <v>3087</v>
      </c>
    </row>
    <row r="943" spans="1:8">
      <c r="A943" t="n">
        <v>942</v>
      </c>
      <c r="B943" t="s">
        <v>8</v>
      </c>
      <c r="C943" s="1" t="n">
        <v>40120.38982638889</v>
      </c>
      <c r="D943" t="s">
        <v>3088</v>
      </c>
      <c r="E943" t="s">
        <v>2000</v>
      </c>
      <c r="F943" t="s">
        <v>2001</v>
      </c>
      <c r="G943" t="s">
        <v>3089</v>
      </c>
      <c r="H943" t="s">
        <v>3090</v>
      </c>
    </row>
    <row r="944" spans="1:8">
      <c r="A944" t="n">
        <v>943</v>
      </c>
      <c r="B944" t="s">
        <v>8</v>
      </c>
      <c r="C944" s="1" t="n">
        <v>42272.7770949074</v>
      </c>
      <c r="D944" t="s">
        <v>3091</v>
      </c>
      <c r="E944" t="s">
        <v>25</v>
      </c>
      <c r="F944" t="s">
        <v>24</v>
      </c>
      <c r="G944" t="s">
        <v>3092</v>
      </c>
      <c r="H944" t="s">
        <v>3093</v>
      </c>
    </row>
    <row r="945" spans="1:8">
      <c r="A945" t="n">
        <v>944</v>
      </c>
      <c r="B945" t="s">
        <v>8</v>
      </c>
      <c r="C945" s="1" t="n">
        <v>40648.62575231482</v>
      </c>
      <c r="D945" t="s">
        <v>3094</v>
      </c>
      <c r="E945" t="s">
        <v>161</v>
      </c>
      <c r="F945" t="s">
        <v>56</v>
      </c>
      <c r="G945" t="s">
        <v>3095</v>
      </c>
      <c r="H945" t="s">
        <v>3096</v>
      </c>
    </row>
    <row r="946" spans="1:8">
      <c r="A946" t="n">
        <v>945</v>
      </c>
      <c r="B946" t="s">
        <v>1</v>
      </c>
      <c r="C946" s="1" t="n">
        <v>42301.65131944444</v>
      </c>
      <c r="D946" t="s">
        <v>3097</v>
      </c>
      <c r="E946" t="s">
        <v>146</v>
      </c>
      <c r="F946" t="s">
        <v>2651</v>
      </c>
      <c r="G946" t="s">
        <v>31</v>
      </c>
      <c r="H946" t="s">
        <v>3098</v>
      </c>
    </row>
    <row r="947" spans="1:8">
      <c r="A947" t="n">
        <v>946</v>
      </c>
      <c r="B947" t="s">
        <v>8</v>
      </c>
      <c r="C947" s="1" t="n">
        <v>41955.55106481481</v>
      </c>
      <c r="D947" t="s">
        <v>3099</v>
      </c>
      <c r="E947" t="s">
        <v>67</v>
      </c>
      <c r="F947" t="s">
        <v>68</v>
      </c>
      <c r="G947" t="s">
        <v>3100</v>
      </c>
      <c r="H947" t="s">
        <v>3101</v>
      </c>
    </row>
    <row r="948" spans="1:8">
      <c r="A948" t="n">
        <v>947</v>
      </c>
      <c r="B948" t="s">
        <v>8</v>
      </c>
      <c r="C948" s="1" t="n">
        <v>39413.45627314815</v>
      </c>
      <c r="D948" t="s">
        <v>3102</v>
      </c>
      <c r="E948" t="s">
        <v>184</v>
      </c>
      <c r="G948" t="s">
        <v>3103</v>
      </c>
      <c r="H948" t="s">
        <v>3104</v>
      </c>
    </row>
    <row r="949" spans="1:8">
      <c r="A949" t="n">
        <v>948</v>
      </c>
      <c r="B949" t="s">
        <v>8</v>
      </c>
      <c r="C949" s="1" t="n">
        <v>41862.53207175926</v>
      </c>
      <c r="D949" t="s">
        <v>3105</v>
      </c>
      <c r="E949">
        <f>?utf-8?Q?S.=20Daniel=20Abraham=20Center=20for=20Middle=20East=20Peace?=
	&lt;info@centerpeace.org&gt;</f>
        <v/>
      </c>
      <c r="F949" t="s">
        <v>52</v>
      </c>
      <c r="G949">
        <f>?utf-8?Q?News=20Update=20=2D=20August=2011?=</f>
        <v/>
      </c>
      <c r="H949" t="s">
        <v>3106</v>
      </c>
    </row>
    <row r="950" spans="1:8">
      <c r="A950" t="n">
        <v>949</v>
      </c>
      <c r="B950" t="s">
        <v>8</v>
      </c>
      <c r="C950" s="1" t="n">
        <v>42207.63255787037</v>
      </c>
      <c r="D950" t="s">
        <v>3107</v>
      </c>
      <c r="E950" t="s">
        <v>225</v>
      </c>
      <c r="F950" t="s">
        <v>1293</v>
      </c>
      <c r="G950" t="s">
        <v>3108</v>
      </c>
      <c r="H950" t="s">
        <v>3109</v>
      </c>
    </row>
    <row r="951" spans="1:8">
      <c r="A951" t="n">
        <v>950</v>
      </c>
      <c r="B951" t="s">
        <v>8</v>
      </c>
      <c r="C951" s="1" t="n">
        <v>41973.81864583334</v>
      </c>
      <c r="D951" t="s">
        <v>3110</v>
      </c>
      <c r="E951" t="s">
        <v>25</v>
      </c>
      <c r="F951" t="s">
        <v>3111</v>
      </c>
      <c r="G951" t="s">
        <v>3112</v>
      </c>
      <c r="H951" t="s">
        <v>3113</v>
      </c>
    </row>
    <row r="952" spans="1:8">
      <c r="A952" t="n">
        <v>951</v>
      </c>
      <c r="B952" t="s">
        <v>8</v>
      </c>
      <c r="C952" s="1" t="n">
        <v>41841.74356481482</v>
      </c>
      <c r="D952" t="s">
        <v>3114</v>
      </c>
      <c r="E952" t="s">
        <v>67</v>
      </c>
      <c r="F952" t="s">
        <v>68</v>
      </c>
      <c r="G952" t="s">
        <v>3115</v>
      </c>
      <c r="H952" t="s">
        <v>3116</v>
      </c>
    </row>
    <row r="953" spans="1:8">
      <c r="A953" t="n">
        <v>952</v>
      </c>
      <c r="B953" t="s">
        <v>8</v>
      </c>
      <c r="C953" s="1" t="n">
        <v>42391.77633101852</v>
      </c>
      <c r="D953" t="s">
        <v>3117</v>
      </c>
      <c r="E953" t="s">
        <v>509</v>
      </c>
      <c r="F953" t="s">
        <v>52</v>
      </c>
      <c r="G953" t="s">
        <v>3118</v>
      </c>
      <c r="H953" t="s">
        <v>3119</v>
      </c>
    </row>
    <row r="954" spans="1:8">
      <c r="A954" t="n">
        <v>953</v>
      </c>
      <c r="B954" t="s">
        <v>8</v>
      </c>
      <c r="C954" s="1" t="n">
        <v>41217.64475694444</v>
      </c>
      <c r="D954" t="s">
        <v>3120</v>
      </c>
      <c r="E954" t="s">
        <v>3121</v>
      </c>
      <c r="F954" t="s">
        <v>25</v>
      </c>
      <c r="G954" t="s">
        <v>3122</v>
      </c>
      <c r="H954" t="s">
        <v>3123</v>
      </c>
    </row>
    <row r="955" spans="1:8">
      <c r="A955" t="n">
        <v>954</v>
      </c>
      <c r="B955" t="s">
        <v>8</v>
      </c>
      <c r="C955" s="1" t="n">
        <v>42216.49846064814</v>
      </c>
      <c r="D955" t="s">
        <v>3124</v>
      </c>
      <c r="E955" t="s">
        <v>1647</v>
      </c>
      <c r="F955" t="s">
        <v>1647</v>
      </c>
      <c r="G955" t="s">
        <v>3125</v>
      </c>
      <c r="H955" t="s">
        <v>3126</v>
      </c>
    </row>
    <row r="956" spans="1:8">
      <c r="A956" t="n">
        <v>955</v>
      </c>
      <c r="B956" t="s">
        <v>8</v>
      </c>
      <c r="C956" s="1" t="n">
        <v>42199.9387037037</v>
      </c>
      <c r="D956" t="s">
        <v>3127</v>
      </c>
      <c r="E956" t="s">
        <v>266</v>
      </c>
      <c r="F956" t="s">
        <v>140</v>
      </c>
      <c r="G956" t="s">
        <v>3128</v>
      </c>
      <c r="H956" t="s">
        <v>3129</v>
      </c>
    </row>
    <row r="957" spans="1:8">
      <c r="A957" t="n">
        <v>956</v>
      </c>
      <c r="B957" t="s">
        <v>8</v>
      </c>
      <c r="C957" s="1" t="n">
        <v>39729.62528935185</v>
      </c>
      <c r="D957" t="s">
        <v>3130</v>
      </c>
      <c r="E957" t="s">
        <v>768</v>
      </c>
      <c r="F957" t="s">
        <v>283</v>
      </c>
      <c r="G957" t="s">
        <v>3131</v>
      </c>
      <c r="H957" t="s">
        <v>3132</v>
      </c>
    </row>
    <row r="958" spans="1:8">
      <c r="A958" t="n">
        <v>957</v>
      </c>
      <c r="B958" t="s">
        <v>8</v>
      </c>
      <c r="C958" s="1" t="n">
        <v>39653.97967592593</v>
      </c>
      <c r="D958" t="s">
        <v>3133</v>
      </c>
      <c r="E958" t="s">
        <v>3134</v>
      </c>
      <c r="F958" t="s">
        <v>25</v>
      </c>
      <c r="G958" t="s">
        <v>3135</v>
      </c>
      <c r="H958" t="s">
        <v>3136</v>
      </c>
    </row>
    <row r="959" spans="1:8">
      <c r="A959" t="n">
        <v>958</v>
      </c>
      <c r="B959" t="s">
        <v>8</v>
      </c>
      <c r="C959" s="1" t="n">
        <v>39728.16006944444</v>
      </c>
      <c r="D959" t="s">
        <v>3137</v>
      </c>
      <c r="E959" t="s">
        <v>955</v>
      </c>
      <c r="F959" t="s">
        <v>473</v>
      </c>
      <c r="G959" t="s">
        <v>3138</v>
      </c>
      <c r="H959" t="s">
        <v>3139</v>
      </c>
    </row>
    <row r="960" spans="1:8">
      <c r="A960" t="n">
        <v>959</v>
      </c>
      <c r="B960" t="s">
        <v>8</v>
      </c>
      <c r="C960" s="1" t="n">
        <v>42408.84689814815</v>
      </c>
      <c r="D960" t="s">
        <v>3140</v>
      </c>
      <c r="E960" t="s">
        <v>145</v>
      </c>
      <c r="F960" t="s">
        <v>2269</v>
      </c>
      <c r="G960" t="s">
        <v>2270</v>
      </c>
      <c r="H960" t="s">
        <v>3141</v>
      </c>
    </row>
    <row r="961" spans="1:8">
      <c r="A961" t="n">
        <v>960</v>
      </c>
      <c r="B961" t="s">
        <v>8</v>
      </c>
      <c r="C961" s="1" t="n">
        <v>41841.97163194444</v>
      </c>
      <c r="D961" t="s">
        <v>3142</v>
      </c>
      <c r="E961" t="s">
        <v>67</v>
      </c>
      <c r="F961" t="s">
        <v>68</v>
      </c>
      <c r="G961">
        <f>?UTF-8?Q?Highlights=3A_Hillary_Clinton=E2=80=99s_Facebook_Town_Hall?=</f>
        <v/>
      </c>
      <c r="H961" t="s">
        <v>3143</v>
      </c>
    </row>
    <row r="962" spans="1:8">
      <c r="A962" t="n">
        <v>961</v>
      </c>
      <c r="B962" t="s">
        <v>8</v>
      </c>
      <c r="C962" s="1" t="n">
        <v>42095.71936342592</v>
      </c>
      <c r="D962" t="s">
        <v>3144</v>
      </c>
      <c r="E962" t="s">
        <v>749</v>
      </c>
      <c r="F962" t="s">
        <v>3145</v>
      </c>
      <c r="G962" t="s">
        <v>2357</v>
      </c>
      <c r="H962" t="s">
        <v>3146</v>
      </c>
    </row>
    <row r="963" spans="1:8">
      <c r="A963" t="n">
        <v>962</v>
      </c>
      <c r="B963" t="s">
        <v>8</v>
      </c>
      <c r="C963" s="1" t="n">
        <v>41915.56399305556</v>
      </c>
      <c r="D963" t="s">
        <v>3147</v>
      </c>
      <c r="E963" t="s">
        <v>67</v>
      </c>
      <c r="F963" t="s">
        <v>68</v>
      </c>
      <c r="G963" t="s">
        <v>3148</v>
      </c>
      <c r="H963" t="s">
        <v>3149</v>
      </c>
    </row>
    <row r="964" spans="1:8">
      <c r="A964" t="n">
        <v>963</v>
      </c>
      <c r="B964" t="s">
        <v>8</v>
      </c>
      <c r="C964" s="1" t="n">
        <v>42046.56195601852</v>
      </c>
      <c r="D964" t="s">
        <v>3150</v>
      </c>
      <c r="E964" t="s">
        <v>67</v>
      </c>
      <c r="F964" t="s">
        <v>68</v>
      </c>
      <c r="G964">
        <f>?UTF-8?Q?=E2=80=8BCorrect_The_Record_Wednesday_February_11=2C_2015_Mo?=
	=?UTF-8?Q?rning_Roundup?=</f>
        <v/>
      </c>
      <c r="H964" t="s">
        <v>3151</v>
      </c>
    </row>
    <row r="965" spans="1:8">
      <c r="A965" t="n">
        <v>964</v>
      </c>
      <c r="B965" t="s">
        <v>8</v>
      </c>
      <c r="C965" s="1" t="n">
        <v>41884.78</v>
      </c>
      <c r="D965" t="s">
        <v>3152</v>
      </c>
      <c r="E965" t="s">
        <v>3153</v>
      </c>
      <c r="F965" t="s">
        <v>52</v>
      </c>
      <c r="G965" t="s">
        <v>3154</v>
      </c>
      <c r="H965" t="s">
        <v>3155</v>
      </c>
    </row>
    <row r="966" spans="1:8">
      <c r="A966" t="n">
        <v>965</v>
      </c>
      <c r="B966" t="s">
        <v>1</v>
      </c>
      <c r="C966" s="1" t="n">
        <v>42108.95853009259</v>
      </c>
      <c r="D966" t="s">
        <v>3156</v>
      </c>
      <c r="E966" t="s">
        <v>2381</v>
      </c>
      <c r="F966" t="s">
        <v>210</v>
      </c>
      <c r="G966">
        <f>?UTF-8?Q?Marco_Rubio_on_CNN=E2=80=99s_The_Lead_w=2F_Jake_Tapper_=284=2F14?=
	=?UTF-8?Q?=2F15=29?=</f>
        <v/>
      </c>
      <c r="H966" t="s">
        <v>3157</v>
      </c>
    </row>
    <row r="967" spans="1:8">
      <c r="A967" t="n">
        <v>966</v>
      </c>
      <c r="B967" t="s">
        <v>8</v>
      </c>
      <c r="C967" s="1" t="n">
        <v>42293.97188657407</v>
      </c>
      <c r="D967" t="s">
        <v>3158</v>
      </c>
      <c r="E967">
        <f>?utf-8?Q?The=20Common=20Good?= &lt;patriciaduff@thecommongood.net&gt;</f>
        <v/>
      </c>
      <c r="F967" t="s">
        <v>52</v>
      </c>
      <c r="G967">
        <f>?utf-8?Q?New=20News=21=20=2810=2F16=2F2015=29?=</f>
        <v/>
      </c>
      <c r="H967" t="s">
        <v>3159</v>
      </c>
    </row>
    <row r="968" spans="1:8">
      <c r="A968" t="n">
        <v>967</v>
      </c>
      <c r="B968" t="s">
        <v>8</v>
      </c>
      <c r="C968" s="1" t="n">
        <v>39665.02447916667</v>
      </c>
      <c r="D968" t="s">
        <v>3160</v>
      </c>
      <c r="E968" t="s">
        <v>60</v>
      </c>
      <c r="F968" t="s">
        <v>20</v>
      </c>
      <c r="G968" t="s">
        <v>3161</v>
      </c>
      <c r="H968" t="s">
        <v>3162</v>
      </c>
    </row>
    <row r="969" spans="1:8">
      <c r="A969" t="n">
        <v>968</v>
      </c>
      <c r="B969" t="s">
        <v>8</v>
      </c>
      <c r="C969" s="1" t="n">
        <v>42216.71119212963</v>
      </c>
      <c r="D969" t="s">
        <v>3163</v>
      </c>
      <c r="E969" t="s">
        <v>132</v>
      </c>
      <c r="F969" t="s">
        <v>1677</v>
      </c>
      <c r="G969" t="s">
        <v>1678</v>
      </c>
      <c r="H969" t="s">
        <v>3164</v>
      </c>
    </row>
    <row r="970" spans="1:8">
      <c r="A970" t="n">
        <v>969</v>
      </c>
      <c r="B970" t="s">
        <v>8</v>
      </c>
      <c r="C970" s="1" t="n">
        <v>42127.95439814815</v>
      </c>
      <c r="D970" t="s">
        <v>3165</v>
      </c>
      <c r="E970" t="s">
        <v>29</v>
      </c>
      <c r="F970" t="s">
        <v>323</v>
      </c>
      <c r="G970" t="s">
        <v>325</v>
      </c>
      <c r="H970" t="s">
        <v>3166</v>
      </c>
    </row>
    <row r="971" spans="1:8">
      <c r="A971" t="n">
        <v>970</v>
      </c>
      <c r="B971" t="s">
        <v>8</v>
      </c>
      <c r="C971" s="1" t="n">
        <v>42276.69303240741</v>
      </c>
      <c r="D971" t="s">
        <v>3167</v>
      </c>
      <c r="E971" t="s">
        <v>3168</v>
      </c>
      <c r="F971" t="s">
        <v>3168</v>
      </c>
      <c r="G971" t="s">
        <v>3169</v>
      </c>
      <c r="H971" t="s">
        <v>3170</v>
      </c>
    </row>
    <row r="972" spans="1:8">
      <c r="A972" t="n">
        <v>971</v>
      </c>
      <c r="B972" t="s">
        <v>8</v>
      </c>
      <c r="C972" s="1" t="n">
        <v>42144.48653935185</v>
      </c>
      <c r="D972" t="s">
        <v>3171</v>
      </c>
      <c r="E972" t="s">
        <v>87</v>
      </c>
      <c r="F972" t="s">
        <v>87</v>
      </c>
      <c r="G972" t="s">
        <v>3172</v>
      </c>
      <c r="H972" t="s">
        <v>3173</v>
      </c>
    </row>
    <row r="973" spans="1:8">
      <c r="A973" t="n">
        <v>972</v>
      </c>
      <c r="B973" t="s">
        <v>8</v>
      </c>
      <c r="C973" s="1" t="n">
        <v>42117.0586574074</v>
      </c>
      <c r="D973" t="s">
        <v>3174</v>
      </c>
      <c r="E973" t="s">
        <v>146</v>
      </c>
      <c r="F973" t="s">
        <v>3175</v>
      </c>
      <c r="G973" t="s">
        <v>3176</v>
      </c>
      <c r="H973" t="s">
        <v>3177</v>
      </c>
    </row>
    <row r="974" spans="1:8">
      <c r="A974" t="n">
        <v>973</v>
      </c>
      <c r="B974" t="s">
        <v>1</v>
      </c>
      <c r="C974" s="1" t="n">
        <v>42373.72260416667</v>
      </c>
      <c r="D974" t="s">
        <v>3178</v>
      </c>
      <c r="E974" t="s">
        <v>348</v>
      </c>
      <c r="F974" t="s">
        <v>25</v>
      </c>
      <c r="G974" t="s">
        <v>1584</v>
      </c>
      <c r="H974" t="s">
        <v>3179</v>
      </c>
    </row>
    <row r="975" spans="1:8">
      <c r="A975" t="n">
        <v>974</v>
      </c>
      <c r="B975" t="s">
        <v>8</v>
      </c>
      <c r="C975" s="1" t="n">
        <v>39556.62728009259</v>
      </c>
      <c r="D975" t="s">
        <v>3180</v>
      </c>
      <c r="E975" t="s">
        <v>3181</v>
      </c>
      <c r="F975" t="s">
        <v>56</v>
      </c>
      <c r="G975" t="s">
        <v>3182</v>
      </c>
      <c r="H975" t="s">
        <v>3183</v>
      </c>
    </row>
    <row r="976" spans="1:8">
      <c r="A976" t="n">
        <v>975</v>
      </c>
      <c r="B976" t="s">
        <v>1</v>
      </c>
      <c r="C976" s="1" t="n">
        <v>42229.80488425926</v>
      </c>
      <c r="D976" t="s">
        <v>3184</v>
      </c>
      <c r="E976" t="s">
        <v>145</v>
      </c>
      <c r="F976" t="s">
        <v>132</v>
      </c>
      <c r="G976" t="s">
        <v>405</v>
      </c>
      <c r="H976" t="s">
        <v>3185</v>
      </c>
    </row>
    <row r="977" spans="1:8">
      <c r="A977" t="n">
        <v>976</v>
      </c>
      <c r="B977" t="s">
        <v>8</v>
      </c>
      <c r="C977" s="1" t="n">
        <v>39770.89304398148</v>
      </c>
      <c r="D977" t="s">
        <v>3186</v>
      </c>
      <c r="E977" t="s">
        <v>3187</v>
      </c>
      <c r="F977" t="s">
        <v>387</v>
      </c>
      <c r="G977" t="s">
        <v>3188</v>
      </c>
      <c r="H977" t="s">
        <v>3189</v>
      </c>
    </row>
    <row r="978" spans="1:8">
      <c r="A978" t="n">
        <v>977</v>
      </c>
      <c r="B978" t="s">
        <v>1</v>
      </c>
      <c r="C978" s="1" t="n">
        <v>42120.57590277777</v>
      </c>
      <c r="D978" t="s">
        <v>3190</v>
      </c>
      <c r="E978" t="s">
        <v>15</v>
      </c>
      <c r="F978" t="s">
        <v>16</v>
      </c>
      <c r="G978">
        <f>?UTF-8?Q?=27This_Week=27_Transcript=3A_=27Clinton_Cash=E2=80=99_Author_Pete?=
	=?UTF-8?Q?r_Schweizer?=</f>
        <v/>
      </c>
      <c r="H978" t="s">
        <v>3191</v>
      </c>
    </row>
    <row r="979" spans="1:8">
      <c r="A979" t="n">
        <v>978</v>
      </c>
      <c r="B979" t="s">
        <v>8</v>
      </c>
      <c r="C979" s="1" t="n">
        <v>41858.7409375</v>
      </c>
      <c r="D979" t="s">
        <v>3192</v>
      </c>
      <c r="E979" t="s">
        <v>67</v>
      </c>
      <c r="F979" t="s">
        <v>68</v>
      </c>
      <c r="G979" t="s">
        <v>3193</v>
      </c>
      <c r="H979" t="s">
        <v>3194</v>
      </c>
    </row>
    <row r="980" spans="1:8">
      <c r="A980" t="n">
        <v>979</v>
      </c>
      <c r="B980" t="s">
        <v>8</v>
      </c>
      <c r="C980" s="1" t="n">
        <v>42200.67653935185</v>
      </c>
      <c r="D980" t="s">
        <v>3195</v>
      </c>
      <c r="E980" t="s">
        <v>1286</v>
      </c>
      <c r="F980" t="s">
        <v>25</v>
      </c>
      <c r="G980" t="s">
        <v>3196</v>
      </c>
      <c r="H980" t="s">
        <v>3197</v>
      </c>
    </row>
    <row r="981" spans="1:8">
      <c r="A981" t="n">
        <v>980</v>
      </c>
      <c r="B981" t="s">
        <v>8</v>
      </c>
      <c r="C981" s="1" t="n">
        <v>39624.76545138889</v>
      </c>
      <c r="D981" t="s">
        <v>3198</v>
      </c>
      <c r="E981" t="s">
        <v>472</v>
      </c>
      <c r="F981" t="s">
        <v>473</v>
      </c>
      <c r="G981" t="s">
        <v>3199</v>
      </c>
      <c r="H981" t="s">
        <v>3200</v>
      </c>
    </row>
    <row r="982" spans="1:8">
      <c r="A982" t="n">
        <v>981</v>
      </c>
      <c r="B982" t="s">
        <v>8</v>
      </c>
      <c r="C982" s="1" t="n">
        <v>42114.92497685185</v>
      </c>
      <c r="D982" t="s">
        <v>3201</v>
      </c>
      <c r="E982" t="s">
        <v>39</v>
      </c>
      <c r="F982" t="s">
        <v>2425</v>
      </c>
      <c r="G982" t="s">
        <v>2426</v>
      </c>
      <c r="H982" t="s">
        <v>3202</v>
      </c>
    </row>
    <row r="983" spans="1:8">
      <c r="A983" t="n">
        <v>982</v>
      </c>
      <c r="B983" t="s">
        <v>8</v>
      </c>
      <c r="C983" s="1" t="n">
        <v>42283.8943287037</v>
      </c>
      <c r="D983" t="s">
        <v>3203</v>
      </c>
      <c r="E983" t="s">
        <v>242</v>
      </c>
      <c r="F983" t="s">
        <v>52</v>
      </c>
      <c r="G983" t="s">
        <v>3204</v>
      </c>
      <c r="H983" t="s">
        <v>3205</v>
      </c>
    </row>
    <row r="984" spans="1:8">
      <c r="A984" t="n">
        <v>983</v>
      </c>
      <c r="B984" t="s">
        <v>8</v>
      </c>
      <c r="C984" s="1" t="n">
        <v>42188.59628472223</v>
      </c>
      <c r="D984" t="s">
        <v>3206</v>
      </c>
      <c r="E984" t="s">
        <v>3207</v>
      </c>
      <c r="F984" t="s">
        <v>3208</v>
      </c>
      <c r="G984" t="s">
        <v>3209</v>
      </c>
      <c r="H984" t="s">
        <v>3210</v>
      </c>
    </row>
    <row r="985" spans="1:8">
      <c r="A985" t="n">
        <v>984</v>
      </c>
      <c r="B985" t="s">
        <v>8</v>
      </c>
      <c r="C985" s="1" t="n">
        <v>39684.74342592592</v>
      </c>
      <c r="D985" t="s">
        <v>3211</v>
      </c>
      <c r="E985" t="s">
        <v>96</v>
      </c>
      <c r="F985" t="s">
        <v>20</v>
      </c>
      <c r="G985" t="s">
        <v>3212</v>
      </c>
      <c r="H985" t="s">
        <v>3213</v>
      </c>
    </row>
    <row r="986" spans="1:8">
      <c r="A986" t="n">
        <v>985</v>
      </c>
      <c r="B986" t="s">
        <v>8</v>
      </c>
      <c r="C986" s="1" t="n">
        <v>42234.9797800926</v>
      </c>
      <c r="D986" t="s">
        <v>3214</v>
      </c>
      <c r="E986" t="s">
        <v>581</v>
      </c>
      <c r="F986" t="s">
        <v>25</v>
      </c>
      <c r="G986" t="s">
        <v>582</v>
      </c>
      <c r="H986" t="s">
        <v>3215</v>
      </c>
    </row>
    <row r="987" spans="1:8">
      <c r="A987" t="n">
        <v>986</v>
      </c>
      <c r="B987" t="s">
        <v>8</v>
      </c>
      <c r="C987" s="1" t="n">
        <v>41951.7294212963</v>
      </c>
      <c r="D987" t="s">
        <v>3216</v>
      </c>
      <c r="E987" t="s">
        <v>67</v>
      </c>
      <c r="F987" t="s">
        <v>3217</v>
      </c>
      <c r="G987" t="s">
        <v>3218</v>
      </c>
      <c r="H987" t="s">
        <v>3219</v>
      </c>
    </row>
    <row r="988" spans="1:8">
      <c r="A988" t="n">
        <v>987</v>
      </c>
      <c r="B988" t="s">
        <v>8</v>
      </c>
      <c r="C988" s="1" t="n">
        <v>42244.79059027778</v>
      </c>
      <c r="D988" t="s">
        <v>3220</v>
      </c>
      <c r="E988" t="s">
        <v>3221</v>
      </c>
      <c r="F988" t="s">
        <v>3222</v>
      </c>
      <c r="G988" t="s">
        <v>3223</v>
      </c>
      <c r="H988" t="s">
        <v>3224</v>
      </c>
    </row>
    <row r="989" spans="1:8">
      <c r="A989" t="n">
        <v>988</v>
      </c>
      <c r="B989" t="s">
        <v>8</v>
      </c>
      <c r="C989" s="1" t="n">
        <v>42010.89050925926</v>
      </c>
      <c r="D989" t="s">
        <v>3225</v>
      </c>
      <c r="E989" t="s">
        <v>111</v>
      </c>
      <c r="F989" t="s">
        <v>52</v>
      </c>
      <c r="G989" t="s">
        <v>3226</v>
      </c>
      <c r="H989" t="s">
        <v>3227</v>
      </c>
    </row>
    <row r="990" spans="1:8">
      <c r="A990" t="n">
        <v>989</v>
      </c>
      <c r="B990" t="s">
        <v>1</v>
      </c>
      <c r="C990" s="1" t="n">
        <v>42119.66164351852</v>
      </c>
      <c r="D990" t="s">
        <v>3228</v>
      </c>
      <c r="E990" t="s">
        <v>43</v>
      </c>
      <c r="F990" t="s">
        <v>146</v>
      </c>
      <c r="G990" t="s">
        <v>3229</v>
      </c>
      <c r="H990" t="s">
        <v>3230</v>
      </c>
    </row>
    <row r="991" spans="1:8">
      <c r="A991" t="n">
        <v>990</v>
      </c>
      <c r="B991" t="s">
        <v>8</v>
      </c>
      <c r="C991" s="1" t="n">
        <v>42163.67532407407</v>
      </c>
      <c r="D991" t="s">
        <v>3231</v>
      </c>
      <c r="E991" t="s">
        <v>3232</v>
      </c>
      <c r="F991" t="s">
        <v>3233</v>
      </c>
      <c r="G991" t="s">
        <v>3234</v>
      </c>
      <c r="H991" t="s">
        <v>3235</v>
      </c>
    </row>
    <row r="992" spans="1:8">
      <c r="A992" t="n">
        <v>991</v>
      </c>
      <c r="B992" t="s">
        <v>8</v>
      </c>
      <c r="C992" s="1" t="n">
        <v>42230.82322916666</v>
      </c>
      <c r="D992" t="s">
        <v>3236</v>
      </c>
      <c r="E992" t="s">
        <v>25</v>
      </c>
      <c r="F992" t="s">
        <v>132</v>
      </c>
      <c r="G992" t="s">
        <v>3237</v>
      </c>
      <c r="H992" t="s">
        <v>3238</v>
      </c>
    </row>
    <row r="993" spans="1:8">
      <c r="A993" t="n">
        <v>992</v>
      </c>
      <c r="B993" t="s">
        <v>1</v>
      </c>
      <c r="C993" s="1" t="n">
        <v>42310.66945601852</v>
      </c>
      <c r="D993" t="s">
        <v>3239</v>
      </c>
      <c r="E993" t="s">
        <v>24</v>
      </c>
      <c r="F993" t="s">
        <v>25</v>
      </c>
      <c r="G993" t="s">
        <v>3240</v>
      </c>
      <c r="H993" t="s">
        <v>3241</v>
      </c>
    </row>
    <row r="994" spans="1:8">
      <c r="A994" t="n">
        <v>993</v>
      </c>
      <c r="B994" t="s">
        <v>8</v>
      </c>
      <c r="C994" s="1" t="n">
        <v>39615.51614583333</v>
      </c>
      <c r="D994" t="s">
        <v>3242</v>
      </c>
      <c r="E994" t="s">
        <v>135</v>
      </c>
      <c r="F994" t="s">
        <v>136</v>
      </c>
      <c r="G994" t="s">
        <v>3243</v>
      </c>
      <c r="H994" t="s">
        <v>3244</v>
      </c>
    </row>
    <row r="995" spans="1:8">
      <c r="A995" t="n">
        <v>994</v>
      </c>
      <c r="B995" t="s">
        <v>8</v>
      </c>
      <c r="C995" s="1" t="n">
        <v>42226.61545138889</v>
      </c>
      <c r="D995" t="s">
        <v>3245</v>
      </c>
      <c r="E995" t="s">
        <v>619</v>
      </c>
      <c r="F995" t="s">
        <v>25</v>
      </c>
      <c r="G995" t="s">
        <v>3246</v>
      </c>
      <c r="H995" t="s">
        <v>3247</v>
      </c>
    </row>
    <row r="996" spans="1:8">
      <c r="A996" t="n">
        <v>995</v>
      </c>
      <c r="B996" t="s">
        <v>8</v>
      </c>
      <c r="C996" s="1" t="n">
        <v>42200.87972222222</v>
      </c>
      <c r="D996" t="s">
        <v>3248</v>
      </c>
      <c r="E996" t="s">
        <v>1590</v>
      </c>
      <c r="F996" t="s">
        <v>25</v>
      </c>
      <c r="G996">
        <f>?utf-8?Q?Fwd=3A_AIPAC=E2=80=99s_Position_on_the_Iran_Nuclear_Ag?=
 =?utf-8?Q?reement?=</f>
        <v/>
      </c>
      <c r="H996" t="s">
        <v>3249</v>
      </c>
    </row>
    <row r="997" spans="1:8">
      <c r="A997" t="n">
        <v>996</v>
      </c>
      <c r="B997" t="s">
        <v>8</v>
      </c>
      <c r="C997" s="1" t="n">
        <v>41975.54969907407</v>
      </c>
      <c r="D997" t="s">
        <v>3250</v>
      </c>
      <c r="E997" t="s">
        <v>67</v>
      </c>
      <c r="F997" t="s">
        <v>68</v>
      </c>
      <c r="G997" t="s">
        <v>3251</v>
      </c>
      <c r="H997" t="s">
        <v>3252</v>
      </c>
    </row>
    <row r="998" spans="1:8">
      <c r="A998" t="n">
        <v>997</v>
      </c>
      <c r="B998" t="s">
        <v>8</v>
      </c>
      <c r="C998" s="1" t="n">
        <v>40731.52491898148</v>
      </c>
      <c r="D998" t="s">
        <v>3253</v>
      </c>
      <c r="E998" t="s">
        <v>72</v>
      </c>
      <c r="F998" t="s">
        <v>72</v>
      </c>
      <c r="G998" t="s">
        <v>3254</v>
      </c>
      <c r="H998" t="s">
        <v>3255</v>
      </c>
    </row>
    <row r="999" spans="1:8">
      <c r="A999" t="n">
        <v>998</v>
      </c>
      <c r="B999" t="s">
        <v>1</v>
      </c>
      <c r="C999" s="1" t="n">
        <v>42125.759375</v>
      </c>
      <c r="D999" t="s">
        <v>3256</v>
      </c>
      <c r="E999" t="s">
        <v>262</v>
      </c>
      <c r="F999" t="s">
        <v>3257</v>
      </c>
      <c r="G999" t="s">
        <v>436</v>
      </c>
      <c r="H999" t="s">
        <v>3258</v>
      </c>
    </row>
    <row r="1000" spans="1:8">
      <c r="A1000" t="n">
        <v>999</v>
      </c>
      <c r="B1000" t="s">
        <v>8</v>
      </c>
      <c r="C1000" s="1" t="n">
        <v>41860.58337962963</v>
      </c>
      <c r="D1000" t="s">
        <v>3259</v>
      </c>
      <c r="E1000" t="s">
        <v>411</v>
      </c>
      <c r="F1000" t="s">
        <v>100</v>
      </c>
      <c r="G1000">
        <f>?utf-8?Q?Invitation:_Which_Poses_the_Bigger_Threat_to_U.S.?=
  =?utf-8?Q?_National_Security?=
  =?utf-8?Q?=e2=80=94Iran_or_Non-State_Sunni_Extremism?=
  =?utf-8?Q?=3f_-_Thursday,_August_14,_12:00_-_1:30_pm?=</f>
        <v/>
      </c>
      <c r="H1000" t="s">
        <v>3260</v>
      </c>
    </row>
    <row r="1001" spans="1:8">
      <c r="A1001" t="n">
        <v>1000</v>
      </c>
      <c r="B1001" t="s">
        <v>8</v>
      </c>
      <c r="C1001" s="1" t="n">
        <v>42412.99761574074</v>
      </c>
      <c r="D1001" t="s">
        <v>3261</v>
      </c>
      <c r="E1001">
        <f>?utf-8?Q?The=20Common=20Good?= &lt;patriciaduff@thecommongood.net&gt;</f>
        <v/>
      </c>
      <c r="F1001" t="s">
        <v>52</v>
      </c>
      <c r="G1001">
        <f>?utf-8?Q?New=20News=21=20=282=2F12=2F2016=29?=</f>
        <v/>
      </c>
      <c r="H1001" t="s">
        <v>3262</v>
      </c>
    </row>
    <row r="1002" spans="1:8">
      <c r="A1002" t="n">
        <v>1001</v>
      </c>
      <c r="B1002" t="s">
        <v>8</v>
      </c>
      <c r="C1002" s="1" t="n">
        <v>40095.67836805555</v>
      </c>
      <c r="D1002" t="s">
        <v>3263</v>
      </c>
      <c r="E1002" t="s">
        <v>768</v>
      </c>
      <c r="F1002" t="s">
        <v>283</v>
      </c>
      <c r="G1002" t="s">
        <v>3264</v>
      </c>
      <c r="H1002" t="s">
        <v>3265</v>
      </c>
    </row>
    <row r="1003" spans="1:8">
      <c r="A1003" t="n">
        <v>1002</v>
      </c>
      <c r="B1003" t="s">
        <v>8</v>
      </c>
      <c r="C1003" s="1" t="n">
        <v>41752.95663194444</v>
      </c>
      <c r="D1003" t="s">
        <v>3266</v>
      </c>
      <c r="E1003" t="s">
        <v>1832</v>
      </c>
      <c r="F1003" t="s">
        <v>25</v>
      </c>
      <c r="G1003" t="s">
        <v>3267</v>
      </c>
      <c r="H1003" t="s">
        <v>3268</v>
      </c>
    </row>
    <row r="1004" spans="1:8">
      <c r="A1004" t="n">
        <v>1003</v>
      </c>
      <c r="B1004" t="s">
        <v>1</v>
      </c>
      <c r="C1004" s="1" t="n">
        <v>42414.60976851852</v>
      </c>
      <c r="D1004" t="s">
        <v>3269</v>
      </c>
      <c r="E1004" t="s">
        <v>55</v>
      </c>
      <c r="F1004" t="s">
        <v>56</v>
      </c>
      <c r="G1004">
        <f>?utf-8?B?VGhlIERhaWx5IDIwMjogVHJ1bXAgbA==?=
 =?utf-8?B?b3N0IGxhc3QgbmlnaHTigJlzIGRlYmF0?=
 =?utf-8?B?ZSBpbiBTb3V0aCBDYXJvbGluYS4gSG93IG11Y2ggZG9lcyBpdCBtYXR0ZXI/?=</f>
        <v/>
      </c>
      <c r="H1004" t="s">
        <v>3270</v>
      </c>
    </row>
    <row r="1005" spans="1:8">
      <c r="A1005" t="n">
        <v>1004</v>
      </c>
      <c r="B1005" t="s">
        <v>8</v>
      </c>
      <c r="C1005" s="1" t="n">
        <v>39590.64927083333</v>
      </c>
      <c r="D1005" t="s">
        <v>3271</v>
      </c>
      <c r="E1005" t="s">
        <v>3272</v>
      </c>
      <c r="F1005" t="s">
        <v>20</v>
      </c>
      <c r="G1005" t="s">
        <v>3273</v>
      </c>
      <c r="H1005" t="s">
        <v>3274</v>
      </c>
    </row>
    <row r="1006" spans="1:8">
      <c r="A1006" t="n">
        <v>1005</v>
      </c>
      <c r="B1006" t="s">
        <v>8</v>
      </c>
      <c r="C1006" s="1" t="n">
        <v>41860.70140046296</v>
      </c>
      <c r="D1006" t="s">
        <v>3275</v>
      </c>
      <c r="E1006" t="s">
        <v>67</v>
      </c>
      <c r="F1006" t="s">
        <v>68</v>
      </c>
      <c r="G1006" t="s">
        <v>3276</v>
      </c>
      <c r="H1006" t="s">
        <v>3277</v>
      </c>
    </row>
    <row r="1007" spans="1:8">
      <c r="A1007" t="n">
        <v>1006</v>
      </c>
      <c r="B1007" t="s">
        <v>8</v>
      </c>
      <c r="C1007" s="1" t="n">
        <v>42278.73533564815</v>
      </c>
      <c r="D1007" t="s">
        <v>3278</v>
      </c>
      <c r="E1007" t="s">
        <v>1329</v>
      </c>
      <c r="F1007" t="s">
        <v>52</v>
      </c>
      <c r="G1007" t="s">
        <v>3279</v>
      </c>
      <c r="H1007" t="s">
        <v>3280</v>
      </c>
    </row>
    <row r="1008" spans="1:8">
      <c r="A1008" t="n">
        <v>1007</v>
      </c>
      <c r="B1008" t="s">
        <v>8</v>
      </c>
      <c r="C1008" s="1" t="n">
        <v>42294.43013888889</v>
      </c>
      <c r="D1008" t="s">
        <v>3281</v>
      </c>
      <c r="E1008" t="s">
        <v>25</v>
      </c>
      <c r="F1008" t="s">
        <v>179</v>
      </c>
      <c r="G1008" t="s">
        <v>349</v>
      </c>
      <c r="H1008" t="s">
        <v>3282</v>
      </c>
    </row>
    <row r="1009" spans="1:8">
      <c r="A1009" t="n">
        <v>1008</v>
      </c>
      <c r="B1009" t="s">
        <v>8</v>
      </c>
      <c r="C1009" s="1" t="n">
        <v>41347.66726851852</v>
      </c>
      <c r="D1009" t="s">
        <v>3283</v>
      </c>
      <c r="E1009" t="s">
        <v>1140</v>
      </c>
      <c r="F1009" t="s">
        <v>56</v>
      </c>
      <c r="G1009" t="s">
        <v>3284</v>
      </c>
      <c r="H1009" t="s">
        <v>3285</v>
      </c>
    </row>
    <row r="1010" spans="1:8">
      <c r="A1010" t="n">
        <v>1009</v>
      </c>
      <c r="B1010" t="s">
        <v>8</v>
      </c>
      <c r="C1010" s="1" t="n">
        <v>39675.52953703704</v>
      </c>
      <c r="D1010" t="s">
        <v>3286</v>
      </c>
      <c r="E1010" t="s">
        <v>60</v>
      </c>
      <c r="F1010" t="s">
        <v>188</v>
      </c>
      <c r="G1010" t="s">
        <v>3287</v>
      </c>
      <c r="H1010" t="s">
        <v>3288</v>
      </c>
    </row>
    <row r="1011" spans="1:8">
      <c r="A1011" t="n">
        <v>1010</v>
      </c>
      <c r="B1011" t="s">
        <v>8</v>
      </c>
      <c r="C1011" s="1" t="n">
        <v>40269.60788194444</v>
      </c>
      <c r="D1011" t="s">
        <v>3289</v>
      </c>
      <c r="E1011" t="s">
        <v>3290</v>
      </c>
      <c r="F1011" t="s">
        <v>25</v>
      </c>
      <c r="G1011" t="s">
        <v>3291</v>
      </c>
      <c r="H1011" t="s">
        <v>3292</v>
      </c>
    </row>
    <row r="1012" spans="1:8">
      <c r="A1012" t="n">
        <v>1011</v>
      </c>
      <c r="B1012" t="s">
        <v>8</v>
      </c>
      <c r="C1012" s="1" t="n">
        <v>39752.63550925926</v>
      </c>
      <c r="D1012" t="s">
        <v>3293</v>
      </c>
      <c r="E1012" t="s">
        <v>214</v>
      </c>
      <c r="F1012" t="s">
        <v>215</v>
      </c>
      <c r="G1012" t="s">
        <v>3294</v>
      </c>
      <c r="H1012" t="s">
        <v>3295</v>
      </c>
    </row>
    <row r="1013" spans="1:8">
      <c r="A1013" t="n">
        <v>1012</v>
      </c>
      <c r="B1013" t="s">
        <v>1</v>
      </c>
      <c r="C1013" s="1" t="n">
        <v>42237.9065625</v>
      </c>
      <c r="D1013" t="s">
        <v>3296</v>
      </c>
      <c r="E1013" t="s">
        <v>425</v>
      </c>
      <c r="F1013" t="s">
        <v>56</v>
      </c>
      <c r="G1013" t="s">
        <v>3297</v>
      </c>
      <c r="H1013" t="s">
        <v>3298</v>
      </c>
    </row>
    <row r="1014" spans="1:8">
      <c r="A1014" t="n">
        <v>1013</v>
      </c>
      <c r="B1014" t="s">
        <v>8</v>
      </c>
      <c r="C1014" s="1" t="n">
        <v>39751.48765046296</v>
      </c>
      <c r="D1014" t="s">
        <v>3299</v>
      </c>
      <c r="E1014" t="s">
        <v>999</v>
      </c>
      <c r="F1014" t="s">
        <v>999</v>
      </c>
      <c r="G1014" t="s">
        <v>3300</v>
      </c>
      <c r="H1014" t="s">
        <v>3301</v>
      </c>
    </row>
    <row r="1015" spans="1:8">
      <c r="A1015" t="n">
        <v>1014</v>
      </c>
      <c r="B1015" t="s">
        <v>8</v>
      </c>
      <c r="C1015" s="1" t="n">
        <v>41909.98520833333</v>
      </c>
      <c r="D1015" t="s">
        <v>3302</v>
      </c>
      <c r="E1015" t="s">
        <v>581</v>
      </c>
      <c r="F1015" t="s">
        <v>3303</v>
      </c>
      <c r="G1015" t="s">
        <v>3304</v>
      </c>
      <c r="H1015" t="s">
        <v>3305</v>
      </c>
    </row>
    <row r="1016" spans="1:8">
      <c r="A1016" t="n">
        <v>1015</v>
      </c>
      <c r="B1016" t="s">
        <v>8</v>
      </c>
      <c r="C1016" s="1" t="n">
        <v>39753.11006944445</v>
      </c>
      <c r="D1016" t="s">
        <v>3306</v>
      </c>
      <c r="E1016" t="s">
        <v>1127</v>
      </c>
      <c r="F1016" t="s">
        <v>56</v>
      </c>
      <c r="G1016" t="s">
        <v>1517</v>
      </c>
      <c r="H1016" t="s">
        <v>3307</v>
      </c>
    </row>
    <row r="1017" spans="1:8">
      <c r="A1017" t="n">
        <v>1016</v>
      </c>
      <c r="B1017" t="s">
        <v>1</v>
      </c>
      <c r="C1017" s="1" t="n">
        <v>42446.82902777778</v>
      </c>
      <c r="D1017" t="s">
        <v>3308</v>
      </c>
      <c r="E1017" t="s">
        <v>106</v>
      </c>
      <c r="F1017" t="s">
        <v>107</v>
      </c>
      <c r="G1017" t="s">
        <v>3309</v>
      </c>
      <c r="H1017" t="s">
        <v>3310</v>
      </c>
    </row>
    <row r="1018" spans="1:8">
      <c r="A1018" t="n">
        <v>1017</v>
      </c>
      <c r="B1018" t="s">
        <v>8</v>
      </c>
      <c r="C1018" s="1" t="n">
        <v>41865.56420138889</v>
      </c>
      <c r="D1018" t="s">
        <v>3311</v>
      </c>
      <c r="E1018" t="s">
        <v>67</v>
      </c>
      <c r="F1018" t="s">
        <v>68</v>
      </c>
      <c r="G1018" t="s">
        <v>3312</v>
      </c>
      <c r="H1018" t="s">
        <v>3313</v>
      </c>
    </row>
    <row r="1019" spans="1:8">
      <c r="A1019" t="n">
        <v>1018</v>
      </c>
      <c r="B1019" t="s">
        <v>8</v>
      </c>
      <c r="C1019" s="1" t="n">
        <v>39581.34097222222</v>
      </c>
      <c r="D1019" t="s">
        <v>3314</v>
      </c>
      <c r="E1019" t="s">
        <v>1576</v>
      </c>
      <c r="F1019" t="s">
        <v>3315</v>
      </c>
      <c r="G1019" t="s">
        <v>3316</v>
      </c>
      <c r="H1019" t="s">
        <v>3317</v>
      </c>
    </row>
    <row r="1020" spans="1:8">
      <c r="A1020" t="n">
        <v>1019</v>
      </c>
      <c r="B1020" t="s">
        <v>8</v>
      </c>
      <c r="C1020" s="1" t="n">
        <v>42270.25</v>
      </c>
      <c r="D1020" t="s">
        <v>3318</v>
      </c>
      <c r="E1020" t="s">
        <v>509</v>
      </c>
      <c r="F1020" t="s">
        <v>52</v>
      </c>
      <c r="G1020" t="s">
        <v>3319</v>
      </c>
      <c r="H1020" t="s">
        <v>3320</v>
      </c>
    </row>
    <row r="1021" spans="1:8">
      <c r="A1021" t="n">
        <v>1020</v>
      </c>
      <c r="B1021" t="s">
        <v>8</v>
      </c>
      <c r="C1021" s="1" t="n">
        <v>42113.0187962963</v>
      </c>
      <c r="D1021" t="s">
        <v>3321</v>
      </c>
      <c r="E1021" t="s">
        <v>30</v>
      </c>
      <c r="F1021" t="s">
        <v>984</v>
      </c>
      <c r="G1021" t="s">
        <v>252</v>
      </c>
      <c r="H1021" t="s">
        <v>3322</v>
      </c>
    </row>
    <row r="1022" spans="1:8">
      <c r="A1022" t="n">
        <v>1021</v>
      </c>
      <c r="B1022" t="s">
        <v>8</v>
      </c>
      <c r="C1022" s="1" t="n">
        <v>41858.85427083333</v>
      </c>
      <c r="D1022" t="s">
        <v>3323</v>
      </c>
      <c r="E1022" t="s">
        <v>111</v>
      </c>
      <c r="F1022" t="s">
        <v>52</v>
      </c>
      <c r="G1022" t="s">
        <v>3324</v>
      </c>
      <c r="H1022" t="s">
        <v>3325</v>
      </c>
    </row>
    <row r="1023" spans="1:8">
      <c r="A1023" t="n">
        <v>1022</v>
      </c>
      <c r="B1023" t="s">
        <v>8</v>
      </c>
      <c r="C1023" s="1" t="n">
        <v>39648.81555555556</v>
      </c>
      <c r="D1023" t="s">
        <v>3326</v>
      </c>
      <c r="E1023" t="s">
        <v>2174</v>
      </c>
      <c r="F1023" t="s">
        <v>20</v>
      </c>
      <c r="G1023" t="s">
        <v>3327</v>
      </c>
      <c r="H1023" t="s">
        <v>3328</v>
      </c>
    </row>
    <row r="1024" spans="1:8">
      <c r="A1024" t="n">
        <v>1023</v>
      </c>
      <c r="B1024" t="s">
        <v>8</v>
      </c>
      <c r="C1024" s="1" t="n">
        <v>42106.05340277778</v>
      </c>
      <c r="D1024" t="s">
        <v>3329</v>
      </c>
      <c r="E1024" t="s">
        <v>25</v>
      </c>
      <c r="F1024" t="s">
        <v>3330</v>
      </c>
      <c r="G1024" t="s">
        <v>3331</v>
      </c>
      <c r="H1024" t="s">
        <v>3332</v>
      </c>
    </row>
    <row r="1025" spans="1:8">
      <c r="A1025" t="n">
        <v>1024</v>
      </c>
      <c r="B1025" t="s">
        <v>8</v>
      </c>
      <c r="C1025" s="1" t="n">
        <v>41156.86863425926</v>
      </c>
      <c r="D1025" t="s">
        <v>3333</v>
      </c>
      <c r="E1025" t="s">
        <v>559</v>
      </c>
      <c r="F1025" t="s">
        <v>3334</v>
      </c>
      <c r="G1025" t="s">
        <v>871</v>
      </c>
      <c r="H1025" t="s">
        <v>3335</v>
      </c>
    </row>
    <row r="1026" spans="1:8">
      <c r="A1026" t="n">
        <v>1025</v>
      </c>
      <c r="B1026" t="s">
        <v>8</v>
      </c>
      <c r="C1026" s="1" t="n">
        <v>42043.80927083334</v>
      </c>
      <c r="D1026" t="s">
        <v>3336</v>
      </c>
      <c r="E1026" t="s">
        <v>67</v>
      </c>
      <c r="F1026" t="s">
        <v>68</v>
      </c>
      <c r="G1026" t="s">
        <v>3337</v>
      </c>
      <c r="H1026" t="s">
        <v>3338</v>
      </c>
    </row>
    <row r="1027" spans="1:8">
      <c r="A1027" t="n">
        <v>1026</v>
      </c>
      <c r="B1027" t="s">
        <v>8</v>
      </c>
      <c r="C1027" s="1" t="n">
        <v>39674.98186342593</v>
      </c>
      <c r="D1027" t="s">
        <v>3339</v>
      </c>
      <c r="E1027" t="s">
        <v>60</v>
      </c>
      <c r="F1027" t="s">
        <v>20</v>
      </c>
      <c r="G1027" t="s">
        <v>3340</v>
      </c>
      <c r="H1027" t="s">
        <v>3341</v>
      </c>
    </row>
    <row r="1028" spans="1:8">
      <c r="A1028" t="n">
        <v>1027</v>
      </c>
      <c r="B1028" t="s">
        <v>8</v>
      </c>
      <c r="C1028" s="1" t="n">
        <v>39605.66690972223</v>
      </c>
      <c r="D1028" t="s">
        <v>3342</v>
      </c>
      <c r="E1028" t="s">
        <v>3343</v>
      </c>
      <c r="F1028" t="s">
        <v>3344</v>
      </c>
      <c r="G1028" t="s">
        <v>3345</v>
      </c>
      <c r="H1028" t="s">
        <v>3346</v>
      </c>
    </row>
    <row r="1029" spans="1:8">
      <c r="A1029" t="n">
        <v>1028</v>
      </c>
      <c r="B1029" t="s">
        <v>8</v>
      </c>
      <c r="C1029" s="1" t="n">
        <v>39656.75996527778</v>
      </c>
      <c r="D1029" t="s">
        <v>3347</v>
      </c>
      <c r="E1029" t="s">
        <v>96</v>
      </c>
      <c r="F1029" t="s">
        <v>20</v>
      </c>
      <c r="G1029" t="s">
        <v>3348</v>
      </c>
      <c r="H1029" t="s">
        <v>3349</v>
      </c>
    </row>
    <row r="1030" spans="1:8">
      <c r="A1030" t="n">
        <v>1029</v>
      </c>
      <c r="B1030" t="s">
        <v>8</v>
      </c>
      <c r="C1030" s="1" t="n">
        <v>42127.73186342593</v>
      </c>
      <c r="D1030" t="s">
        <v>3350</v>
      </c>
      <c r="E1030" t="s">
        <v>146</v>
      </c>
      <c r="F1030" t="s">
        <v>3351</v>
      </c>
      <c r="G1030" t="s">
        <v>3352</v>
      </c>
      <c r="H1030" t="s">
        <v>3353</v>
      </c>
    </row>
    <row r="1031" spans="1:8">
      <c r="A1031" t="n">
        <v>1030</v>
      </c>
      <c r="B1031" t="s">
        <v>8</v>
      </c>
      <c r="C1031" s="1" t="n">
        <v>39744.56875</v>
      </c>
      <c r="D1031" t="s">
        <v>3354</v>
      </c>
      <c r="E1031" t="s">
        <v>3355</v>
      </c>
      <c r="F1031" t="s">
        <v>3356</v>
      </c>
      <c r="G1031" t="s">
        <v>3357</v>
      </c>
      <c r="H1031" t="s">
        <v>3358</v>
      </c>
    </row>
    <row r="1032" spans="1:8">
      <c r="A1032" t="n">
        <v>1031</v>
      </c>
      <c r="B1032" t="s">
        <v>8</v>
      </c>
      <c r="C1032" s="1" t="n">
        <v>42009.83989583333</v>
      </c>
      <c r="D1032" t="s">
        <v>3359</v>
      </c>
      <c r="E1032" t="s">
        <v>626</v>
      </c>
      <c r="F1032" t="s">
        <v>626</v>
      </c>
      <c r="G1032" t="s">
        <v>3360</v>
      </c>
      <c r="H1032" t="s">
        <v>3361</v>
      </c>
    </row>
    <row r="1033" spans="1:8">
      <c r="A1033" t="n">
        <v>1032</v>
      </c>
      <c r="B1033" t="s">
        <v>8</v>
      </c>
      <c r="C1033" s="1" t="n">
        <v>39749.71782407408</v>
      </c>
      <c r="D1033" t="s">
        <v>3362</v>
      </c>
      <c r="E1033" t="s">
        <v>282</v>
      </c>
      <c r="F1033" t="s">
        <v>283</v>
      </c>
      <c r="G1033" t="s">
        <v>3363</v>
      </c>
      <c r="H1033" t="s">
        <v>3364</v>
      </c>
    </row>
    <row r="1034" spans="1:8">
      <c r="A1034" t="n">
        <v>1033</v>
      </c>
      <c r="B1034" t="s">
        <v>8</v>
      </c>
      <c r="C1034" s="1" t="n">
        <v>42396.29166666666</v>
      </c>
      <c r="D1034" t="s">
        <v>3365</v>
      </c>
      <c r="E1034" t="s">
        <v>509</v>
      </c>
      <c r="F1034" t="s">
        <v>52</v>
      </c>
      <c r="G1034" t="s">
        <v>3366</v>
      </c>
      <c r="H1034" t="s">
        <v>3367</v>
      </c>
    </row>
    <row r="1035" spans="1:8">
      <c r="A1035" t="n">
        <v>1034</v>
      </c>
      <c r="B1035" t="s">
        <v>8</v>
      </c>
      <c r="C1035" s="1" t="n">
        <v>42314.76403935185</v>
      </c>
      <c r="D1035" t="s">
        <v>3368</v>
      </c>
      <c r="E1035" t="s">
        <v>3369</v>
      </c>
      <c r="F1035" t="s">
        <v>376</v>
      </c>
      <c r="G1035">
        <f>?iso-8859-9?Q?Ankara_police_raid_G=FClen-linked_business_group_TUSKON?=</f>
        <v/>
      </c>
      <c r="H1035" t="s">
        <v>3370</v>
      </c>
    </row>
    <row r="1036" spans="1:8">
      <c r="A1036" t="n">
        <v>1035</v>
      </c>
      <c r="B1036" t="s">
        <v>8</v>
      </c>
      <c r="C1036" s="1" t="n">
        <v>42333.96998842592</v>
      </c>
      <c r="D1036" t="s">
        <v>3371</v>
      </c>
      <c r="E1036">
        <f>?utf-8?Q?The=20Common=20Good?= &lt;patriciaduff@thecommongood.net&gt;</f>
        <v/>
      </c>
      <c r="F1036" t="s">
        <v>52</v>
      </c>
      <c r="G1036">
        <f>?utf-8?Q?New=20News=21=20=2811=2F25=2F15=29?=</f>
        <v/>
      </c>
      <c r="H1036" t="s">
        <v>3372</v>
      </c>
    </row>
    <row r="1037" spans="1:8">
      <c r="A1037" t="n">
        <v>1036</v>
      </c>
      <c r="B1037" t="s">
        <v>1</v>
      </c>
      <c r="C1037" s="1" t="n">
        <v>42106.06446759259</v>
      </c>
      <c r="D1037" t="s">
        <v>3373</v>
      </c>
      <c r="E1037" t="s">
        <v>3374</v>
      </c>
      <c r="F1037" t="s">
        <v>38</v>
      </c>
      <c r="G1037" t="s">
        <v>40</v>
      </c>
      <c r="H1037" t="s">
        <v>3375</v>
      </c>
    </row>
    <row r="1038" spans="1:8">
      <c r="A1038" t="n">
        <v>1037</v>
      </c>
      <c r="B1038" t="s">
        <v>8</v>
      </c>
      <c r="C1038" s="1" t="n">
        <v>42293.89231481482</v>
      </c>
      <c r="D1038" t="s">
        <v>3376</v>
      </c>
      <c r="E1038" t="s">
        <v>24</v>
      </c>
      <c r="F1038" t="s">
        <v>25</v>
      </c>
      <c r="G1038" t="s">
        <v>3377</v>
      </c>
      <c r="H1038" t="s">
        <v>3378</v>
      </c>
    </row>
    <row r="1039" spans="1:8">
      <c r="A1039" t="n">
        <v>1038</v>
      </c>
      <c r="B1039" t="s">
        <v>8</v>
      </c>
      <c r="C1039" s="1" t="n">
        <v>42065.16342592592</v>
      </c>
      <c r="D1039" t="s">
        <v>3379</v>
      </c>
      <c r="E1039" t="s">
        <v>1238</v>
      </c>
      <c r="F1039" t="s">
        <v>271</v>
      </c>
      <c r="G1039">
        <f>?utf-8?Q?Re:_NYT:_Hillary_Clinton=C2=B9s_Use_of_Private_Email_a?=
 =?utf-8?Q?t_State_Department_Raises_Flags?=</f>
        <v/>
      </c>
      <c r="H1039" t="s">
        <v>3380</v>
      </c>
    </row>
    <row r="1040" spans="1:8">
      <c r="A1040" t="n">
        <v>1039</v>
      </c>
      <c r="B1040" t="s">
        <v>8</v>
      </c>
      <c r="C1040" s="1" t="n">
        <v>42282.84016203704</v>
      </c>
      <c r="D1040" t="s">
        <v>3381</v>
      </c>
      <c r="E1040" t="s">
        <v>1656</v>
      </c>
      <c r="F1040" t="s">
        <v>1657</v>
      </c>
      <c r="G1040" t="s">
        <v>3382</v>
      </c>
      <c r="H1040" t="s">
        <v>3383</v>
      </c>
    </row>
    <row r="1041" spans="1:8">
      <c r="A1041" t="n">
        <v>1040</v>
      </c>
      <c r="B1041" t="s">
        <v>8</v>
      </c>
      <c r="C1041" s="1" t="n">
        <v>42433.88258101852</v>
      </c>
      <c r="D1041" t="s">
        <v>3384</v>
      </c>
      <c r="E1041" t="s">
        <v>739</v>
      </c>
      <c r="F1041" t="s">
        <v>3385</v>
      </c>
      <c r="G1041" t="s">
        <v>3386</v>
      </c>
      <c r="H1041" t="s">
        <v>3387</v>
      </c>
    </row>
    <row r="1042" spans="1:8">
      <c r="A1042" t="n">
        <v>1041</v>
      </c>
      <c r="B1042" t="s">
        <v>8</v>
      </c>
      <c r="C1042" s="1" t="n">
        <v>40593.571875</v>
      </c>
      <c r="D1042" t="s">
        <v>3388</v>
      </c>
      <c r="E1042" t="s">
        <v>72</v>
      </c>
      <c r="F1042" t="s">
        <v>72</v>
      </c>
      <c r="G1042" t="s">
        <v>3389</v>
      </c>
      <c r="H1042" t="s">
        <v>3390</v>
      </c>
    </row>
    <row r="1043" spans="1:8">
      <c r="A1043" t="n">
        <v>1042</v>
      </c>
      <c r="B1043" t="s">
        <v>8</v>
      </c>
      <c r="C1043" s="1" t="n">
        <v>42155.54417824074</v>
      </c>
      <c r="D1043" t="s">
        <v>3391</v>
      </c>
      <c r="E1043" t="s">
        <v>87</v>
      </c>
      <c r="F1043" t="s">
        <v>88</v>
      </c>
      <c r="G1043" t="s">
        <v>3392</v>
      </c>
      <c r="H1043" t="s">
        <v>3393</v>
      </c>
    </row>
    <row r="1044" spans="1:8">
      <c r="A1044" t="n">
        <v>1043</v>
      </c>
      <c r="B1044" t="s">
        <v>8</v>
      </c>
      <c r="C1044" s="1" t="n">
        <v>42398.77087962963</v>
      </c>
      <c r="D1044" t="s">
        <v>3394</v>
      </c>
      <c r="E1044" t="s">
        <v>1302</v>
      </c>
      <c r="F1044" t="s">
        <v>100</v>
      </c>
      <c r="G1044" t="s">
        <v>3395</v>
      </c>
      <c r="H1044" t="s">
        <v>3396</v>
      </c>
    </row>
    <row r="1045" spans="1:8">
      <c r="A1045" t="n">
        <v>1044</v>
      </c>
      <c r="B1045" t="s">
        <v>1</v>
      </c>
      <c r="C1045" s="1" t="n">
        <v>42074.68515046296</v>
      </c>
      <c r="D1045" t="s">
        <v>3397</v>
      </c>
      <c r="E1045" t="s">
        <v>1108</v>
      </c>
      <c r="F1045" t="s">
        <v>3398</v>
      </c>
      <c r="G1045" t="s">
        <v>3399</v>
      </c>
      <c r="H1045" t="s">
        <v>3400</v>
      </c>
    </row>
    <row r="1046" spans="1:8">
      <c r="A1046" t="n">
        <v>1045</v>
      </c>
      <c r="B1046" t="s">
        <v>1</v>
      </c>
      <c r="C1046" s="1" t="n">
        <v>42332.54702546296</v>
      </c>
      <c r="D1046" t="s">
        <v>3401</v>
      </c>
      <c r="E1046" t="s">
        <v>55</v>
      </c>
      <c r="F1046" t="s">
        <v>56</v>
      </c>
      <c r="G1046" t="s">
        <v>3402</v>
      </c>
      <c r="H1046" t="s">
        <v>3403</v>
      </c>
    </row>
    <row r="1047" spans="1:8">
      <c r="A1047" t="n">
        <v>1046</v>
      </c>
      <c r="B1047" t="s">
        <v>8</v>
      </c>
      <c r="C1047" s="1" t="n">
        <v>42084.02403935185</v>
      </c>
      <c r="D1047" t="s">
        <v>3404</v>
      </c>
      <c r="E1047" t="s">
        <v>25</v>
      </c>
      <c r="F1047" t="s">
        <v>1238</v>
      </c>
      <c r="G1047" t="s">
        <v>49</v>
      </c>
      <c r="H1047" t="s">
        <v>3405</v>
      </c>
    </row>
    <row r="1048" spans="1:8">
      <c r="A1048" t="n">
        <v>1047</v>
      </c>
      <c r="B1048" t="s">
        <v>8</v>
      </c>
      <c r="C1048" s="1" t="n">
        <v>42026.57516203704</v>
      </c>
      <c r="D1048" t="s">
        <v>3406</v>
      </c>
      <c r="E1048" t="s">
        <v>67</v>
      </c>
      <c r="F1048" t="s">
        <v>68</v>
      </c>
      <c r="G1048" t="s">
        <v>3407</v>
      </c>
      <c r="H1048" t="s">
        <v>3408</v>
      </c>
    </row>
    <row r="1049" spans="1:8">
      <c r="A1049" t="n">
        <v>1048</v>
      </c>
      <c r="B1049" t="s">
        <v>8</v>
      </c>
      <c r="C1049" s="1" t="n">
        <v>42177.85884259259</v>
      </c>
      <c r="D1049" t="s">
        <v>3409</v>
      </c>
      <c r="E1049" t="s">
        <v>154</v>
      </c>
      <c r="F1049" t="s">
        <v>3233</v>
      </c>
      <c r="G1049" t="s">
        <v>3410</v>
      </c>
      <c r="H1049" t="s">
        <v>3411</v>
      </c>
    </row>
    <row r="1050" spans="1:8">
      <c r="A1050" t="n">
        <v>1049</v>
      </c>
      <c r="B1050" t="s">
        <v>1</v>
      </c>
      <c r="C1050" s="1" t="n">
        <v>41514.98888888889</v>
      </c>
      <c r="D1050" t="s">
        <v>3412</v>
      </c>
      <c r="E1050" t="s">
        <v>1159</v>
      </c>
      <c r="F1050" t="s">
        <v>3413</v>
      </c>
      <c r="G1050">
        <f>?UTF-8?Q?Fwd:=20LA=20Times=20Op-Ed=20=E2=80=93=20Give=20Careivers=20?=
 =?UTF-8?Q?a=20Break;=20It=20Would=20Be=20Nice=20If=20It=20Was=20One?=</f>
        <v/>
      </c>
      <c r="H1050" t="s">
        <v>3414</v>
      </c>
    </row>
    <row r="1051" spans="1:8">
      <c r="A1051" t="n">
        <v>1050</v>
      </c>
      <c r="B1051" t="s">
        <v>8</v>
      </c>
      <c r="C1051" s="1" t="n">
        <v>42243.70615740741</v>
      </c>
      <c r="D1051" t="s">
        <v>3415</v>
      </c>
      <c r="E1051" t="s">
        <v>3416</v>
      </c>
      <c r="F1051" t="s">
        <v>25</v>
      </c>
      <c r="G1051" t="s">
        <v>3417</v>
      </c>
      <c r="H1051" t="s">
        <v>3418</v>
      </c>
    </row>
    <row r="1052" spans="1:8">
      <c r="A1052" t="n">
        <v>1051</v>
      </c>
      <c r="B1052" t="s">
        <v>1</v>
      </c>
      <c r="C1052" s="1" t="n">
        <v>42438.86876157407</v>
      </c>
      <c r="D1052" t="s">
        <v>3419</v>
      </c>
      <c r="E1052" t="s">
        <v>106</v>
      </c>
      <c r="F1052" t="s">
        <v>107</v>
      </c>
      <c r="G1052" t="s">
        <v>3420</v>
      </c>
      <c r="H1052" t="s">
        <v>3421</v>
      </c>
    </row>
    <row r="1053" spans="1:8">
      <c r="A1053" t="n">
        <v>1052</v>
      </c>
      <c r="B1053" t="s">
        <v>8</v>
      </c>
      <c r="C1053" s="1" t="n">
        <v>41888.8621875</v>
      </c>
      <c r="D1053" t="s">
        <v>3422</v>
      </c>
      <c r="E1053" t="s">
        <v>111</v>
      </c>
      <c r="F1053" t="s">
        <v>52</v>
      </c>
      <c r="G1053" t="s">
        <v>3423</v>
      </c>
      <c r="H1053" t="s">
        <v>3424</v>
      </c>
    </row>
    <row r="1054" spans="1:8">
      <c r="A1054" t="n">
        <v>1053</v>
      </c>
      <c r="B1054" t="s">
        <v>8</v>
      </c>
      <c r="C1054" s="1" t="n">
        <v>39675.1678125</v>
      </c>
      <c r="D1054" t="s">
        <v>3425</v>
      </c>
      <c r="E1054" t="s">
        <v>1852</v>
      </c>
      <c r="F1054" t="s">
        <v>283</v>
      </c>
      <c r="G1054" t="s">
        <v>3426</v>
      </c>
      <c r="H1054" t="s">
        <v>3427</v>
      </c>
    </row>
    <row r="1055" spans="1:8">
      <c r="A1055" t="n">
        <v>1054</v>
      </c>
      <c r="B1055" t="s">
        <v>8</v>
      </c>
      <c r="C1055" s="1" t="n">
        <v>42124.91644675926</v>
      </c>
      <c r="D1055" t="s">
        <v>3428</v>
      </c>
      <c r="E1055" t="s">
        <v>3429</v>
      </c>
      <c r="F1055" t="s">
        <v>439</v>
      </c>
      <c r="G1055" t="s">
        <v>3430</v>
      </c>
      <c r="H1055" t="s">
        <v>3431</v>
      </c>
    </row>
    <row r="1056" spans="1:8">
      <c r="A1056" t="n">
        <v>1055</v>
      </c>
      <c r="B1056" t="s">
        <v>8</v>
      </c>
      <c r="C1056" s="1" t="n">
        <v>39759.84521990741</v>
      </c>
      <c r="D1056" t="s">
        <v>3432</v>
      </c>
      <c r="E1056" t="s">
        <v>3433</v>
      </c>
      <c r="F1056" t="s">
        <v>3434</v>
      </c>
      <c r="G1056" t="s">
        <v>3435</v>
      </c>
      <c r="H1056" t="s">
        <v>3436</v>
      </c>
    </row>
    <row r="1057" spans="1:8">
      <c r="A1057" t="n">
        <v>1056</v>
      </c>
      <c r="B1057" t="s">
        <v>1</v>
      </c>
      <c r="C1057" s="1" t="n">
        <v>42392.97849537037</v>
      </c>
      <c r="D1057" t="s">
        <v>3437</v>
      </c>
      <c r="E1057" t="s">
        <v>931</v>
      </c>
      <c r="F1057" t="s">
        <v>931</v>
      </c>
      <c r="G1057" t="s">
        <v>3438</v>
      </c>
      <c r="H1057" t="s">
        <v>3439</v>
      </c>
    </row>
    <row r="1058" spans="1:8">
      <c r="A1058" t="n">
        <v>1057</v>
      </c>
      <c r="B1058" t="s">
        <v>8</v>
      </c>
      <c r="C1058" s="1" t="n">
        <v>42128.66164351852</v>
      </c>
      <c r="D1058" t="s">
        <v>3440</v>
      </c>
      <c r="E1058" t="s">
        <v>179</v>
      </c>
      <c r="F1058" t="s">
        <v>25</v>
      </c>
      <c r="G1058" t="s">
        <v>181</v>
      </c>
      <c r="H1058" t="s">
        <v>3441</v>
      </c>
    </row>
    <row r="1059" spans="1:8">
      <c r="A1059" t="n">
        <v>1058</v>
      </c>
      <c r="B1059" t="s">
        <v>8</v>
      </c>
      <c r="C1059" s="1" t="n">
        <v>41655.78572916667</v>
      </c>
      <c r="D1059" t="s">
        <v>3442</v>
      </c>
      <c r="E1059" t="s">
        <v>3443</v>
      </c>
      <c r="F1059" t="s">
        <v>3444</v>
      </c>
      <c r="G1059" t="s">
        <v>3445</v>
      </c>
      <c r="H1059" t="s">
        <v>3446</v>
      </c>
    </row>
    <row r="1060" spans="1:8">
      <c r="A1060" t="n">
        <v>1059</v>
      </c>
      <c r="B1060" t="s">
        <v>8</v>
      </c>
      <c r="C1060" s="1" t="n">
        <v>42037.78719907408</v>
      </c>
      <c r="D1060" t="s">
        <v>3447</v>
      </c>
      <c r="E1060" t="s">
        <v>3448</v>
      </c>
      <c r="F1060" t="s">
        <v>3449</v>
      </c>
      <c r="G1060" t="s">
        <v>3450</v>
      </c>
      <c r="H1060" t="s">
        <v>3451</v>
      </c>
    </row>
    <row r="1061" spans="1:8">
      <c r="A1061" t="n">
        <v>1060</v>
      </c>
      <c r="B1061" t="s">
        <v>8</v>
      </c>
      <c r="C1061" s="1" t="n">
        <v>39980.68819444445</v>
      </c>
      <c r="D1061" t="s">
        <v>3452</v>
      </c>
      <c r="E1061" t="s">
        <v>972</v>
      </c>
      <c r="F1061" t="s">
        <v>20</v>
      </c>
      <c r="G1061" t="s">
        <v>3453</v>
      </c>
      <c r="H1061" t="s">
        <v>3454</v>
      </c>
    </row>
    <row r="1062" spans="1:8">
      <c r="A1062" t="n">
        <v>1061</v>
      </c>
      <c r="B1062" t="s">
        <v>8</v>
      </c>
      <c r="C1062" s="1" t="n">
        <v>42295.67517361111</v>
      </c>
      <c r="D1062" t="s">
        <v>3455</v>
      </c>
      <c r="E1062" t="s">
        <v>3456</v>
      </c>
      <c r="F1062" t="s">
        <v>3457</v>
      </c>
      <c r="G1062" t="s">
        <v>3458</v>
      </c>
      <c r="H1062" t="s">
        <v>3459</v>
      </c>
    </row>
    <row r="1063" spans="1:8">
      <c r="A1063" t="n">
        <v>1062</v>
      </c>
      <c r="B1063" t="s">
        <v>8</v>
      </c>
      <c r="C1063" s="1" t="n">
        <v>41979.79989583333</v>
      </c>
      <c r="D1063" t="s">
        <v>3460</v>
      </c>
      <c r="E1063" t="s">
        <v>67</v>
      </c>
      <c r="F1063" t="s">
        <v>68</v>
      </c>
      <c r="G1063" t="s">
        <v>3461</v>
      </c>
      <c r="H1063" t="s">
        <v>3462</v>
      </c>
    </row>
    <row r="1064" spans="1:8">
      <c r="A1064" t="n">
        <v>1063</v>
      </c>
      <c r="B1064" t="s">
        <v>8</v>
      </c>
      <c r="C1064" s="1" t="n">
        <v>39622.13793981481</v>
      </c>
      <c r="D1064" t="s">
        <v>3463</v>
      </c>
      <c r="E1064" t="s">
        <v>886</v>
      </c>
      <c r="F1064" t="s">
        <v>20</v>
      </c>
      <c r="G1064" t="s">
        <v>3464</v>
      </c>
      <c r="H1064" t="s">
        <v>3465</v>
      </c>
    </row>
    <row r="1065" spans="1:8">
      <c r="A1065" t="n">
        <v>1064</v>
      </c>
      <c r="B1065" t="s">
        <v>8</v>
      </c>
      <c r="C1065" s="1" t="n">
        <v>42210.56266203704</v>
      </c>
      <c r="D1065" t="s">
        <v>3466</v>
      </c>
      <c r="E1065" t="s">
        <v>554</v>
      </c>
      <c r="F1065" t="s">
        <v>555</v>
      </c>
      <c r="G1065" t="s">
        <v>3467</v>
      </c>
      <c r="H1065" t="s">
        <v>3468</v>
      </c>
    </row>
    <row r="1066" spans="1:8">
      <c r="A1066" t="n">
        <v>1065</v>
      </c>
      <c r="B1066" t="s">
        <v>8</v>
      </c>
      <c r="C1066" s="1" t="n">
        <v>39595.50856481482</v>
      </c>
      <c r="D1066" t="s">
        <v>3469</v>
      </c>
      <c r="E1066" t="s">
        <v>135</v>
      </c>
      <c r="F1066" t="s">
        <v>136</v>
      </c>
      <c r="G1066" t="s">
        <v>3470</v>
      </c>
      <c r="H1066" t="s">
        <v>3471</v>
      </c>
    </row>
    <row r="1067" spans="1:8">
      <c r="A1067" t="n">
        <v>1066</v>
      </c>
      <c r="B1067" t="s">
        <v>8</v>
      </c>
      <c r="C1067" s="1" t="n">
        <v>41866.66189814815</v>
      </c>
      <c r="D1067" t="s">
        <v>3472</v>
      </c>
      <c r="E1067" t="s">
        <v>725</v>
      </c>
      <c r="F1067" t="s">
        <v>537</v>
      </c>
      <c r="G1067" t="s">
        <v>3473</v>
      </c>
      <c r="H1067" t="s">
        <v>3474</v>
      </c>
    </row>
    <row r="1068" spans="1:8">
      <c r="A1068" t="n">
        <v>1067</v>
      </c>
      <c r="B1068" t="s">
        <v>8</v>
      </c>
      <c r="C1068" s="1" t="n">
        <v>41948.44979166667</v>
      </c>
      <c r="D1068" t="s">
        <v>3475</v>
      </c>
      <c r="E1068" t="s">
        <v>1076</v>
      </c>
      <c r="F1068" t="s">
        <v>1077</v>
      </c>
      <c r="G1068" t="s">
        <v>3476</v>
      </c>
      <c r="H1068" t="s">
        <v>3477</v>
      </c>
    </row>
    <row r="1069" spans="1:8">
      <c r="A1069" t="n">
        <v>1068</v>
      </c>
      <c r="B1069" t="s">
        <v>8</v>
      </c>
      <c r="C1069" s="1" t="n">
        <v>42067.79855324074</v>
      </c>
      <c r="D1069" t="s">
        <v>3478</v>
      </c>
      <c r="E1069" t="s">
        <v>1186</v>
      </c>
      <c r="F1069" t="s">
        <v>3233</v>
      </c>
      <c r="G1069" t="s">
        <v>3479</v>
      </c>
      <c r="H1069" t="s">
        <v>3480</v>
      </c>
    </row>
    <row r="1070" spans="1:8">
      <c r="A1070" t="n">
        <v>1069</v>
      </c>
      <c r="B1070" t="s">
        <v>8</v>
      </c>
      <c r="C1070" s="1" t="n">
        <v>42177.79695601852</v>
      </c>
      <c r="D1070" t="s">
        <v>3481</v>
      </c>
      <c r="E1070" t="s">
        <v>140</v>
      </c>
      <c r="F1070" t="s">
        <v>141</v>
      </c>
      <c r="G1070" t="s">
        <v>3482</v>
      </c>
      <c r="H1070" t="s">
        <v>3483</v>
      </c>
    </row>
    <row r="1071" spans="1:8">
      <c r="A1071" t="n">
        <v>1070</v>
      </c>
      <c r="B1071" t="s">
        <v>8</v>
      </c>
      <c r="C1071" s="1" t="n">
        <v>39665.59739583333</v>
      </c>
      <c r="D1071" t="s">
        <v>3484</v>
      </c>
      <c r="E1071" t="s">
        <v>489</v>
      </c>
      <c r="F1071" t="s">
        <v>283</v>
      </c>
      <c r="G1071" t="s">
        <v>3485</v>
      </c>
      <c r="H1071" t="s">
        <v>3486</v>
      </c>
    </row>
    <row r="1072" spans="1:8">
      <c r="A1072" t="n">
        <v>1071</v>
      </c>
      <c r="B1072" t="s">
        <v>8</v>
      </c>
      <c r="C1072" s="1" t="n">
        <v>41974.89450231481</v>
      </c>
      <c r="D1072" t="s">
        <v>3487</v>
      </c>
      <c r="E1072" t="s">
        <v>111</v>
      </c>
      <c r="F1072" t="s">
        <v>52</v>
      </c>
      <c r="G1072" t="s">
        <v>3488</v>
      </c>
      <c r="H1072" t="s">
        <v>3489</v>
      </c>
    </row>
    <row r="1073" spans="1:8">
      <c r="A1073" t="n">
        <v>1072</v>
      </c>
      <c r="B1073" t="s">
        <v>1</v>
      </c>
      <c r="C1073" s="1" t="n">
        <v>42392.96834490741</v>
      </c>
      <c r="D1073" t="s">
        <v>3490</v>
      </c>
      <c r="E1073" t="s">
        <v>651</v>
      </c>
      <c r="F1073" t="s">
        <v>3491</v>
      </c>
      <c r="G1073" t="s">
        <v>3492</v>
      </c>
      <c r="H1073" t="s">
        <v>3493</v>
      </c>
    </row>
    <row r="1074" spans="1:8">
      <c r="A1074" t="n">
        <v>1073</v>
      </c>
      <c r="B1074" t="s">
        <v>8</v>
      </c>
      <c r="C1074" s="1" t="n">
        <v>42301.76494212963</v>
      </c>
      <c r="D1074" t="s">
        <v>3494</v>
      </c>
      <c r="E1074" t="s">
        <v>262</v>
      </c>
      <c r="F1074" t="s">
        <v>3495</v>
      </c>
      <c r="G1074" t="s">
        <v>3496</v>
      </c>
      <c r="H1074" t="s">
        <v>3497</v>
      </c>
    </row>
    <row r="1075" spans="1:8">
      <c r="A1075" t="n">
        <v>1074</v>
      </c>
      <c r="B1075" t="s">
        <v>8</v>
      </c>
      <c r="C1075" s="1" t="n">
        <v>39679.86165509259</v>
      </c>
      <c r="D1075" t="s">
        <v>3498</v>
      </c>
      <c r="E1075" t="s">
        <v>1891</v>
      </c>
      <c r="F1075" t="s">
        <v>1891</v>
      </c>
      <c r="G1075" t="s">
        <v>3499</v>
      </c>
      <c r="H1075" t="s">
        <v>3500</v>
      </c>
    </row>
    <row r="1076" spans="1:8">
      <c r="A1076" t="n">
        <v>1075</v>
      </c>
      <c r="B1076" t="s">
        <v>8</v>
      </c>
      <c r="C1076" s="1" t="n">
        <v>41936.74527777778</v>
      </c>
      <c r="D1076" t="s">
        <v>3501</v>
      </c>
      <c r="E1076" t="s">
        <v>67</v>
      </c>
      <c r="F1076" t="s">
        <v>68</v>
      </c>
      <c r="G1076">
        <f>?UTF-8?Q?=E2=80=8BCorrect_The_Record_Friday_October_24=2C_2014_Aftern?=
	=?UTF-8?Q?oon_Roundup?=</f>
        <v/>
      </c>
      <c r="H1076" t="s">
        <v>3502</v>
      </c>
    </row>
    <row r="1077" spans="1:8">
      <c r="A1077" t="n">
        <v>1076</v>
      </c>
      <c r="B1077" t="s">
        <v>8</v>
      </c>
      <c r="C1077" s="1" t="n">
        <v>42311.63938657408</v>
      </c>
      <c r="D1077" t="s">
        <v>3503</v>
      </c>
      <c r="E1077">
        <f>?utf-8?Q?S.=20Daniel=20Abraham=20Center=20for=20Middle=20East=20Peace?=
	&lt;info@centerpeace.org&gt;</f>
        <v/>
      </c>
      <c r="F1077" t="s">
        <v>52</v>
      </c>
      <c r="G1077">
        <f>?utf-8?Q?News=20Update=20=2D=20November=203?=</f>
        <v/>
      </c>
      <c r="H1077" t="s">
        <v>3504</v>
      </c>
    </row>
    <row r="1078" spans="1:8">
      <c r="A1078" t="n">
        <v>1077</v>
      </c>
      <c r="B1078" t="s">
        <v>1</v>
      </c>
      <c r="C1078" s="1" t="n">
        <v>42222.48961805556</v>
      </c>
      <c r="D1078" t="s">
        <v>3505</v>
      </c>
      <c r="E1078" t="s">
        <v>92</v>
      </c>
      <c r="F1078" t="s">
        <v>765</v>
      </c>
      <c r="G1078" t="s">
        <v>93</v>
      </c>
      <c r="H1078" t="s">
        <v>3506</v>
      </c>
    </row>
    <row r="1079" spans="1:8">
      <c r="A1079" t="n">
        <v>1078</v>
      </c>
      <c r="B1079" t="s">
        <v>8</v>
      </c>
      <c r="C1079" s="1" t="n">
        <v>42307.79320601852</v>
      </c>
      <c r="D1079" t="s">
        <v>3507</v>
      </c>
      <c r="E1079" t="s">
        <v>3508</v>
      </c>
      <c r="F1079" t="s">
        <v>3509</v>
      </c>
      <c r="G1079" t="s">
        <v>3510</v>
      </c>
      <c r="H1079" t="s">
        <v>3511</v>
      </c>
    </row>
    <row r="1080" spans="1:8">
      <c r="A1080" t="n">
        <v>1079</v>
      </c>
      <c r="B1080" t="s">
        <v>8</v>
      </c>
      <c r="C1080" s="1" t="n">
        <v>42208.72922453703</v>
      </c>
      <c r="D1080" t="s">
        <v>3512</v>
      </c>
      <c r="E1080" t="s">
        <v>1302</v>
      </c>
      <c r="F1080" t="s">
        <v>100</v>
      </c>
      <c r="G1080" t="s">
        <v>3513</v>
      </c>
      <c r="H1080" t="s">
        <v>3514</v>
      </c>
    </row>
    <row r="1081" spans="1:8">
      <c r="A1081" t="n">
        <v>1080</v>
      </c>
      <c r="B1081" t="s">
        <v>8</v>
      </c>
      <c r="C1081" s="1" t="n">
        <v>39715.60268518519</v>
      </c>
      <c r="D1081" t="s">
        <v>3515</v>
      </c>
      <c r="E1081" t="s">
        <v>477</v>
      </c>
      <c r="F1081" t="s">
        <v>376</v>
      </c>
      <c r="G1081" t="s">
        <v>3516</v>
      </c>
      <c r="H1081" t="s">
        <v>3517</v>
      </c>
    </row>
    <row r="1082" spans="1:8">
      <c r="A1082" t="n">
        <v>1081</v>
      </c>
      <c r="B1082" t="s">
        <v>1</v>
      </c>
      <c r="C1082" s="1" t="n">
        <v>42349.93685185185</v>
      </c>
      <c r="D1082" t="s">
        <v>3518</v>
      </c>
      <c r="E1082" t="s">
        <v>3519</v>
      </c>
      <c r="F1082" t="s">
        <v>56</v>
      </c>
      <c r="G1082" t="s">
        <v>3520</v>
      </c>
      <c r="H1082" t="s">
        <v>3521</v>
      </c>
    </row>
    <row r="1083" spans="1:8">
      <c r="A1083" t="n">
        <v>1082</v>
      </c>
      <c r="B1083" t="s">
        <v>8</v>
      </c>
      <c r="C1083" s="1" t="n">
        <v>42073.62600694445</v>
      </c>
      <c r="D1083" t="s">
        <v>3522</v>
      </c>
      <c r="E1083" t="s">
        <v>29</v>
      </c>
      <c r="F1083" t="s">
        <v>25</v>
      </c>
      <c r="G1083" t="s">
        <v>3523</v>
      </c>
      <c r="H1083" t="s">
        <v>3524</v>
      </c>
    </row>
    <row r="1084" spans="1:8">
      <c r="A1084" t="n">
        <v>1083</v>
      </c>
      <c r="B1084" t="s">
        <v>8</v>
      </c>
      <c r="C1084" s="1" t="n">
        <v>39608.67753472222</v>
      </c>
      <c r="D1084" t="s">
        <v>3525</v>
      </c>
      <c r="E1084" t="s">
        <v>1228</v>
      </c>
      <c r="F1084" t="s">
        <v>20</v>
      </c>
      <c r="G1084" t="s">
        <v>3526</v>
      </c>
      <c r="H1084" t="s">
        <v>3527</v>
      </c>
    </row>
    <row r="1085" spans="1:8">
      <c r="A1085" t="n">
        <v>1084</v>
      </c>
      <c r="B1085" t="s">
        <v>8</v>
      </c>
      <c r="C1085" s="1" t="n">
        <v>39632.08365740741</v>
      </c>
      <c r="D1085" t="s">
        <v>3528</v>
      </c>
      <c r="E1085" t="s">
        <v>96</v>
      </c>
      <c r="F1085" t="s">
        <v>20</v>
      </c>
      <c r="G1085" t="s">
        <v>3529</v>
      </c>
      <c r="H1085" t="s">
        <v>3530</v>
      </c>
    </row>
    <row r="1086" spans="1:8">
      <c r="A1086" t="n">
        <v>1085</v>
      </c>
      <c r="B1086" t="s">
        <v>8</v>
      </c>
      <c r="C1086" s="1" t="n">
        <v>41977.85725694444</v>
      </c>
      <c r="D1086" t="s">
        <v>3531</v>
      </c>
      <c r="E1086" t="s">
        <v>67</v>
      </c>
      <c r="F1086" t="s">
        <v>68</v>
      </c>
      <c r="G1086">
        <f>?UTF-8?Q?=E2=80=8BCorrect_The_Record_Thursday_December_4=2C_2014_Afte?=
	=?UTF-8?Q?rnoon_Roundup?=</f>
        <v/>
      </c>
      <c r="H1086" t="s">
        <v>3532</v>
      </c>
    </row>
    <row r="1087" spans="1:8">
      <c r="A1087" t="n">
        <v>1086</v>
      </c>
      <c r="B1087" t="s">
        <v>8</v>
      </c>
      <c r="C1087" s="1" t="n">
        <v>41865.54282407407</v>
      </c>
      <c r="D1087" t="s">
        <v>3533</v>
      </c>
      <c r="E1087" t="s">
        <v>25</v>
      </c>
      <c r="F1087" t="s">
        <v>3534</v>
      </c>
      <c r="G1087" t="s">
        <v>3535</v>
      </c>
      <c r="H1087" t="s">
        <v>3536</v>
      </c>
    </row>
    <row r="1088" spans="1:8">
      <c r="A1088" t="n">
        <v>1087</v>
      </c>
      <c r="B1088" t="s">
        <v>8</v>
      </c>
      <c r="C1088" s="1" t="n">
        <v>42429.84623842593</v>
      </c>
      <c r="D1088" t="s">
        <v>3537</v>
      </c>
      <c r="E1088" t="s">
        <v>331</v>
      </c>
      <c r="F1088" t="s">
        <v>3538</v>
      </c>
      <c r="G1088" t="s">
        <v>3539</v>
      </c>
      <c r="H1088" t="s">
        <v>3540</v>
      </c>
    </row>
    <row r="1089" spans="1:8">
      <c r="A1089" t="n">
        <v>1088</v>
      </c>
      <c r="B1089" t="s">
        <v>8</v>
      </c>
      <c r="C1089" s="1" t="n">
        <v>42125.63305555555</v>
      </c>
      <c r="D1089" t="s">
        <v>3541</v>
      </c>
      <c r="E1089" t="s">
        <v>25</v>
      </c>
      <c r="F1089" t="s">
        <v>24</v>
      </c>
      <c r="G1089" t="s">
        <v>877</v>
      </c>
      <c r="H1089" t="s">
        <v>3542</v>
      </c>
    </row>
    <row r="1090" spans="1:8">
      <c r="A1090" t="n">
        <v>1089</v>
      </c>
      <c r="B1090" t="s">
        <v>8</v>
      </c>
      <c r="C1090" s="1" t="n">
        <v>42222.68173611111</v>
      </c>
      <c r="D1090" t="s">
        <v>3543</v>
      </c>
      <c r="E1090" t="s">
        <v>3544</v>
      </c>
      <c r="F1090" t="s">
        <v>25</v>
      </c>
      <c r="G1090" t="s">
        <v>3545</v>
      </c>
      <c r="H1090" t="s">
        <v>3546</v>
      </c>
    </row>
    <row r="1091" spans="1:8">
      <c r="A1091" t="n">
        <v>1090</v>
      </c>
      <c r="B1091" t="s">
        <v>8</v>
      </c>
      <c r="C1091" s="1" t="n">
        <v>42326.70362268519</v>
      </c>
      <c r="D1091" t="s">
        <v>3547</v>
      </c>
      <c r="E1091" t="s">
        <v>1692</v>
      </c>
      <c r="F1091" t="s">
        <v>52</v>
      </c>
      <c r="G1091" t="s">
        <v>3548</v>
      </c>
      <c r="H1091" t="s">
        <v>3549</v>
      </c>
    </row>
    <row r="1092" spans="1:8">
      <c r="A1092" t="n">
        <v>1091</v>
      </c>
      <c r="B1092" t="s">
        <v>8</v>
      </c>
      <c r="C1092" s="1" t="n">
        <v>41868.88017361111</v>
      </c>
      <c r="D1092" t="s">
        <v>3550</v>
      </c>
      <c r="E1092" t="s">
        <v>2123</v>
      </c>
      <c r="F1092" t="s">
        <v>537</v>
      </c>
      <c r="G1092" t="s">
        <v>3551</v>
      </c>
      <c r="H1092" t="s">
        <v>3552</v>
      </c>
    </row>
    <row r="1093" spans="1:8">
      <c r="A1093" t="n">
        <v>1092</v>
      </c>
      <c r="B1093" t="s">
        <v>8</v>
      </c>
      <c r="C1093" s="1" t="n">
        <v>42216.67025462963</v>
      </c>
      <c r="D1093" t="s">
        <v>3553</v>
      </c>
      <c r="E1093" t="s">
        <v>25</v>
      </c>
      <c r="F1093" t="s">
        <v>145</v>
      </c>
      <c r="G1093" t="s">
        <v>1275</v>
      </c>
      <c r="H1093" t="s">
        <v>3554</v>
      </c>
    </row>
    <row r="1094" spans="1:8">
      <c r="A1094" t="n">
        <v>1093</v>
      </c>
      <c r="B1094" t="s">
        <v>8</v>
      </c>
      <c r="C1094" s="1" t="n">
        <v>39695.53804398148</v>
      </c>
      <c r="D1094" t="s">
        <v>3555</v>
      </c>
      <c r="E1094" t="s">
        <v>60</v>
      </c>
      <c r="F1094" t="s">
        <v>188</v>
      </c>
      <c r="G1094" t="s">
        <v>3556</v>
      </c>
      <c r="H1094" t="s">
        <v>3557</v>
      </c>
    </row>
    <row r="1095" spans="1:8">
      <c r="A1095" t="n">
        <v>1094</v>
      </c>
      <c r="B1095" t="s">
        <v>8</v>
      </c>
      <c r="C1095" s="1" t="n">
        <v>42130.95318287037</v>
      </c>
      <c r="D1095" t="s">
        <v>3558</v>
      </c>
      <c r="E1095" t="s">
        <v>739</v>
      </c>
      <c r="F1095" t="s">
        <v>25</v>
      </c>
      <c r="G1095">
        <f>?utf-8?Q?Column:_The_=E2=80=98Clinton_Cash=E2=80=99_con_|_TheHi?=
 =?utf-8?Q?ll--John,_enjoy,_Brent?=</f>
        <v/>
      </c>
      <c r="H1095" t="s">
        <v>3559</v>
      </c>
    </row>
    <row r="1096" spans="1:8">
      <c r="A1096" t="n">
        <v>1095</v>
      </c>
      <c r="B1096" t="s">
        <v>8</v>
      </c>
      <c r="C1096" s="1" t="n">
        <v>41124.76211805556</v>
      </c>
      <c r="D1096" t="s">
        <v>3560</v>
      </c>
      <c r="E1096" t="s">
        <v>559</v>
      </c>
      <c r="F1096" t="s">
        <v>3334</v>
      </c>
      <c r="G1096" t="s">
        <v>871</v>
      </c>
      <c r="H1096" t="s">
        <v>3561</v>
      </c>
    </row>
    <row r="1097" spans="1:8">
      <c r="A1097" t="n">
        <v>1096</v>
      </c>
      <c r="B1097" t="s">
        <v>8</v>
      </c>
      <c r="C1097" s="1" t="n">
        <v>40869.00292824074</v>
      </c>
      <c r="D1097" t="s">
        <v>3562</v>
      </c>
      <c r="E1097" t="s">
        <v>25</v>
      </c>
      <c r="F1097" t="s">
        <v>368</v>
      </c>
      <c r="G1097" t="s">
        <v>2977</v>
      </c>
      <c r="H1097" t="s">
        <v>3563</v>
      </c>
    </row>
    <row r="1098" spans="1:8">
      <c r="A1098" t="n">
        <v>1097</v>
      </c>
      <c r="B1098" t="s">
        <v>1</v>
      </c>
      <c r="C1098" s="1" t="n">
        <v>42230.48280092593</v>
      </c>
      <c r="D1098" t="s">
        <v>3564</v>
      </c>
      <c r="E1098" t="s">
        <v>55</v>
      </c>
      <c r="F1098" t="s">
        <v>56</v>
      </c>
      <c r="G1098" t="s">
        <v>3565</v>
      </c>
      <c r="H1098" t="s">
        <v>3566</v>
      </c>
    </row>
    <row r="1099" spans="1:8">
      <c r="A1099" t="n">
        <v>1098</v>
      </c>
      <c r="B1099" t="s">
        <v>8</v>
      </c>
      <c r="C1099" s="1" t="n">
        <v>42120.61063657407</v>
      </c>
      <c r="D1099" t="s">
        <v>3567</v>
      </c>
      <c r="E1099" t="s">
        <v>146</v>
      </c>
      <c r="F1099" t="s">
        <v>3568</v>
      </c>
      <c r="G1099">
        <f>?UTF-8?Q?Fwd=3A_=27This_Week=27_Transcript=3A_=27Clinton_Cash=E2=80=99_Author?=
	=?UTF-8?Q?_Peter_Schweizer?=</f>
        <v/>
      </c>
      <c r="H1099" t="s">
        <v>3569</v>
      </c>
    </row>
    <row r="1100" spans="1:8">
      <c r="A1100" t="n">
        <v>1099</v>
      </c>
      <c r="B1100" t="s">
        <v>1</v>
      </c>
      <c r="C1100" s="1" t="n">
        <v>42182.55055555556</v>
      </c>
      <c r="D1100" t="s">
        <v>3570</v>
      </c>
      <c r="E1100" t="s">
        <v>92</v>
      </c>
      <c r="F1100" t="s">
        <v>651</v>
      </c>
      <c r="G1100" t="s">
        <v>3571</v>
      </c>
      <c r="H1100" t="s">
        <v>3572</v>
      </c>
    </row>
    <row r="1101" spans="1:8">
      <c r="A1101" t="n">
        <v>1100</v>
      </c>
      <c r="B1101" t="s">
        <v>8</v>
      </c>
      <c r="C1101" s="1" t="n">
        <v>41214.22871527778</v>
      </c>
      <c r="D1101" t="s">
        <v>3573</v>
      </c>
      <c r="E1101" t="s">
        <v>3574</v>
      </c>
      <c r="F1101" t="s">
        <v>25</v>
      </c>
      <c r="G1101" t="s">
        <v>3575</v>
      </c>
      <c r="H1101" t="s">
        <v>3576</v>
      </c>
    </row>
    <row r="1102" spans="1:8">
      <c r="A1102" t="n">
        <v>1101</v>
      </c>
      <c r="B1102" t="s">
        <v>1</v>
      </c>
      <c r="C1102" s="1" t="n">
        <v>42440.18104166666</v>
      </c>
      <c r="D1102" t="s">
        <v>3577</v>
      </c>
      <c r="E1102">
        <f>?Windows-1252?B?RGVtZXRyaW8gRuFicmVnYQ==?= &lt;mecof05@hotmail.com&gt;</f>
        <v/>
      </c>
      <c r="F1102" t="s">
        <v>100</v>
      </c>
      <c r="G1102" t="s">
        <v>3578</v>
      </c>
      <c r="H1102" t="s">
        <v>3579</v>
      </c>
    </row>
    <row r="1103" spans="1:8">
      <c r="A1103" t="n">
        <v>1102</v>
      </c>
      <c r="B1103" t="s">
        <v>8</v>
      </c>
      <c r="C1103" s="1" t="n">
        <v>42383.79363425926</v>
      </c>
      <c r="D1103" t="s">
        <v>3580</v>
      </c>
      <c r="E1103">
        <f>?utf-8?Q?American=20Security=20Project?= &lt;info@americansecurityproject.org&gt;</f>
        <v/>
      </c>
      <c r="F1103" t="s">
        <v>56</v>
      </c>
      <c r="G1103">
        <f>?utf-8?Q?Latest=20News=20from=20the=20American=20Security=20Project?=</f>
        <v/>
      </c>
      <c r="H1103" t="s">
        <v>3581</v>
      </c>
    </row>
    <row r="1104" spans="1:8">
      <c r="A1104" t="n">
        <v>1103</v>
      </c>
      <c r="B1104" t="s">
        <v>8</v>
      </c>
      <c r="C1104" s="1" t="n">
        <v>42426.80412037037</v>
      </c>
      <c r="D1104" t="s">
        <v>3582</v>
      </c>
      <c r="E1104" t="s">
        <v>3583</v>
      </c>
      <c r="F1104" t="s">
        <v>3584</v>
      </c>
      <c r="G1104" t="s">
        <v>3585</v>
      </c>
      <c r="H1104" t="s">
        <v>3586</v>
      </c>
    </row>
    <row r="1105" spans="1:8">
      <c r="A1105" t="n">
        <v>1104</v>
      </c>
      <c r="B1105" t="s">
        <v>1</v>
      </c>
      <c r="C1105" s="1" t="n">
        <v>40582.59873842593</v>
      </c>
      <c r="D1105" t="s">
        <v>3587</v>
      </c>
      <c r="E1105" t="s">
        <v>3588</v>
      </c>
      <c r="F1105" t="s">
        <v>56</v>
      </c>
      <c r="G1105" t="s">
        <v>3589</v>
      </c>
      <c r="H1105" t="s">
        <v>3590</v>
      </c>
    </row>
    <row r="1106" spans="1:8">
      <c r="A1106" t="n">
        <v>1105</v>
      </c>
      <c r="B1106" t="s">
        <v>8</v>
      </c>
      <c r="C1106" s="1" t="n">
        <v>39679.09258101852</v>
      </c>
      <c r="D1106" t="s">
        <v>3591</v>
      </c>
      <c r="E1106" t="s">
        <v>34</v>
      </c>
      <c r="F1106" t="s">
        <v>34</v>
      </c>
      <c r="G1106" t="s">
        <v>3592</v>
      </c>
      <c r="H1106" t="s">
        <v>3593</v>
      </c>
    </row>
    <row r="1107" spans="1:8">
      <c r="A1107" t="n">
        <v>1106</v>
      </c>
      <c r="B1107" t="s">
        <v>8</v>
      </c>
      <c r="C1107" s="1" t="n">
        <v>42041.75157407407</v>
      </c>
      <c r="D1107" t="s">
        <v>3594</v>
      </c>
      <c r="E1107" t="s">
        <v>262</v>
      </c>
      <c r="F1107" t="s">
        <v>323</v>
      </c>
      <c r="G1107" t="s">
        <v>263</v>
      </c>
      <c r="H1107" t="s">
        <v>3595</v>
      </c>
    </row>
    <row r="1108" spans="1:8">
      <c r="A1108" t="n">
        <v>1107</v>
      </c>
      <c r="B1108" t="s">
        <v>8</v>
      </c>
      <c r="C1108" s="1" t="n">
        <v>39421.4828125</v>
      </c>
      <c r="D1108" t="s">
        <v>3596</v>
      </c>
      <c r="E1108" t="s">
        <v>642</v>
      </c>
      <c r="F1108" t="s">
        <v>643</v>
      </c>
      <c r="G1108" t="s">
        <v>3597</v>
      </c>
      <c r="H1108" t="s">
        <v>3598</v>
      </c>
    </row>
    <row r="1109" spans="1:8">
      <c r="A1109" t="n">
        <v>1108</v>
      </c>
      <c r="B1109" t="s">
        <v>8</v>
      </c>
      <c r="C1109" s="1" t="n">
        <v>42117.01079861111</v>
      </c>
      <c r="D1109" t="s">
        <v>3599</v>
      </c>
      <c r="E1109" t="s">
        <v>25</v>
      </c>
      <c r="F1109" t="s">
        <v>146</v>
      </c>
      <c r="G1109" t="s">
        <v>711</v>
      </c>
      <c r="H1109" t="s">
        <v>3600</v>
      </c>
    </row>
    <row r="1110" spans="1:8">
      <c r="A1110" t="n">
        <v>1109</v>
      </c>
      <c r="B1110" t="s">
        <v>8</v>
      </c>
      <c r="C1110" s="1" t="n">
        <v>39685.52445601852</v>
      </c>
      <c r="D1110" t="s">
        <v>3601</v>
      </c>
      <c r="E1110" t="s">
        <v>60</v>
      </c>
      <c r="F1110" t="s">
        <v>188</v>
      </c>
      <c r="G1110" t="s">
        <v>3602</v>
      </c>
      <c r="H1110" t="s">
        <v>3603</v>
      </c>
    </row>
    <row r="1111" spans="1:8">
      <c r="A1111" t="n">
        <v>1110</v>
      </c>
      <c r="B1111" t="s">
        <v>8</v>
      </c>
      <c r="C1111" s="1" t="n">
        <v>39627.75082175926</v>
      </c>
      <c r="D1111" t="s">
        <v>3604</v>
      </c>
      <c r="E1111" t="s">
        <v>361</v>
      </c>
      <c r="F1111" t="s">
        <v>20</v>
      </c>
      <c r="G1111" t="s">
        <v>3605</v>
      </c>
      <c r="H1111" t="s">
        <v>3606</v>
      </c>
    </row>
    <row r="1112" spans="1:8">
      <c r="A1112" t="n">
        <v>1111</v>
      </c>
      <c r="B1112" t="s">
        <v>1</v>
      </c>
      <c r="C1112" s="1" t="n">
        <v>42342.55113425926</v>
      </c>
      <c r="D1112" t="s">
        <v>3607</v>
      </c>
      <c r="E1112" t="s">
        <v>55</v>
      </c>
      <c r="F1112" t="s">
        <v>56</v>
      </c>
      <c r="G1112" t="s">
        <v>3608</v>
      </c>
      <c r="H1112" t="s">
        <v>3609</v>
      </c>
    </row>
    <row r="1113" spans="1:8">
      <c r="A1113" t="n">
        <v>1112</v>
      </c>
      <c r="B1113" t="s">
        <v>8</v>
      </c>
      <c r="C1113" s="1" t="n">
        <v>42136.73805555556</v>
      </c>
      <c r="D1113" t="s">
        <v>3610</v>
      </c>
      <c r="E1113" t="s">
        <v>2099</v>
      </c>
      <c r="F1113" t="s">
        <v>25</v>
      </c>
      <c r="G1113" t="s">
        <v>3611</v>
      </c>
      <c r="H1113" t="s">
        <v>3612</v>
      </c>
    </row>
    <row r="1114" spans="1:8">
      <c r="A1114" t="n">
        <v>1113</v>
      </c>
      <c r="B1114" t="s">
        <v>8</v>
      </c>
      <c r="C1114" s="1" t="n">
        <v>39955.68478009259</v>
      </c>
      <c r="D1114" t="s">
        <v>3613</v>
      </c>
      <c r="E1114" t="s">
        <v>3614</v>
      </c>
      <c r="F1114" t="s">
        <v>2769</v>
      </c>
      <c r="G1114" t="s">
        <v>3615</v>
      </c>
      <c r="H1114" t="s">
        <v>3616</v>
      </c>
    </row>
    <row r="1115" spans="1:8">
      <c r="A1115" t="n">
        <v>1114</v>
      </c>
      <c r="B1115" t="s">
        <v>8</v>
      </c>
      <c r="C1115" s="1" t="n">
        <v>39742.94840277778</v>
      </c>
      <c r="D1115" t="s">
        <v>3617</v>
      </c>
      <c r="E1115" t="s">
        <v>60</v>
      </c>
      <c r="F1115" t="s">
        <v>20</v>
      </c>
      <c r="G1115" t="s">
        <v>3618</v>
      </c>
      <c r="H1115" t="s">
        <v>3619</v>
      </c>
    </row>
    <row r="1116" spans="1:8">
      <c r="A1116" t="n">
        <v>1115</v>
      </c>
      <c r="B1116" t="s">
        <v>8</v>
      </c>
      <c r="C1116" s="1" t="n">
        <v>39651.93732638889</v>
      </c>
      <c r="D1116" t="s">
        <v>3620</v>
      </c>
      <c r="E1116" t="s">
        <v>647</v>
      </c>
      <c r="F1116" t="s">
        <v>376</v>
      </c>
      <c r="G1116" t="s">
        <v>3621</v>
      </c>
      <c r="H1116" t="s">
        <v>3622</v>
      </c>
    </row>
    <row r="1117" spans="1:8">
      <c r="A1117" t="n">
        <v>1116</v>
      </c>
      <c r="B1117" t="s">
        <v>8</v>
      </c>
      <c r="C1117" s="1" t="n">
        <v>39675.10583333333</v>
      </c>
      <c r="D1117" t="s">
        <v>3623</v>
      </c>
      <c r="E1117" t="s">
        <v>34</v>
      </c>
      <c r="F1117" t="s">
        <v>34</v>
      </c>
      <c r="G1117" t="s">
        <v>3624</v>
      </c>
      <c r="H1117" t="s">
        <v>3625</v>
      </c>
    </row>
    <row r="1118" spans="1:8">
      <c r="A1118" t="n">
        <v>1117</v>
      </c>
      <c r="B1118" t="s">
        <v>8</v>
      </c>
      <c r="C1118" s="1" t="n">
        <v>42256.98791666667</v>
      </c>
      <c r="D1118" t="s">
        <v>3626</v>
      </c>
      <c r="E1118" t="s">
        <v>24</v>
      </c>
      <c r="F1118" t="s">
        <v>25</v>
      </c>
      <c r="G1118" t="s">
        <v>26</v>
      </c>
      <c r="H1118" t="s">
        <v>3627</v>
      </c>
    </row>
    <row r="1119" spans="1:8">
      <c r="A1119" t="n">
        <v>1118</v>
      </c>
      <c r="B1119" t="s">
        <v>8</v>
      </c>
      <c r="C1119" s="1" t="n">
        <v>42301.65399305556</v>
      </c>
      <c r="D1119" t="s">
        <v>3628</v>
      </c>
      <c r="E1119" t="s">
        <v>29</v>
      </c>
      <c r="F1119" t="s">
        <v>3629</v>
      </c>
      <c r="G1119" t="s">
        <v>31</v>
      </c>
      <c r="H1119" t="s">
        <v>3630</v>
      </c>
    </row>
    <row r="1120" spans="1:8">
      <c r="A1120" t="n">
        <v>1119</v>
      </c>
      <c r="B1120" t="s">
        <v>8</v>
      </c>
      <c r="C1120" s="1" t="n">
        <v>39743.71800925926</v>
      </c>
      <c r="D1120" t="s">
        <v>3631</v>
      </c>
      <c r="E1120" t="s">
        <v>96</v>
      </c>
      <c r="F1120" t="s">
        <v>473</v>
      </c>
      <c r="G1120" t="s">
        <v>3632</v>
      </c>
      <c r="H1120" t="s">
        <v>3633</v>
      </c>
    </row>
    <row r="1121" spans="1:8">
      <c r="A1121" t="n">
        <v>1120</v>
      </c>
      <c r="B1121" t="s">
        <v>8</v>
      </c>
      <c r="C1121" s="1" t="n">
        <v>42117.0661574074</v>
      </c>
      <c r="D1121" t="s">
        <v>3634</v>
      </c>
      <c r="E1121" t="s">
        <v>3635</v>
      </c>
      <c r="F1121" t="s">
        <v>3636</v>
      </c>
      <c r="G1121" t="s">
        <v>3637</v>
      </c>
      <c r="H1121" t="s">
        <v>3638</v>
      </c>
    </row>
    <row r="1122" spans="1:8">
      <c r="A1122" t="n">
        <v>1121</v>
      </c>
      <c r="B1122" t="s">
        <v>8</v>
      </c>
      <c r="C1122" s="1" t="n">
        <v>41849.6265162037</v>
      </c>
      <c r="D1122" t="s">
        <v>3639</v>
      </c>
      <c r="E1122">
        <f>?utf-8?Q?S.=20Daniel=20Abraham=20Center=20for=20Middle=20East=20Peace?=
	&lt;info@centerpeace.org&gt;</f>
        <v/>
      </c>
      <c r="F1122" t="s">
        <v>52</v>
      </c>
      <c r="G1122">
        <f>?utf-8?Q?News=20Update=20=2D=20Tuesday=2C=20July=2029?=</f>
        <v/>
      </c>
      <c r="H1122" t="s">
        <v>3640</v>
      </c>
    </row>
    <row r="1123" spans="1:8">
      <c r="A1123" t="n">
        <v>1122</v>
      </c>
      <c r="B1123" t="s">
        <v>8</v>
      </c>
      <c r="C1123" s="1" t="n">
        <v>42059.99915509259</v>
      </c>
      <c r="D1123" t="s">
        <v>3641</v>
      </c>
      <c r="E1123" t="s">
        <v>271</v>
      </c>
      <c r="F1123" t="s">
        <v>271</v>
      </c>
      <c r="G1123" t="s">
        <v>3642</v>
      </c>
      <c r="H1123" t="s">
        <v>3643</v>
      </c>
    </row>
    <row r="1124" spans="1:8">
      <c r="A1124" t="n">
        <v>1123</v>
      </c>
      <c r="B1124" t="s">
        <v>8</v>
      </c>
      <c r="C1124" s="1" t="n">
        <v>41990.82071759259</v>
      </c>
      <c r="D1124" t="s">
        <v>3644</v>
      </c>
      <c r="E1124" t="s">
        <v>3645</v>
      </c>
      <c r="F1124" t="s">
        <v>555</v>
      </c>
      <c r="G1124" t="s">
        <v>3646</v>
      </c>
      <c r="H1124" t="s">
        <v>3647</v>
      </c>
    </row>
    <row r="1125" spans="1:8">
      <c r="A1125" t="n">
        <v>1124</v>
      </c>
      <c r="B1125" t="s">
        <v>8</v>
      </c>
      <c r="C1125" s="1" t="n">
        <v>39631.689375</v>
      </c>
      <c r="D1125" t="s">
        <v>3648</v>
      </c>
      <c r="E1125" t="s">
        <v>214</v>
      </c>
      <c r="F1125" t="s">
        <v>215</v>
      </c>
      <c r="G1125" t="s">
        <v>3649</v>
      </c>
      <c r="H1125" t="s">
        <v>3650</v>
      </c>
    </row>
    <row r="1126" spans="1:8">
      <c r="A1126" t="n">
        <v>1125</v>
      </c>
      <c r="B1126" t="s">
        <v>8</v>
      </c>
      <c r="C1126" s="1" t="n">
        <v>41992.7937037037</v>
      </c>
      <c r="D1126" t="s">
        <v>3651</v>
      </c>
      <c r="E1126" t="s">
        <v>67</v>
      </c>
      <c r="F1126" t="s">
        <v>68</v>
      </c>
      <c r="G1126" t="s">
        <v>3652</v>
      </c>
      <c r="H1126" t="s">
        <v>3653</v>
      </c>
    </row>
    <row r="1127" spans="1:8">
      <c r="A1127" t="n">
        <v>1126</v>
      </c>
      <c r="B1127" t="s">
        <v>8</v>
      </c>
      <c r="C1127" s="1" t="n">
        <v>41121.58724537037</v>
      </c>
      <c r="D1127" t="s">
        <v>3654</v>
      </c>
      <c r="E1127" t="s">
        <v>72</v>
      </c>
      <c r="F1127" t="s">
        <v>72</v>
      </c>
      <c r="G1127" t="s">
        <v>3655</v>
      </c>
      <c r="H1127" t="s">
        <v>3656</v>
      </c>
    </row>
    <row r="1128" spans="1:8">
      <c r="A1128" t="n">
        <v>1127</v>
      </c>
      <c r="B1128" t="s">
        <v>8</v>
      </c>
      <c r="C1128" s="1" t="n">
        <v>42188.65855324074</v>
      </c>
      <c r="D1128" t="s">
        <v>3657</v>
      </c>
      <c r="E1128" t="s">
        <v>25</v>
      </c>
      <c r="F1128" t="s">
        <v>3207</v>
      </c>
      <c r="G1128" t="s">
        <v>3658</v>
      </c>
      <c r="H1128" t="s">
        <v>3659</v>
      </c>
    </row>
    <row r="1129" spans="1:8">
      <c r="A1129" t="n">
        <v>1128</v>
      </c>
      <c r="B1129" t="s">
        <v>8</v>
      </c>
      <c r="C1129" s="1" t="n">
        <v>42403.29166666666</v>
      </c>
      <c r="D1129" t="s">
        <v>3660</v>
      </c>
      <c r="E1129" t="s">
        <v>509</v>
      </c>
      <c r="F1129" t="s">
        <v>52</v>
      </c>
      <c r="G1129" t="s">
        <v>3661</v>
      </c>
      <c r="H1129" t="s">
        <v>3662</v>
      </c>
    </row>
    <row r="1130" spans="1:8">
      <c r="A1130" t="n">
        <v>1129</v>
      </c>
      <c r="B1130" t="s">
        <v>8</v>
      </c>
      <c r="C1130" s="1" t="n">
        <v>40340.73216435185</v>
      </c>
      <c r="D1130" t="s">
        <v>3663</v>
      </c>
      <c r="E1130" t="s">
        <v>3664</v>
      </c>
      <c r="F1130" t="s">
        <v>56</v>
      </c>
      <c r="G1130" t="s">
        <v>3665</v>
      </c>
      <c r="H1130" t="s">
        <v>3666</v>
      </c>
    </row>
    <row r="1131" spans="1:8">
      <c r="A1131" t="n">
        <v>1130</v>
      </c>
      <c r="B1131" t="s">
        <v>8</v>
      </c>
      <c r="C1131" s="1" t="n">
        <v>41957.83395833334</v>
      </c>
      <c r="D1131" t="s">
        <v>3667</v>
      </c>
      <c r="E1131" t="s">
        <v>111</v>
      </c>
      <c r="F1131" t="s">
        <v>52</v>
      </c>
      <c r="G1131" t="s">
        <v>3668</v>
      </c>
      <c r="H1131" t="s">
        <v>3669</v>
      </c>
    </row>
    <row r="1132" spans="1:8">
      <c r="A1132" t="n">
        <v>1131</v>
      </c>
      <c r="B1132" t="s">
        <v>8</v>
      </c>
      <c r="C1132" s="1" t="n">
        <v>42413.58518518518</v>
      </c>
      <c r="D1132" t="s">
        <v>3670</v>
      </c>
      <c r="E1132" t="s">
        <v>554</v>
      </c>
      <c r="F1132" t="s">
        <v>555</v>
      </c>
      <c r="G1132" t="s">
        <v>3671</v>
      </c>
      <c r="H1132" t="s">
        <v>3672</v>
      </c>
    </row>
    <row r="1133" spans="1:8">
      <c r="A1133" t="n">
        <v>1132</v>
      </c>
      <c r="B1133" t="s">
        <v>1</v>
      </c>
      <c r="C1133" s="1" t="n">
        <v>42228.47638888889</v>
      </c>
      <c r="D1133" t="s">
        <v>3673</v>
      </c>
      <c r="E1133" t="s">
        <v>55</v>
      </c>
      <c r="F1133" t="s">
        <v>56</v>
      </c>
      <c r="G1133" t="s">
        <v>3674</v>
      </c>
      <c r="H1133" t="s">
        <v>3675</v>
      </c>
    </row>
    <row r="1134" spans="1:8">
      <c r="A1134" t="n">
        <v>1133</v>
      </c>
      <c r="B1134" t="s">
        <v>8</v>
      </c>
      <c r="C1134" s="1" t="n">
        <v>41933.81267361111</v>
      </c>
      <c r="D1134" t="s">
        <v>3676</v>
      </c>
      <c r="E1134" t="s">
        <v>111</v>
      </c>
      <c r="F1134" t="s">
        <v>52</v>
      </c>
      <c r="G1134" t="s">
        <v>3677</v>
      </c>
      <c r="H1134" t="s">
        <v>3678</v>
      </c>
    </row>
    <row r="1135" spans="1:8">
      <c r="A1135" t="n">
        <v>1134</v>
      </c>
      <c r="B1135" t="s">
        <v>8</v>
      </c>
      <c r="C1135" s="1" t="n">
        <v>41881.7462962963</v>
      </c>
      <c r="D1135" t="s">
        <v>3679</v>
      </c>
      <c r="E1135" t="s">
        <v>67</v>
      </c>
      <c r="F1135" t="s">
        <v>68</v>
      </c>
      <c r="G1135" t="s">
        <v>3680</v>
      </c>
      <c r="H1135" t="s">
        <v>3681</v>
      </c>
    </row>
    <row r="1136" spans="1:8">
      <c r="A1136" t="n">
        <v>1135</v>
      </c>
      <c r="B1136" t="s">
        <v>8</v>
      </c>
      <c r="C1136" s="1" t="n">
        <v>42242.72045138889</v>
      </c>
      <c r="D1136" t="s">
        <v>3682</v>
      </c>
      <c r="E1136" t="s">
        <v>1286</v>
      </c>
      <c r="F1136" t="s">
        <v>25</v>
      </c>
      <c r="G1136" t="s">
        <v>3683</v>
      </c>
      <c r="H1136" t="s">
        <v>3684</v>
      </c>
    </row>
    <row r="1137" spans="1:8">
      <c r="A1137" t="n">
        <v>1136</v>
      </c>
      <c r="B1137" t="s">
        <v>8</v>
      </c>
      <c r="C1137" s="1" t="n">
        <v>41652.15096064815</v>
      </c>
      <c r="D1137" t="s">
        <v>3685</v>
      </c>
      <c r="E1137" t="s">
        <v>115</v>
      </c>
      <c r="F1137" t="s">
        <v>3686</v>
      </c>
      <c r="G1137" t="s">
        <v>3687</v>
      </c>
      <c r="H1137" t="s">
        <v>3688</v>
      </c>
    </row>
    <row r="1138" spans="1:8">
      <c r="A1138" t="n">
        <v>1137</v>
      </c>
      <c r="B1138" t="s">
        <v>8</v>
      </c>
      <c r="C1138" s="1" t="n">
        <v>42297.84394675926</v>
      </c>
      <c r="D1138" t="s">
        <v>3689</v>
      </c>
      <c r="E1138" t="s">
        <v>1368</v>
      </c>
      <c r="F1138" t="s">
        <v>1369</v>
      </c>
      <c r="G1138" t="s">
        <v>3690</v>
      </c>
      <c r="H1138" t="s">
        <v>3691</v>
      </c>
    </row>
    <row r="1139" spans="1:8">
      <c r="A1139" t="n">
        <v>1138</v>
      </c>
      <c r="B1139" t="s">
        <v>8</v>
      </c>
      <c r="C1139" s="1" t="n">
        <v>41757.58512731481</v>
      </c>
      <c r="D1139" t="s">
        <v>3692</v>
      </c>
      <c r="E1139" t="s">
        <v>1009</v>
      </c>
      <c r="F1139" t="s">
        <v>3693</v>
      </c>
      <c r="G1139" t="s">
        <v>3694</v>
      </c>
      <c r="H1139" t="s">
        <v>3695</v>
      </c>
    </row>
    <row r="1140" spans="1:8">
      <c r="A1140" t="n">
        <v>1139</v>
      </c>
      <c r="B1140" t="s">
        <v>8</v>
      </c>
      <c r="C1140" s="1" t="n">
        <v>42037.19346064814</v>
      </c>
      <c r="D1140" t="s">
        <v>3696</v>
      </c>
      <c r="E1140" t="s">
        <v>271</v>
      </c>
      <c r="F1140" t="s">
        <v>3697</v>
      </c>
      <c r="G1140" t="s">
        <v>263</v>
      </c>
      <c r="H1140" t="s">
        <v>3698</v>
      </c>
    </row>
    <row r="1141" spans="1:8">
      <c r="A1141" t="n">
        <v>1140</v>
      </c>
      <c r="B1141" t="s">
        <v>1</v>
      </c>
      <c r="C1141" s="1" t="n">
        <v>42439.815</v>
      </c>
      <c r="D1141" t="s">
        <v>3699</v>
      </c>
      <c r="E1141" t="s">
        <v>429</v>
      </c>
      <c r="F1141" t="s">
        <v>2561</v>
      </c>
      <c r="G1141" t="s">
        <v>2562</v>
      </c>
      <c r="H1141" t="s">
        <v>3700</v>
      </c>
    </row>
    <row r="1142" spans="1:8">
      <c r="A1142" t="n">
        <v>1141</v>
      </c>
      <c r="B1142" t="s">
        <v>8</v>
      </c>
      <c r="C1142" s="1" t="n">
        <v>39618.10364583333</v>
      </c>
      <c r="D1142" t="s">
        <v>3701</v>
      </c>
      <c r="E1142" t="s">
        <v>886</v>
      </c>
      <c r="F1142" t="s">
        <v>20</v>
      </c>
      <c r="G1142" t="s">
        <v>3702</v>
      </c>
      <c r="H1142" t="s">
        <v>3703</v>
      </c>
    </row>
    <row r="1143" spans="1:8">
      <c r="A1143" t="n">
        <v>1142</v>
      </c>
      <c r="B1143" t="s">
        <v>8</v>
      </c>
      <c r="C1143" s="1" t="n">
        <v>42431.81287037037</v>
      </c>
      <c r="D1143" t="s">
        <v>3704</v>
      </c>
      <c r="E1143">
        <f>?utf-8?Q?American=20Security=20Project?= &lt;info@americansecurityproject.org&gt;</f>
        <v/>
      </c>
      <c r="F1143" t="s">
        <v>56</v>
      </c>
      <c r="G1143">
        <f>?utf-8?Q?Latest=20News=20from=20the=20American=20Security=20Project?=</f>
        <v/>
      </c>
      <c r="H1143" t="s">
        <v>3705</v>
      </c>
    </row>
    <row r="1144" spans="1:8">
      <c r="A1144" t="n">
        <v>1143</v>
      </c>
      <c r="B1144" t="s">
        <v>8</v>
      </c>
      <c r="C1144" s="1" t="n">
        <v>39659.52452546296</v>
      </c>
      <c r="D1144" t="s">
        <v>3706</v>
      </c>
      <c r="E1144" t="s">
        <v>60</v>
      </c>
      <c r="F1144" t="s">
        <v>188</v>
      </c>
      <c r="G1144" t="s">
        <v>3707</v>
      </c>
      <c r="H1144" t="s">
        <v>3708</v>
      </c>
    </row>
    <row r="1145" spans="1:8">
      <c r="A1145" t="n">
        <v>1144</v>
      </c>
      <c r="B1145" t="s">
        <v>8</v>
      </c>
      <c r="C1145" s="1" t="n">
        <v>42177.9337037037</v>
      </c>
      <c r="D1145" t="s">
        <v>3709</v>
      </c>
      <c r="E1145" t="s">
        <v>25</v>
      </c>
      <c r="F1145" t="s">
        <v>154</v>
      </c>
      <c r="G1145" t="s">
        <v>156</v>
      </c>
      <c r="H1145" t="s">
        <v>3710</v>
      </c>
    </row>
    <row r="1146" spans="1:8">
      <c r="A1146" t="n">
        <v>1145</v>
      </c>
      <c r="B1146" t="s">
        <v>8</v>
      </c>
      <c r="C1146" s="1" t="n">
        <v>40422.4041087963</v>
      </c>
      <c r="D1146" t="s">
        <v>3711</v>
      </c>
      <c r="E1146" t="s">
        <v>2000</v>
      </c>
      <c r="F1146" t="s">
        <v>3712</v>
      </c>
      <c r="G1146" t="s">
        <v>3713</v>
      </c>
      <c r="H1146" t="s">
        <v>3714</v>
      </c>
    </row>
    <row r="1147" spans="1:8">
      <c r="A1147" t="n">
        <v>1146</v>
      </c>
      <c r="B1147" t="s">
        <v>8</v>
      </c>
      <c r="C1147" s="1" t="n">
        <v>39685.09583333333</v>
      </c>
      <c r="D1147" t="s">
        <v>3715</v>
      </c>
      <c r="E1147" t="s">
        <v>1452</v>
      </c>
      <c r="F1147" t="s">
        <v>1452</v>
      </c>
      <c r="G1147" t="s">
        <v>3716</v>
      </c>
      <c r="H1147" t="s">
        <v>3717</v>
      </c>
    </row>
    <row r="1148" spans="1:8">
      <c r="A1148" t="n">
        <v>1147</v>
      </c>
      <c r="B1148" t="s">
        <v>1</v>
      </c>
      <c r="C1148" s="1" t="n">
        <v>42202.13892361111</v>
      </c>
      <c r="D1148" t="s">
        <v>3718</v>
      </c>
      <c r="E1148" t="s">
        <v>43</v>
      </c>
      <c r="F1148" t="s">
        <v>3719</v>
      </c>
      <c r="G1148" t="s">
        <v>383</v>
      </c>
      <c r="H1148" t="s">
        <v>3720</v>
      </c>
    </row>
    <row r="1149" spans="1:8">
      <c r="A1149" t="n">
        <v>1148</v>
      </c>
      <c r="B1149" t="s">
        <v>8</v>
      </c>
      <c r="C1149" s="1" t="n">
        <v>41885.8553587963</v>
      </c>
      <c r="D1149" t="s">
        <v>3721</v>
      </c>
      <c r="E1149" t="s">
        <v>749</v>
      </c>
      <c r="F1149" t="s">
        <v>25</v>
      </c>
      <c r="G1149" t="s">
        <v>3722</v>
      </c>
      <c r="H1149" t="s">
        <v>3723</v>
      </c>
    </row>
    <row r="1150" spans="1:8">
      <c r="A1150" t="n">
        <v>1149</v>
      </c>
      <c r="B1150" t="s">
        <v>8</v>
      </c>
      <c r="C1150" s="1" t="n">
        <v>40456.9418287037</v>
      </c>
      <c r="D1150" t="s">
        <v>3724</v>
      </c>
      <c r="E1150" t="s">
        <v>356</v>
      </c>
      <c r="F1150" t="s">
        <v>1562</v>
      </c>
      <c r="G1150" t="s">
        <v>3725</v>
      </c>
      <c r="H1150" t="s">
        <v>3726</v>
      </c>
    </row>
    <row r="1151" spans="1:8">
      <c r="A1151" t="n">
        <v>1150</v>
      </c>
      <c r="B1151" t="s">
        <v>8</v>
      </c>
      <c r="C1151" s="1" t="n">
        <v>39705.75041666667</v>
      </c>
      <c r="D1151" t="s">
        <v>3727</v>
      </c>
      <c r="E1151" t="s">
        <v>34</v>
      </c>
      <c r="F1151" t="s">
        <v>34</v>
      </c>
      <c r="G1151" t="s">
        <v>3728</v>
      </c>
      <c r="H1151" t="s">
        <v>3729</v>
      </c>
    </row>
    <row r="1152" spans="1:8">
      <c r="A1152" t="n">
        <v>1151</v>
      </c>
      <c r="B1152" t="s">
        <v>8</v>
      </c>
      <c r="C1152" s="1" t="n">
        <v>41857.95458333333</v>
      </c>
      <c r="D1152" t="s">
        <v>3730</v>
      </c>
      <c r="E1152">
        <f>?ISO-8859-2?Q?Attila_T=F3th?= &lt;atothi@t-online.hu&gt;</f>
        <v/>
      </c>
      <c r="F1152" t="s">
        <v>52</v>
      </c>
      <c r="G1152" t="s">
        <v>3731</v>
      </c>
      <c r="H1152" t="s">
        <v>3732</v>
      </c>
    </row>
    <row r="1153" spans="1:8">
      <c r="A1153" t="n">
        <v>1152</v>
      </c>
      <c r="B1153" t="s">
        <v>1</v>
      </c>
      <c r="C1153" s="1" t="n">
        <v>42313.55903935185</v>
      </c>
      <c r="D1153" t="s">
        <v>3733</v>
      </c>
      <c r="E1153" t="s">
        <v>55</v>
      </c>
      <c r="F1153" t="s">
        <v>56</v>
      </c>
      <c r="G1153" t="s">
        <v>3734</v>
      </c>
      <c r="H1153" t="s">
        <v>3735</v>
      </c>
    </row>
    <row r="1154" spans="1:8">
      <c r="A1154" t="n">
        <v>1153</v>
      </c>
      <c r="B1154" t="s">
        <v>8</v>
      </c>
      <c r="C1154" s="1" t="n">
        <v>39749.96284722222</v>
      </c>
      <c r="D1154" t="s">
        <v>3736</v>
      </c>
      <c r="E1154" t="s">
        <v>60</v>
      </c>
      <c r="F1154" t="s">
        <v>20</v>
      </c>
      <c r="G1154" t="s">
        <v>3737</v>
      </c>
      <c r="H1154" t="s">
        <v>3738</v>
      </c>
    </row>
    <row r="1155" spans="1:8">
      <c r="A1155" t="n">
        <v>1154</v>
      </c>
      <c r="B1155" t="s">
        <v>8</v>
      </c>
      <c r="C1155" s="1" t="n">
        <v>42340.72944444444</v>
      </c>
      <c r="D1155" t="s">
        <v>3739</v>
      </c>
      <c r="E1155">
        <f>?utf-8?Q?American=20Security=20Project?= &lt;events@americansecurityproject.org&gt;</f>
        <v/>
      </c>
      <c r="F1155" t="s">
        <v>56</v>
      </c>
      <c r="G1155">
        <f>?utf-8?Q?Hill=20Briefing=3A=20Understanding=20What=E2=80=99s=20Next=20in=20Fusion=20Energy=20=2D=20December=2015=2C=202015?=</f>
        <v/>
      </c>
      <c r="H1155" t="s">
        <v>3740</v>
      </c>
    </row>
    <row r="1156" spans="1:8">
      <c r="A1156" t="n">
        <v>1155</v>
      </c>
      <c r="B1156" t="s">
        <v>8</v>
      </c>
      <c r="C1156" s="1" t="n">
        <v>41985.82533564815</v>
      </c>
      <c r="D1156" t="s">
        <v>3741</v>
      </c>
      <c r="E1156" t="s">
        <v>67</v>
      </c>
      <c r="F1156" t="s">
        <v>68</v>
      </c>
      <c r="G1156" t="s">
        <v>3742</v>
      </c>
      <c r="H1156" t="s">
        <v>3743</v>
      </c>
    </row>
    <row r="1157" spans="1:8">
      <c r="A1157" t="n">
        <v>1156</v>
      </c>
      <c r="B1157" t="s">
        <v>8</v>
      </c>
      <c r="C1157" s="1" t="n">
        <v>39667.51888888889</v>
      </c>
      <c r="D1157" t="s">
        <v>3744</v>
      </c>
      <c r="E1157" t="s">
        <v>60</v>
      </c>
      <c r="F1157" t="s">
        <v>188</v>
      </c>
      <c r="G1157" t="s">
        <v>3745</v>
      </c>
      <c r="H1157" t="s">
        <v>3746</v>
      </c>
    </row>
    <row r="1158" spans="1:8">
      <c r="A1158" t="n">
        <v>1157</v>
      </c>
      <c r="B1158" t="s">
        <v>1</v>
      </c>
      <c r="C1158" s="1" t="n">
        <v>42184.84396990741</v>
      </c>
      <c r="D1158" t="s">
        <v>3747</v>
      </c>
      <c r="E1158" t="s">
        <v>24</v>
      </c>
      <c r="F1158" t="s">
        <v>25</v>
      </c>
      <c r="G1158" t="s">
        <v>850</v>
      </c>
      <c r="H1158" t="s">
        <v>3748</v>
      </c>
    </row>
    <row r="1159" spans="1:8">
      <c r="A1159" t="n">
        <v>1158</v>
      </c>
      <c r="B1159" t="s">
        <v>8</v>
      </c>
      <c r="C1159" s="1" t="n">
        <v>41902.50059027778</v>
      </c>
      <c r="D1159" t="s">
        <v>3749</v>
      </c>
      <c r="E1159" t="s">
        <v>804</v>
      </c>
      <c r="F1159" t="s">
        <v>52</v>
      </c>
      <c r="G1159" t="s">
        <v>3750</v>
      </c>
      <c r="H1159" t="s">
        <v>3751</v>
      </c>
    </row>
    <row r="1160" spans="1:8">
      <c r="A1160" t="n">
        <v>1159</v>
      </c>
      <c r="B1160" t="s">
        <v>8</v>
      </c>
      <c r="C1160" s="1" t="n">
        <v>39722.47373842593</v>
      </c>
      <c r="D1160" t="s">
        <v>3752</v>
      </c>
      <c r="E1160" t="s">
        <v>999</v>
      </c>
      <c r="F1160" t="s">
        <v>999</v>
      </c>
      <c r="G1160" t="s">
        <v>3753</v>
      </c>
      <c r="H1160" t="s">
        <v>3754</v>
      </c>
    </row>
    <row r="1161" spans="1:8">
      <c r="A1161" t="n">
        <v>1160</v>
      </c>
      <c r="B1161" t="s">
        <v>8</v>
      </c>
      <c r="C1161" s="1" t="n">
        <v>40081.71550925926</v>
      </c>
      <c r="D1161" t="s">
        <v>3755</v>
      </c>
      <c r="E1161" t="s">
        <v>768</v>
      </c>
      <c r="F1161" t="s">
        <v>283</v>
      </c>
      <c r="G1161" t="s">
        <v>3756</v>
      </c>
      <c r="H1161" t="s">
        <v>3757</v>
      </c>
    </row>
    <row r="1162" spans="1:8">
      <c r="A1162" t="n">
        <v>1161</v>
      </c>
      <c r="B1162" t="s">
        <v>8</v>
      </c>
      <c r="C1162" s="1" t="n">
        <v>41920.5497800926</v>
      </c>
      <c r="D1162" t="s">
        <v>3758</v>
      </c>
      <c r="E1162" t="s">
        <v>67</v>
      </c>
      <c r="F1162" t="s">
        <v>68</v>
      </c>
      <c r="G1162" t="s">
        <v>3759</v>
      </c>
      <c r="H1162" t="s">
        <v>3760</v>
      </c>
    </row>
    <row r="1163" spans="1:8">
      <c r="A1163" t="n">
        <v>1162</v>
      </c>
      <c r="B1163" t="s">
        <v>1</v>
      </c>
      <c r="C1163" s="1" t="n">
        <v>42179.47032407407</v>
      </c>
      <c r="D1163" t="s">
        <v>3761</v>
      </c>
      <c r="E1163" t="s">
        <v>55</v>
      </c>
      <c r="F1163" t="s">
        <v>56</v>
      </c>
      <c r="G1163">
        <f>?utf-8?B?VGhlIERhaWx5IDIwMjogQXMgRXgtSW0gRmlnaHQgV3JhcHMsIFN1Z2E=?=
 =?utf-8?B?ciBNYXkgQmVjb21lIFRoZSBSaWdodOKAmXMgTmV4dCBMaXRtdXMgVGVzdA==?=</f>
        <v/>
      </c>
      <c r="H1163" t="s">
        <v>3762</v>
      </c>
    </row>
    <row r="1164" spans="1:8">
      <c r="A1164" t="n">
        <v>1163</v>
      </c>
      <c r="B1164" t="s">
        <v>8</v>
      </c>
      <c r="C1164" s="1" t="n">
        <v>41844.76577546296</v>
      </c>
      <c r="D1164" t="s">
        <v>3763</v>
      </c>
      <c r="E1164" t="s">
        <v>67</v>
      </c>
      <c r="F1164" t="s">
        <v>68</v>
      </c>
      <c r="G1164" t="s">
        <v>3764</v>
      </c>
      <c r="H1164" t="s">
        <v>3765</v>
      </c>
    </row>
    <row r="1165" spans="1:8">
      <c r="A1165" t="n">
        <v>1164</v>
      </c>
      <c r="B1165" t="s">
        <v>8</v>
      </c>
      <c r="C1165" s="1" t="n">
        <v>42055.82145833333</v>
      </c>
      <c r="D1165" t="s">
        <v>3766</v>
      </c>
      <c r="E1165" t="s">
        <v>67</v>
      </c>
      <c r="F1165" t="s">
        <v>68</v>
      </c>
      <c r="G1165" t="s">
        <v>3767</v>
      </c>
      <c r="H1165" t="s">
        <v>3768</v>
      </c>
    </row>
    <row r="1166" spans="1:8">
      <c r="A1166" t="n">
        <v>1165</v>
      </c>
      <c r="B1166" t="s">
        <v>8</v>
      </c>
      <c r="C1166" s="1" t="n">
        <v>41962.87586805555</v>
      </c>
      <c r="D1166" t="s">
        <v>3769</v>
      </c>
      <c r="E1166" t="s">
        <v>3770</v>
      </c>
      <c r="F1166" t="s">
        <v>555</v>
      </c>
      <c r="G1166" t="s">
        <v>3771</v>
      </c>
      <c r="H1166" t="s">
        <v>3772</v>
      </c>
    </row>
    <row r="1167" spans="1:8">
      <c r="A1167" t="n">
        <v>1166</v>
      </c>
      <c r="B1167" t="s">
        <v>8</v>
      </c>
      <c r="C1167" s="1" t="n">
        <v>42424.3125</v>
      </c>
      <c r="D1167" t="s">
        <v>3773</v>
      </c>
      <c r="E1167" t="s">
        <v>509</v>
      </c>
      <c r="F1167" t="s">
        <v>52</v>
      </c>
      <c r="G1167" t="s">
        <v>3774</v>
      </c>
      <c r="H1167" t="s">
        <v>3775</v>
      </c>
    </row>
    <row r="1168" spans="1:8">
      <c r="A1168" t="n">
        <v>1167</v>
      </c>
      <c r="B1168" t="s">
        <v>1</v>
      </c>
      <c r="C1168" s="1" t="n">
        <v>42222.45554398148</v>
      </c>
      <c r="D1168" t="s">
        <v>3776</v>
      </c>
      <c r="E1168" t="s">
        <v>311</v>
      </c>
      <c r="F1168" t="s">
        <v>56</v>
      </c>
      <c r="G1168" t="s">
        <v>3777</v>
      </c>
      <c r="H1168" t="s">
        <v>3778</v>
      </c>
    </row>
    <row r="1169" spans="1:8">
      <c r="A1169" t="n">
        <v>1168</v>
      </c>
      <c r="B1169" t="s">
        <v>8</v>
      </c>
      <c r="C1169" s="1" t="n">
        <v>42353.99438657407</v>
      </c>
      <c r="D1169" t="s">
        <v>3779</v>
      </c>
      <c r="E1169" t="s">
        <v>931</v>
      </c>
      <c r="F1169" t="s">
        <v>931</v>
      </c>
      <c r="G1169" t="s">
        <v>3780</v>
      </c>
      <c r="H1169" t="s">
        <v>3781</v>
      </c>
    </row>
    <row r="1170" spans="1:8">
      <c r="A1170" t="n">
        <v>1169</v>
      </c>
      <c r="B1170" t="s">
        <v>8</v>
      </c>
      <c r="C1170" s="1" t="n">
        <v>39737.92373842592</v>
      </c>
      <c r="D1170" t="s">
        <v>3782</v>
      </c>
      <c r="E1170" t="s">
        <v>376</v>
      </c>
      <c r="F1170" t="s">
        <v>3783</v>
      </c>
      <c r="G1170" t="s">
        <v>3784</v>
      </c>
      <c r="H1170" t="s">
        <v>3785</v>
      </c>
    </row>
    <row r="1171" spans="1:8">
      <c r="A1171" t="n">
        <v>1170</v>
      </c>
      <c r="B1171" t="s">
        <v>8</v>
      </c>
      <c r="C1171" s="1" t="n">
        <v>39694.61921296296</v>
      </c>
      <c r="D1171" t="s">
        <v>3786</v>
      </c>
      <c r="E1171" t="s">
        <v>489</v>
      </c>
      <c r="F1171" t="s">
        <v>283</v>
      </c>
      <c r="G1171" t="s">
        <v>3787</v>
      </c>
      <c r="H1171" t="s">
        <v>3788</v>
      </c>
    </row>
    <row r="1172" spans="1:8">
      <c r="A1172" t="n">
        <v>1171</v>
      </c>
      <c r="B1172" t="s">
        <v>8</v>
      </c>
      <c r="C1172" s="1" t="n">
        <v>41934.52375</v>
      </c>
      <c r="D1172" t="s">
        <v>3789</v>
      </c>
      <c r="E1172" t="s">
        <v>67</v>
      </c>
      <c r="F1172" t="s">
        <v>68</v>
      </c>
      <c r="G1172">
        <f>?UTF-8?Q?=E2=80=8BCorrect_The_Record_Wednesday_October_22=2C_2014_Mor?=
	=?UTF-8?Q?ning_Roundup?=</f>
        <v/>
      </c>
      <c r="H1172" t="s">
        <v>3790</v>
      </c>
    </row>
    <row r="1173" spans="1:8">
      <c r="A1173" t="n">
        <v>1172</v>
      </c>
      <c r="B1173" t="s">
        <v>8</v>
      </c>
      <c r="C1173" s="1" t="n">
        <v>42424.65850694444</v>
      </c>
      <c r="D1173" t="s">
        <v>3791</v>
      </c>
      <c r="E1173" t="s">
        <v>81</v>
      </c>
      <c r="F1173" t="s">
        <v>52</v>
      </c>
      <c r="G1173" t="s">
        <v>3792</v>
      </c>
      <c r="H1173" t="s">
        <v>3793</v>
      </c>
    </row>
    <row r="1174" spans="1:8">
      <c r="A1174" t="n">
        <v>1173</v>
      </c>
      <c r="B1174" t="s">
        <v>8</v>
      </c>
      <c r="C1174" s="1" t="n">
        <v>42265.61078703704</v>
      </c>
      <c r="D1174" t="s">
        <v>3794</v>
      </c>
      <c r="E1174">
        <f>?utf-8?Q?S.=20Daniel=20Abraham=20Center=20for=20Middle=20East=20Peace?=
	&lt;info@centerpeace.org&gt;</f>
        <v/>
      </c>
      <c r="F1174" t="s">
        <v>52</v>
      </c>
      <c r="G1174">
        <f>?utf-8?Q?News=20Update=20=2D=20September=2018?=</f>
        <v/>
      </c>
      <c r="H1174" t="s">
        <v>3795</v>
      </c>
    </row>
    <row r="1175" spans="1:8">
      <c r="A1175" t="n">
        <v>1174</v>
      </c>
      <c r="B1175" t="s">
        <v>8</v>
      </c>
      <c r="C1175" s="1" t="n">
        <v>39682.94003472223</v>
      </c>
      <c r="D1175" t="s">
        <v>3796</v>
      </c>
      <c r="E1175" t="s">
        <v>3797</v>
      </c>
      <c r="F1175" t="s">
        <v>3798</v>
      </c>
      <c r="G1175" t="s">
        <v>3799</v>
      </c>
      <c r="H1175" t="s">
        <v>3800</v>
      </c>
    </row>
    <row r="1176" spans="1:8">
      <c r="A1176" t="n">
        <v>1175</v>
      </c>
      <c r="B1176" t="s">
        <v>8</v>
      </c>
      <c r="C1176" s="1" t="n">
        <v>42232.89846064815</v>
      </c>
      <c r="D1176" t="s">
        <v>3801</v>
      </c>
      <c r="E1176" t="s">
        <v>25</v>
      </c>
      <c r="F1176" t="s">
        <v>146</v>
      </c>
      <c r="G1176" t="s">
        <v>3802</v>
      </c>
      <c r="H1176" t="s">
        <v>3803</v>
      </c>
    </row>
    <row r="1177" spans="1:8">
      <c r="A1177" t="n">
        <v>1176</v>
      </c>
      <c r="B1177" t="s">
        <v>8</v>
      </c>
      <c r="C1177" s="1" t="n">
        <v>41862.45928240741</v>
      </c>
      <c r="D1177" t="s">
        <v>3804</v>
      </c>
      <c r="E1177" t="s">
        <v>3805</v>
      </c>
      <c r="F1177" t="s">
        <v>150</v>
      </c>
      <c r="G1177" t="s">
        <v>3806</v>
      </c>
      <c r="H1177" t="s">
        <v>3807</v>
      </c>
    </row>
    <row r="1178" spans="1:8">
      <c r="A1178" t="n">
        <v>1177</v>
      </c>
      <c r="B1178" t="s">
        <v>1</v>
      </c>
      <c r="C1178" s="1" t="n">
        <v>42248.45413194445</v>
      </c>
      <c r="D1178" t="s">
        <v>3808</v>
      </c>
      <c r="E1178" t="s">
        <v>311</v>
      </c>
      <c r="F1178" t="s">
        <v>56</v>
      </c>
      <c r="G1178" t="s">
        <v>3809</v>
      </c>
      <c r="H1178" t="s">
        <v>3810</v>
      </c>
    </row>
    <row r="1179" spans="1:8">
      <c r="A1179" t="n">
        <v>1178</v>
      </c>
      <c r="B1179" t="s">
        <v>8</v>
      </c>
      <c r="C1179" s="1" t="n">
        <v>39706.52194444444</v>
      </c>
      <c r="D1179" t="s">
        <v>3811</v>
      </c>
      <c r="E1179" t="s">
        <v>60</v>
      </c>
      <c r="F1179" t="s">
        <v>188</v>
      </c>
      <c r="G1179" t="s">
        <v>3812</v>
      </c>
      <c r="H1179" t="s">
        <v>3813</v>
      </c>
    </row>
    <row r="1180" spans="1:8">
      <c r="A1180" t="n">
        <v>1179</v>
      </c>
      <c r="B1180" t="s">
        <v>8</v>
      </c>
      <c r="C1180" s="1" t="n">
        <v>39661.69934027778</v>
      </c>
      <c r="D1180" t="s">
        <v>3814</v>
      </c>
      <c r="E1180" t="s">
        <v>230</v>
      </c>
      <c r="F1180" t="s">
        <v>283</v>
      </c>
      <c r="G1180" t="s">
        <v>3815</v>
      </c>
      <c r="H1180" t="s">
        <v>3816</v>
      </c>
    </row>
    <row r="1181" spans="1:8">
      <c r="A1181" t="n">
        <v>1180</v>
      </c>
      <c r="B1181" t="s">
        <v>8</v>
      </c>
      <c r="C1181" s="1" t="n">
        <v>42344.65909722223</v>
      </c>
      <c r="D1181" t="s">
        <v>3817</v>
      </c>
      <c r="E1181" t="s">
        <v>3818</v>
      </c>
      <c r="F1181" t="s">
        <v>25</v>
      </c>
      <c r="G1181" t="s">
        <v>3819</v>
      </c>
      <c r="H1181" t="s">
        <v>3820</v>
      </c>
    </row>
    <row r="1182" spans="1:8">
      <c r="A1182" t="n">
        <v>1181</v>
      </c>
      <c r="B1182" t="s">
        <v>8</v>
      </c>
      <c r="C1182" s="1" t="n">
        <v>42143.90201388889</v>
      </c>
      <c r="D1182" t="s">
        <v>3821</v>
      </c>
      <c r="E1182" t="s">
        <v>739</v>
      </c>
      <c r="F1182" t="s">
        <v>3822</v>
      </c>
      <c r="G1182" t="s">
        <v>3823</v>
      </c>
      <c r="H1182" t="s">
        <v>3824</v>
      </c>
    </row>
    <row r="1183" spans="1:8">
      <c r="A1183" t="n">
        <v>1182</v>
      </c>
      <c r="B1183" t="s">
        <v>8</v>
      </c>
      <c r="C1183" s="1" t="n">
        <v>39687.53342592593</v>
      </c>
      <c r="D1183" t="s">
        <v>3825</v>
      </c>
      <c r="E1183" t="s">
        <v>34</v>
      </c>
      <c r="F1183" t="s">
        <v>34</v>
      </c>
      <c r="G1183" t="s">
        <v>3826</v>
      </c>
      <c r="H1183" t="s">
        <v>3827</v>
      </c>
    </row>
    <row r="1184" spans="1:8">
      <c r="A1184" t="n">
        <v>1183</v>
      </c>
      <c r="B1184" t="s">
        <v>8</v>
      </c>
      <c r="C1184" s="1" t="n">
        <v>42194.32633101852</v>
      </c>
      <c r="D1184" t="s">
        <v>3828</v>
      </c>
      <c r="E1184">
        <f>?utf-8?Q?S.=20Daniel=20Abraham=20Center=20for=20Middle=20East=20Peace?=
	&lt;info@centerpeace.org&gt;</f>
        <v/>
      </c>
      <c r="F1184" t="s">
        <v>52</v>
      </c>
      <c r="G1184">
        <f>?utf-8?Q?News=20Update=20=2D=20July=209=2C=202015?=</f>
        <v/>
      </c>
      <c r="H1184" t="s">
        <v>3829</v>
      </c>
    </row>
    <row r="1185" spans="1:8">
      <c r="A1185" t="n">
        <v>1184</v>
      </c>
      <c r="B1185" t="s">
        <v>8</v>
      </c>
      <c r="C1185" s="1" t="n">
        <v>41918.83247685185</v>
      </c>
      <c r="D1185" t="s">
        <v>3830</v>
      </c>
      <c r="E1185" t="s">
        <v>111</v>
      </c>
      <c r="F1185" t="s">
        <v>52</v>
      </c>
      <c r="G1185" t="s">
        <v>3831</v>
      </c>
      <c r="H1185" t="s">
        <v>3832</v>
      </c>
    </row>
    <row r="1186" spans="1:8">
      <c r="A1186" t="n">
        <v>1185</v>
      </c>
      <c r="B1186" t="s">
        <v>8</v>
      </c>
      <c r="C1186" s="1" t="n">
        <v>42250.57737268518</v>
      </c>
      <c r="D1186" t="s">
        <v>3833</v>
      </c>
      <c r="E1186" t="s">
        <v>581</v>
      </c>
      <c r="F1186" t="s">
        <v>3834</v>
      </c>
      <c r="G1186" t="s">
        <v>3835</v>
      </c>
      <c r="H1186" t="s">
        <v>3836</v>
      </c>
    </row>
    <row r="1187" spans="1:8">
      <c r="A1187" t="n">
        <v>1186</v>
      </c>
      <c r="B1187" t="s">
        <v>8</v>
      </c>
      <c r="C1187" s="1" t="n">
        <v>39721.71283564815</v>
      </c>
      <c r="D1187" t="s">
        <v>3837</v>
      </c>
      <c r="E1187" t="s">
        <v>96</v>
      </c>
      <c r="F1187" t="s">
        <v>473</v>
      </c>
      <c r="G1187" t="s">
        <v>3838</v>
      </c>
      <c r="H1187" t="s">
        <v>3839</v>
      </c>
    </row>
    <row r="1188" spans="1:8">
      <c r="A1188" t="n">
        <v>1187</v>
      </c>
      <c r="B1188" t="s">
        <v>8</v>
      </c>
      <c r="C1188" s="1" t="n">
        <v>39730.78863425926</v>
      </c>
      <c r="D1188" t="s">
        <v>3840</v>
      </c>
      <c r="E1188" t="s">
        <v>60</v>
      </c>
      <c r="F1188" t="s">
        <v>20</v>
      </c>
      <c r="G1188" t="s">
        <v>3841</v>
      </c>
      <c r="H1188" t="s">
        <v>3842</v>
      </c>
    </row>
    <row r="1189" spans="1:8">
      <c r="A1189" t="n">
        <v>1188</v>
      </c>
      <c r="B1189" t="s">
        <v>8</v>
      </c>
      <c r="C1189" s="1" t="n">
        <v>42339.08902777778</v>
      </c>
      <c r="D1189" t="s">
        <v>3843</v>
      </c>
      <c r="E1189" t="s">
        <v>3844</v>
      </c>
      <c r="F1189" t="s">
        <v>56</v>
      </c>
      <c r="G1189" t="s">
        <v>3845</v>
      </c>
      <c r="H1189" t="s">
        <v>3846</v>
      </c>
    </row>
    <row r="1190" spans="1:8">
      <c r="A1190" t="n">
        <v>1189</v>
      </c>
      <c r="B1190" t="s">
        <v>8</v>
      </c>
      <c r="C1190" s="1" t="n">
        <v>42178.01581018518</v>
      </c>
      <c r="D1190" t="s">
        <v>3847</v>
      </c>
      <c r="E1190" t="s">
        <v>3848</v>
      </c>
      <c r="F1190" t="s">
        <v>155</v>
      </c>
      <c r="G1190" t="s">
        <v>156</v>
      </c>
      <c r="H1190" t="s">
        <v>3849</v>
      </c>
    </row>
    <row r="1191" spans="1:8">
      <c r="A1191" t="n">
        <v>1190</v>
      </c>
      <c r="B1191" t="s">
        <v>8</v>
      </c>
      <c r="C1191" s="1" t="n">
        <v>39758.09172453704</v>
      </c>
      <c r="D1191" t="s">
        <v>3850</v>
      </c>
      <c r="E1191" t="s">
        <v>3851</v>
      </c>
      <c r="G1191" t="s">
        <v>3852</v>
      </c>
      <c r="H1191" t="s">
        <v>3853</v>
      </c>
    </row>
    <row r="1192" spans="1:8">
      <c r="A1192" t="n">
        <v>1191</v>
      </c>
      <c r="B1192" t="s">
        <v>1</v>
      </c>
      <c r="C1192" s="1" t="n">
        <v>42114.95274305555</v>
      </c>
      <c r="D1192" t="s">
        <v>3854</v>
      </c>
      <c r="E1192" t="s">
        <v>931</v>
      </c>
      <c r="F1192" t="s">
        <v>493</v>
      </c>
      <c r="G1192" t="s">
        <v>3855</v>
      </c>
      <c r="H1192" t="s">
        <v>3856</v>
      </c>
    </row>
    <row r="1193" spans="1:8">
      <c r="A1193" t="n">
        <v>1192</v>
      </c>
      <c r="B1193" t="s">
        <v>8</v>
      </c>
      <c r="C1193" s="1" t="n">
        <v>41989.7237962963</v>
      </c>
      <c r="D1193" t="s">
        <v>3857</v>
      </c>
      <c r="E1193" t="s">
        <v>3858</v>
      </c>
      <c r="F1193" t="s">
        <v>25</v>
      </c>
      <c r="G1193" t="s">
        <v>3859</v>
      </c>
      <c r="H1193" t="s">
        <v>3860</v>
      </c>
    </row>
    <row r="1194" spans="1:8">
      <c r="A1194" t="n">
        <v>1193</v>
      </c>
      <c r="B1194" t="s">
        <v>8</v>
      </c>
      <c r="C1194" s="1" t="n">
        <v>42305.99922453704</v>
      </c>
      <c r="D1194" t="s">
        <v>3861</v>
      </c>
      <c r="E1194" t="s">
        <v>43</v>
      </c>
      <c r="F1194" t="s">
        <v>3862</v>
      </c>
      <c r="G1194" t="s">
        <v>3863</v>
      </c>
      <c r="H1194" t="s">
        <v>3864</v>
      </c>
    </row>
    <row r="1195" spans="1:8">
      <c r="A1195" t="n">
        <v>1194</v>
      </c>
      <c r="B1195" t="s">
        <v>8</v>
      </c>
      <c r="C1195" s="1" t="n">
        <v>42085.93349537037</v>
      </c>
      <c r="D1195" t="s">
        <v>3865</v>
      </c>
      <c r="E1195" t="s">
        <v>29</v>
      </c>
      <c r="F1195" t="s">
        <v>262</v>
      </c>
      <c r="G1195" t="s">
        <v>1109</v>
      </c>
      <c r="H1195" t="s">
        <v>3866</v>
      </c>
    </row>
    <row r="1196" spans="1:8">
      <c r="A1196" t="n">
        <v>1195</v>
      </c>
      <c r="B1196" t="s">
        <v>8</v>
      </c>
      <c r="C1196" s="1" t="n">
        <v>42082.95502314815</v>
      </c>
      <c r="D1196" t="s">
        <v>3867</v>
      </c>
      <c r="E1196" t="s">
        <v>3868</v>
      </c>
      <c r="F1196" t="s">
        <v>3869</v>
      </c>
      <c r="G1196" t="s">
        <v>3870</v>
      </c>
      <c r="H1196" t="s">
        <v>3871</v>
      </c>
    </row>
    <row r="1197" spans="1:8">
      <c r="A1197" t="n">
        <v>1196</v>
      </c>
      <c r="B1197" t="s">
        <v>8</v>
      </c>
      <c r="C1197" s="1" t="n">
        <v>42216.6778125</v>
      </c>
      <c r="D1197" t="s">
        <v>3872</v>
      </c>
      <c r="E1197" t="s">
        <v>429</v>
      </c>
      <c r="F1197" t="s">
        <v>3873</v>
      </c>
      <c r="G1197" t="s">
        <v>1275</v>
      </c>
      <c r="H1197" t="s">
        <v>3874</v>
      </c>
    </row>
    <row r="1198" spans="1:8">
      <c r="A1198" t="n">
        <v>1197</v>
      </c>
      <c r="B1198" t="s">
        <v>8</v>
      </c>
      <c r="C1198" s="1" t="n">
        <v>42184.82622685185</v>
      </c>
      <c r="D1198" t="s">
        <v>3875</v>
      </c>
      <c r="E1198" t="s">
        <v>140</v>
      </c>
      <c r="F1198" t="s">
        <v>274</v>
      </c>
      <c r="G1198" t="s">
        <v>3876</v>
      </c>
      <c r="H1198" t="s">
        <v>3877</v>
      </c>
    </row>
    <row r="1199" spans="1:8">
      <c r="A1199" t="n">
        <v>1198</v>
      </c>
      <c r="B1199" t="s">
        <v>8</v>
      </c>
      <c r="C1199" s="1" t="n">
        <v>42179.47829861111</v>
      </c>
      <c r="D1199" t="s">
        <v>3878</v>
      </c>
      <c r="E1199" t="s">
        <v>87</v>
      </c>
      <c r="F1199" t="s">
        <v>87</v>
      </c>
      <c r="G1199" t="s">
        <v>3879</v>
      </c>
      <c r="H1199" t="s">
        <v>3880</v>
      </c>
    </row>
    <row r="1200" spans="1:8">
      <c r="A1200" t="n">
        <v>1199</v>
      </c>
      <c r="B1200" t="s">
        <v>8</v>
      </c>
      <c r="C1200" s="1" t="n">
        <v>42397.77065972222</v>
      </c>
      <c r="D1200" t="s">
        <v>3881</v>
      </c>
      <c r="E1200">
        <f>?utf-8?Q?INSCT?= &lt;insct@syr.edu&gt;</f>
        <v/>
      </c>
      <c r="F1200" t="s">
        <v>52</v>
      </c>
      <c r="G1200">
        <f>?utf-8?Q?INSCT=20presents=20=22What=27s=20Putin=20Up=20To=3F=20Russia=E2=80=99s=20Assertive=20Foreign=20Policy=2C=22=20with=20Brian=20Taylor=20|=20Feb.=209=2C=202016?=</f>
        <v/>
      </c>
      <c r="H1200" t="s">
        <v>3882</v>
      </c>
    </row>
    <row r="1201" spans="1:8">
      <c r="A1201" t="n">
        <v>1200</v>
      </c>
      <c r="B1201" t="s">
        <v>8</v>
      </c>
      <c r="C1201" s="1" t="n">
        <v>39617.91479166667</v>
      </c>
      <c r="D1201" t="s">
        <v>3883</v>
      </c>
      <c r="E1201" t="s">
        <v>135</v>
      </c>
      <c r="F1201" t="s">
        <v>136</v>
      </c>
      <c r="G1201" t="s">
        <v>3884</v>
      </c>
      <c r="H1201" t="s">
        <v>3885</v>
      </c>
    </row>
    <row r="1202" spans="1:8">
      <c r="A1202" t="n">
        <v>1201</v>
      </c>
      <c r="B1202" t="s">
        <v>8</v>
      </c>
      <c r="C1202" s="1" t="n">
        <v>39666.74915509259</v>
      </c>
      <c r="D1202" t="s">
        <v>3886</v>
      </c>
      <c r="E1202" t="s">
        <v>3887</v>
      </c>
      <c r="F1202" t="s">
        <v>942</v>
      </c>
      <c r="G1202" t="s">
        <v>3888</v>
      </c>
      <c r="H1202" t="s">
        <v>3889</v>
      </c>
    </row>
    <row r="1203" spans="1:8">
      <c r="A1203" t="n">
        <v>1202</v>
      </c>
      <c r="B1203" t="s">
        <v>1</v>
      </c>
      <c r="C1203" s="1" t="n">
        <v>42182.56940972222</v>
      </c>
      <c r="D1203" t="s">
        <v>3890</v>
      </c>
      <c r="E1203" t="s">
        <v>266</v>
      </c>
      <c r="F1203" t="s">
        <v>140</v>
      </c>
      <c r="G1203" t="s">
        <v>2859</v>
      </c>
      <c r="H1203" t="s">
        <v>3891</v>
      </c>
    </row>
    <row r="1204" spans="1:8">
      <c r="A1204" t="n">
        <v>1203</v>
      </c>
      <c r="B1204" t="s">
        <v>8</v>
      </c>
      <c r="C1204" s="1" t="n">
        <v>39744.06701388889</v>
      </c>
      <c r="D1204" t="s">
        <v>3892</v>
      </c>
      <c r="E1204" t="s">
        <v>1452</v>
      </c>
      <c r="F1204" t="s">
        <v>1452</v>
      </c>
      <c r="G1204" t="s">
        <v>3893</v>
      </c>
      <c r="H1204" t="s">
        <v>3894</v>
      </c>
    </row>
    <row r="1205" spans="1:8">
      <c r="A1205" t="n">
        <v>1204</v>
      </c>
      <c r="B1205" t="s">
        <v>8</v>
      </c>
      <c r="C1205" s="1" t="n">
        <v>39715.78853009259</v>
      </c>
      <c r="D1205" t="s">
        <v>3895</v>
      </c>
      <c r="E1205" t="s">
        <v>477</v>
      </c>
      <c r="F1205" t="s">
        <v>376</v>
      </c>
      <c r="G1205" t="s">
        <v>478</v>
      </c>
      <c r="H1205" t="s">
        <v>3896</v>
      </c>
    </row>
    <row r="1206" spans="1:8">
      <c r="A1206" t="n">
        <v>1205</v>
      </c>
      <c r="B1206" t="s">
        <v>8</v>
      </c>
      <c r="C1206" s="1" t="n">
        <v>39560.68539351852</v>
      </c>
      <c r="D1206" t="s">
        <v>3897</v>
      </c>
      <c r="E1206" t="s">
        <v>472</v>
      </c>
      <c r="F1206" t="s">
        <v>135</v>
      </c>
      <c r="G1206" t="s">
        <v>3898</v>
      </c>
      <c r="H1206" t="s">
        <v>3899</v>
      </c>
    </row>
    <row r="1207" spans="1:8">
      <c r="A1207" t="n">
        <v>1206</v>
      </c>
      <c r="B1207" t="s">
        <v>1</v>
      </c>
      <c r="C1207" s="1" t="n">
        <v>41912.16216435185</v>
      </c>
      <c r="D1207" t="s">
        <v>3900</v>
      </c>
      <c r="E1207" t="s">
        <v>3901</v>
      </c>
      <c r="F1207" t="s">
        <v>56</v>
      </c>
      <c r="G1207" t="s">
        <v>3902</v>
      </c>
      <c r="H1207" t="s">
        <v>3903</v>
      </c>
    </row>
    <row r="1208" spans="1:8">
      <c r="A1208" t="n">
        <v>1207</v>
      </c>
      <c r="B1208" t="s">
        <v>8</v>
      </c>
      <c r="C1208" s="1" t="n">
        <v>41903.60829861111</v>
      </c>
      <c r="D1208" t="s">
        <v>3904</v>
      </c>
      <c r="E1208" t="s">
        <v>626</v>
      </c>
      <c r="F1208" t="s">
        <v>626</v>
      </c>
      <c r="G1208" t="s">
        <v>3905</v>
      </c>
      <c r="H1208" t="s">
        <v>3906</v>
      </c>
    </row>
    <row r="1209" spans="1:8">
      <c r="A1209" t="n">
        <v>1208</v>
      </c>
      <c r="B1209" t="s">
        <v>1</v>
      </c>
      <c r="C1209" s="1" t="n">
        <v>41576.57674768518</v>
      </c>
      <c r="D1209" t="s">
        <v>3907</v>
      </c>
      <c r="E1209" t="s">
        <v>3908</v>
      </c>
      <c r="F1209" t="s">
        <v>56</v>
      </c>
      <c r="G1209" t="s">
        <v>3909</v>
      </c>
      <c r="H1209" t="s">
        <v>3910</v>
      </c>
    </row>
    <row r="1210" spans="1:8">
      <c r="A1210" t="n">
        <v>1209</v>
      </c>
      <c r="B1210" t="s">
        <v>1</v>
      </c>
      <c r="C1210" s="1" t="n">
        <v>42428.49524305556</v>
      </c>
      <c r="D1210" t="s">
        <v>3911</v>
      </c>
      <c r="E1210" t="s">
        <v>2800</v>
      </c>
      <c r="F1210" t="s">
        <v>25</v>
      </c>
      <c r="G1210" t="s">
        <v>2801</v>
      </c>
      <c r="H1210" t="s">
        <v>3912</v>
      </c>
    </row>
    <row r="1211" spans="1:8">
      <c r="A1211" t="n">
        <v>1210</v>
      </c>
      <c r="B1211" t="s">
        <v>8</v>
      </c>
      <c r="C1211" s="1" t="n">
        <v>42125.77083333334</v>
      </c>
      <c r="D1211" t="s">
        <v>3913</v>
      </c>
      <c r="E1211" t="s">
        <v>146</v>
      </c>
      <c r="F1211" t="s">
        <v>3914</v>
      </c>
      <c r="G1211" t="s">
        <v>3915</v>
      </c>
      <c r="H1211" t="s">
        <v>3916</v>
      </c>
    </row>
    <row r="1212" spans="1:8">
      <c r="A1212" t="n">
        <v>1211</v>
      </c>
      <c r="B1212" t="s">
        <v>8</v>
      </c>
      <c r="C1212" s="1" t="n">
        <v>39750.64876157408</v>
      </c>
      <c r="D1212" t="s">
        <v>3917</v>
      </c>
      <c r="E1212" t="s">
        <v>443</v>
      </c>
      <c r="F1212" t="s">
        <v>20</v>
      </c>
      <c r="G1212" t="s">
        <v>3918</v>
      </c>
      <c r="H1212" t="s">
        <v>3919</v>
      </c>
    </row>
    <row r="1213" spans="1:8">
      <c r="A1213" t="n">
        <v>1212</v>
      </c>
      <c r="B1213" t="s">
        <v>8</v>
      </c>
      <c r="C1213" s="1" t="n">
        <v>42065.60347222222</v>
      </c>
      <c r="D1213" t="s">
        <v>3920</v>
      </c>
      <c r="E1213" t="s">
        <v>271</v>
      </c>
      <c r="F1213" t="s">
        <v>271</v>
      </c>
      <c r="G1213" t="s">
        <v>3921</v>
      </c>
      <c r="H1213" t="s">
        <v>3922</v>
      </c>
    </row>
    <row r="1214" spans="1:8">
      <c r="A1214" t="n">
        <v>1213</v>
      </c>
      <c r="B1214" t="s">
        <v>1</v>
      </c>
      <c r="C1214" s="1" t="n">
        <v>42178.99435185185</v>
      </c>
      <c r="D1214" t="s">
        <v>3923</v>
      </c>
      <c r="E1214" t="s">
        <v>984</v>
      </c>
      <c r="F1214" t="s">
        <v>146</v>
      </c>
      <c r="G1214" t="s">
        <v>3924</v>
      </c>
      <c r="H1214" t="s">
        <v>3925</v>
      </c>
    </row>
    <row r="1215" spans="1:8">
      <c r="A1215" t="n">
        <v>1214</v>
      </c>
      <c r="B1215" t="s">
        <v>8</v>
      </c>
      <c r="C1215" s="1" t="n">
        <v>42395.54571759259</v>
      </c>
      <c r="D1215" t="s">
        <v>3926</v>
      </c>
      <c r="E1215" t="s">
        <v>3927</v>
      </c>
      <c r="F1215" t="s">
        <v>555</v>
      </c>
      <c r="G1215" t="s">
        <v>3928</v>
      </c>
      <c r="H1215" t="s">
        <v>3929</v>
      </c>
    </row>
    <row r="1216" spans="1:8">
      <c r="A1216" t="n">
        <v>1215</v>
      </c>
      <c r="B1216" t="s">
        <v>8</v>
      </c>
      <c r="C1216" s="1" t="n">
        <v>40205.06018518518</v>
      </c>
      <c r="D1216" t="s">
        <v>3930</v>
      </c>
      <c r="E1216" t="s">
        <v>3931</v>
      </c>
      <c r="F1216" t="s">
        <v>3932</v>
      </c>
      <c r="G1216" t="s">
        <v>3933</v>
      </c>
      <c r="H1216" t="s">
        <v>3934</v>
      </c>
    </row>
    <row r="1217" spans="1:8">
      <c r="A1217" t="n">
        <v>1216</v>
      </c>
      <c r="B1217" t="s">
        <v>8</v>
      </c>
      <c r="C1217" s="1" t="n">
        <v>42086.97469907408</v>
      </c>
      <c r="D1217" t="s">
        <v>3935</v>
      </c>
      <c r="E1217" t="s">
        <v>262</v>
      </c>
      <c r="F1217" t="s">
        <v>271</v>
      </c>
      <c r="G1217" t="s">
        <v>1109</v>
      </c>
      <c r="H1217" t="s">
        <v>3936</v>
      </c>
    </row>
    <row r="1218" spans="1:8">
      <c r="A1218" t="n">
        <v>1217</v>
      </c>
      <c r="B1218" t="s">
        <v>8</v>
      </c>
      <c r="C1218" s="1" t="n">
        <v>41985.55143518518</v>
      </c>
      <c r="D1218" t="s">
        <v>3937</v>
      </c>
      <c r="E1218" t="s">
        <v>67</v>
      </c>
      <c r="F1218" t="s">
        <v>68</v>
      </c>
      <c r="G1218" t="s">
        <v>3938</v>
      </c>
      <c r="H1218" t="s">
        <v>3939</v>
      </c>
    </row>
    <row r="1219" spans="1:8">
      <c r="A1219" t="n">
        <v>1218</v>
      </c>
      <c r="B1219" t="s">
        <v>8</v>
      </c>
      <c r="C1219" s="1" t="n">
        <v>42084.91300925926</v>
      </c>
      <c r="D1219" t="s">
        <v>3940</v>
      </c>
      <c r="E1219" t="s">
        <v>29</v>
      </c>
      <c r="F1219" t="s">
        <v>3941</v>
      </c>
      <c r="G1219" t="s">
        <v>3942</v>
      </c>
      <c r="H1219" t="s">
        <v>3943</v>
      </c>
    </row>
    <row r="1220" spans="1:8">
      <c r="A1220" t="n">
        <v>1219</v>
      </c>
      <c r="B1220" t="s">
        <v>8</v>
      </c>
      <c r="C1220" s="1" t="n">
        <v>39450.6758912037</v>
      </c>
      <c r="D1220" t="s">
        <v>3944</v>
      </c>
      <c r="E1220" t="s">
        <v>1891</v>
      </c>
      <c r="F1220" t="s">
        <v>3945</v>
      </c>
      <c r="G1220" t="s">
        <v>3946</v>
      </c>
      <c r="H1220" t="s">
        <v>3947</v>
      </c>
    </row>
    <row r="1221" spans="1:8">
      <c r="A1221" t="n">
        <v>1220</v>
      </c>
      <c r="B1221" t="s">
        <v>8</v>
      </c>
      <c r="C1221" s="1" t="n">
        <v>42182.56136574074</v>
      </c>
      <c r="D1221" t="s">
        <v>3948</v>
      </c>
      <c r="E1221" t="s">
        <v>3949</v>
      </c>
      <c r="F1221" t="s">
        <v>3950</v>
      </c>
      <c r="G1221" t="s">
        <v>3951</v>
      </c>
      <c r="H1221" t="s">
        <v>3952</v>
      </c>
    </row>
    <row r="1222" spans="1:8">
      <c r="A1222" t="n">
        <v>1221</v>
      </c>
      <c r="B1222" t="s">
        <v>8</v>
      </c>
      <c r="C1222" s="1" t="n">
        <v>39617.52915509259</v>
      </c>
      <c r="D1222" t="s">
        <v>3953</v>
      </c>
      <c r="E1222" t="s">
        <v>135</v>
      </c>
      <c r="F1222" t="s">
        <v>136</v>
      </c>
      <c r="G1222" t="s">
        <v>3954</v>
      </c>
      <c r="H1222" t="s">
        <v>3955</v>
      </c>
    </row>
    <row r="1223" spans="1:8">
      <c r="A1223" t="n">
        <v>1222</v>
      </c>
      <c r="B1223" t="s">
        <v>8</v>
      </c>
      <c r="C1223" s="1" t="n">
        <v>39744.74829861111</v>
      </c>
      <c r="D1223" t="s">
        <v>3956</v>
      </c>
      <c r="E1223" t="s">
        <v>3355</v>
      </c>
      <c r="F1223" t="s">
        <v>3957</v>
      </c>
      <c r="G1223" t="s">
        <v>3958</v>
      </c>
      <c r="H1223" t="s">
        <v>3959</v>
      </c>
    </row>
    <row r="1224" spans="1:8">
      <c r="A1224" t="n">
        <v>1223</v>
      </c>
      <c r="B1224" t="s">
        <v>8</v>
      </c>
      <c r="C1224" s="1" t="n">
        <v>39673.0812037037</v>
      </c>
      <c r="D1224" t="s">
        <v>3960</v>
      </c>
      <c r="E1224" t="s">
        <v>1452</v>
      </c>
      <c r="F1224" t="s">
        <v>1452</v>
      </c>
      <c r="G1224" t="s">
        <v>3961</v>
      </c>
      <c r="H1224" t="s">
        <v>3962</v>
      </c>
    </row>
    <row r="1225" spans="1:8">
      <c r="A1225" t="n">
        <v>1224</v>
      </c>
      <c r="B1225" t="s">
        <v>8</v>
      </c>
      <c r="C1225" s="1" t="n">
        <v>39671.65085648148</v>
      </c>
      <c r="D1225" t="s">
        <v>3963</v>
      </c>
      <c r="E1225" t="s">
        <v>60</v>
      </c>
      <c r="F1225" t="s">
        <v>20</v>
      </c>
      <c r="G1225" t="s">
        <v>3964</v>
      </c>
      <c r="H1225" t="s">
        <v>3965</v>
      </c>
    </row>
    <row r="1226" spans="1:8">
      <c r="A1226" t="n">
        <v>1225</v>
      </c>
      <c r="B1226" t="s">
        <v>8</v>
      </c>
      <c r="C1226" s="1" t="n">
        <v>42125.74280092592</v>
      </c>
      <c r="D1226" t="s">
        <v>3966</v>
      </c>
      <c r="E1226" t="s">
        <v>323</v>
      </c>
      <c r="F1226" t="s">
        <v>3967</v>
      </c>
      <c r="G1226" t="s">
        <v>2739</v>
      </c>
      <c r="H1226" t="s">
        <v>3968</v>
      </c>
    </row>
    <row r="1227" spans="1:8">
      <c r="A1227" t="n">
        <v>1226</v>
      </c>
      <c r="B1227" t="s">
        <v>8</v>
      </c>
      <c r="C1227" s="1" t="n">
        <v>40867.91875</v>
      </c>
      <c r="D1227" t="s">
        <v>3969</v>
      </c>
      <c r="E1227" t="s">
        <v>368</v>
      </c>
      <c r="F1227" t="s">
        <v>1264</v>
      </c>
      <c r="G1227" t="s">
        <v>2977</v>
      </c>
      <c r="H1227" t="s">
        <v>3970</v>
      </c>
    </row>
    <row r="1228" spans="1:8">
      <c r="A1228" t="n">
        <v>1227</v>
      </c>
      <c r="B1228" t="s">
        <v>1</v>
      </c>
      <c r="C1228" s="1" t="n">
        <v>42204.58983796297</v>
      </c>
      <c r="D1228" t="s">
        <v>3971</v>
      </c>
      <c r="E1228" t="s">
        <v>381</v>
      </c>
      <c r="F1228" t="s">
        <v>3972</v>
      </c>
      <c r="G1228" t="s">
        <v>3973</v>
      </c>
      <c r="H1228" t="s">
        <v>3974</v>
      </c>
    </row>
    <row r="1229" spans="1:8">
      <c r="A1229" t="n">
        <v>1228</v>
      </c>
      <c r="B1229" t="s">
        <v>1</v>
      </c>
      <c r="C1229" s="1" t="n">
        <v>42359.54817129629</v>
      </c>
      <c r="D1229" t="s">
        <v>3975</v>
      </c>
      <c r="E1229" t="s">
        <v>55</v>
      </c>
      <c r="F1229" t="s">
        <v>56</v>
      </c>
      <c r="G1229" t="s">
        <v>3976</v>
      </c>
      <c r="H1229" t="s">
        <v>3977</v>
      </c>
    </row>
    <row r="1230" spans="1:8">
      <c r="A1230" t="n">
        <v>1229</v>
      </c>
      <c r="B1230" t="s">
        <v>8</v>
      </c>
      <c r="C1230" s="1" t="n">
        <v>41858.54597222222</v>
      </c>
      <c r="D1230" t="s">
        <v>3978</v>
      </c>
      <c r="E1230" t="s">
        <v>67</v>
      </c>
      <c r="F1230" t="s">
        <v>68</v>
      </c>
      <c r="G1230" t="s">
        <v>3979</v>
      </c>
      <c r="H1230" t="s">
        <v>3980</v>
      </c>
    </row>
    <row r="1231" spans="1:8">
      <c r="A1231" t="n">
        <v>1230</v>
      </c>
      <c r="B1231" t="s">
        <v>8</v>
      </c>
      <c r="C1231" s="1" t="n">
        <v>42368.48078703704</v>
      </c>
      <c r="D1231" t="s">
        <v>3981</v>
      </c>
      <c r="E1231" t="s">
        <v>421</v>
      </c>
      <c r="F1231" t="s">
        <v>56</v>
      </c>
      <c r="G1231" t="s">
        <v>3982</v>
      </c>
      <c r="H1231" t="s">
        <v>3983</v>
      </c>
    </row>
    <row r="1232" spans="1:8">
      <c r="A1232" t="n">
        <v>1231</v>
      </c>
      <c r="B1232" t="s">
        <v>8</v>
      </c>
      <c r="C1232" s="1" t="n">
        <v>39622.78158564815</v>
      </c>
      <c r="D1232" t="s">
        <v>3984</v>
      </c>
      <c r="E1232" t="s">
        <v>472</v>
      </c>
      <c r="F1232" t="s">
        <v>473</v>
      </c>
      <c r="G1232" t="s">
        <v>3985</v>
      </c>
      <c r="H1232" t="s">
        <v>3986</v>
      </c>
    </row>
    <row r="1233" spans="1:8">
      <c r="A1233" t="n">
        <v>1232</v>
      </c>
      <c r="B1233" t="s">
        <v>1</v>
      </c>
      <c r="C1233" s="1" t="n">
        <v>42171.98175925926</v>
      </c>
      <c r="D1233" t="s">
        <v>3987</v>
      </c>
      <c r="E1233" t="s">
        <v>225</v>
      </c>
      <c r="F1233" t="s">
        <v>1362</v>
      </c>
      <c r="G1233" t="s">
        <v>3988</v>
      </c>
      <c r="H1233" t="s">
        <v>3989</v>
      </c>
    </row>
    <row r="1234" spans="1:8">
      <c r="A1234" t="n">
        <v>1233</v>
      </c>
      <c r="B1234" t="s">
        <v>8</v>
      </c>
      <c r="C1234" s="1" t="n">
        <v>39438.45148148148</v>
      </c>
      <c r="D1234" t="s">
        <v>3990</v>
      </c>
      <c r="E1234" t="s">
        <v>184</v>
      </c>
      <c r="G1234" t="s">
        <v>3991</v>
      </c>
      <c r="H1234" t="s">
        <v>3992</v>
      </c>
    </row>
    <row r="1235" spans="1:8">
      <c r="A1235" t="n">
        <v>1234</v>
      </c>
      <c r="B1235" t="s">
        <v>1</v>
      </c>
      <c r="C1235" s="1" t="n">
        <v>42199.94280092593</v>
      </c>
      <c r="D1235" t="s">
        <v>3993</v>
      </c>
      <c r="E1235" t="s">
        <v>225</v>
      </c>
      <c r="F1235" t="s">
        <v>2532</v>
      </c>
      <c r="G1235" t="s">
        <v>3994</v>
      </c>
      <c r="H1235" t="s">
        <v>3995</v>
      </c>
    </row>
    <row r="1236" spans="1:8">
      <c r="A1236" t="n">
        <v>1235</v>
      </c>
      <c r="B1236" t="s">
        <v>8</v>
      </c>
      <c r="C1236" s="1" t="n">
        <v>39647.53160879629</v>
      </c>
      <c r="D1236" t="s">
        <v>3996</v>
      </c>
      <c r="E1236" t="s">
        <v>60</v>
      </c>
      <c r="F1236" t="s">
        <v>188</v>
      </c>
      <c r="G1236" t="s">
        <v>3997</v>
      </c>
      <c r="H1236" t="s">
        <v>3998</v>
      </c>
    </row>
    <row r="1237" spans="1:8">
      <c r="A1237" t="n">
        <v>1236</v>
      </c>
      <c r="B1237" t="s">
        <v>8</v>
      </c>
      <c r="C1237" s="1" t="n">
        <v>42283.5937962963</v>
      </c>
      <c r="D1237" t="s">
        <v>3999</v>
      </c>
      <c r="E1237" t="s">
        <v>411</v>
      </c>
      <c r="F1237" t="s">
        <v>100</v>
      </c>
      <c r="G1237">
        <f>?utf-8?Q?Upcoming_Events:_Maduro?=
  =?utf-8?Q?=e2=80=99s_Venezuela,_Aircraft_Carrier_Report_Release,?=
  =?utf-8?Q?_and_more?=</f>
        <v/>
      </c>
      <c r="H1237" t="s">
        <v>4000</v>
      </c>
    </row>
    <row r="1238" spans="1:8">
      <c r="A1238" t="n">
        <v>1237</v>
      </c>
      <c r="B1238" t="s">
        <v>8</v>
      </c>
      <c r="C1238" s="1" t="n">
        <v>42117.08126157407</v>
      </c>
      <c r="D1238" t="s">
        <v>4001</v>
      </c>
      <c r="E1238" t="s">
        <v>25</v>
      </c>
      <c r="F1238" t="s">
        <v>146</v>
      </c>
      <c r="G1238" t="s">
        <v>1514</v>
      </c>
      <c r="H1238" t="s">
        <v>4002</v>
      </c>
    </row>
    <row r="1239" spans="1:8">
      <c r="A1239" t="n">
        <v>1238</v>
      </c>
      <c r="B1239" t="s">
        <v>8</v>
      </c>
      <c r="C1239" s="1" t="n">
        <v>42354.29166666666</v>
      </c>
      <c r="D1239" t="s">
        <v>4003</v>
      </c>
      <c r="E1239" t="s">
        <v>509</v>
      </c>
      <c r="F1239" t="s">
        <v>52</v>
      </c>
      <c r="G1239" t="s">
        <v>4004</v>
      </c>
      <c r="H1239" t="s">
        <v>4005</v>
      </c>
    </row>
    <row r="1240" spans="1:8">
      <c r="A1240" t="n">
        <v>1239</v>
      </c>
      <c r="B1240" t="s">
        <v>8</v>
      </c>
      <c r="C1240" s="1" t="n">
        <v>41288.79951388889</v>
      </c>
      <c r="D1240" t="s">
        <v>4006</v>
      </c>
      <c r="E1240" t="s">
        <v>559</v>
      </c>
      <c r="F1240" t="s">
        <v>560</v>
      </c>
      <c r="G1240" t="s">
        <v>871</v>
      </c>
      <c r="H1240" t="s">
        <v>4007</v>
      </c>
    </row>
    <row r="1241" spans="1:8">
      <c r="A1241" t="n">
        <v>1240</v>
      </c>
      <c r="B1241" t="s">
        <v>8</v>
      </c>
      <c r="C1241" s="1" t="n">
        <v>42318.49237268518</v>
      </c>
      <c r="D1241" t="s">
        <v>4008</v>
      </c>
      <c r="E1241" t="s">
        <v>421</v>
      </c>
      <c r="F1241" t="s">
        <v>56</v>
      </c>
      <c r="G1241" t="s">
        <v>4009</v>
      </c>
      <c r="H1241" t="s">
        <v>4010</v>
      </c>
    </row>
    <row r="1242" spans="1:8">
      <c r="A1242" t="n">
        <v>1241</v>
      </c>
      <c r="B1242" t="s">
        <v>8</v>
      </c>
      <c r="C1242" s="1" t="n">
        <v>41904.80122685185</v>
      </c>
      <c r="D1242" t="s">
        <v>4011</v>
      </c>
      <c r="E1242" t="s">
        <v>4012</v>
      </c>
      <c r="F1242" t="s">
        <v>4013</v>
      </c>
      <c r="G1242" t="s">
        <v>4014</v>
      </c>
      <c r="H1242" t="s">
        <v>4015</v>
      </c>
    </row>
    <row r="1243" spans="1:8">
      <c r="A1243" t="n">
        <v>1242</v>
      </c>
      <c r="B1243" t="s">
        <v>8</v>
      </c>
      <c r="C1243" s="1" t="n">
        <v>42113.86173611111</v>
      </c>
      <c r="D1243" t="s">
        <v>4016</v>
      </c>
      <c r="E1243" t="s">
        <v>25</v>
      </c>
      <c r="F1243" t="s">
        <v>331</v>
      </c>
      <c r="G1243" t="s">
        <v>332</v>
      </c>
      <c r="H1243" t="s">
        <v>4017</v>
      </c>
    </row>
    <row r="1244" spans="1:8">
      <c r="A1244" t="n">
        <v>1243</v>
      </c>
      <c r="B1244" t="s">
        <v>8</v>
      </c>
      <c r="C1244" s="1" t="n">
        <v>39772.72065972222</v>
      </c>
      <c r="D1244" t="s">
        <v>4018</v>
      </c>
      <c r="E1244" t="s">
        <v>4019</v>
      </c>
      <c r="F1244" t="s">
        <v>56</v>
      </c>
      <c r="G1244" t="s">
        <v>4020</v>
      </c>
      <c r="H1244" t="s">
        <v>4021</v>
      </c>
    </row>
    <row r="1245" spans="1:8">
      <c r="A1245" t="n">
        <v>1244</v>
      </c>
      <c r="B1245" t="s">
        <v>8</v>
      </c>
      <c r="C1245" s="1" t="n">
        <v>41969.73340277778</v>
      </c>
      <c r="D1245" t="s">
        <v>4022</v>
      </c>
      <c r="E1245" t="s">
        <v>67</v>
      </c>
      <c r="F1245" t="s">
        <v>68</v>
      </c>
      <c r="G1245" t="s">
        <v>4023</v>
      </c>
      <c r="H1245" t="s">
        <v>4024</v>
      </c>
    </row>
    <row r="1246" spans="1:8">
      <c r="A1246" t="n">
        <v>1245</v>
      </c>
      <c r="B1246" t="s">
        <v>8</v>
      </c>
      <c r="C1246" s="1" t="n">
        <v>39939.86380787037</v>
      </c>
      <c r="D1246" t="s">
        <v>4025</v>
      </c>
      <c r="E1246" t="s">
        <v>972</v>
      </c>
      <c r="F1246" t="s">
        <v>20</v>
      </c>
      <c r="G1246" t="s">
        <v>4026</v>
      </c>
      <c r="H1246" t="s">
        <v>4027</v>
      </c>
    </row>
    <row r="1247" spans="1:8">
      <c r="A1247" t="n">
        <v>1246</v>
      </c>
      <c r="B1247" t="s">
        <v>8</v>
      </c>
      <c r="C1247" s="1" t="n">
        <v>41505.62664351852</v>
      </c>
      <c r="D1247" t="s">
        <v>4028</v>
      </c>
      <c r="E1247" t="s">
        <v>4029</v>
      </c>
      <c r="F1247" t="s">
        <v>56</v>
      </c>
      <c r="G1247" t="s">
        <v>4030</v>
      </c>
      <c r="H1247" t="s">
        <v>4031</v>
      </c>
    </row>
    <row r="1248" spans="1:8">
      <c r="A1248" t="n">
        <v>1247</v>
      </c>
      <c r="B1248" t="s">
        <v>8</v>
      </c>
      <c r="C1248" s="1" t="n">
        <v>42290.60422453703</v>
      </c>
      <c r="D1248" t="s">
        <v>4032</v>
      </c>
      <c r="E1248" t="s">
        <v>411</v>
      </c>
      <c r="F1248" t="s">
        <v>100</v>
      </c>
      <c r="G1248" t="s">
        <v>4033</v>
      </c>
      <c r="H1248" t="s">
        <v>4034</v>
      </c>
    </row>
    <row r="1249" spans="1:8">
      <c r="A1249" t="n">
        <v>1248</v>
      </c>
      <c r="B1249" t="s">
        <v>1</v>
      </c>
      <c r="C1249" s="1" t="n">
        <v>42159.95061342593</v>
      </c>
      <c r="D1249" t="s">
        <v>4035</v>
      </c>
      <c r="E1249" t="s">
        <v>225</v>
      </c>
      <c r="F1249" t="s">
        <v>4036</v>
      </c>
      <c r="G1249" t="s">
        <v>4037</v>
      </c>
      <c r="H1249" t="s">
        <v>4038</v>
      </c>
    </row>
    <row r="1250" spans="1:8">
      <c r="A1250" t="n">
        <v>1249</v>
      </c>
      <c r="B1250" t="s">
        <v>8</v>
      </c>
      <c r="C1250" s="1" t="n">
        <v>39734.68251157407</v>
      </c>
      <c r="D1250" t="s">
        <v>4039</v>
      </c>
      <c r="E1250" t="s">
        <v>768</v>
      </c>
      <c r="F1250" t="s">
        <v>283</v>
      </c>
      <c r="G1250" t="s">
        <v>4040</v>
      </c>
      <c r="H1250" t="s">
        <v>4041</v>
      </c>
    </row>
    <row r="1251" spans="1:8">
      <c r="A1251" t="n">
        <v>1250</v>
      </c>
      <c r="B1251" t="s">
        <v>8</v>
      </c>
      <c r="C1251" s="1" t="n">
        <v>39580.64314814815</v>
      </c>
      <c r="D1251" t="s">
        <v>4042</v>
      </c>
      <c r="E1251" t="s">
        <v>4043</v>
      </c>
      <c r="F1251" t="s">
        <v>473</v>
      </c>
      <c r="G1251" t="s">
        <v>4044</v>
      </c>
      <c r="H1251" t="s">
        <v>4045</v>
      </c>
    </row>
    <row r="1252" spans="1:8">
      <c r="A1252" t="n">
        <v>1251</v>
      </c>
      <c r="B1252" t="s">
        <v>1</v>
      </c>
      <c r="C1252" s="1" t="n">
        <v>41370.908125</v>
      </c>
      <c r="D1252" t="s">
        <v>4046</v>
      </c>
      <c r="E1252" t="s">
        <v>1159</v>
      </c>
      <c r="F1252" t="s">
        <v>4047</v>
      </c>
      <c r="G1252" t="s">
        <v>4048</v>
      </c>
      <c r="H1252" t="s">
        <v>4049</v>
      </c>
    </row>
    <row r="1253" spans="1:8">
      <c r="A1253" t="n">
        <v>1252</v>
      </c>
      <c r="B1253" t="s">
        <v>8</v>
      </c>
      <c r="C1253" s="1" t="n">
        <v>39674.7072337963</v>
      </c>
      <c r="D1253" t="s">
        <v>4050</v>
      </c>
      <c r="E1253" t="s">
        <v>214</v>
      </c>
      <c r="F1253" t="s">
        <v>215</v>
      </c>
      <c r="G1253" t="s">
        <v>4051</v>
      </c>
      <c r="H1253" t="s">
        <v>4052</v>
      </c>
    </row>
    <row r="1254" spans="1:8">
      <c r="A1254" t="n">
        <v>1253</v>
      </c>
      <c r="B1254" t="s">
        <v>8</v>
      </c>
      <c r="C1254" s="1" t="n">
        <v>42128.01634259259</v>
      </c>
      <c r="D1254" t="s">
        <v>4053</v>
      </c>
      <c r="E1254" t="s">
        <v>323</v>
      </c>
      <c r="F1254" t="s">
        <v>25</v>
      </c>
      <c r="G1254" t="s">
        <v>1438</v>
      </c>
      <c r="H1254" t="s">
        <v>4054</v>
      </c>
    </row>
    <row r="1255" spans="1:8">
      <c r="A1255" t="n">
        <v>1254</v>
      </c>
      <c r="B1255" t="s">
        <v>8</v>
      </c>
      <c r="C1255" s="1" t="n">
        <v>39672.7531712963</v>
      </c>
      <c r="D1255" t="s">
        <v>4055</v>
      </c>
      <c r="E1255" t="s">
        <v>60</v>
      </c>
      <c r="F1255" t="s">
        <v>20</v>
      </c>
      <c r="G1255" t="s">
        <v>4056</v>
      </c>
      <c r="H1255" t="s">
        <v>4057</v>
      </c>
    </row>
    <row r="1256" spans="1:8">
      <c r="A1256" t="n">
        <v>1255</v>
      </c>
      <c r="B1256" t="s">
        <v>8</v>
      </c>
      <c r="C1256" s="1" t="n">
        <v>40864.71155092592</v>
      </c>
      <c r="D1256" t="s">
        <v>4058</v>
      </c>
      <c r="E1256" t="s">
        <v>368</v>
      </c>
      <c r="F1256" t="s">
        <v>25</v>
      </c>
      <c r="G1256" t="s">
        <v>4059</v>
      </c>
      <c r="H1256" t="s">
        <v>4060</v>
      </c>
    </row>
    <row r="1257" spans="1:8">
      <c r="A1257" t="n">
        <v>1256</v>
      </c>
      <c r="B1257" t="s">
        <v>8</v>
      </c>
      <c r="C1257" s="1" t="n">
        <v>39619.96239583333</v>
      </c>
      <c r="D1257" t="s">
        <v>4061</v>
      </c>
      <c r="E1257" t="s">
        <v>926</v>
      </c>
      <c r="F1257" t="s">
        <v>927</v>
      </c>
      <c r="G1257" t="s">
        <v>4062</v>
      </c>
      <c r="H1257" t="s">
        <v>4063</v>
      </c>
    </row>
    <row r="1258" spans="1:8">
      <c r="A1258" t="n">
        <v>1257</v>
      </c>
      <c r="B1258" t="s">
        <v>1</v>
      </c>
      <c r="C1258" s="1" t="n">
        <v>42361.57050925926</v>
      </c>
      <c r="D1258" t="s">
        <v>4064</v>
      </c>
      <c r="E1258" t="s">
        <v>55</v>
      </c>
      <c r="F1258" t="s">
        <v>56</v>
      </c>
      <c r="G1258" t="s">
        <v>4065</v>
      </c>
      <c r="H1258" t="s">
        <v>4066</v>
      </c>
    </row>
    <row r="1259" spans="1:8">
      <c r="A1259" t="n">
        <v>1258</v>
      </c>
      <c r="B1259" t="s">
        <v>8</v>
      </c>
      <c r="C1259" s="1" t="n">
        <v>39724.16976851852</v>
      </c>
      <c r="D1259" t="s">
        <v>4067</v>
      </c>
      <c r="E1259" t="s">
        <v>278</v>
      </c>
      <c r="F1259" t="s">
        <v>20</v>
      </c>
      <c r="G1259" t="s">
        <v>4068</v>
      </c>
      <c r="H1259" t="s">
        <v>4069</v>
      </c>
    </row>
    <row r="1260" spans="1:8">
      <c r="A1260" t="n">
        <v>1259</v>
      </c>
      <c r="B1260" t="s">
        <v>1</v>
      </c>
      <c r="C1260" s="1" t="n">
        <v>42188.58364583334</v>
      </c>
      <c r="D1260" t="s">
        <v>4070</v>
      </c>
      <c r="E1260" t="s">
        <v>651</v>
      </c>
      <c r="F1260" t="s">
        <v>4071</v>
      </c>
      <c r="G1260">
        <f>?UTF-8?Q?Fwd=3A_Hillary_Clinton_to_Jewish_donors=3A_I=E2=80=99ll_be_bet?=
	=?UTF-8?Q?ter_for_Israel_than_Obama_=2D_POLITICO?=</f>
        <v/>
      </c>
      <c r="H1260" t="s">
        <v>4072</v>
      </c>
    </row>
    <row r="1261" spans="1:8">
      <c r="A1261" t="n">
        <v>1260</v>
      </c>
      <c r="B1261" t="s">
        <v>8</v>
      </c>
      <c r="C1261" s="1" t="n">
        <v>39601.90871527778</v>
      </c>
      <c r="D1261" t="s">
        <v>4073</v>
      </c>
      <c r="E1261" t="s">
        <v>472</v>
      </c>
      <c r="F1261" t="s">
        <v>473</v>
      </c>
      <c r="G1261" t="s">
        <v>4074</v>
      </c>
      <c r="H1261" t="s">
        <v>4075</v>
      </c>
    </row>
    <row r="1262" spans="1:8">
      <c r="A1262" t="n">
        <v>1261</v>
      </c>
      <c r="B1262" t="s">
        <v>8</v>
      </c>
      <c r="C1262" s="1" t="n">
        <v>41865.63541666666</v>
      </c>
      <c r="D1262" t="s">
        <v>4076</v>
      </c>
      <c r="E1262" t="s">
        <v>4077</v>
      </c>
      <c r="F1262" t="s">
        <v>4078</v>
      </c>
      <c r="G1262" t="s">
        <v>4079</v>
      </c>
      <c r="H1262" t="s">
        <v>4080</v>
      </c>
    </row>
    <row r="1263" spans="1:8">
      <c r="A1263" t="n">
        <v>1262</v>
      </c>
      <c r="B1263" t="s">
        <v>8</v>
      </c>
      <c r="C1263" s="1" t="n">
        <v>42390.00221064815</v>
      </c>
      <c r="D1263" t="s">
        <v>4081</v>
      </c>
      <c r="E1263" t="s">
        <v>4082</v>
      </c>
      <c r="F1263" t="s">
        <v>555</v>
      </c>
      <c r="G1263" t="s">
        <v>4083</v>
      </c>
      <c r="H1263" t="s">
        <v>4084</v>
      </c>
    </row>
    <row r="1264" spans="1:8">
      <c r="A1264" t="n">
        <v>1263</v>
      </c>
      <c r="B1264" t="s">
        <v>8</v>
      </c>
      <c r="C1264" s="1" t="n">
        <v>42201.91506944445</v>
      </c>
      <c r="D1264" t="s">
        <v>4085</v>
      </c>
      <c r="E1264" t="s">
        <v>140</v>
      </c>
      <c r="F1264" t="s">
        <v>417</v>
      </c>
      <c r="G1264" t="s">
        <v>2683</v>
      </c>
      <c r="H1264" t="s">
        <v>4086</v>
      </c>
    </row>
    <row r="1265" spans="1:8">
      <c r="A1265" t="n">
        <v>1264</v>
      </c>
      <c r="B1265" t="s">
        <v>8</v>
      </c>
      <c r="C1265" s="1" t="n">
        <v>42109.92383101852</v>
      </c>
      <c r="D1265" t="s">
        <v>4087</v>
      </c>
      <c r="E1265" t="s">
        <v>25</v>
      </c>
      <c r="F1265" t="s">
        <v>4088</v>
      </c>
      <c r="G1265" t="s">
        <v>4089</v>
      </c>
      <c r="H1265" t="s">
        <v>4090</v>
      </c>
    </row>
    <row r="1266" spans="1:8">
      <c r="A1266" t="n">
        <v>1265</v>
      </c>
      <c r="B1266" t="s">
        <v>8</v>
      </c>
      <c r="C1266" s="1" t="n">
        <v>42048.59674768519</v>
      </c>
      <c r="D1266" t="s">
        <v>4091</v>
      </c>
      <c r="E1266" t="s">
        <v>271</v>
      </c>
      <c r="F1266" t="s">
        <v>271</v>
      </c>
      <c r="G1266" t="s">
        <v>4092</v>
      </c>
      <c r="H1266" t="s">
        <v>4093</v>
      </c>
    </row>
    <row r="1267" spans="1:8">
      <c r="A1267" t="n">
        <v>1266</v>
      </c>
      <c r="B1267" t="s">
        <v>8</v>
      </c>
      <c r="C1267" s="1" t="n">
        <v>39645.71505787037</v>
      </c>
      <c r="D1267" t="s">
        <v>4094</v>
      </c>
      <c r="E1267" t="s">
        <v>34</v>
      </c>
      <c r="F1267" t="s">
        <v>34</v>
      </c>
      <c r="G1267" t="s">
        <v>4095</v>
      </c>
      <c r="H1267" t="s">
        <v>4096</v>
      </c>
    </row>
    <row r="1268" spans="1:8">
      <c r="A1268" t="n">
        <v>1267</v>
      </c>
      <c r="B1268" t="s">
        <v>8</v>
      </c>
      <c r="C1268" s="1" t="n">
        <v>39679.71222222222</v>
      </c>
      <c r="D1268" t="s">
        <v>4097</v>
      </c>
      <c r="E1268" t="s">
        <v>214</v>
      </c>
      <c r="F1268" t="s">
        <v>215</v>
      </c>
      <c r="G1268" t="s">
        <v>4098</v>
      </c>
      <c r="H1268" t="s">
        <v>4099</v>
      </c>
    </row>
    <row r="1269" spans="1:8">
      <c r="A1269" t="n">
        <v>1268</v>
      </c>
      <c r="B1269" t="s">
        <v>8</v>
      </c>
      <c r="C1269" s="1" t="n">
        <v>42113.7929050926</v>
      </c>
      <c r="D1269" t="s">
        <v>4100</v>
      </c>
      <c r="E1269" t="s">
        <v>331</v>
      </c>
      <c r="F1269" t="s">
        <v>4101</v>
      </c>
      <c r="G1269" t="s">
        <v>332</v>
      </c>
      <c r="H1269" t="s">
        <v>4102</v>
      </c>
    </row>
    <row r="1270" spans="1:8">
      <c r="A1270" t="n">
        <v>1269</v>
      </c>
      <c r="B1270" t="s">
        <v>8</v>
      </c>
      <c r="C1270" s="1" t="n">
        <v>42076.95905092593</v>
      </c>
      <c r="D1270" t="s">
        <v>4103</v>
      </c>
      <c r="E1270" t="s">
        <v>4104</v>
      </c>
      <c r="F1270" t="s">
        <v>4105</v>
      </c>
      <c r="G1270">
        <f>?utf-8?q?Petition=3A_Sen=2E_Portman_remove_your_name_from_the_GOP?=
 =?utf-8?q?=E2=80=99s_47_Iran_letter_now=2E_?=</f>
        <v/>
      </c>
      <c r="H1270" t="s">
        <v>4106</v>
      </c>
    </row>
    <row r="1271" spans="1:8">
      <c r="A1271" t="n">
        <v>1270</v>
      </c>
      <c r="B1271" t="s">
        <v>8</v>
      </c>
      <c r="C1271" s="1" t="n">
        <v>42124.83052083333</v>
      </c>
      <c r="D1271" t="s">
        <v>4107</v>
      </c>
      <c r="E1271" t="s">
        <v>4108</v>
      </c>
      <c r="F1271" t="s">
        <v>52</v>
      </c>
      <c r="G1271" t="s">
        <v>4109</v>
      </c>
      <c r="H1271" t="s">
        <v>4110</v>
      </c>
    </row>
    <row r="1272" spans="1:8">
      <c r="A1272" t="n">
        <v>1271</v>
      </c>
      <c r="B1272" t="s">
        <v>8</v>
      </c>
      <c r="C1272" s="1" t="n">
        <v>42044.88677083333</v>
      </c>
      <c r="D1272" t="s">
        <v>4111</v>
      </c>
      <c r="E1272" t="s">
        <v>111</v>
      </c>
      <c r="F1272" t="s">
        <v>52</v>
      </c>
      <c r="G1272" t="s">
        <v>4112</v>
      </c>
      <c r="H1272" t="s">
        <v>4113</v>
      </c>
    </row>
    <row r="1273" spans="1:8">
      <c r="A1273" t="n">
        <v>1272</v>
      </c>
      <c r="B1273" t="s">
        <v>8</v>
      </c>
      <c r="C1273" s="1" t="n">
        <v>42010.57193287037</v>
      </c>
      <c r="D1273" t="s">
        <v>4114</v>
      </c>
      <c r="E1273" t="s">
        <v>67</v>
      </c>
      <c r="F1273" t="s">
        <v>3217</v>
      </c>
      <c r="G1273" t="s">
        <v>4115</v>
      </c>
      <c r="H1273" t="s">
        <v>4116</v>
      </c>
    </row>
    <row r="1274" spans="1:8">
      <c r="A1274" t="n">
        <v>1273</v>
      </c>
      <c r="B1274" t="s">
        <v>8</v>
      </c>
      <c r="C1274" s="1" t="n">
        <v>39743.0805787037</v>
      </c>
      <c r="D1274" t="s">
        <v>4117</v>
      </c>
      <c r="E1274" t="s">
        <v>214</v>
      </c>
      <c r="F1274" t="s">
        <v>4118</v>
      </c>
      <c r="G1274" t="s">
        <v>4119</v>
      </c>
      <c r="H1274" t="s">
        <v>4120</v>
      </c>
    </row>
    <row r="1275" spans="1:8">
      <c r="A1275" t="n">
        <v>1274</v>
      </c>
      <c r="B1275" t="s">
        <v>8</v>
      </c>
      <c r="C1275" s="1" t="n">
        <v>41017.7691087963</v>
      </c>
      <c r="D1275" t="s">
        <v>4121</v>
      </c>
      <c r="E1275" t="s">
        <v>2983</v>
      </c>
      <c r="F1275" t="s">
        <v>4122</v>
      </c>
      <c r="G1275" t="s">
        <v>4123</v>
      </c>
      <c r="H1275" t="s">
        <v>4124</v>
      </c>
    </row>
    <row r="1276" spans="1:8">
      <c r="A1276" t="n">
        <v>1275</v>
      </c>
      <c r="B1276" t="s">
        <v>8</v>
      </c>
      <c r="C1276" s="1" t="n">
        <v>42100.09318287037</v>
      </c>
      <c r="D1276" t="s">
        <v>4125</v>
      </c>
      <c r="E1276" t="s">
        <v>25</v>
      </c>
      <c r="F1276" t="s">
        <v>533</v>
      </c>
      <c r="G1276" t="s">
        <v>534</v>
      </c>
      <c r="H1276" t="s">
        <v>4126</v>
      </c>
    </row>
    <row r="1277" spans="1:8">
      <c r="A1277" t="n">
        <v>1276</v>
      </c>
      <c r="B1277" t="s">
        <v>8</v>
      </c>
      <c r="C1277" s="1" t="n">
        <v>39660.68456018518</v>
      </c>
      <c r="D1277" t="s">
        <v>4127</v>
      </c>
      <c r="E1277" t="s">
        <v>278</v>
      </c>
      <c r="F1277" t="s">
        <v>20</v>
      </c>
      <c r="G1277" t="s">
        <v>4128</v>
      </c>
      <c r="H1277" t="s">
        <v>4129</v>
      </c>
    </row>
    <row r="1278" spans="1:8">
      <c r="A1278" t="n">
        <v>1277</v>
      </c>
      <c r="B1278" t="s">
        <v>8</v>
      </c>
      <c r="C1278" s="1" t="n">
        <v>42078.67892361111</v>
      </c>
      <c r="D1278" t="s">
        <v>4130</v>
      </c>
      <c r="E1278" t="s">
        <v>271</v>
      </c>
      <c r="F1278" t="s">
        <v>271</v>
      </c>
      <c r="G1278" t="s">
        <v>4131</v>
      </c>
      <c r="H1278" t="s">
        <v>4132</v>
      </c>
    </row>
    <row r="1279" spans="1:8">
      <c r="A1279" t="n">
        <v>1278</v>
      </c>
      <c r="B1279" t="s">
        <v>1</v>
      </c>
      <c r="C1279" s="1" t="n">
        <v>42058.80239583334</v>
      </c>
      <c r="D1279" t="s">
        <v>4133</v>
      </c>
      <c r="E1279" t="s">
        <v>2099</v>
      </c>
      <c r="F1279" t="s">
        <v>1264</v>
      </c>
      <c r="G1279" t="s">
        <v>4134</v>
      </c>
      <c r="H1279" t="s">
        <v>4135</v>
      </c>
    </row>
    <row r="1280" spans="1:8">
      <c r="A1280" t="n">
        <v>1279</v>
      </c>
      <c r="B1280" t="s">
        <v>8</v>
      </c>
      <c r="C1280" s="1" t="n">
        <v>42212.82006944445</v>
      </c>
      <c r="D1280" t="s">
        <v>4136</v>
      </c>
      <c r="E1280" t="s">
        <v>24</v>
      </c>
      <c r="F1280" t="s">
        <v>25</v>
      </c>
      <c r="G1280" t="s">
        <v>4137</v>
      </c>
      <c r="H1280" t="s">
        <v>4138</v>
      </c>
    </row>
    <row r="1281" spans="1:8">
      <c r="A1281" t="n">
        <v>1280</v>
      </c>
      <c r="B1281" t="s">
        <v>8</v>
      </c>
      <c r="C1281" s="1" t="n">
        <v>42085.02747685185</v>
      </c>
      <c r="D1281" t="s">
        <v>4139</v>
      </c>
      <c r="E1281" t="s">
        <v>4140</v>
      </c>
      <c r="F1281" t="s">
        <v>48</v>
      </c>
      <c r="G1281" t="s">
        <v>4141</v>
      </c>
      <c r="H1281" t="s">
        <v>4142</v>
      </c>
    </row>
    <row r="1282" spans="1:8">
      <c r="A1282" t="n">
        <v>1281</v>
      </c>
      <c r="B1282" t="s">
        <v>8</v>
      </c>
      <c r="C1282" s="1" t="n">
        <v>39646.52096064815</v>
      </c>
      <c r="D1282" t="s">
        <v>4143</v>
      </c>
      <c r="E1282" t="s">
        <v>60</v>
      </c>
      <c r="F1282" t="s">
        <v>188</v>
      </c>
      <c r="G1282" t="s">
        <v>4144</v>
      </c>
      <c r="H1282" t="s">
        <v>4145</v>
      </c>
    </row>
    <row r="1283" spans="1:8">
      <c r="A1283" t="n">
        <v>1282</v>
      </c>
      <c r="B1283" t="s">
        <v>8</v>
      </c>
      <c r="C1283" s="1" t="n">
        <v>42141.58465277778</v>
      </c>
      <c r="D1283" t="s">
        <v>4146</v>
      </c>
      <c r="E1283" t="s">
        <v>87</v>
      </c>
      <c r="F1283" t="s">
        <v>87</v>
      </c>
      <c r="G1283" t="s">
        <v>4147</v>
      </c>
      <c r="H1283" t="s">
        <v>4148</v>
      </c>
    </row>
    <row r="1284" spans="1:8">
      <c r="A1284" t="n">
        <v>1283</v>
      </c>
      <c r="B1284" t="s">
        <v>8</v>
      </c>
      <c r="C1284" s="1" t="n">
        <v>39753.4450462963</v>
      </c>
      <c r="D1284" t="s">
        <v>4149</v>
      </c>
      <c r="E1284" t="s">
        <v>56</v>
      </c>
      <c r="F1284" t="s">
        <v>1127</v>
      </c>
      <c r="G1284" t="s">
        <v>1128</v>
      </c>
      <c r="H1284" t="s">
        <v>4150</v>
      </c>
    </row>
    <row r="1285" spans="1:8">
      <c r="A1285" t="n">
        <v>1284</v>
      </c>
      <c r="B1285" t="s">
        <v>8</v>
      </c>
      <c r="C1285" s="1" t="n">
        <v>42052.78618055556</v>
      </c>
      <c r="D1285" t="s">
        <v>4151</v>
      </c>
      <c r="E1285" t="s">
        <v>67</v>
      </c>
      <c r="F1285" t="s">
        <v>68</v>
      </c>
      <c r="G1285" t="s">
        <v>4152</v>
      </c>
      <c r="H1285" t="s">
        <v>4153</v>
      </c>
    </row>
    <row r="1286" spans="1:8">
      <c r="A1286" t="n">
        <v>1285</v>
      </c>
      <c r="B1286" t="s">
        <v>8</v>
      </c>
      <c r="C1286" s="1" t="n">
        <v>42096.99563657407</v>
      </c>
      <c r="D1286" t="s">
        <v>4154</v>
      </c>
      <c r="E1286" t="s">
        <v>271</v>
      </c>
      <c r="F1286" t="s">
        <v>4155</v>
      </c>
      <c r="G1286" t="s">
        <v>4156</v>
      </c>
      <c r="H1286" t="s">
        <v>4157</v>
      </c>
    </row>
    <row r="1287" spans="1:8">
      <c r="A1287" t="n">
        <v>1286</v>
      </c>
      <c r="B1287" t="s">
        <v>8</v>
      </c>
      <c r="C1287" s="1" t="n">
        <v>42275.9716087963</v>
      </c>
      <c r="D1287" t="s">
        <v>4158</v>
      </c>
      <c r="E1287" t="s">
        <v>1580</v>
      </c>
      <c r="F1287" t="s">
        <v>52</v>
      </c>
      <c r="G1287" t="s">
        <v>4159</v>
      </c>
      <c r="H1287" t="s">
        <v>4160</v>
      </c>
    </row>
    <row r="1288" spans="1:8">
      <c r="A1288" t="n">
        <v>1287</v>
      </c>
      <c r="B1288" t="s">
        <v>8</v>
      </c>
      <c r="C1288" s="1" t="n">
        <v>42246.4612037037</v>
      </c>
      <c r="D1288" t="s">
        <v>4161</v>
      </c>
      <c r="E1288" t="s">
        <v>4162</v>
      </c>
      <c r="F1288" t="s">
        <v>150</v>
      </c>
      <c r="G1288" t="s">
        <v>4163</v>
      </c>
      <c r="H1288" t="s">
        <v>4164</v>
      </c>
    </row>
    <row r="1289" spans="1:8">
      <c r="A1289" t="n">
        <v>1288</v>
      </c>
      <c r="B1289" t="s">
        <v>8</v>
      </c>
      <c r="C1289" s="1" t="n">
        <v>41851.7378125</v>
      </c>
      <c r="D1289" t="s">
        <v>4165</v>
      </c>
      <c r="E1289" t="s">
        <v>67</v>
      </c>
      <c r="F1289" t="s">
        <v>68</v>
      </c>
      <c r="G1289" t="s">
        <v>4166</v>
      </c>
      <c r="H1289" t="s">
        <v>4167</v>
      </c>
    </row>
    <row r="1290" spans="1:8">
      <c r="A1290" t="n">
        <v>1289</v>
      </c>
      <c r="B1290" t="s">
        <v>8</v>
      </c>
      <c r="C1290" s="1" t="n">
        <v>42357.58402777778</v>
      </c>
      <c r="D1290" t="s">
        <v>4168</v>
      </c>
      <c r="E1290" t="s">
        <v>554</v>
      </c>
      <c r="F1290" t="s">
        <v>555</v>
      </c>
      <c r="G1290" t="s">
        <v>4169</v>
      </c>
      <c r="H1290" t="s">
        <v>4170</v>
      </c>
    </row>
    <row r="1291" spans="1:8">
      <c r="A1291" t="n">
        <v>1290</v>
      </c>
      <c r="B1291" t="s">
        <v>8</v>
      </c>
      <c r="C1291" s="1" t="n">
        <v>39672.62898148148</v>
      </c>
      <c r="D1291" t="s">
        <v>4171</v>
      </c>
      <c r="E1291" t="s">
        <v>768</v>
      </c>
      <c r="F1291" t="s">
        <v>283</v>
      </c>
      <c r="G1291" t="s">
        <v>4172</v>
      </c>
      <c r="H1291" t="s">
        <v>4173</v>
      </c>
    </row>
    <row r="1292" spans="1:8">
      <c r="A1292" t="n">
        <v>1291</v>
      </c>
      <c r="B1292" t="s">
        <v>8</v>
      </c>
      <c r="C1292" s="1" t="n">
        <v>42160.49260416667</v>
      </c>
      <c r="D1292" t="s">
        <v>4174</v>
      </c>
      <c r="E1292" t="s">
        <v>87</v>
      </c>
      <c r="F1292" t="s">
        <v>87</v>
      </c>
      <c r="G1292" t="s">
        <v>4175</v>
      </c>
      <c r="H1292" t="s">
        <v>4176</v>
      </c>
    </row>
    <row r="1293" spans="1:8">
      <c r="A1293" t="n">
        <v>1292</v>
      </c>
      <c r="B1293" t="s">
        <v>8</v>
      </c>
      <c r="C1293" s="1" t="n">
        <v>42086.79604166667</v>
      </c>
      <c r="D1293" t="s">
        <v>4177</v>
      </c>
      <c r="E1293" t="s">
        <v>271</v>
      </c>
      <c r="F1293" t="s">
        <v>4178</v>
      </c>
      <c r="G1293" t="s">
        <v>4179</v>
      </c>
      <c r="H1293" t="s">
        <v>4180</v>
      </c>
    </row>
    <row r="1294" spans="1:8">
      <c r="A1294" t="n">
        <v>1293</v>
      </c>
      <c r="B1294" t="s">
        <v>1</v>
      </c>
      <c r="C1294" s="1" t="n">
        <v>42194.46719907408</v>
      </c>
      <c r="D1294" t="s">
        <v>4181</v>
      </c>
      <c r="E1294" t="s">
        <v>55</v>
      </c>
      <c r="F1294" t="s">
        <v>56</v>
      </c>
      <c r="G1294" t="s">
        <v>4182</v>
      </c>
      <c r="H1294" t="s">
        <v>4183</v>
      </c>
    </row>
    <row r="1295" spans="1:8">
      <c r="A1295" t="n">
        <v>1294</v>
      </c>
      <c r="B1295" t="s">
        <v>8</v>
      </c>
      <c r="C1295" s="1" t="n">
        <v>41865.46177083333</v>
      </c>
      <c r="D1295" t="s">
        <v>4184</v>
      </c>
      <c r="E1295" t="s">
        <v>2140</v>
      </c>
      <c r="F1295" t="s">
        <v>52</v>
      </c>
      <c r="G1295" t="s">
        <v>4185</v>
      </c>
      <c r="H1295" t="s">
        <v>4186</v>
      </c>
    </row>
    <row r="1296" spans="1:8">
      <c r="A1296" t="n">
        <v>1295</v>
      </c>
      <c r="B1296" t="s">
        <v>8</v>
      </c>
      <c r="C1296" s="1" t="n">
        <v>42216.57033564815</v>
      </c>
      <c r="D1296" t="s">
        <v>4187</v>
      </c>
      <c r="E1296" t="s">
        <v>2969</v>
      </c>
      <c r="F1296" t="s">
        <v>52</v>
      </c>
      <c r="G1296" t="s">
        <v>4188</v>
      </c>
      <c r="H1296" t="s">
        <v>4189</v>
      </c>
    </row>
    <row r="1297" spans="1:8">
      <c r="A1297" t="n">
        <v>1296</v>
      </c>
      <c r="B1297" t="s">
        <v>8</v>
      </c>
      <c r="C1297" s="1" t="n">
        <v>42431.29166666666</v>
      </c>
      <c r="D1297" t="s">
        <v>4190</v>
      </c>
      <c r="E1297" t="s">
        <v>509</v>
      </c>
      <c r="F1297" t="s">
        <v>52</v>
      </c>
      <c r="G1297" t="s">
        <v>4191</v>
      </c>
      <c r="H1297" t="s">
        <v>4192</v>
      </c>
    </row>
    <row r="1298" spans="1:8">
      <c r="A1298" t="n">
        <v>1297</v>
      </c>
      <c r="B1298" t="s">
        <v>8</v>
      </c>
      <c r="C1298" s="1" t="n">
        <v>40451.53616898148</v>
      </c>
      <c r="D1298" t="s">
        <v>4193</v>
      </c>
      <c r="E1298" t="s">
        <v>2000</v>
      </c>
      <c r="F1298" t="s">
        <v>3712</v>
      </c>
      <c r="G1298" t="s">
        <v>4194</v>
      </c>
      <c r="H1298" t="s">
        <v>4195</v>
      </c>
    </row>
    <row r="1299" spans="1:8">
      <c r="A1299" t="n">
        <v>1298</v>
      </c>
      <c r="B1299" t="s">
        <v>8</v>
      </c>
      <c r="C1299" s="1" t="n">
        <v>39671.63085648148</v>
      </c>
      <c r="D1299" t="s">
        <v>4196</v>
      </c>
      <c r="E1299" t="s">
        <v>214</v>
      </c>
      <c r="F1299" t="s">
        <v>215</v>
      </c>
      <c r="G1299" t="s">
        <v>4197</v>
      </c>
      <c r="H1299" t="s">
        <v>4198</v>
      </c>
    </row>
    <row r="1300" spans="1:8">
      <c r="A1300" t="n">
        <v>1299</v>
      </c>
      <c r="B1300" t="s">
        <v>8</v>
      </c>
      <c r="C1300" s="1" t="n">
        <v>39759.85362268519</v>
      </c>
      <c r="D1300" t="s">
        <v>4199</v>
      </c>
      <c r="E1300" t="s">
        <v>3433</v>
      </c>
      <c r="F1300" t="s">
        <v>4200</v>
      </c>
      <c r="G1300" t="s">
        <v>4201</v>
      </c>
      <c r="H1300" t="s">
        <v>4202</v>
      </c>
    </row>
    <row r="1301" spans="1:8">
      <c r="A1301" t="n">
        <v>1300</v>
      </c>
      <c r="B1301" t="s">
        <v>8</v>
      </c>
      <c r="C1301" s="1" t="n">
        <v>42277.80489583333</v>
      </c>
      <c r="D1301" t="s">
        <v>4203</v>
      </c>
      <c r="E1301">
        <f>?utf-8?Q?Halifax=20International=20Security=20Forum?=
	&lt;info@halifaxtheforum.org&gt;</f>
        <v/>
      </c>
      <c r="F1301" t="s">
        <v>52</v>
      </c>
      <c r="G1301">
        <f>?utf-8?Q?Halifax=20International=20Security=20Forum=20Releases=202015=20Topical=20Agenda?=</f>
        <v/>
      </c>
      <c r="H1301" t="s">
        <v>4204</v>
      </c>
    </row>
    <row r="1302" spans="1:8">
      <c r="A1302" t="n">
        <v>1301</v>
      </c>
      <c r="B1302" t="s">
        <v>8</v>
      </c>
      <c r="C1302" s="1" t="n">
        <v>39720.6697337963</v>
      </c>
      <c r="D1302" t="s">
        <v>4205</v>
      </c>
      <c r="E1302" t="s">
        <v>96</v>
      </c>
      <c r="F1302" t="s">
        <v>473</v>
      </c>
      <c r="G1302" t="s">
        <v>4206</v>
      </c>
      <c r="H1302" t="s">
        <v>4207</v>
      </c>
    </row>
    <row r="1303" spans="1:8">
      <c r="A1303" t="n">
        <v>1302</v>
      </c>
      <c r="B1303" t="s">
        <v>8</v>
      </c>
      <c r="C1303" s="1" t="n">
        <v>41945.82224537037</v>
      </c>
      <c r="D1303" t="s">
        <v>4208</v>
      </c>
      <c r="E1303" t="s">
        <v>67</v>
      </c>
      <c r="F1303" t="s">
        <v>3217</v>
      </c>
      <c r="G1303" t="s">
        <v>4209</v>
      </c>
      <c r="H1303" t="s">
        <v>4210</v>
      </c>
    </row>
    <row r="1304" spans="1:8">
      <c r="A1304" t="n">
        <v>1303</v>
      </c>
      <c r="B1304" t="s">
        <v>8</v>
      </c>
      <c r="C1304" s="1" t="n">
        <v>42041.72107638889</v>
      </c>
      <c r="D1304" t="s">
        <v>4211</v>
      </c>
      <c r="E1304" t="s">
        <v>271</v>
      </c>
      <c r="F1304" t="s">
        <v>522</v>
      </c>
      <c r="G1304" t="s">
        <v>263</v>
      </c>
      <c r="H1304" t="s">
        <v>4212</v>
      </c>
    </row>
    <row r="1305" spans="1:8">
      <c r="A1305" t="n">
        <v>1304</v>
      </c>
      <c r="B1305" t="s">
        <v>8</v>
      </c>
      <c r="C1305" s="1" t="n">
        <v>39619.08903935185</v>
      </c>
      <c r="D1305" t="s">
        <v>4213</v>
      </c>
      <c r="E1305" t="s">
        <v>289</v>
      </c>
      <c r="F1305" t="s">
        <v>290</v>
      </c>
      <c r="G1305" t="s">
        <v>4214</v>
      </c>
      <c r="H1305" t="s">
        <v>4215</v>
      </c>
    </row>
    <row r="1306" spans="1:8">
      <c r="A1306" t="n">
        <v>1305</v>
      </c>
      <c r="B1306" t="s">
        <v>8</v>
      </c>
      <c r="C1306" s="1" t="n">
        <v>42027.79885416666</v>
      </c>
      <c r="D1306" t="s">
        <v>4216</v>
      </c>
      <c r="E1306" t="s">
        <v>111</v>
      </c>
      <c r="F1306" t="s">
        <v>52</v>
      </c>
      <c r="G1306" t="s">
        <v>4217</v>
      </c>
      <c r="H1306" t="s">
        <v>4218</v>
      </c>
    </row>
    <row r="1307" spans="1:8">
      <c r="A1307" t="n">
        <v>1306</v>
      </c>
      <c r="B1307" t="s">
        <v>8</v>
      </c>
      <c r="C1307" s="1" t="n">
        <v>41017.91586805556</v>
      </c>
      <c r="D1307" t="s">
        <v>4219</v>
      </c>
      <c r="E1307" t="s">
        <v>484</v>
      </c>
      <c r="F1307" t="s">
        <v>4220</v>
      </c>
      <c r="G1307" t="s">
        <v>4221</v>
      </c>
      <c r="H1307" t="s">
        <v>4222</v>
      </c>
    </row>
    <row r="1308" spans="1:8">
      <c r="A1308" t="n">
        <v>1307</v>
      </c>
      <c r="B1308" t="s">
        <v>1</v>
      </c>
      <c r="C1308" s="1" t="n">
        <v>42327.58667824074</v>
      </c>
      <c r="D1308" t="s">
        <v>4223</v>
      </c>
      <c r="E1308" t="s">
        <v>29</v>
      </c>
      <c r="F1308" t="s">
        <v>4224</v>
      </c>
      <c r="G1308" t="s">
        <v>4225</v>
      </c>
      <c r="H1308" t="s">
        <v>4226</v>
      </c>
    </row>
    <row r="1309" spans="1:8">
      <c r="A1309" t="n">
        <v>1308</v>
      </c>
      <c r="B1309" t="s">
        <v>1</v>
      </c>
      <c r="C1309" s="1" t="n">
        <v>42109.98633101852</v>
      </c>
      <c r="D1309" t="s">
        <v>4227</v>
      </c>
      <c r="E1309" t="s">
        <v>15</v>
      </c>
      <c r="F1309" t="s">
        <v>16</v>
      </c>
      <c r="G1309" t="s">
        <v>4228</v>
      </c>
      <c r="H1309" t="s">
        <v>4229</v>
      </c>
    </row>
    <row r="1310" spans="1:8">
      <c r="A1310" t="n">
        <v>1309</v>
      </c>
      <c r="B1310" t="s">
        <v>8</v>
      </c>
      <c r="C1310" s="1" t="n">
        <v>42040.8475925926</v>
      </c>
      <c r="D1310" t="s">
        <v>4230</v>
      </c>
      <c r="E1310" t="s">
        <v>4231</v>
      </c>
      <c r="F1310" t="s">
        <v>4232</v>
      </c>
      <c r="G1310" t="s">
        <v>2791</v>
      </c>
      <c r="H1310" t="s">
        <v>4233</v>
      </c>
    </row>
    <row r="1311" spans="1:8">
      <c r="A1311" t="n">
        <v>1310</v>
      </c>
      <c r="B1311" t="s">
        <v>8</v>
      </c>
      <c r="C1311" s="1" t="n">
        <v>39744.7437037037</v>
      </c>
      <c r="D1311" t="s">
        <v>4234</v>
      </c>
      <c r="E1311" t="s">
        <v>56</v>
      </c>
      <c r="F1311" t="s">
        <v>4235</v>
      </c>
      <c r="G1311" t="s">
        <v>4236</v>
      </c>
      <c r="H1311" t="s">
        <v>4237</v>
      </c>
    </row>
    <row r="1312" spans="1:8">
      <c r="A1312" t="n">
        <v>1311</v>
      </c>
      <c r="B1312" t="s">
        <v>8</v>
      </c>
      <c r="C1312" s="1" t="n">
        <v>42125.63722222222</v>
      </c>
      <c r="D1312" t="s">
        <v>4238</v>
      </c>
      <c r="E1312" t="s">
        <v>24</v>
      </c>
      <c r="F1312" t="s">
        <v>25</v>
      </c>
      <c r="G1312" t="s">
        <v>877</v>
      </c>
      <c r="H1312" t="s">
        <v>4239</v>
      </c>
    </row>
    <row r="1313" spans="1:8">
      <c r="A1313" t="n">
        <v>1312</v>
      </c>
      <c r="B1313" t="s">
        <v>8</v>
      </c>
      <c r="C1313" s="1" t="n">
        <v>39637.78466435185</v>
      </c>
      <c r="D1313" t="s">
        <v>4240</v>
      </c>
      <c r="E1313" t="s">
        <v>214</v>
      </c>
      <c r="F1313" t="s">
        <v>215</v>
      </c>
      <c r="G1313" t="s">
        <v>4241</v>
      </c>
      <c r="H1313" t="s">
        <v>4242</v>
      </c>
    </row>
    <row r="1314" spans="1:8">
      <c r="A1314" t="n">
        <v>1313</v>
      </c>
      <c r="B1314" t="s">
        <v>8</v>
      </c>
      <c r="C1314" s="1" t="n">
        <v>41978.98643518519</v>
      </c>
      <c r="D1314" t="s">
        <v>4243</v>
      </c>
      <c r="E1314" t="s">
        <v>626</v>
      </c>
      <c r="F1314" t="s">
        <v>626</v>
      </c>
      <c r="G1314" t="s">
        <v>4244</v>
      </c>
      <c r="H1314" t="s">
        <v>4245</v>
      </c>
    </row>
    <row r="1315" spans="1:8">
      <c r="A1315" t="n">
        <v>1314</v>
      </c>
      <c r="B1315" t="s">
        <v>8</v>
      </c>
      <c r="C1315" s="1" t="n">
        <v>42031.47670138889</v>
      </c>
      <c r="D1315" t="s">
        <v>4246</v>
      </c>
      <c r="E1315" t="s">
        <v>581</v>
      </c>
      <c r="F1315" t="s">
        <v>4247</v>
      </c>
      <c r="G1315" t="s">
        <v>4248</v>
      </c>
      <c r="H1315" t="s">
        <v>4249</v>
      </c>
    </row>
    <row r="1316" spans="1:8">
      <c r="A1316" t="n">
        <v>1315</v>
      </c>
      <c r="B1316" t="s">
        <v>8</v>
      </c>
      <c r="C1316" s="1" t="n">
        <v>42043.05769675926</v>
      </c>
      <c r="D1316" t="s">
        <v>4250</v>
      </c>
      <c r="E1316" t="s">
        <v>271</v>
      </c>
      <c r="F1316" t="s">
        <v>323</v>
      </c>
      <c r="G1316" t="s">
        <v>263</v>
      </c>
      <c r="H1316" t="s">
        <v>4251</v>
      </c>
    </row>
    <row r="1317" spans="1:8">
      <c r="A1317" t="n">
        <v>1316</v>
      </c>
      <c r="B1317" t="s">
        <v>8</v>
      </c>
      <c r="C1317" s="1" t="n">
        <v>42146.83226851852</v>
      </c>
      <c r="D1317" t="s">
        <v>4252</v>
      </c>
      <c r="E1317" t="s">
        <v>266</v>
      </c>
      <c r="F1317" t="s">
        <v>140</v>
      </c>
      <c r="G1317" t="s">
        <v>4253</v>
      </c>
      <c r="H1317" t="s">
        <v>4254</v>
      </c>
    </row>
    <row r="1318" spans="1:8">
      <c r="A1318" t="n">
        <v>1317</v>
      </c>
      <c r="B1318" t="s">
        <v>8</v>
      </c>
      <c r="C1318" s="1" t="n">
        <v>42201.81759259259</v>
      </c>
      <c r="D1318" t="s">
        <v>4255</v>
      </c>
      <c r="E1318" t="s">
        <v>25</v>
      </c>
      <c r="F1318" t="s">
        <v>145</v>
      </c>
      <c r="G1318" t="s">
        <v>4256</v>
      </c>
      <c r="H1318" t="s">
        <v>4257</v>
      </c>
    </row>
    <row r="1319" spans="1:8">
      <c r="A1319" t="n">
        <v>1318</v>
      </c>
      <c r="B1319" t="s">
        <v>1</v>
      </c>
      <c r="C1319" s="1" t="n">
        <v>42119.66699074074</v>
      </c>
      <c r="D1319" t="s">
        <v>4258</v>
      </c>
      <c r="E1319" t="s">
        <v>931</v>
      </c>
      <c r="F1319" t="s">
        <v>43</v>
      </c>
      <c r="G1319" t="s">
        <v>3229</v>
      </c>
      <c r="H1319" t="s">
        <v>4259</v>
      </c>
    </row>
    <row r="1320" spans="1:8">
      <c r="A1320" t="n">
        <v>1319</v>
      </c>
      <c r="B1320" t="s">
        <v>8</v>
      </c>
      <c r="C1320" s="1" t="n">
        <v>42125.64788194445</v>
      </c>
      <c r="D1320" t="s">
        <v>4260</v>
      </c>
      <c r="E1320" t="s">
        <v>24</v>
      </c>
      <c r="F1320" t="s">
        <v>25</v>
      </c>
      <c r="G1320" t="s">
        <v>877</v>
      </c>
      <c r="H1320" t="s">
        <v>4261</v>
      </c>
    </row>
    <row r="1321" spans="1:8">
      <c r="A1321" t="n">
        <v>1320</v>
      </c>
      <c r="B1321" t="s">
        <v>8</v>
      </c>
      <c r="C1321" s="1" t="n">
        <v>39567.50726851852</v>
      </c>
      <c r="D1321" t="s">
        <v>4262</v>
      </c>
      <c r="E1321" t="s">
        <v>135</v>
      </c>
      <c r="F1321" t="s">
        <v>136</v>
      </c>
      <c r="G1321" t="s">
        <v>4263</v>
      </c>
      <c r="H1321" t="s">
        <v>4264</v>
      </c>
    </row>
    <row r="1322" spans="1:8">
      <c r="A1322" t="n">
        <v>1321</v>
      </c>
      <c r="B1322" t="s">
        <v>8</v>
      </c>
      <c r="C1322" s="1" t="n">
        <v>42253.66793981481</v>
      </c>
      <c r="D1322" t="s">
        <v>4265</v>
      </c>
      <c r="E1322" t="s">
        <v>4266</v>
      </c>
      <c r="F1322" t="s">
        <v>52</v>
      </c>
      <c r="G1322" t="s">
        <v>4267</v>
      </c>
      <c r="H1322" t="s">
        <v>4268</v>
      </c>
    </row>
    <row r="1323" spans="1:8">
      <c r="A1323" t="n">
        <v>1322</v>
      </c>
      <c r="B1323" t="s">
        <v>1</v>
      </c>
      <c r="C1323" s="1" t="n">
        <v>42123.9627662037</v>
      </c>
      <c r="D1323" t="s">
        <v>4269</v>
      </c>
      <c r="E1323" t="s">
        <v>15</v>
      </c>
      <c r="F1323" t="s">
        <v>1428</v>
      </c>
      <c r="G1323" t="s">
        <v>4270</v>
      </c>
      <c r="H1323" t="s">
        <v>4271</v>
      </c>
    </row>
    <row r="1324" spans="1:8">
      <c r="A1324" t="n">
        <v>1323</v>
      </c>
      <c r="B1324" t="s">
        <v>8</v>
      </c>
      <c r="C1324" s="1" t="n">
        <v>42232.93075231482</v>
      </c>
      <c r="D1324" t="s">
        <v>4272</v>
      </c>
      <c r="E1324" t="s">
        <v>179</v>
      </c>
      <c r="F1324" t="s">
        <v>25</v>
      </c>
      <c r="G1324" t="s">
        <v>4273</v>
      </c>
      <c r="H1324" t="s">
        <v>4274</v>
      </c>
    </row>
    <row r="1325" spans="1:8">
      <c r="A1325" t="n">
        <v>1324</v>
      </c>
      <c r="B1325" t="s">
        <v>8</v>
      </c>
      <c r="C1325" s="1" t="n">
        <v>39667.74310185185</v>
      </c>
      <c r="D1325" t="s">
        <v>4275</v>
      </c>
      <c r="E1325" t="s">
        <v>60</v>
      </c>
      <c r="F1325" t="s">
        <v>20</v>
      </c>
      <c r="G1325" t="s">
        <v>4276</v>
      </c>
      <c r="H1325" t="s">
        <v>4277</v>
      </c>
    </row>
    <row r="1326" spans="1:8">
      <c r="A1326" t="n">
        <v>1325</v>
      </c>
      <c r="B1326" t="s">
        <v>8</v>
      </c>
      <c r="C1326" s="1" t="n">
        <v>42332.58625</v>
      </c>
      <c r="D1326" t="s">
        <v>4278</v>
      </c>
      <c r="E1326">
        <f>?utf-8?Q?American=20Security=20Project?= &lt;info@americansecurityproject.org&gt;</f>
        <v/>
      </c>
      <c r="F1326" t="s">
        <v>294</v>
      </c>
      <c r="G1326">
        <f>?utf-8?Q?ASP=20Newsletter?=</f>
        <v/>
      </c>
      <c r="H1326" t="s">
        <v>4279</v>
      </c>
    </row>
    <row r="1327" spans="1:8">
      <c r="A1327" t="n">
        <v>1326</v>
      </c>
      <c r="B1327" t="s">
        <v>8</v>
      </c>
      <c r="C1327" s="1" t="n">
        <v>42206.84648148148</v>
      </c>
      <c r="D1327" t="s">
        <v>4280</v>
      </c>
      <c r="E1327" t="s">
        <v>29</v>
      </c>
      <c r="F1327" t="s">
        <v>4281</v>
      </c>
      <c r="G1327" t="s">
        <v>4282</v>
      </c>
      <c r="H1327" t="s">
        <v>4283</v>
      </c>
    </row>
    <row r="1328" spans="1:8">
      <c r="A1328" t="n">
        <v>1327</v>
      </c>
      <c r="B1328" t="s">
        <v>8</v>
      </c>
      <c r="C1328" s="1" t="n">
        <v>42115.10045138889</v>
      </c>
      <c r="D1328" t="s">
        <v>4284</v>
      </c>
      <c r="E1328" t="s">
        <v>1144</v>
      </c>
      <c r="F1328" t="s">
        <v>297</v>
      </c>
      <c r="G1328" t="s">
        <v>4285</v>
      </c>
      <c r="H1328" t="s">
        <v>4286</v>
      </c>
    </row>
    <row r="1329" spans="1:8">
      <c r="A1329" t="n">
        <v>1328</v>
      </c>
      <c r="B1329" t="s">
        <v>8</v>
      </c>
      <c r="C1329" s="1" t="n">
        <v>42319.72137731482</v>
      </c>
      <c r="D1329" t="s">
        <v>4287</v>
      </c>
      <c r="E1329" t="s">
        <v>3168</v>
      </c>
      <c r="F1329" t="s">
        <v>3168</v>
      </c>
      <c r="G1329">
        <f>?iso-8859-1?Q?FW:_Maria_Bartiromo_booed_citing_Hillary_Clinton's_r=E9sum?=
 =?iso-8859-1?Q?=E9_-_Business_Insider/2016_presidential_debate/__Republic?=
 =?iso-8859-1?Q?ans/_Hillary_wins!?=</f>
        <v/>
      </c>
      <c r="H1329" t="s">
        <v>4288</v>
      </c>
    </row>
    <row r="1330" spans="1:8">
      <c r="A1330" t="n">
        <v>1329</v>
      </c>
      <c r="B1330" t="s">
        <v>8</v>
      </c>
      <c r="C1330" s="1" t="n">
        <v>41314.7152662037</v>
      </c>
      <c r="D1330" t="s">
        <v>4289</v>
      </c>
      <c r="E1330" t="s">
        <v>4290</v>
      </c>
      <c r="F1330" t="s">
        <v>4291</v>
      </c>
      <c r="G1330" t="s">
        <v>4292</v>
      </c>
      <c r="H1330" t="s">
        <v>4293</v>
      </c>
    </row>
    <row r="1331" spans="1:8">
      <c r="A1331" t="n">
        <v>1330</v>
      </c>
      <c r="B1331" t="s">
        <v>8</v>
      </c>
      <c r="C1331" s="1" t="n">
        <v>42113.0065625</v>
      </c>
      <c r="D1331" t="s">
        <v>4294</v>
      </c>
      <c r="E1331" t="s">
        <v>394</v>
      </c>
      <c r="F1331" t="s">
        <v>4295</v>
      </c>
      <c r="G1331" t="s">
        <v>4296</v>
      </c>
      <c r="H1331" t="s">
        <v>4297</v>
      </c>
    </row>
    <row r="1332" spans="1:8">
      <c r="A1332" t="n">
        <v>1331</v>
      </c>
      <c r="B1332" t="s">
        <v>1</v>
      </c>
      <c r="C1332" s="1" t="n">
        <v>42184.83083333333</v>
      </c>
      <c r="D1332" t="s">
        <v>4298</v>
      </c>
      <c r="E1332" t="s">
        <v>24</v>
      </c>
      <c r="F1332" t="s">
        <v>25</v>
      </c>
      <c r="G1332" t="s">
        <v>850</v>
      </c>
      <c r="H1332" t="s">
        <v>4299</v>
      </c>
    </row>
    <row r="1333" spans="1:8">
      <c r="A1333" t="n">
        <v>1332</v>
      </c>
      <c r="B1333" t="s">
        <v>8</v>
      </c>
      <c r="C1333" s="1" t="n">
        <v>42186.63918981481</v>
      </c>
      <c r="D1333" t="s">
        <v>4300</v>
      </c>
      <c r="E1333" t="s">
        <v>3078</v>
      </c>
      <c r="F1333" t="s">
        <v>4301</v>
      </c>
      <c r="G1333" t="s">
        <v>4302</v>
      </c>
      <c r="H1333" t="s">
        <v>4303</v>
      </c>
    </row>
    <row r="1334" spans="1:8">
      <c r="A1334" t="n">
        <v>1333</v>
      </c>
      <c r="B1334" t="s">
        <v>8</v>
      </c>
      <c r="C1334" s="1" t="n">
        <v>42118.92481481482</v>
      </c>
      <c r="D1334" t="s">
        <v>4304</v>
      </c>
      <c r="E1334" t="s">
        <v>145</v>
      </c>
      <c r="F1334" t="s">
        <v>323</v>
      </c>
      <c r="G1334" t="s">
        <v>4305</v>
      </c>
      <c r="H1334" t="s">
        <v>4306</v>
      </c>
    </row>
    <row r="1335" spans="1:8">
      <c r="A1335" t="n">
        <v>1334</v>
      </c>
      <c r="B1335" t="s">
        <v>8</v>
      </c>
      <c r="C1335" s="1" t="n">
        <v>39605.51722222222</v>
      </c>
      <c r="D1335" t="s">
        <v>4307</v>
      </c>
      <c r="E1335" t="s">
        <v>135</v>
      </c>
      <c r="F1335" t="s">
        <v>136</v>
      </c>
      <c r="G1335" t="s">
        <v>4308</v>
      </c>
      <c r="H1335" t="s">
        <v>4309</v>
      </c>
    </row>
    <row r="1336" spans="1:8">
      <c r="A1336" t="n">
        <v>1335</v>
      </c>
      <c r="B1336" t="s">
        <v>8</v>
      </c>
      <c r="C1336" s="1" t="n">
        <v>42209.66233796296</v>
      </c>
      <c r="D1336" t="s">
        <v>4310</v>
      </c>
      <c r="E1336" t="s">
        <v>3805</v>
      </c>
      <c r="F1336" t="s">
        <v>150</v>
      </c>
      <c r="G1336" t="s">
        <v>4311</v>
      </c>
      <c r="H1336" t="s">
        <v>4312</v>
      </c>
    </row>
    <row r="1337" spans="1:8">
      <c r="A1337" t="n">
        <v>1336</v>
      </c>
      <c r="B1337" t="s">
        <v>8</v>
      </c>
      <c r="C1337" s="1" t="n">
        <v>41896.05305555555</v>
      </c>
      <c r="D1337" t="s">
        <v>4313</v>
      </c>
      <c r="E1337" t="s">
        <v>626</v>
      </c>
      <c r="F1337" t="s">
        <v>626</v>
      </c>
      <c r="G1337" t="s">
        <v>4314</v>
      </c>
      <c r="H1337" t="s">
        <v>4315</v>
      </c>
    </row>
    <row r="1338" spans="1:8">
      <c r="A1338" t="n">
        <v>1337</v>
      </c>
      <c r="B1338" t="s">
        <v>8</v>
      </c>
      <c r="C1338" s="1" t="n">
        <v>42125.74362268519</v>
      </c>
      <c r="D1338" t="s">
        <v>4316</v>
      </c>
      <c r="E1338" t="s">
        <v>146</v>
      </c>
      <c r="F1338" t="s">
        <v>323</v>
      </c>
      <c r="G1338" t="s">
        <v>436</v>
      </c>
      <c r="H1338" t="s">
        <v>4317</v>
      </c>
    </row>
    <row r="1339" spans="1:8">
      <c r="A1339" t="n">
        <v>1338</v>
      </c>
      <c r="B1339" t="s">
        <v>8</v>
      </c>
      <c r="C1339" s="1" t="n">
        <v>39616.90293981481</v>
      </c>
      <c r="D1339" t="s">
        <v>4318</v>
      </c>
      <c r="E1339" t="s">
        <v>949</v>
      </c>
      <c r="F1339" t="s">
        <v>20</v>
      </c>
      <c r="G1339">
        <f>?ISO-8859-1?Q?[big_campaign]_Sierra_Club_Responds_to_Sen._McCain_=92?=
 =?ISO-8859-1?Q?s_Energy_Speech?=</f>
        <v/>
      </c>
      <c r="H1339" t="s">
        <v>4319</v>
      </c>
    </row>
    <row r="1340" spans="1:8">
      <c r="A1340" t="n">
        <v>1339</v>
      </c>
      <c r="B1340" t="s">
        <v>8</v>
      </c>
      <c r="C1340" s="1" t="n">
        <v>42113.05766203703</v>
      </c>
      <c r="D1340" t="s">
        <v>4320</v>
      </c>
      <c r="E1340" t="s">
        <v>984</v>
      </c>
      <c r="F1340" t="s">
        <v>4321</v>
      </c>
      <c r="G1340" t="s">
        <v>4322</v>
      </c>
      <c r="H1340" t="s">
        <v>4323</v>
      </c>
    </row>
    <row r="1341" spans="1:8">
      <c r="A1341" t="n">
        <v>1340</v>
      </c>
      <c r="B1341" t="s">
        <v>1</v>
      </c>
      <c r="C1341" s="1" t="n">
        <v>42106.05501157408</v>
      </c>
      <c r="D1341" t="s">
        <v>4324</v>
      </c>
      <c r="E1341" t="s">
        <v>931</v>
      </c>
      <c r="F1341" t="s">
        <v>38</v>
      </c>
      <c r="G1341" t="s">
        <v>40</v>
      </c>
      <c r="H1341" t="s">
        <v>4325</v>
      </c>
    </row>
    <row r="1342" spans="1:8">
      <c r="A1342" t="n">
        <v>1341</v>
      </c>
      <c r="B1342" t="s">
        <v>8</v>
      </c>
      <c r="C1342" s="1" t="n">
        <v>42131.89211805556</v>
      </c>
      <c r="D1342" t="s">
        <v>4326</v>
      </c>
      <c r="E1342" t="s">
        <v>4327</v>
      </c>
      <c r="F1342" t="s">
        <v>4328</v>
      </c>
      <c r="G1342">
        <f>?utf-8?B?UkU6IE91ciBQcmVzaWRlbnQncyBWaXNpdCB0byBPdXIgSG9tZXRvd24gb2Yg?=
 =?utf-8?B?QmVhdmVydG9u4oCUYW5kIE15IENoaWxkcmVuJ3MgUmVxdWVzdA==?=</f>
        <v/>
      </c>
      <c r="H1342" t="s">
        <v>4329</v>
      </c>
    </row>
    <row r="1343" spans="1:8">
      <c r="A1343" t="n">
        <v>1342</v>
      </c>
      <c r="B1343" t="s">
        <v>8</v>
      </c>
      <c r="C1343" s="1" t="n">
        <v>42199.62466435185</v>
      </c>
      <c r="D1343" t="s">
        <v>4330</v>
      </c>
      <c r="E1343" t="s">
        <v>1104</v>
      </c>
      <c r="F1343" t="s">
        <v>25</v>
      </c>
      <c r="G1343" t="s">
        <v>4331</v>
      </c>
      <c r="H1343" t="s">
        <v>4332</v>
      </c>
    </row>
    <row r="1344" spans="1:8">
      <c r="A1344" t="n">
        <v>1343</v>
      </c>
      <c r="B1344" t="s">
        <v>8</v>
      </c>
      <c r="C1344" s="1" t="n">
        <v>42245.62958333334</v>
      </c>
      <c r="D1344" t="s">
        <v>4333</v>
      </c>
      <c r="E1344" t="s">
        <v>739</v>
      </c>
      <c r="F1344" t="s">
        <v>25</v>
      </c>
      <c r="G1344" t="s">
        <v>4334</v>
      </c>
      <c r="H1344" t="s">
        <v>4335</v>
      </c>
    </row>
    <row r="1345" spans="1:8">
      <c r="A1345" t="n">
        <v>1344</v>
      </c>
      <c r="B1345" t="s">
        <v>8</v>
      </c>
      <c r="C1345" s="1" t="n">
        <v>42029.79414351852</v>
      </c>
      <c r="D1345" t="s">
        <v>4336</v>
      </c>
      <c r="E1345" t="s">
        <v>67</v>
      </c>
      <c r="F1345" t="s">
        <v>68</v>
      </c>
      <c r="G1345">
        <f>?UTF-8?Q?=E2=80=8BCorrect_The_Record_Sunday_January_25=2C_2015_Roundu?=
	=?UTF-8?Q?p?=</f>
        <v/>
      </c>
      <c r="H1345" t="s">
        <v>4337</v>
      </c>
    </row>
    <row r="1346" spans="1:8">
      <c r="A1346" t="n">
        <v>1345</v>
      </c>
      <c r="B1346" t="s">
        <v>8</v>
      </c>
      <c r="C1346" s="1" t="n">
        <v>41983.82236111111</v>
      </c>
      <c r="D1346" t="s">
        <v>4338</v>
      </c>
      <c r="E1346" t="s">
        <v>67</v>
      </c>
      <c r="F1346" t="s">
        <v>68</v>
      </c>
      <c r="G1346" t="s">
        <v>4339</v>
      </c>
      <c r="H1346" t="s">
        <v>4340</v>
      </c>
    </row>
    <row r="1347" spans="1:8">
      <c r="A1347" t="n">
        <v>1346</v>
      </c>
      <c r="B1347" t="s">
        <v>1</v>
      </c>
      <c r="C1347" s="1" t="n">
        <v>42307.68697916667</v>
      </c>
      <c r="D1347" t="s">
        <v>4341</v>
      </c>
      <c r="E1347" t="s">
        <v>43</v>
      </c>
      <c r="F1347" t="s">
        <v>4342</v>
      </c>
      <c r="G1347" t="s">
        <v>3510</v>
      </c>
      <c r="H1347" t="s">
        <v>4343</v>
      </c>
    </row>
    <row r="1348" spans="1:8">
      <c r="A1348" t="n">
        <v>1347</v>
      </c>
      <c r="B1348" t="s">
        <v>8</v>
      </c>
      <c r="C1348" s="1" t="n">
        <v>42175.62599537037</v>
      </c>
      <c r="D1348" t="s">
        <v>4344</v>
      </c>
      <c r="E1348" t="s">
        <v>1860</v>
      </c>
      <c r="F1348" t="s">
        <v>52</v>
      </c>
      <c r="G1348" t="s">
        <v>4345</v>
      </c>
      <c r="H1348" t="s">
        <v>4346</v>
      </c>
    </row>
    <row r="1349" spans="1:8">
      <c r="A1349" t="n">
        <v>1348</v>
      </c>
      <c r="B1349" t="s">
        <v>8</v>
      </c>
      <c r="C1349" s="1" t="n">
        <v>41929.78702546296</v>
      </c>
      <c r="D1349" t="s">
        <v>4347</v>
      </c>
      <c r="E1349" t="s">
        <v>67</v>
      </c>
      <c r="F1349" t="s">
        <v>68</v>
      </c>
      <c r="G1349" t="s">
        <v>4348</v>
      </c>
      <c r="H1349" t="s">
        <v>4349</v>
      </c>
    </row>
    <row r="1350" spans="1:8">
      <c r="A1350" t="n">
        <v>1349</v>
      </c>
      <c r="B1350" t="s">
        <v>8</v>
      </c>
      <c r="C1350" s="1" t="n">
        <v>41920.66811342593</v>
      </c>
      <c r="D1350" t="s">
        <v>4350</v>
      </c>
      <c r="E1350" t="s">
        <v>4351</v>
      </c>
      <c r="F1350" t="s">
        <v>4352</v>
      </c>
      <c r="G1350" t="s">
        <v>4353</v>
      </c>
      <c r="H1350" t="s">
        <v>4354</v>
      </c>
    </row>
    <row r="1351" spans="1:8">
      <c r="A1351" t="n">
        <v>1350</v>
      </c>
      <c r="B1351" t="s">
        <v>8</v>
      </c>
      <c r="C1351" s="1" t="n">
        <v>42182.35670138889</v>
      </c>
      <c r="D1351" t="s">
        <v>4355</v>
      </c>
      <c r="E1351" t="s">
        <v>140</v>
      </c>
      <c r="F1351" t="s">
        <v>141</v>
      </c>
      <c r="G1351" t="s">
        <v>2859</v>
      </c>
      <c r="H1351" t="s">
        <v>4356</v>
      </c>
    </row>
    <row r="1352" spans="1:8">
      <c r="A1352" t="n">
        <v>1351</v>
      </c>
      <c r="B1352" t="s">
        <v>8</v>
      </c>
      <c r="C1352" s="1" t="n">
        <v>41261.07484953704</v>
      </c>
      <c r="D1352" t="s">
        <v>4357</v>
      </c>
      <c r="E1352" t="s">
        <v>4358</v>
      </c>
      <c r="F1352" t="s">
        <v>25</v>
      </c>
      <c r="G1352" t="s">
        <v>4359</v>
      </c>
      <c r="H1352" t="s">
        <v>4360</v>
      </c>
    </row>
    <row r="1353" spans="1:8">
      <c r="A1353" t="n">
        <v>1352</v>
      </c>
      <c r="B1353" t="s">
        <v>1</v>
      </c>
      <c r="C1353" s="1" t="n">
        <v>42221.86149305556</v>
      </c>
      <c r="D1353" t="s">
        <v>4361</v>
      </c>
      <c r="E1353" t="s">
        <v>24</v>
      </c>
      <c r="F1353" t="s">
        <v>25</v>
      </c>
      <c r="G1353" t="s">
        <v>4362</v>
      </c>
      <c r="H1353" t="s">
        <v>4363</v>
      </c>
    </row>
    <row r="1354" spans="1:8">
      <c r="A1354" t="n">
        <v>1353</v>
      </c>
      <c r="B1354" t="s">
        <v>8</v>
      </c>
      <c r="C1354" s="1" t="n">
        <v>39608.50662037037</v>
      </c>
      <c r="D1354" t="s">
        <v>4364</v>
      </c>
      <c r="E1354" t="s">
        <v>135</v>
      </c>
      <c r="F1354" t="s">
        <v>136</v>
      </c>
      <c r="G1354" t="s">
        <v>4365</v>
      </c>
      <c r="H1354" t="s">
        <v>4366</v>
      </c>
    </row>
    <row r="1355" spans="1:8">
      <c r="A1355" t="n">
        <v>1354</v>
      </c>
      <c r="B1355" t="s">
        <v>8</v>
      </c>
      <c r="C1355" s="1" t="n">
        <v>39595.71733796296</v>
      </c>
      <c r="D1355" t="s">
        <v>4367</v>
      </c>
      <c r="E1355" t="s">
        <v>4368</v>
      </c>
      <c r="F1355" t="s">
        <v>473</v>
      </c>
      <c r="G1355" t="s">
        <v>4369</v>
      </c>
      <c r="H1355" t="s">
        <v>4370</v>
      </c>
    </row>
    <row r="1356" spans="1:8">
      <c r="A1356" t="n">
        <v>1355</v>
      </c>
      <c r="B1356" t="s">
        <v>1</v>
      </c>
      <c r="C1356" s="1" t="n">
        <v>42442.51800925926</v>
      </c>
      <c r="D1356" t="s">
        <v>4371</v>
      </c>
      <c r="E1356" t="s">
        <v>348</v>
      </c>
      <c r="F1356" t="s">
        <v>25</v>
      </c>
      <c r="G1356" t="s">
        <v>4372</v>
      </c>
      <c r="H1356" t="s">
        <v>4373</v>
      </c>
    </row>
    <row r="1357" spans="1:8">
      <c r="A1357" t="n">
        <v>1356</v>
      </c>
      <c r="B1357" t="s">
        <v>8</v>
      </c>
      <c r="C1357" s="1" t="n">
        <v>42181.48275462963</v>
      </c>
      <c r="D1357" t="s">
        <v>4374</v>
      </c>
      <c r="E1357" t="s">
        <v>87</v>
      </c>
      <c r="F1357" t="s">
        <v>87</v>
      </c>
      <c r="G1357" t="s">
        <v>4375</v>
      </c>
      <c r="H1357" t="s">
        <v>4376</v>
      </c>
    </row>
    <row r="1358" spans="1:8">
      <c r="A1358" t="n">
        <v>1357</v>
      </c>
      <c r="B1358" t="s">
        <v>8</v>
      </c>
      <c r="C1358" s="1" t="n">
        <v>42216.62530092592</v>
      </c>
      <c r="D1358" t="s">
        <v>4377</v>
      </c>
      <c r="E1358" t="s">
        <v>145</v>
      </c>
      <c r="F1358" t="s">
        <v>4378</v>
      </c>
      <c r="G1358" t="s">
        <v>1275</v>
      </c>
      <c r="H1358" t="s">
        <v>4379</v>
      </c>
    </row>
    <row r="1359" spans="1:8">
      <c r="A1359" t="n">
        <v>1358</v>
      </c>
      <c r="B1359" t="s">
        <v>8</v>
      </c>
      <c r="C1359" s="1" t="n">
        <v>39660.7770949074</v>
      </c>
      <c r="D1359" t="s">
        <v>4380</v>
      </c>
      <c r="E1359" t="s">
        <v>60</v>
      </c>
      <c r="F1359" t="s">
        <v>20</v>
      </c>
      <c r="G1359" t="s">
        <v>4381</v>
      </c>
      <c r="H1359" t="s">
        <v>4382</v>
      </c>
    </row>
    <row r="1360" spans="1:8">
      <c r="A1360" t="n">
        <v>1359</v>
      </c>
      <c r="B1360" t="s">
        <v>8</v>
      </c>
      <c r="C1360" s="1" t="n">
        <v>39615.64508101852</v>
      </c>
      <c r="D1360" t="s">
        <v>4383</v>
      </c>
      <c r="E1360" t="s">
        <v>886</v>
      </c>
      <c r="F1360" t="s">
        <v>20</v>
      </c>
      <c r="G1360" t="s">
        <v>4384</v>
      </c>
      <c r="H1360" t="s">
        <v>4385</v>
      </c>
    </row>
    <row r="1361" spans="1:8">
      <c r="A1361" t="n">
        <v>1360</v>
      </c>
      <c r="B1361" t="s">
        <v>8</v>
      </c>
      <c r="C1361" s="1" t="n">
        <v>42079.03359953704</v>
      </c>
      <c r="D1361" t="s">
        <v>4386</v>
      </c>
      <c r="E1361" t="s">
        <v>323</v>
      </c>
      <c r="F1361" t="s">
        <v>4387</v>
      </c>
      <c r="G1361" t="s">
        <v>299</v>
      </c>
      <c r="H1361" t="s">
        <v>4388</v>
      </c>
    </row>
    <row r="1362" spans="1:8">
      <c r="A1362" t="n">
        <v>1361</v>
      </c>
      <c r="B1362" t="s">
        <v>1</v>
      </c>
      <c r="C1362" s="1" t="n">
        <v>42163.95347222222</v>
      </c>
      <c r="D1362" t="s">
        <v>4389</v>
      </c>
      <c r="E1362" t="s">
        <v>225</v>
      </c>
      <c r="F1362" t="s">
        <v>1362</v>
      </c>
      <c r="G1362" t="s">
        <v>4390</v>
      </c>
      <c r="H1362" t="s">
        <v>4391</v>
      </c>
    </row>
    <row r="1363" spans="1:8">
      <c r="A1363" t="n">
        <v>1362</v>
      </c>
      <c r="B1363" t="s">
        <v>1</v>
      </c>
      <c r="C1363" s="1" t="n">
        <v>41784.05827546296</v>
      </c>
      <c r="D1363" t="s">
        <v>4392</v>
      </c>
      <c r="E1363" t="s">
        <v>4393</v>
      </c>
      <c r="F1363" t="s">
        <v>4394</v>
      </c>
      <c r="G1363">
        <f>?UTF-8?B?V2l0aCB0aGFua3PigKY=?=</f>
        <v/>
      </c>
      <c r="H1363" t="s">
        <v>4395</v>
      </c>
    </row>
    <row r="1364" spans="1:8">
      <c r="A1364" t="n">
        <v>1363</v>
      </c>
      <c r="B1364" t="s">
        <v>8</v>
      </c>
      <c r="C1364" s="1" t="n">
        <v>41929.79159722223</v>
      </c>
      <c r="D1364" t="s">
        <v>4396</v>
      </c>
      <c r="E1364" t="s">
        <v>67</v>
      </c>
      <c r="F1364" t="s">
        <v>68</v>
      </c>
      <c r="G1364" t="s">
        <v>4397</v>
      </c>
      <c r="H1364" t="s">
        <v>4398</v>
      </c>
    </row>
    <row r="1365" spans="1:8">
      <c r="A1365" t="n">
        <v>1364</v>
      </c>
      <c r="B1365" t="s">
        <v>8</v>
      </c>
      <c r="C1365" s="1" t="n">
        <v>42161.5841087963</v>
      </c>
      <c r="D1365" t="s">
        <v>4399</v>
      </c>
      <c r="E1365" t="s">
        <v>87</v>
      </c>
      <c r="F1365" t="s">
        <v>87</v>
      </c>
      <c r="G1365" t="s">
        <v>4400</v>
      </c>
      <c r="H1365" t="s">
        <v>4401</v>
      </c>
    </row>
    <row r="1366" spans="1:8">
      <c r="A1366" t="n">
        <v>1365</v>
      </c>
      <c r="B1366" t="s">
        <v>8</v>
      </c>
      <c r="C1366" s="1" t="n">
        <v>42244.30767361111</v>
      </c>
      <c r="D1366" t="s">
        <v>4402</v>
      </c>
      <c r="E1366">
        <f>?utf-8?Q?S.=20Daniel=20Abraham=20Center=20for=20Middle=20East=20Peace?=
	&lt;info@centerpeace.org&gt;</f>
        <v/>
      </c>
      <c r="F1366" t="s">
        <v>52</v>
      </c>
      <c r="G1366">
        <f>?utf-8?Q?News=20Update=20=2D=20August=2028=2C=202015?=</f>
        <v/>
      </c>
      <c r="H1366" t="s">
        <v>4403</v>
      </c>
    </row>
    <row r="1367" spans="1:8">
      <c r="A1367" t="n">
        <v>1366</v>
      </c>
      <c r="B1367" t="s">
        <v>1</v>
      </c>
      <c r="C1367" s="1" t="n">
        <v>42128.62598379629</v>
      </c>
      <c r="D1367" t="s">
        <v>4404</v>
      </c>
      <c r="E1367" t="s">
        <v>262</v>
      </c>
      <c r="F1367" t="s">
        <v>4405</v>
      </c>
      <c r="G1367" t="s">
        <v>4406</v>
      </c>
      <c r="H1367" t="s">
        <v>4407</v>
      </c>
    </row>
    <row r="1368" spans="1:8">
      <c r="A1368" t="n">
        <v>1367</v>
      </c>
      <c r="B1368" t="s">
        <v>8</v>
      </c>
      <c r="C1368" s="1" t="n">
        <v>40556.54686342592</v>
      </c>
      <c r="D1368" t="s">
        <v>4408</v>
      </c>
      <c r="E1368" t="s">
        <v>2000</v>
      </c>
      <c r="F1368" t="s">
        <v>4409</v>
      </c>
      <c r="G1368" t="s">
        <v>4410</v>
      </c>
      <c r="H1368" t="s">
        <v>4411</v>
      </c>
    </row>
    <row r="1369" spans="1:8">
      <c r="A1369" t="n">
        <v>1368</v>
      </c>
      <c r="B1369" t="s">
        <v>8</v>
      </c>
      <c r="C1369" s="1" t="n">
        <v>42184.150625</v>
      </c>
      <c r="D1369" t="s">
        <v>4412</v>
      </c>
      <c r="E1369" t="s">
        <v>140</v>
      </c>
      <c r="F1369" t="s">
        <v>141</v>
      </c>
      <c r="G1369" t="s">
        <v>1788</v>
      </c>
      <c r="H1369" t="s">
        <v>4413</v>
      </c>
    </row>
    <row r="1370" spans="1:8">
      <c r="A1370" t="n">
        <v>1369</v>
      </c>
      <c r="B1370" t="s">
        <v>8</v>
      </c>
      <c r="C1370" s="1" t="n">
        <v>41970.78069444445</v>
      </c>
      <c r="D1370" t="s">
        <v>4414</v>
      </c>
      <c r="E1370" t="s">
        <v>111</v>
      </c>
      <c r="F1370" t="s">
        <v>52</v>
      </c>
      <c r="G1370" t="s">
        <v>4415</v>
      </c>
      <c r="H1370" t="s">
        <v>4416</v>
      </c>
    </row>
    <row r="1371" spans="1:8">
      <c r="A1371" t="n">
        <v>1370</v>
      </c>
      <c r="B1371" t="s">
        <v>8</v>
      </c>
      <c r="C1371" s="1" t="n">
        <v>41869.59077546297</v>
      </c>
      <c r="D1371" t="s">
        <v>4417</v>
      </c>
      <c r="E1371" t="s">
        <v>4418</v>
      </c>
      <c r="F1371" t="s">
        <v>4419</v>
      </c>
      <c r="G1371" t="s">
        <v>4420</v>
      </c>
      <c r="H1371" t="s">
        <v>4421</v>
      </c>
    </row>
    <row r="1372" spans="1:8">
      <c r="A1372" t="n">
        <v>1371</v>
      </c>
      <c r="B1372" t="s">
        <v>8</v>
      </c>
      <c r="C1372" s="1" t="n">
        <v>42176.59981481481</v>
      </c>
      <c r="D1372" t="s">
        <v>4422</v>
      </c>
      <c r="E1372" t="s">
        <v>87</v>
      </c>
      <c r="F1372" t="s">
        <v>87</v>
      </c>
      <c r="G1372" t="s">
        <v>4423</v>
      </c>
      <c r="H1372" t="s">
        <v>4424</v>
      </c>
    </row>
    <row r="1373" spans="1:8">
      <c r="A1373" t="n">
        <v>1372</v>
      </c>
      <c r="B1373" t="s">
        <v>8</v>
      </c>
      <c r="C1373" s="1" t="n">
        <v>39699.73623842592</v>
      </c>
      <c r="D1373" t="s">
        <v>4425</v>
      </c>
      <c r="E1373" t="s">
        <v>60</v>
      </c>
      <c r="F1373" t="s">
        <v>20</v>
      </c>
      <c r="G1373" t="s">
        <v>4426</v>
      </c>
      <c r="H1373" t="s">
        <v>4427</v>
      </c>
    </row>
    <row r="1374" spans="1:8">
      <c r="A1374" t="n">
        <v>1373</v>
      </c>
      <c r="B1374" t="s">
        <v>8</v>
      </c>
      <c r="C1374" s="1" t="n">
        <v>42231.66609953704</v>
      </c>
      <c r="D1374" t="s">
        <v>4428</v>
      </c>
      <c r="E1374" t="s">
        <v>4429</v>
      </c>
      <c r="F1374" t="s">
        <v>25</v>
      </c>
      <c r="G1374" t="s">
        <v>4430</v>
      </c>
      <c r="H1374" t="s">
        <v>4431</v>
      </c>
    </row>
    <row r="1375" spans="1:8">
      <c r="A1375" t="n">
        <v>1374</v>
      </c>
      <c r="B1375" t="s">
        <v>8</v>
      </c>
      <c r="C1375" s="1" t="n">
        <v>39673.90378472222</v>
      </c>
      <c r="D1375" t="s">
        <v>4432</v>
      </c>
      <c r="E1375" t="s">
        <v>1852</v>
      </c>
      <c r="F1375" t="s">
        <v>283</v>
      </c>
      <c r="G1375" t="s">
        <v>4433</v>
      </c>
      <c r="H1375" t="s">
        <v>4434</v>
      </c>
    </row>
    <row r="1376" spans="1:8">
      <c r="A1376" t="n">
        <v>1375</v>
      </c>
      <c r="B1376" t="s">
        <v>8</v>
      </c>
      <c r="C1376" s="1" t="n">
        <v>39804.74181712963</v>
      </c>
      <c r="D1376" t="s">
        <v>4435</v>
      </c>
      <c r="E1376" t="s">
        <v>4436</v>
      </c>
      <c r="F1376" t="s">
        <v>56</v>
      </c>
      <c r="G1376" t="s">
        <v>4437</v>
      </c>
      <c r="H1376" t="s">
        <v>4438</v>
      </c>
    </row>
    <row r="1377" spans="1:8">
      <c r="A1377" t="n">
        <v>1376</v>
      </c>
      <c r="B1377" t="s">
        <v>8</v>
      </c>
      <c r="C1377" s="1" t="n">
        <v>42125.73878472222</v>
      </c>
      <c r="D1377" t="s">
        <v>4439</v>
      </c>
      <c r="E1377" t="s">
        <v>146</v>
      </c>
      <c r="F1377" t="s">
        <v>4440</v>
      </c>
      <c r="G1377" t="s">
        <v>4441</v>
      </c>
      <c r="H1377" t="s">
        <v>4442</v>
      </c>
    </row>
    <row r="1378" spans="1:8">
      <c r="A1378" t="n">
        <v>1377</v>
      </c>
      <c r="B1378" t="s">
        <v>8</v>
      </c>
      <c r="C1378" s="1" t="n">
        <v>39707.15061342593</v>
      </c>
      <c r="D1378" t="s">
        <v>4443</v>
      </c>
      <c r="E1378" t="s">
        <v>96</v>
      </c>
      <c r="F1378" t="s">
        <v>473</v>
      </c>
      <c r="G1378" t="s">
        <v>4444</v>
      </c>
      <c r="H1378" t="s">
        <v>4445</v>
      </c>
    </row>
    <row r="1379" spans="1:8">
      <c r="A1379" t="n">
        <v>1378</v>
      </c>
      <c r="B1379" t="s">
        <v>8</v>
      </c>
      <c r="C1379" s="1" t="n">
        <v>42335.66231481481</v>
      </c>
      <c r="D1379" t="s">
        <v>4446</v>
      </c>
      <c r="E1379">
        <f>?utf-8?Q?S.=20Daniel=20Abraham=20Center=20for=20Middle=20East=20Peace?=
	&lt;info@centerpeace.org&gt;</f>
        <v/>
      </c>
      <c r="F1379" t="s">
        <v>52</v>
      </c>
      <c r="G1379">
        <f>?utf-8?Q?News=20Update=20=2D=20November=2027?=</f>
        <v/>
      </c>
      <c r="H1379" t="s">
        <v>4447</v>
      </c>
    </row>
    <row r="1380" spans="1:8">
      <c r="A1380" t="n">
        <v>1379</v>
      </c>
      <c r="B1380" t="s">
        <v>8</v>
      </c>
      <c r="C1380" s="1" t="n">
        <v>42096.95063657407</v>
      </c>
      <c r="D1380" t="s">
        <v>4448</v>
      </c>
      <c r="E1380" t="s">
        <v>266</v>
      </c>
      <c r="F1380" t="s">
        <v>1238</v>
      </c>
      <c r="G1380" t="s">
        <v>1802</v>
      </c>
      <c r="H1380" t="s">
        <v>4449</v>
      </c>
    </row>
    <row r="1381" spans="1:8">
      <c r="A1381" t="n">
        <v>1380</v>
      </c>
      <c r="B1381" t="s">
        <v>8</v>
      </c>
      <c r="C1381" s="1" t="n">
        <v>42118.55637731482</v>
      </c>
      <c r="D1381" t="s">
        <v>4450</v>
      </c>
      <c r="E1381" t="s">
        <v>4451</v>
      </c>
      <c r="F1381" t="s">
        <v>493</v>
      </c>
      <c r="G1381" t="s">
        <v>4452</v>
      </c>
      <c r="H1381" t="s">
        <v>4453</v>
      </c>
    </row>
    <row r="1382" spans="1:8">
      <c r="A1382" t="n">
        <v>1381</v>
      </c>
      <c r="B1382" t="s">
        <v>8</v>
      </c>
      <c r="C1382" s="1" t="n">
        <v>41769.73637731482</v>
      </c>
      <c r="D1382" t="s">
        <v>4454</v>
      </c>
      <c r="E1382" t="s">
        <v>4455</v>
      </c>
      <c r="F1382" t="s">
        <v>25</v>
      </c>
      <c r="G1382" t="s">
        <v>4456</v>
      </c>
      <c r="H1382" t="s">
        <v>4457</v>
      </c>
    </row>
    <row r="1383" spans="1:8">
      <c r="A1383" t="n">
        <v>1382</v>
      </c>
      <c r="B1383" t="s">
        <v>8</v>
      </c>
      <c r="C1383" s="1" t="n">
        <v>39668.61646990741</v>
      </c>
      <c r="D1383" t="s">
        <v>4458</v>
      </c>
      <c r="E1383" t="s">
        <v>1112</v>
      </c>
      <c r="F1383" t="s">
        <v>473</v>
      </c>
      <c r="G1383" t="s">
        <v>4459</v>
      </c>
      <c r="H1383" t="s">
        <v>4460</v>
      </c>
    </row>
    <row r="1384" spans="1:8">
      <c r="A1384" t="n">
        <v>1383</v>
      </c>
      <c r="B1384" t="s">
        <v>8</v>
      </c>
      <c r="C1384" s="1" t="n">
        <v>42373.78103009259</v>
      </c>
      <c r="D1384" t="s">
        <v>4461</v>
      </c>
      <c r="E1384" t="s">
        <v>319</v>
      </c>
      <c r="F1384" t="s">
        <v>4462</v>
      </c>
      <c r="G1384" t="s">
        <v>4463</v>
      </c>
      <c r="H1384" t="s">
        <v>4464</v>
      </c>
    </row>
    <row r="1385" spans="1:8">
      <c r="A1385" t="n">
        <v>1384</v>
      </c>
      <c r="B1385" t="s">
        <v>1</v>
      </c>
      <c r="C1385" s="1" t="n">
        <v>42097.93498842593</v>
      </c>
      <c r="D1385" t="s">
        <v>4465</v>
      </c>
      <c r="E1385" t="s">
        <v>425</v>
      </c>
      <c r="F1385" t="s">
        <v>56</v>
      </c>
      <c r="G1385" t="s">
        <v>4466</v>
      </c>
      <c r="H1385" t="s">
        <v>4467</v>
      </c>
    </row>
    <row r="1386" spans="1:8">
      <c r="A1386" t="n">
        <v>1385</v>
      </c>
      <c r="B1386" t="s">
        <v>8</v>
      </c>
      <c r="C1386" s="1" t="n">
        <v>39638.7502662037</v>
      </c>
      <c r="D1386" t="s">
        <v>4468</v>
      </c>
      <c r="E1386" t="s">
        <v>1452</v>
      </c>
      <c r="F1386" t="s">
        <v>1452</v>
      </c>
      <c r="G1386" t="s">
        <v>4469</v>
      </c>
      <c r="H1386" t="s">
        <v>4470</v>
      </c>
    </row>
    <row r="1387" spans="1:8">
      <c r="A1387" t="n">
        <v>1386</v>
      </c>
      <c r="B1387" t="s">
        <v>8</v>
      </c>
      <c r="C1387" s="1" t="n">
        <v>42221.93695601852</v>
      </c>
      <c r="D1387" t="s">
        <v>4471</v>
      </c>
      <c r="E1387" t="s">
        <v>762</v>
      </c>
      <c r="F1387" t="s">
        <v>52</v>
      </c>
      <c r="G1387" t="s">
        <v>4472</v>
      </c>
      <c r="H1387" t="s">
        <v>4473</v>
      </c>
    </row>
    <row r="1388" spans="1:8">
      <c r="A1388" t="n">
        <v>1387</v>
      </c>
      <c r="B1388" t="s">
        <v>8</v>
      </c>
      <c r="C1388" s="1" t="n">
        <v>42145.11528935185</v>
      </c>
      <c r="D1388" t="s">
        <v>4474</v>
      </c>
      <c r="E1388" t="s">
        <v>25</v>
      </c>
      <c r="F1388" t="s">
        <v>140</v>
      </c>
      <c r="G1388" t="s">
        <v>4253</v>
      </c>
      <c r="H1388" t="s">
        <v>4475</v>
      </c>
    </row>
    <row r="1389" spans="1:8">
      <c r="A1389" t="n">
        <v>1388</v>
      </c>
      <c r="B1389" t="s">
        <v>8</v>
      </c>
      <c r="C1389" s="1" t="n">
        <v>39728.11913194445</v>
      </c>
      <c r="D1389" t="s">
        <v>4476</v>
      </c>
      <c r="E1389" t="s">
        <v>517</v>
      </c>
      <c r="F1389" t="s">
        <v>283</v>
      </c>
      <c r="G1389" t="s">
        <v>4477</v>
      </c>
      <c r="H1389" t="s">
        <v>4478</v>
      </c>
    </row>
    <row r="1390" spans="1:8">
      <c r="A1390" t="n">
        <v>1389</v>
      </c>
      <c r="B1390" t="s">
        <v>8</v>
      </c>
      <c r="C1390" s="1" t="n">
        <v>42257.74832175926</v>
      </c>
      <c r="D1390" t="s">
        <v>4479</v>
      </c>
      <c r="E1390" t="s">
        <v>1692</v>
      </c>
      <c r="F1390" t="s">
        <v>52</v>
      </c>
      <c r="G1390" t="s">
        <v>4480</v>
      </c>
      <c r="H1390" t="s">
        <v>4481</v>
      </c>
    </row>
    <row r="1391" spans="1:8">
      <c r="A1391" t="n">
        <v>1390</v>
      </c>
      <c r="B1391" t="s">
        <v>8</v>
      </c>
      <c r="C1391" s="1" t="n">
        <v>42332.48829861111</v>
      </c>
      <c r="D1391" t="s">
        <v>4482</v>
      </c>
      <c r="E1391" t="s">
        <v>421</v>
      </c>
      <c r="F1391" t="s">
        <v>56</v>
      </c>
      <c r="G1391" t="s">
        <v>4483</v>
      </c>
      <c r="H1391" t="s">
        <v>4484</v>
      </c>
    </row>
    <row r="1392" spans="1:8">
      <c r="A1392" t="n">
        <v>1391</v>
      </c>
      <c r="B1392" t="s">
        <v>1</v>
      </c>
      <c r="C1392" s="1" t="n">
        <v>42120.58302083334</v>
      </c>
      <c r="D1392" t="s">
        <v>4485</v>
      </c>
      <c r="E1392" t="s">
        <v>1428</v>
      </c>
      <c r="F1392" t="s">
        <v>15</v>
      </c>
      <c r="G1392">
        <f>?UTF-8?Q?Re=3A_=27This_Week=27_Transcript=3A_=27Clinton_Cash=E2=80=99_Author_?=
	=?UTF-8?Q?Peter_Schweizer?=</f>
        <v/>
      </c>
      <c r="H1392" t="s">
        <v>4486</v>
      </c>
    </row>
    <row r="1393" spans="1:8">
      <c r="A1393" t="n">
        <v>1392</v>
      </c>
      <c r="B1393" t="s">
        <v>1</v>
      </c>
      <c r="C1393" s="1" t="n">
        <v>41386.87598379629</v>
      </c>
      <c r="D1393" t="s">
        <v>4487</v>
      </c>
      <c r="E1393" t="s">
        <v>1159</v>
      </c>
      <c r="F1393" t="s">
        <v>4488</v>
      </c>
      <c r="G1393" t="s">
        <v>4489</v>
      </c>
      <c r="H1393" t="s">
        <v>4490</v>
      </c>
    </row>
    <row r="1394" spans="1:8">
      <c r="A1394" t="n">
        <v>1393</v>
      </c>
      <c r="B1394" t="s">
        <v>1</v>
      </c>
      <c r="C1394" s="1" t="n">
        <v>42117.00420138889</v>
      </c>
      <c r="D1394" t="s">
        <v>4491</v>
      </c>
      <c r="E1394" t="s">
        <v>1983</v>
      </c>
      <c r="F1394" t="s">
        <v>567</v>
      </c>
      <c r="G1394" t="s">
        <v>4492</v>
      </c>
      <c r="H1394" t="s">
        <v>4493</v>
      </c>
    </row>
    <row r="1395" spans="1:8">
      <c r="A1395" t="n">
        <v>1394</v>
      </c>
      <c r="B1395" t="s">
        <v>1</v>
      </c>
      <c r="C1395" s="1" t="n">
        <v>42205.95741898148</v>
      </c>
      <c r="D1395" t="s">
        <v>4494</v>
      </c>
      <c r="E1395" t="s">
        <v>225</v>
      </c>
      <c r="F1395" t="s">
        <v>2532</v>
      </c>
      <c r="G1395" t="s">
        <v>4495</v>
      </c>
      <c r="H1395" t="s">
        <v>4496</v>
      </c>
    </row>
    <row r="1396" spans="1:8">
      <c r="A1396" t="n">
        <v>1395</v>
      </c>
      <c r="B1396" t="s">
        <v>8</v>
      </c>
      <c r="C1396" s="1" t="n">
        <v>42105.55253472222</v>
      </c>
      <c r="D1396" t="s">
        <v>4497</v>
      </c>
      <c r="E1396" t="s">
        <v>297</v>
      </c>
      <c r="F1396" t="s">
        <v>4498</v>
      </c>
      <c r="G1396" t="s">
        <v>4499</v>
      </c>
      <c r="H1396" t="s">
        <v>4500</v>
      </c>
    </row>
    <row r="1397" spans="1:8">
      <c r="A1397" t="n">
        <v>1396</v>
      </c>
      <c r="B1397" t="s">
        <v>8</v>
      </c>
      <c r="C1397" s="1" t="n">
        <v>39672.91133101852</v>
      </c>
      <c r="D1397" t="s">
        <v>4501</v>
      </c>
      <c r="E1397" t="s">
        <v>60</v>
      </c>
      <c r="F1397" t="s">
        <v>20</v>
      </c>
      <c r="G1397" t="s">
        <v>4502</v>
      </c>
      <c r="H1397" t="s">
        <v>4503</v>
      </c>
    </row>
    <row r="1398" spans="1:8">
      <c r="A1398" t="n">
        <v>1397</v>
      </c>
      <c r="B1398" t="s">
        <v>8</v>
      </c>
      <c r="C1398" s="1" t="n">
        <v>39588.74689814815</v>
      </c>
      <c r="D1398" t="s">
        <v>4504</v>
      </c>
      <c r="E1398" t="s">
        <v>472</v>
      </c>
      <c r="F1398" t="s">
        <v>473</v>
      </c>
      <c r="G1398" t="s">
        <v>4505</v>
      </c>
      <c r="H1398" t="s">
        <v>4506</v>
      </c>
    </row>
    <row r="1399" spans="1:8">
      <c r="A1399" t="n">
        <v>1398</v>
      </c>
      <c r="B1399" t="s">
        <v>8</v>
      </c>
      <c r="C1399" s="1" t="n">
        <v>39652.93452546297</v>
      </c>
      <c r="D1399" t="s">
        <v>4507</v>
      </c>
      <c r="E1399" t="s">
        <v>376</v>
      </c>
      <c r="F1399" t="s">
        <v>647</v>
      </c>
      <c r="G1399" t="s">
        <v>4508</v>
      </c>
      <c r="H1399" t="s">
        <v>4509</v>
      </c>
    </row>
    <row r="1400" spans="1:8">
      <c r="A1400" t="n">
        <v>1399</v>
      </c>
      <c r="B1400" t="s">
        <v>8</v>
      </c>
      <c r="C1400" s="1" t="n">
        <v>42077.71482638889</v>
      </c>
      <c r="D1400" t="s">
        <v>4510</v>
      </c>
      <c r="E1400" t="s">
        <v>271</v>
      </c>
      <c r="F1400" t="s">
        <v>271</v>
      </c>
      <c r="G1400" t="s">
        <v>4511</v>
      </c>
      <c r="H1400" t="s">
        <v>4512</v>
      </c>
    </row>
    <row r="1401" spans="1:8">
      <c r="A1401" t="n">
        <v>1400</v>
      </c>
      <c r="B1401" t="s">
        <v>1</v>
      </c>
      <c r="C1401" s="1" t="n">
        <v>42202.12752314815</v>
      </c>
      <c r="D1401" t="s">
        <v>4513</v>
      </c>
      <c r="E1401" t="s">
        <v>381</v>
      </c>
      <c r="F1401" t="s">
        <v>4514</v>
      </c>
      <c r="G1401" t="s">
        <v>383</v>
      </c>
      <c r="H1401" t="s">
        <v>4515</v>
      </c>
    </row>
    <row r="1402" spans="1:8">
      <c r="A1402" t="n">
        <v>1401</v>
      </c>
      <c r="B1402" t="s">
        <v>8</v>
      </c>
      <c r="C1402" s="1" t="n">
        <v>39349.51613425926</v>
      </c>
      <c r="D1402" t="s">
        <v>4516</v>
      </c>
      <c r="E1402" t="s">
        <v>184</v>
      </c>
      <c r="G1402" t="s">
        <v>4517</v>
      </c>
      <c r="H1402" t="s">
        <v>4518</v>
      </c>
    </row>
    <row r="1403" spans="1:8">
      <c r="A1403" t="n">
        <v>1402</v>
      </c>
      <c r="B1403" t="s">
        <v>8</v>
      </c>
      <c r="C1403" s="1" t="n">
        <v>41177.60543981481</v>
      </c>
      <c r="D1403" t="s">
        <v>4519</v>
      </c>
      <c r="E1403" t="s">
        <v>4520</v>
      </c>
      <c r="F1403" t="s">
        <v>25</v>
      </c>
      <c r="G1403" t="s">
        <v>4521</v>
      </c>
      <c r="H1403" t="s">
        <v>4522</v>
      </c>
    </row>
    <row r="1404" spans="1:8">
      <c r="A1404" t="n">
        <v>1403</v>
      </c>
      <c r="B1404" t="s">
        <v>1</v>
      </c>
      <c r="C1404" s="1" t="n">
        <v>42450.50003472222</v>
      </c>
      <c r="D1404" t="s">
        <v>4523</v>
      </c>
      <c r="E1404" t="s">
        <v>4524</v>
      </c>
      <c r="F1404" t="s">
        <v>100</v>
      </c>
      <c r="G1404" t="s">
        <v>4525</v>
      </c>
      <c r="H1404" t="s">
        <v>4526</v>
      </c>
    </row>
    <row r="1405" spans="1:8">
      <c r="A1405" t="n">
        <v>1404</v>
      </c>
      <c r="B1405" t="s">
        <v>8</v>
      </c>
      <c r="C1405" s="1" t="n">
        <v>42365.74608796297</v>
      </c>
      <c r="D1405" t="s">
        <v>4527</v>
      </c>
      <c r="E1405" t="s">
        <v>4528</v>
      </c>
      <c r="F1405" t="s">
        <v>52</v>
      </c>
      <c r="G1405" t="s">
        <v>4529</v>
      </c>
      <c r="H1405" t="s">
        <v>4530</v>
      </c>
    </row>
    <row r="1406" spans="1:8">
      <c r="A1406" t="n">
        <v>1405</v>
      </c>
      <c r="B1406" t="s">
        <v>8</v>
      </c>
      <c r="C1406" s="1" t="n">
        <v>41282.01895833333</v>
      </c>
      <c r="D1406" t="s">
        <v>4531</v>
      </c>
      <c r="E1406" t="s">
        <v>4532</v>
      </c>
      <c r="F1406" t="s">
        <v>25</v>
      </c>
      <c r="G1406" t="s">
        <v>4533</v>
      </c>
      <c r="H1406" t="s">
        <v>4534</v>
      </c>
    </row>
    <row r="1407" spans="1:8">
      <c r="A1407" t="n">
        <v>1406</v>
      </c>
      <c r="B1407" t="s">
        <v>8</v>
      </c>
      <c r="C1407" s="1" t="n">
        <v>41972.79671296296</v>
      </c>
      <c r="D1407" t="s">
        <v>4535</v>
      </c>
      <c r="E1407" t="s">
        <v>4536</v>
      </c>
      <c r="F1407" t="s">
        <v>25</v>
      </c>
      <c r="G1407" t="s">
        <v>4537</v>
      </c>
      <c r="H1407" t="s">
        <v>4538</v>
      </c>
    </row>
    <row r="1408" spans="1:8">
      <c r="A1408" t="n">
        <v>1407</v>
      </c>
      <c r="B1408" t="s">
        <v>1</v>
      </c>
      <c r="C1408" s="1" t="n">
        <v>42117.81127314815</v>
      </c>
      <c r="D1408" t="s">
        <v>4539</v>
      </c>
      <c r="E1408" t="s">
        <v>38</v>
      </c>
      <c r="F1408" t="s">
        <v>493</v>
      </c>
      <c r="G1408" t="s">
        <v>4540</v>
      </c>
      <c r="H1408" t="s">
        <v>4541</v>
      </c>
    </row>
    <row r="1409" spans="1:8">
      <c r="A1409" t="n">
        <v>1408</v>
      </c>
      <c r="B1409" t="s">
        <v>8</v>
      </c>
      <c r="C1409" s="1" t="n">
        <v>42279.59200231481</v>
      </c>
      <c r="D1409" t="s">
        <v>4542</v>
      </c>
      <c r="E1409" t="s">
        <v>120</v>
      </c>
      <c r="F1409" t="s">
        <v>52</v>
      </c>
      <c r="G1409" t="s">
        <v>4543</v>
      </c>
      <c r="H1409" t="s">
        <v>4544</v>
      </c>
    </row>
    <row r="1410" spans="1:8">
      <c r="A1410" t="n">
        <v>1409</v>
      </c>
      <c r="B1410" t="s">
        <v>8</v>
      </c>
      <c r="C1410" s="1" t="n">
        <v>39421.5949537037</v>
      </c>
      <c r="D1410" t="s">
        <v>4545</v>
      </c>
      <c r="E1410" t="s">
        <v>4546</v>
      </c>
      <c r="F1410" t="s">
        <v>4547</v>
      </c>
      <c r="G1410" t="s">
        <v>4548</v>
      </c>
      <c r="H1410" t="s">
        <v>4549</v>
      </c>
    </row>
    <row r="1411" spans="1:8">
      <c r="A1411" t="n">
        <v>1410</v>
      </c>
      <c r="B1411" t="s">
        <v>8</v>
      </c>
      <c r="C1411" s="1" t="n">
        <v>42015.83671296296</v>
      </c>
      <c r="D1411" t="s">
        <v>4550</v>
      </c>
      <c r="E1411" t="s">
        <v>111</v>
      </c>
      <c r="F1411" t="s">
        <v>52</v>
      </c>
      <c r="G1411" t="s">
        <v>4551</v>
      </c>
      <c r="H1411" t="s">
        <v>4552</v>
      </c>
    </row>
    <row r="1412" spans="1:8">
      <c r="A1412" t="n">
        <v>1411</v>
      </c>
      <c r="B1412" t="s">
        <v>8</v>
      </c>
      <c r="C1412" s="1" t="n">
        <v>42117.94107638889</v>
      </c>
      <c r="D1412" t="s">
        <v>4553</v>
      </c>
      <c r="E1412" t="s">
        <v>24</v>
      </c>
      <c r="F1412" t="s">
        <v>25</v>
      </c>
      <c r="G1412" t="s">
        <v>4554</v>
      </c>
      <c r="H1412" t="s">
        <v>4555</v>
      </c>
    </row>
    <row r="1413" spans="1:8">
      <c r="A1413" t="n">
        <v>1412</v>
      </c>
      <c r="B1413" t="s">
        <v>8</v>
      </c>
      <c r="C1413" s="1" t="n">
        <v>41872.9019675926</v>
      </c>
      <c r="D1413" t="s">
        <v>4556</v>
      </c>
      <c r="E1413" t="s">
        <v>111</v>
      </c>
      <c r="F1413" t="s">
        <v>52</v>
      </c>
      <c r="G1413" t="s">
        <v>4557</v>
      </c>
      <c r="H1413" t="s">
        <v>4558</v>
      </c>
    </row>
    <row r="1414" spans="1:8">
      <c r="A1414" t="n">
        <v>1413</v>
      </c>
      <c r="B1414" t="s">
        <v>8</v>
      </c>
      <c r="C1414" s="1" t="n">
        <v>39699.79777777778</v>
      </c>
      <c r="D1414" t="s">
        <v>4559</v>
      </c>
      <c r="E1414" t="s">
        <v>214</v>
      </c>
      <c r="F1414" t="s">
        <v>215</v>
      </c>
      <c r="G1414" t="s">
        <v>4560</v>
      </c>
      <c r="H1414" t="s">
        <v>4561</v>
      </c>
    </row>
    <row r="1415" spans="1:8">
      <c r="A1415" t="n">
        <v>1414</v>
      </c>
      <c r="B1415" t="s">
        <v>8</v>
      </c>
      <c r="C1415" s="1" t="n">
        <v>39671.53543981481</v>
      </c>
      <c r="D1415" t="s">
        <v>4562</v>
      </c>
      <c r="E1415" t="s">
        <v>60</v>
      </c>
      <c r="F1415" t="s">
        <v>188</v>
      </c>
      <c r="G1415" t="s">
        <v>4563</v>
      </c>
      <c r="H1415" t="s">
        <v>4564</v>
      </c>
    </row>
    <row r="1416" spans="1:8">
      <c r="A1416" t="n">
        <v>1415</v>
      </c>
      <c r="B1416" t="s">
        <v>8</v>
      </c>
      <c r="C1416" s="1" t="n">
        <v>39737.93671296296</v>
      </c>
      <c r="D1416" t="s">
        <v>4565</v>
      </c>
      <c r="E1416" t="s">
        <v>3433</v>
      </c>
      <c r="F1416" t="s">
        <v>376</v>
      </c>
      <c r="G1416" t="s">
        <v>3784</v>
      </c>
      <c r="H1416" t="s">
        <v>4566</v>
      </c>
    </row>
    <row r="1417" spans="1:8">
      <c r="A1417" t="n">
        <v>1416</v>
      </c>
      <c r="B1417" t="s">
        <v>8</v>
      </c>
      <c r="C1417" s="1" t="n">
        <v>39616.72896990741</v>
      </c>
      <c r="D1417" t="s">
        <v>4567</v>
      </c>
      <c r="E1417" t="s">
        <v>4568</v>
      </c>
      <c r="F1417" t="s">
        <v>20</v>
      </c>
      <c r="G1417" t="s">
        <v>4569</v>
      </c>
      <c r="H1417" t="s">
        <v>4570</v>
      </c>
    </row>
    <row r="1418" spans="1:8">
      <c r="A1418" t="n">
        <v>1417</v>
      </c>
      <c r="B1418" t="s">
        <v>8</v>
      </c>
      <c r="C1418" s="1" t="n">
        <v>39668.84010416667</v>
      </c>
      <c r="D1418" t="s">
        <v>4571</v>
      </c>
      <c r="E1418" t="s">
        <v>19</v>
      </c>
      <c r="F1418" t="s">
        <v>4572</v>
      </c>
      <c r="G1418" t="s">
        <v>4573</v>
      </c>
      <c r="H1418" t="s">
        <v>4574</v>
      </c>
    </row>
    <row r="1419" spans="1:8">
      <c r="A1419" t="n">
        <v>1418</v>
      </c>
      <c r="B1419" t="s">
        <v>8</v>
      </c>
      <c r="C1419" s="1" t="n">
        <v>40031.81613425926</v>
      </c>
      <c r="D1419" t="s">
        <v>4575</v>
      </c>
      <c r="E1419" t="s">
        <v>4576</v>
      </c>
      <c r="F1419" t="s">
        <v>4577</v>
      </c>
      <c r="G1419" t="s">
        <v>4578</v>
      </c>
      <c r="H1419" t="s">
        <v>4579</v>
      </c>
    </row>
    <row r="1420" spans="1:8">
      <c r="A1420" t="n">
        <v>1419</v>
      </c>
      <c r="B1420" t="s">
        <v>1</v>
      </c>
      <c r="C1420" s="1" t="n">
        <v>42439.77694444444</v>
      </c>
      <c r="D1420" t="s">
        <v>4580</v>
      </c>
      <c r="E1420" t="s">
        <v>2561</v>
      </c>
      <c r="F1420" t="s">
        <v>4581</v>
      </c>
      <c r="G1420" t="s">
        <v>4582</v>
      </c>
      <c r="H1420" t="s">
        <v>4583</v>
      </c>
    </row>
    <row r="1421" spans="1:8">
      <c r="A1421" t="n">
        <v>1420</v>
      </c>
      <c r="B1421" t="s">
        <v>8</v>
      </c>
      <c r="C1421" s="1" t="n">
        <v>39687.59765046297</v>
      </c>
      <c r="D1421" t="s">
        <v>4584</v>
      </c>
      <c r="E1421" t="s">
        <v>999</v>
      </c>
      <c r="F1421" t="s">
        <v>473</v>
      </c>
      <c r="G1421" t="s">
        <v>4585</v>
      </c>
      <c r="H1421" t="s">
        <v>4586</v>
      </c>
    </row>
    <row r="1422" spans="1:8">
      <c r="A1422" t="n">
        <v>1421</v>
      </c>
      <c r="B1422" t="s">
        <v>8</v>
      </c>
      <c r="C1422" s="1" t="n">
        <v>39665.79599537037</v>
      </c>
      <c r="D1422" t="s">
        <v>4587</v>
      </c>
      <c r="E1422" t="s">
        <v>60</v>
      </c>
      <c r="F1422" t="s">
        <v>20</v>
      </c>
      <c r="G1422" t="s">
        <v>4588</v>
      </c>
      <c r="H1422" t="s">
        <v>4589</v>
      </c>
    </row>
    <row r="1423" spans="1:8">
      <c r="A1423" t="n">
        <v>1422</v>
      </c>
      <c r="B1423" t="s">
        <v>8</v>
      </c>
      <c r="C1423" s="1" t="n">
        <v>39631.54206018519</v>
      </c>
      <c r="D1423" t="s">
        <v>4590</v>
      </c>
      <c r="E1423" t="s">
        <v>489</v>
      </c>
      <c r="F1423" t="s">
        <v>4591</v>
      </c>
      <c r="G1423" t="s">
        <v>4592</v>
      </c>
      <c r="H1423" t="s">
        <v>4593</v>
      </c>
    </row>
    <row r="1424" spans="1:8">
      <c r="A1424" t="n">
        <v>1423</v>
      </c>
      <c r="B1424" t="s">
        <v>8</v>
      </c>
      <c r="C1424" s="1" t="n">
        <v>41133.63207175926</v>
      </c>
      <c r="D1424" t="s">
        <v>4594</v>
      </c>
      <c r="E1424" t="s">
        <v>4595</v>
      </c>
      <c r="F1424" t="s">
        <v>56</v>
      </c>
      <c r="G1424" t="s">
        <v>4596</v>
      </c>
      <c r="H1424" t="s">
        <v>4597</v>
      </c>
    </row>
    <row r="1425" spans="1:8">
      <c r="A1425" t="n">
        <v>1424</v>
      </c>
      <c r="B1425" t="s">
        <v>8</v>
      </c>
      <c r="C1425" s="1" t="n">
        <v>41851.54826388889</v>
      </c>
      <c r="D1425" t="s">
        <v>4598</v>
      </c>
      <c r="E1425" t="s">
        <v>67</v>
      </c>
      <c r="F1425" t="s">
        <v>68</v>
      </c>
      <c r="G1425" t="s">
        <v>4599</v>
      </c>
      <c r="H1425" t="s">
        <v>4600</v>
      </c>
    </row>
    <row r="1426" spans="1:8">
      <c r="A1426" t="n">
        <v>1425</v>
      </c>
      <c r="B1426" t="s">
        <v>8</v>
      </c>
      <c r="C1426" s="1" t="n">
        <v>40984.69042824074</v>
      </c>
      <c r="D1426" t="s">
        <v>4601</v>
      </c>
      <c r="E1426" t="s">
        <v>4602</v>
      </c>
      <c r="F1426" t="s">
        <v>4603</v>
      </c>
      <c r="G1426" t="s">
        <v>4604</v>
      </c>
      <c r="H1426" t="s">
        <v>4605</v>
      </c>
    </row>
    <row r="1427" spans="1:8">
      <c r="A1427" t="n">
        <v>1426</v>
      </c>
      <c r="B1427" t="s">
        <v>8</v>
      </c>
      <c r="C1427" s="1" t="n">
        <v>41838.0655787037</v>
      </c>
      <c r="D1427" t="s">
        <v>4606</v>
      </c>
      <c r="E1427" t="s">
        <v>1009</v>
      </c>
      <c r="F1427" t="s">
        <v>4607</v>
      </c>
      <c r="G1427" t="s">
        <v>4608</v>
      </c>
      <c r="H1427" t="s">
        <v>4609</v>
      </c>
    </row>
    <row r="1428" spans="1:8">
      <c r="A1428" t="n">
        <v>1427</v>
      </c>
      <c r="B1428" t="s">
        <v>1</v>
      </c>
      <c r="C1428" s="1" t="n">
        <v>42375.92136574074</v>
      </c>
      <c r="D1428" t="s">
        <v>4610</v>
      </c>
      <c r="E1428" t="s">
        <v>348</v>
      </c>
      <c r="F1428" t="s">
        <v>4611</v>
      </c>
      <c r="G1428" t="s">
        <v>4612</v>
      </c>
      <c r="H1428" t="s">
        <v>4613</v>
      </c>
    </row>
    <row r="1429" spans="1:8">
      <c r="A1429" t="n">
        <v>1428</v>
      </c>
      <c r="B1429" t="s">
        <v>8</v>
      </c>
      <c r="C1429" s="1" t="n">
        <v>41971.98208333334</v>
      </c>
      <c r="D1429" t="s">
        <v>4614</v>
      </c>
      <c r="E1429" t="s">
        <v>67</v>
      </c>
      <c r="F1429" t="s">
        <v>4615</v>
      </c>
      <c r="G1429" t="s">
        <v>4616</v>
      </c>
      <c r="H1429" t="s">
        <v>4617</v>
      </c>
    </row>
    <row r="1430" spans="1:8">
      <c r="A1430" t="n">
        <v>1429</v>
      </c>
      <c r="B1430" t="s">
        <v>1</v>
      </c>
      <c r="C1430" s="1" t="n">
        <v>42375.94417824074</v>
      </c>
      <c r="D1430" t="s">
        <v>4618</v>
      </c>
      <c r="E1430" t="s">
        <v>4619</v>
      </c>
      <c r="F1430" t="s">
        <v>25</v>
      </c>
      <c r="G1430" t="s">
        <v>4620</v>
      </c>
      <c r="H1430" t="s">
        <v>4621</v>
      </c>
    </row>
    <row r="1431" spans="1:8">
      <c r="A1431" t="n">
        <v>1430</v>
      </c>
      <c r="B1431" t="s">
        <v>1</v>
      </c>
      <c r="C1431" s="1" t="n">
        <v>42201.97793981482</v>
      </c>
      <c r="D1431" t="s">
        <v>4622</v>
      </c>
      <c r="E1431" t="s">
        <v>266</v>
      </c>
      <c r="F1431" t="s">
        <v>140</v>
      </c>
      <c r="G1431" t="s">
        <v>614</v>
      </c>
      <c r="H1431" t="s">
        <v>4623</v>
      </c>
    </row>
    <row r="1432" spans="1:8">
      <c r="A1432" t="n">
        <v>1431</v>
      </c>
      <c r="B1432" t="s">
        <v>8</v>
      </c>
      <c r="C1432" s="1" t="n">
        <v>41974.74839120371</v>
      </c>
      <c r="D1432" t="s">
        <v>4624</v>
      </c>
      <c r="E1432" t="s">
        <v>25</v>
      </c>
      <c r="F1432" t="s">
        <v>4625</v>
      </c>
      <c r="G1432" t="s">
        <v>3112</v>
      </c>
      <c r="H1432" t="s">
        <v>4626</v>
      </c>
    </row>
    <row r="1433" spans="1:8">
      <c r="A1433" t="n">
        <v>1432</v>
      </c>
      <c r="B1433" t="s">
        <v>8</v>
      </c>
      <c r="C1433" s="1" t="n">
        <v>41859.52983796296</v>
      </c>
      <c r="D1433" t="s">
        <v>4627</v>
      </c>
      <c r="E1433" t="s">
        <v>4628</v>
      </c>
      <c r="F1433" t="s">
        <v>52</v>
      </c>
      <c r="G1433" t="s">
        <v>4629</v>
      </c>
      <c r="H1433" t="s">
        <v>4630</v>
      </c>
    </row>
    <row r="1434" spans="1:8">
      <c r="A1434" t="n">
        <v>1433</v>
      </c>
      <c r="B1434" t="s">
        <v>8</v>
      </c>
      <c r="C1434" s="1" t="n">
        <v>42376.64449074074</v>
      </c>
      <c r="D1434" t="s">
        <v>4631</v>
      </c>
      <c r="E1434">
        <f>?utf-8?Q?S.=20Daniel=20Abraham=20Center=20for=20Middle=20East=20Peace?=
	&lt;info@centerpeace.org&gt;</f>
        <v/>
      </c>
      <c r="F1434" t="s">
        <v>52</v>
      </c>
      <c r="G1434">
        <f>?utf-8?Q?News=20Update=20=2D=20January=207?=</f>
        <v/>
      </c>
      <c r="H1434" t="s">
        <v>4632</v>
      </c>
    </row>
    <row r="1435" spans="1:8">
      <c r="A1435" t="n">
        <v>1434</v>
      </c>
      <c r="B1435" t="s">
        <v>1</v>
      </c>
      <c r="C1435" s="1" t="n">
        <v>42386.63800925926</v>
      </c>
      <c r="D1435" t="s">
        <v>4633</v>
      </c>
      <c r="E1435" t="s">
        <v>43</v>
      </c>
      <c r="F1435" t="s">
        <v>1208</v>
      </c>
      <c r="G1435" t="s">
        <v>1209</v>
      </c>
      <c r="H1435" t="s">
        <v>4634</v>
      </c>
    </row>
    <row r="1436" spans="1:8">
      <c r="A1436" t="n">
        <v>1435</v>
      </c>
      <c r="B1436" t="s">
        <v>8</v>
      </c>
      <c r="C1436" s="1" t="n">
        <v>42220.50240740741</v>
      </c>
      <c r="D1436" t="s">
        <v>4635</v>
      </c>
      <c r="E1436" t="s">
        <v>762</v>
      </c>
      <c r="F1436" t="s">
        <v>52</v>
      </c>
      <c r="G1436" t="s">
        <v>4636</v>
      </c>
      <c r="H1436" t="s">
        <v>4637</v>
      </c>
    </row>
    <row r="1437" spans="1:8">
      <c r="A1437" t="n">
        <v>1436</v>
      </c>
      <c r="B1437" t="s">
        <v>8</v>
      </c>
      <c r="C1437" s="1" t="n">
        <v>39763.73100694444</v>
      </c>
      <c r="D1437" t="s">
        <v>4638</v>
      </c>
      <c r="E1437" t="s">
        <v>4639</v>
      </c>
      <c r="F1437" t="s">
        <v>387</v>
      </c>
      <c r="G1437" t="s">
        <v>4640</v>
      </c>
      <c r="H1437" t="s">
        <v>4641</v>
      </c>
    </row>
    <row r="1438" spans="1:8">
      <c r="A1438" t="n">
        <v>1437</v>
      </c>
      <c r="B1438" t="s">
        <v>8</v>
      </c>
      <c r="C1438" s="1" t="n">
        <v>42327.61951388889</v>
      </c>
      <c r="D1438" t="s">
        <v>4642</v>
      </c>
      <c r="E1438" t="s">
        <v>4643</v>
      </c>
      <c r="F1438" t="s">
        <v>1369</v>
      </c>
      <c r="G1438" t="s">
        <v>4644</v>
      </c>
      <c r="H1438" t="s">
        <v>4645</v>
      </c>
    </row>
    <row r="1439" spans="1:8">
      <c r="A1439" t="n">
        <v>1438</v>
      </c>
      <c r="B1439" t="s">
        <v>8</v>
      </c>
      <c r="C1439" s="1" t="n">
        <v>39744.60157407408</v>
      </c>
      <c r="D1439" t="s">
        <v>4646</v>
      </c>
      <c r="E1439" t="s">
        <v>60</v>
      </c>
      <c r="F1439" t="s">
        <v>20</v>
      </c>
      <c r="G1439" t="s">
        <v>4647</v>
      </c>
      <c r="H1439" t="s">
        <v>4648</v>
      </c>
    </row>
    <row r="1440" spans="1:8">
      <c r="A1440" t="n">
        <v>1439</v>
      </c>
      <c r="B1440" t="s">
        <v>1</v>
      </c>
      <c r="C1440" s="1" t="n">
        <v>42120.61553240741</v>
      </c>
      <c r="D1440" t="s">
        <v>4649</v>
      </c>
      <c r="E1440" t="s">
        <v>497</v>
      </c>
      <c r="F1440" t="s">
        <v>146</v>
      </c>
      <c r="G1440">
        <f>?UTF-8?Q?Re=3A_=27This_Week=27_Transcript=3A_=27Clinton_Cash=E2=80=99_Author_?=
	=?UTF-8?Q?Peter_Schweizer?=</f>
        <v/>
      </c>
      <c r="H1440" t="s">
        <v>4650</v>
      </c>
    </row>
    <row r="1441" spans="1:8">
      <c r="A1441" t="n">
        <v>1440</v>
      </c>
      <c r="B1441" t="s">
        <v>8</v>
      </c>
      <c r="C1441" s="1" t="n">
        <v>42056.095625</v>
      </c>
      <c r="D1441" t="s">
        <v>4651</v>
      </c>
      <c r="E1441" t="s">
        <v>2099</v>
      </c>
      <c r="F1441" t="s">
        <v>1264</v>
      </c>
      <c r="G1441" t="s">
        <v>4652</v>
      </c>
      <c r="H1441" t="s">
        <v>4653</v>
      </c>
    </row>
    <row r="1442" spans="1:8">
      <c r="A1442" t="n">
        <v>1441</v>
      </c>
      <c r="B1442" t="s">
        <v>8</v>
      </c>
      <c r="C1442" s="1" t="n">
        <v>42216.67940972222</v>
      </c>
      <c r="D1442" t="s">
        <v>4654</v>
      </c>
      <c r="E1442" t="s">
        <v>381</v>
      </c>
      <c r="F1442" t="s">
        <v>429</v>
      </c>
      <c r="G1442" t="s">
        <v>1678</v>
      </c>
      <c r="H1442" t="s">
        <v>4655</v>
      </c>
    </row>
    <row r="1443" spans="1:8">
      <c r="A1443" t="n">
        <v>1442</v>
      </c>
      <c r="B1443" t="s">
        <v>8</v>
      </c>
      <c r="C1443" s="1" t="n">
        <v>42301.74946759259</v>
      </c>
      <c r="D1443" t="s">
        <v>4656</v>
      </c>
      <c r="E1443" t="s">
        <v>323</v>
      </c>
      <c r="F1443" t="s">
        <v>4657</v>
      </c>
      <c r="G1443" t="s">
        <v>1101</v>
      </c>
      <c r="H1443" t="s">
        <v>4658</v>
      </c>
    </row>
    <row r="1444" spans="1:8">
      <c r="A1444" t="n">
        <v>1443</v>
      </c>
      <c r="B1444" t="s">
        <v>1</v>
      </c>
      <c r="C1444" s="1" t="n">
        <v>42376.56442129629</v>
      </c>
      <c r="D1444" t="s">
        <v>4659</v>
      </c>
      <c r="E1444" t="s">
        <v>55</v>
      </c>
      <c r="F1444" t="s">
        <v>56</v>
      </c>
      <c r="G1444" t="s">
        <v>4660</v>
      </c>
      <c r="H1444" t="s">
        <v>4661</v>
      </c>
    </row>
    <row r="1445" spans="1:8">
      <c r="A1445" t="n">
        <v>1444</v>
      </c>
      <c r="B1445" t="s">
        <v>8</v>
      </c>
      <c r="C1445" s="1" t="n">
        <v>41845.51194444444</v>
      </c>
      <c r="D1445" t="s">
        <v>4662</v>
      </c>
      <c r="E1445" t="s">
        <v>67</v>
      </c>
      <c r="F1445" t="s">
        <v>68</v>
      </c>
      <c r="G1445" t="s">
        <v>4663</v>
      </c>
      <c r="H1445" t="s">
        <v>4664</v>
      </c>
    </row>
    <row r="1446" spans="1:8">
      <c r="A1446" t="n">
        <v>1445</v>
      </c>
      <c r="B1446" t="s">
        <v>8</v>
      </c>
      <c r="C1446" s="1" t="n">
        <v>39735.63625</v>
      </c>
      <c r="D1446" t="s">
        <v>4665</v>
      </c>
      <c r="E1446" t="s">
        <v>4666</v>
      </c>
      <c r="F1446" t="s">
        <v>20</v>
      </c>
      <c r="G1446" t="s">
        <v>4667</v>
      </c>
      <c r="H1446" t="s">
        <v>4668</v>
      </c>
    </row>
    <row r="1447" spans="1:8">
      <c r="A1447" t="n">
        <v>1446</v>
      </c>
      <c r="B1447" t="s">
        <v>8</v>
      </c>
      <c r="C1447" s="1" t="n">
        <v>41883.7796875</v>
      </c>
      <c r="D1447" t="s">
        <v>4669</v>
      </c>
      <c r="E1447" t="s">
        <v>67</v>
      </c>
      <c r="F1447" t="s">
        <v>68</v>
      </c>
      <c r="G1447" t="s">
        <v>4670</v>
      </c>
      <c r="H1447" t="s">
        <v>4671</v>
      </c>
    </row>
    <row r="1448" spans="1:8">
      <c r="A1448" t="n">
        <v>1447</v>
      </c>
      <c r="B1448" t="s">
        <v>8</v>
      </c>
      <c r="C1448" s="1" t="n">
        <v>42300.94577546296</v>
      </c>
      <c r="D1448" t="s">
        <v>4672</v>
      </c>
      <c r="E1448">
        <f>?utf-8?Q?The=20Common=20Good?= &lt;patriciaduff@thecommongood.net&gt;</f>
        <v/>
      </c>
      <c r="F1448" t="s">
        <v>52</v>
      </c>
      <c r="G1448">
        <f>?utf-8?Q?New=20News=21=20=2810=2F23=2F2015=29?=</f>
        <v/>
      </c>
      <c r="H1448" t="s">
        <v>4673</v>
      </c>
    </row>
    <row r="1449" spans="1:8">
      <c r="A1449" t="n">
        <v>1448</v>
      </c>
      <c r="B1449" t="s">
        <v>8</v>
      </c>
      <c r="C1449" s="1" t="n">
        <v>39420.01032407407</v>
      </c>
      <c r="D1449" t="s">
        <v>4674</v>
      </c>
      <c r="E1449" t="s">
        <v>4675</v>
      </c>
      <c r="F1449" t="s">
        <v>4676</v>
      </c>
      <c r="G1449" t="s">
        <v>4677</v>
      </c>
      <c r="H1449" t="s">
        <v>4678</v>
      </c>
    </row>
    <row r="1450" spans="1:8">
      <c r="A1450" t="n">
        <v>1449</v>
      </c>
      <c r="B1450" t="s">
        <v>8</v>
      </c>
      <c r="C1450" s="1" t="n">
        <v>42087.76474537037</v>
      </c>
      <c r="D1450" t="s">
        <v>4679</v>
      </c>
      <c r="E1450" t="s">
        <v>271</v>
      </c>
      <c r="F1450" t="s">
        <v>271</v>
      </c>
      <c r="G1450" t="s">
        <v>4680</v>
      </c>
      <c r="H1450" t="s">
        <v>4681</v>
      </c>
    </row>
    <row r="1451" spans="1:8">
      <c r="A1451" t="n">
        <v>1450</v>
      </c>
      <c r="B1451" t="s">
        <v>8</v>
      </c>
      <c r="C1451" s="1" t="n">
        <v>41127.56378472222</v>
      </c>
      <c r="D1451" t="s">
        <v>4682</v>
      </c>
      <c r="E1451" t="s">
        <v>4683</v>
      </c>
      <c r="F1451" t="s">
        <v>56</v>
      </c>
      <c r="G1451" t="s">
        <v>4684</v>
      </c>
      <c r="H1451" t="s">
        <v>4685</v>
      </c>
    </row>
    <row r="1452" spans="1:8">
      <c r="A1452" t="n">
        <v>1451</v>
      </c>
      <c r="B1452" t="s">
        <v>8</v>
      </c>
      <c r="C1452" s="1" t="n">
        <v>41250.01982638889</v>
      </c>
      <c r="D1452" t="s">
        <v>4686</v>
      </c>
      <c r="E1452" t="s">
        <v>559</v>
      </c>
      <c r="F1452" t="s">
        <v>560</v>
      </c>
      <c r="G1452" t="s">
        <v>561</v>
      </c>
      <c r="H1452" t="s">
        <v>4687</v>
      </c>
    </row>
    <row r="1453" spans="1:8">
      <c r="A1453" t="n">
        <v>1452</v>
      </c>
      <c r="B1453" t="s">
        <v>8</v>
      </c>
      <c r="C1453" s="1" t="n">
        <v>42375.29166666666</v>
      </c>
      <c r="D1453" t="s">
        <v>4688</v>
      </c>
      <c r="E1453" t="s">
        <v>509</v>
      </c>
      <c r="F1453" t="s">
        <v>52</v>
      </c>
      <c r="G1453" t="s">
        <v>4689</v>
      </c>
      <c r="H1453" t="s">
        <v>4690</v>
      </c>
    </row>
    <row r="1454" spans="1:8">
      <c r="A1454" t="n">
        <v>1453</v>
      </c>
      <c r="B1454" t="s">
        <v>8</v>
      </c>
      <c r="C1454" s="1" t="n">
        <v>42181.64847222222</v>
      </c>
      <c r="D1454" t="s">
        <v>4691</v>
      </c>
      <c r="E1454" t="s">
        <v>1302</v>
      </c>
      <c r="F1454" t="s">
        <v>100</v>
      </c>
      <c r="G1454" t="s">
        <v>4692</v>
      </c>
      <c r="H1454" t="s">
        <v>4693</v>
      </c>
    </row>
    <row r="1455" spans="1:8">
      <c r="A1455" t="n">
        <v>1454</v>
      </c>
      <c r="B1455" t="s">
        <v>8</v>
      </c>
      <c r="C1455" s="1" t="n">
        <v>39659.77347222222</v>
      </c>
      <c r="D1455" t="s">
        <v>4694</v>
      </c>
      <c r="E1455" t="s">
        <v>60</v>
      </c>
      <c r="F1455" t="s">
        <v>20</v>
      </c>
      <c r="G1455" t="s">
        <v>4695</v>
      </c>
      <c r="H1455" t="s">
        <v>4696</v>
      </c>
    </row>
    <row r="1456" spans="1:8">
      <c r="A1456" t="n">
        <v>1455</v>
      </c>
      <c r="B1456" t="s">
        <v>8</v>
      </c>
      <c r="C1456" s="1" t="n">
        <v>41672.18943287037</v>
      </c>
      <c r="D1456" t="s">
        <v>4697</v>
      </c>
      <c r="E1456" t="s">
        <v>1009</v>
      </c>
      <c r="F1456" t="s">
        <v>4698</v>
      </c>
      <c r="G1456" t="s">
        <v>4699</v>
      </c>
      <c r="H1456" t="s">
        <v>4700</v>
      </c>
    </row>
    <row r="1457" spans="1:8">
      <c r="A1457" t="n">
        <v>1456</v>
      </c>
      <c r="B1457" t="s">
        <v>8</v>
      </c>
      <c r="C1457" s="1" t="n">
        <v>42117.03918981482</v>
      </c>
      <c r="D1457" t="s">
        <v>4701</v>
      </c>
      <c r="E1457" t="s">
        <v>146</v>
      </c>
      <c r="F1457" t="s">
        <v>4702</v>
      </c>
      <c r="G1457" t="s">
        <v>4703</v>
      </c>
      <c r="H1457" t="s">
        <v>4704</v>
      </c>
    </row>
    <row r="1458" spans="1:8">
      <c r="A1458" t="n">
        <v>1457</v>
      </c>
      <c r="B1458" t="s">
        <v>8</v>
      </c>
      <c r="C1458" s="1" t="n">
        <v>41897.70604166666</v>
      </c>
      <c r="D1458" t="s">
        <v>4705</v>
      </c>
      <c r="E1458" t="s">
        <v>319</v>
      </c>
      <c r="F1458" t="s">
        <v>25</v>
      </c>
      <c r="G1458" t="s">
        <v>4706</v>
      </c>
      <c r="H1458" t="s">
        <v>4707</v>
      </c>
    </row>
    <row r="1459" spans="1:8">
      <c r="A1459" t="n">
        <v>1458</v>
      </c>
      <c r="B1459" t="s">
        <v>8</v>
      </c>
      <c r="C1459" s="1" t="n">
        <v>42110.00949074074</v>
      </c>
      <c r="D1459" t="s">
        <v>4708</v>
      </c>
      <c r="E1459" t="s">
        <v>4088</v>
      </c>
      <c r="F1459" t="s">
        <v>25</v>
      </c>
      <c r="G1459" t="s">
        <v>4089</v>
      </c>
      <c r="H1459" t="s">
        <v>4709</v>
      </c>
    </row>
    <row r="1460" spans="1:8">
      <c r="A1460" t="n">
        <v>1459</v>
      </c>
      <c r="B1460" t="s">
        <v>8</v>
      </c>
      <c r="C1460" s="1" t="n">
        <v>42324.23677083333</v>
      </c>
      <c r="D1460" t="s">
        <v>4710</v>
      </c>
      <c r="E1460" t="s">
        <v>4711</v>
      </c>
      <c r="F1460" t="s">
        <v>100</v>
      </c>
      <c r="G1460" t="s">
        <v>4712</v>
      </c>
      <c r="H1460" t="s">
        <v>4713</v>
      </c>
    </row>
    <row r="1461" spans="1:8">
      <c r="A1461" t="n">
        <v>1460</v>
      </c>
      <c r="B1461" t="s">
        <v>8</v>
      </c>
      <c r="C1461" s="1" t="n">
        <v>42221.37644675926</v>
      </c>
      <c r="D1461" t="s">
        <v>4714</v>
      </c>
      <c r="E1461">
        <f>?utf-8?Q?S.=20Daniel=20Abraham=20Center=20for=20Middle=20East=20Peace?=
	&lt;info@centerpeace.org&gt;</f>
        <v/>
      </c>
      <c r="F1461" t="s">
        <v>52</v>
      </c>
      <c r="G1461">
        <f>?utf-8?Q?News=20Update=20=2D=20August=205=2C=202015?=</f>
        <v/>
      </c>
      <c r="H1461" t="s">
        <v>4715</v>
      </c>
    </row>
    <row r="1462" spans="1:8">
      <c r="A1462" t="n">
        <v>1461</v>
      </c>
      <c r="B1462" t="s">
        <v>8</v>
      </c>
      <c r="C1462" s="1" t="n">
        <v>39723.65890046296</v>
      </c>
      <c r="D1462" t="s">
        <v>4716</v>
      </c>
      <c r="E1462" t="s">
        <v>4717</v>
      </c>
      <c r="F1462" t="s">
        <v>20</v>
      </c>
      <c r="G1462" t="s">
        <v>4718</v>
      </c>
      <c r="H1462" t="s">
        <v>4719</v>
      </c>
    </row>
    <row r="1463" spans="1:8">
      <c r="A1463" t="n">
        <v>1462</v>
      </c>
      <c r="B1463" t="s">
        <v>8</v>
      </c>
      <c r="C1463" s="1" t="n">
        <v>42384.84052083334</v>
      </c>
      <c r="D1463" t="s">
        <v>4720</v>
      </c>
      <c r="E1463" t="s">
        <v>255</v>
      </c>
      <c r="F1463" t="s">
        <v>255</v>
      </c>
      <c r="G1463" t="s">
        <v>601</v>
      </c>
      <c r="H1463" t="s">
        <v>4721</v>
      </c>
    </row>
    <row r="1464" spans="1:8">
      <c r="A1464" t="n">
        <v>1463</v>
      </c>
      <c r="B1464" t="s">
        <v>8</v>
      </c>
      <c r="C1464" s="1" t="n">
        <v>42128.63481481482</v>
      </c>
      <c r="D1464" t="s">
        <v>4722</v>
      </c>
      <c r="E1464" t="s">
        <v>43</v>
      </c>
      <c r="F1464" t="s">
        <v>4723</v>
      </c>
      <c r="G1464" t="s">
        <v>4724</v>
      </c>
      <c r="H1464" t="s">
        <v>4725</v>
      </c>
    </row>
    <row r="1465" spans="1:8">
      <c r="A1465" t="n">
        <v>1464</v>
      </c>
      <c r="B1465" t="s">
        <v>8</v>
      </c>
      <c r="C1465" s="1" t="n">
        <v>39417.54795138889</v>
      </c>
      <c r="D1465" t="s">
        <v>4726</v>
      </c>
      <c r="E1465" t="s">
        <v>184</v>
      </c>
      <c r="G1465" t="s">
        <v>4727</v>
      </c>
      <c r="H1465" t="s">
        <v>4728</v>
      </c>
    </row>
    <row r="1466" spans="1:8">
      <c r="A1466" t="n">
        <v>1465</v>
      </c>
      <c r="B1466" t="s">
        <v>8</v>
      </c>
      <c r="C1466" s="1" t="n">
        <v>42247.63549768519</v>
      </c>
      <c r="D1466" t="s">
        <v>4729</v>
      </c>
      <c r="E1466" t="s">
        <v>1860</v>
      </c>
      <c r="F1466" t="s">
        <v>52</v>
      </c>
      <c r="G1466" t="s">
        <v>4730</v>
      </c>
      <c r="H1466" t="s">
        <v>4731</v>
      </c>
    </row>
    <row r="1467" spans="1:8">
      <c r="A1467" t="n">
        <v>1466</v>
      </c>
      <c r="B1467" t="s">
        <v>8</v>
      </c>
      <c r="C1467" s="1" t="n">
        <v>42229.64739583333</v>
      </c>
      <c r="D1467" t="s">
        <v>4732</v>
      </c>
      <c r="E1467" t="s">
        <v>1286</v>
      </c>
      <c r="F1467" t="s">
        <v>25</v>
      </c>
      <c r="G1467" t="s">
        <v>4733</v>
      </c>
      <c r="H1467" t="s">
        <v>4734</v>
      </c>
    </row>
    <row r="1468" spans="1:8">
      <c r="A1468" t="n">
        <v>1467</v>
      </c>
      <c r="B1468" t="s">
        <v>8</v>
      </c>
      <c r="C1468" s="1" t="n">
        <v>41860.86119212963</v>
      </c>
      <c r="D1468" t="s">
        <v>4735</v>
      </c>
      <c r="E1468" t="s">
        <v>4736</v>
      </c>
      <c r="F1468" t="s">
        <v>4737</v>
      </c>
      <c r="G1468" t="s">
        <v>4738</v>
      </c>
      <c r="H1468" t="s">
        <v>4739</v>
      </c>
    </row>
    <row r="1469" spans="1:8">
      <c r="A1469" t="n">
        <v>1468</v>
      </c>
      <c r="B1469" t="s">
        <v>8</v>
      </c>
      <c r="C1469" s="1" t="n">
        <v>39762.88482638889</v>
      </c>
      <c r="D1469" t="s">
        <v>4740</v>
      </c>
      <c r="E1469" t="s">
        <v>4741</v>
      </c>
      <c r="F1469" t="s">
        <v>1264</v>
      </c>
      <c r="G1469" t="s">
        <v>4742</v>
      </c>
      <c r="H1469" t="s">
        <v>4743</v>
      </c>
    </row>
    <row r="1470" spans="1:8">
      <c r="A1470" t="n">
        <v>1469</v>
      </c>
      <c r="B1470" t="s">
        <v>8</v>
      </c>
      <c r="C1470" s="1" t="n">
        <v>42118.5652662037</v>
      </c>
      <c r="D1470" t="s">
        <v>4744</v>
      </c>
      <c r="E1470" t="s">
        <v>1983</v>
      </c>
      <c r="F1470" t="s">
        <v>16</v>
      </c>
      <c r="G1470" t="s">
        <v>4745</v>
      </c>
      <c r="H1470" t="s">
        <v>4746</v>
      </c>
    </row>
    <row r="1471" spans="1:8">
      <c r="A1471" t="n">
        <v>1470</v>
      </c>
      <c r="B1471" t="s">
        <v>8</v>
      </c>
      <c r="C1471" s="1" t="n">
        <v>41956.86648148148</v>
      </c>
      <c r="D1471" t="s">
        <v>4747</v>
      </c>
      <c r="E1471" t="s">
        <v>242</v>
      </c>
      <c r="F1471" t="s">
        <v>52</v>
      </c>
      <c r="G1471" t="s">
        <v>4748</v>
      </c>
      <c r="H1471" t="s">
        <v>4749</v>
      </c>
    </row>
    <row r="1472" spans="1:8">
      <c r="A1472" t="n">
        <v>1471</v>
      </c>
      <c r="B1472" t="s">
        <v>8</v>
      </c>
      <c r="C1472" s="1" t="n">
        <v>39666.66349537037</v>
      </c>
      <c r="D1472" t="s">
        <v>4750</v>
      </c>
      <c r="E1472" t="s">
        <v>96</v>
      </c>
      <c r="F1472" t="s">
        <v>20</v>
      </c>
      <c r="G1472" t="s">
        <v>4751</v>
      </c>
      <c r="H1472" t="s">
        <v>4752</v>
      </c>
    </row>
    <row r="1473" spans="1:8">
      <c r="A1473" t="n">
        <v>1472</v>
      </c>
      <c r="B1473" t="s">
        <v>8</v>
      </c>
      <c r="C1473" s="1" t="n">
        <v>39673.88520833333</v>
      </c>
      <c r="D1473" t="s">
        <v>4753</v>
      </c>
      <c r="E1473" t="s">
        <v>60</v>
      </c>
      <c r="F1473" t="s">
        <v>20</v>
      </c>
      <c r="G1473" t="s">
        <v>4754</v>
      </c>
      <c r="H1473" t="s">
        <v>4755</v>
      </c>
    </row>
    <row r="1474" spans="1:8">
      <c r="A1474" t="n">
        <v>1473</v>
      </c>
      <c r="B1474" t="s">
        <v>8</v>
      </c>
      <c r="C1474" s="1" t="n">
        <v>41864.58768518519</v>
      </c>
      <c r="D1474" t="s">
        <v>4756</v>
      </c>
      <c r="E1474">
        <f>?utf-8?Q?S.=20Daniel=20Abraham=20Center=20for=20Middle=20East=20Peace?=
	&lt;info@centerpeace.org&gt;</f>
        <v/>
      </c>
      <c r="F1474" t="s">
        <v>52</v>
      </c>
      <c r="G1474">
        <f>?utf-8?Q?News=20Update=20=2D=20August=2013?=</f>
        <v/>
      </c>
      <c r="H1474" t="s">
        <v>4757</v>
      </c>
    </row>
    <row r="1475" spans="1:8">
      <c r="A1475" t="n">
        <v>1474</v>
      </c>
      <c r="B1475" t="s">
        <v>8</v>
      </c>
      <c r="C1475" s="1" t="n">
        <v>42388.92835648148</v>
      </c>
      <c r="D1475" t="s">
        <v>4758</v>
      </c>
      <c r="E1475" t="s">
        <v>581</v>
      </c>
      <c r="F1475" t="s">
        <v>4759</v>
      </c>
      <c r="G1475" t="s">
        <v>4760</v>
      </c>
      <c r="H1475" t="s">
        <v>4761</v>
      </c>
    </row>
    <row r="1476" spans="1:8">
      <c r="A1476" t="n">
        <v>1475</v>
      </c>
      <c r="B1476" t="s">
        <v>8</v>
      </c>
      <c r="C1476" s="1" t="n">
        <v>42270.65305555556</v>
      </c>
      <c r="D1476" t="s">
        <v>4762</v>
      </c>
      <c r="E1476" t="s">
        <v>1860</v>
      </c>
      <c r="F1476" t="s">
        <v>52</v>
      </c>
      <c r="G1476" t="s">
        <v>4763</v>
      </c>
      <c r="H1476" t="s">
        <v>4764</v>
      </c>
    </row>
    <row r="1477" spans="1:8">
      <c r="A1477" t="n">
        <v>1476</v>
      </c>
      <c r="B1477" t="s">
        <v>8</v>
      </c>
      <c r="C1477" s="1" t="n">
        <v>42439.81074074074</v>
      </c>
      <c r="D1477" t="s">
        <v>4765</v>
      </c>
      <c r="E1477" t="s">
        <v>25</v>
      </c>
      <c r="F1477" t="s">
        <v>4766</v>
      </c>
      <c r="G1477" t="s">
        <v>2562</v>
      </c>
      <c r="H1477" t="s">
        <v>4767</v>
      </c>
    </row>
    <row r="1478" spans="1:8">
      <c r="A1478" t="n">
        <v>1477</v>
      </c>
      <c r="B1478" t="s">
        <v>8</v>
      </c>
      <c r="C1478" s="1" t="n">
        <v>42421.9953125</v>
      </c>
      <c r="D1478" t="s">
        <v>4768</v>
      </c>
      <c r="E1478" t="s">
        <v>4769</v>
      </c>
      <c r="F1478" t="s">
        <v>25</v>
      </c>
      <c r="G1478" t="s">
        <v>2148</v>
      </c>
      <c r="H1478" t="s">
        <v>4770</v>
      </c>
    </row>
    <row r="1479" spans="1:8">
      <c r="A1479" t="n">
        <v>1478</v>
      </c>
      <c r="B1479" t="s">
        <v>8</v>
      </c>
      <c r="C1479" s="1" t="n">
        <v>42315.01835648148</v>
      </c>
      <c r="D1479" t="s">
        <v>4771</v>
      </c>
      <c r="E1479">
        <f>?utf-8?Q?The=20Common=20Good?= &lt;patriciaduff@thecommongood.net&gt;</f>
        <v/>
      </c>
      <c r="F1479" t="s">
        <v>52</v>
      </c>
      <c r="G1479">
        <f>?utf-8?Q?New=20News=21=20=2811=2F06=2F2015=29?=</f>
        <v/>
      </c>
      <c r="H1479" t="s">
        <v>4772</v>
      </c>
    </row>
    <row r="1480" spans="1:8">
      <c r="A1480" t="n">
        <v>1479</v>
      </c>
      <c r="B1480" t="s">
        <v>8</v>
      </c>
      <c r="C1480" s="1" t="n">
        <v>42048.61672453704</v>
      </c>
      <c r="D1480" t="s">
        <v>4773</v>
      </c>
      <c r="E1480" t="s">
        <v>67</v>
      </c>
      <c r="F1480" t="s">
        <v>68</v>
      </c>
      <c r="G1480">
        <f>?UTF-8?Q?=E2=80=8BCorrect_The_Record_Monday_February_13=2C_2015_Morni?=
	=?UTF-8?Q?ng_Roundup?=</f>
        <v/>
      </c>
      <c r="H1480" t="s">
        <v>4774</v>
      </c>
    </row>
    <row r="1481" spans="1:8">
      <c r="A1481" t="n">
        <v>1480</v>
      </c>
      <c r="B1481" t="s">
        <v>8</v>
      </c>
      <c r="C1481" s="1" t="n">
        <v>42381.29166666666</v>
      </c>
      <c r="D1481" t="s">
        <v>4775</v>
      </c>
      <c r="E1481" t="s">
        <v>509</v>
      </c>
      <c r="F1481" t="s">
        <v>52</v>
      </c>
      <c r="G1481" t="s">
        <v>4776</v>
      </c>
      <c r="H1481" t="s">
        <v>4777</v>
      </c>
    </row>
    <row r="1482" spans="1:8">
      <c r="A1482" t="n">
        <v>1481</v>
      </c>
      <c r="B1482" t="s">
        <v>8</v>
      </c>
      <c r="C1482" s="1" t="n">
        <v>42327.96185185185</v>
      </c>
      <c r="D1482" t="s">
        <v>4778</v>
      </c>
      <c r="E1482">
        <f>?utf-8?Q?Markos=20Kounalakis=20=2D=20Hoover=20Institution?=
	&lt;kounalakis@gmail.com&gt;</f>
        <v/>
      </c>
      <c r="F1482" t="s">
        <v>1147</v>
      </c>
      <c r="G1482">
        <f>?utf-8?Q?New=20Foreign=20Affairs=20Columns=C2=A0=20=F0=9F=93=B0=C2=A0=20War=2C=20Peace=20&amp;=20Revolution?=</f>
        <v/>
      </c>
      <c r="H1482" t="s">
        <v>4779</v>
      </c>
    </row>
    <row r="1483" spans="1:8">
      <c r="A1483" t="n">
        <v>1482</v>
      </c>
      <c r="B1483" t="s">
        <v>8</v>
      </c>
      <c r="C1483" s="1" t="n">
        <v>41913.49025462963</v>
      </c>
      <c r="D1483" t="s">
        <v>4780</v>
      </c>
      <c r="E1483" t="s">
        <v>67</v>
      </c>
      <c r="F1483" t="s">
        <v>68</v>
      </c>
      <c r="G1483" t="s">
        <v>4781</v>
      </c>
      <c r="H1483" t="s">
        <v>4782</v>
      </c>
    </row>
    <row r="1484" spans="1:8">
      <c r="A1484" t="n">
        <v>1483</v>
      </c>
      <c r="B1484" t="s">
        <v>8</v>
      </c>
      <c r="C1484" s="1" t="n">
        <v>42115.75344907407</v>
      </c>
      <c r="D1484" t="s">
        <v>4783</v>
      </c>
      <c r="E1484" t="s">
        <v>39</v>
      </c>
      <c r="F1484" t="s">
        <v>2425</v>
      </c>
      <c r="G1484" t="s">
        <v>4784</v>
      </c>
      <c r="H1484" t="s">
        <v>4785</v>
      </c>
    </row>
    <row r="1485" spans="1:8">
      <c r="A1485" t="n">
        <v>1484</v>
      </c>
      <c r="B1485" t="s">
        <v>8</v>
      </c>
      <c r="C1485" s="1" t="n">
        <v>42429.69478009259</v>
      </c>
      <c r="D1485" t="s">
        <v>4786</v>
      </c>
      <c r="E1485">
        <f>?utf-8?Q?Democracy=20Corps?= &lt;dcorps@democracycorps.com&gt;</f>
        <v/>
      </c>
      <c r="F1485" t="s">
        <v>52</v>
      </c>
      <c r="G1485">
        <f>?utf-8?Q?Explaining=20Trump=3A=20The=20GOP=20Civil=20War=20&amp;=20Its=20Opportunities?=</f>
        <v/>
      </c>
      <c r="H1485" t="s">
        <v>4787</v>
      </c>
    </row>
    <row r="1486" spans="1:8">
      <c r="A1486" t="n">
        <v>1485</v>
      </c>
      <c r="B1486" t="s">
        <v>8</v>
      </c>
      <c r="C1486" s="1" t="n">
        <v>42029.18185185185</v>
      </c>
      <c r="D1486" t="s">
        <v>4788</v>
      </c>
      <c r="E1486" t="s">
        <v>4351</v>
      </c>
      <c r="F1486" t="s">
        <v>4789</v>
      </c>
      <c r="G1486" t="s">
        <v>4790</v>
      </c>
      <c r="H1486" t="s">
        <v>4791</v>
      </c>
    </row>
    <row r="1487" spans="1:8">
      <c r="A1487" t="n">
        <v>1486</v>
      </c>
      <c r="B1487" t="s">
        <v>8</v>
      </c>
      <c r="C1487" s="1" t="n">
        <v>41884.33917824074</v>
      </c>
      <c r="D1487" t="s">
        <v>4792</v>
      </c>
      <c r="E1487" t="s">
        <v>4793</v>
      </c>
      <c r="F1487" t="s">
        <v>4794</v>
      </c>
      <c r="G1487" t="s">
        <v>4795</v>
      </c>
      <c r="H1487" t="s">
        <v>4796</v>
      </c>
    </row>
    <row r="1488" spans="1:8">
      <c r="A1488" t="n">
        <v>1487</v>
      </c>
      <c r="B1488" t="s">
        <v>8</v>
      </c>
      <c r="C1488" s="1" t="n">
        <v>39652.53184027778</v>
      </c>
      <c r="D1488" t="s">
        <v>4797</v>
      </c>
      <c r="E1488" t="s">
        <v>60</v>
      </c>
      <c r="F1488" t="s">
        <v>188</v>
      </c>
      <c r="G1488" t="s">
        <v>4798</v>
      </c>
      <c r="H1488" t="s">
        <v>4799</v>
      </c>
    </row>
    <row r="1489" spans="1:8">
      <c r="A1489" t="n">
        <v>1488</v>
      </c>
      <c r="B1489" t="s">
        <v>8</v>
      </c>
      <c r="C1489" s="1" t="n">
        <v>42017.53267361111</v>
      </c>
      <c r="D1489" t="s">
        <v>4800</v>
      </c>
      <c r="E1489" t="s">
        <v>4801</v>
      </c>
      <c r="F1489" t="s">
        <v>52</v>
      </c>
      <c r="G1489" t="s">
        <v>4802</v>
      </c>
      <c r="H1489" t="s">
        <v>4803</v>
      </c>
    </row>
    <row r="1490" spans="1:8">
      <c r="A1490" t="n">
        <v>1489</v>
      </c>
      <c r="B1490" t="s">
        <v>8</v>
      </c>
      <c r="C1490" s="1" t="n">
        <v>42117.21570601852</v>
      </c>
      <c r="D1490" t="s">
        <v>4804</v>
      </c>
      <c r="E1490" t="s">
        <v>146</v>
      </c>
      <c r="F1490" t="s">
        <v>4805</v>
      </c>
      <c r="G1490" t="s">
        <v>4806</v>
      </c>
      <c r="H1490" t="s">
        <v>4807</v>
      </c>
    </row>
    <row r="1491" spans="1:8">
      <c r="A1491" t="n">
        <v>1490</v>
      </c>
      <c r="B1491" t="s">
        <v>8</v>
      </c>
      <c r="C1491" s="1" t="n">
        <v>40298.77101851852</v>
      </c>
      <c r="D1491" t="s">
        <v>4808</v>
      </c>
      <c r="E1491" t="s">
        <v>768</v>
      </c>
      <c r="F1491" t="s">
        <v>283</v>
      </c>
      <c r="G1491" t="s">
        <v>4809</v>
      </c>
      <c r="H1491" t="s">
        <v>4810</v>
      </c>
    </row>
    <row r="1492" spans="1:8">
      <c r="A1492" t="n">
        <v>1491</v>
      </c>
      <c r="B1492" t="s">
        <v>8</v>
      </c>
      <c r="C1492" s="1" t="n">
        <v>39637.71923611111</v>
      </c>
      <c r="D1492" t="s">
        <v>4811</v>
      </c>
      <c r="E1492" t="s">
        <v>2174</v>
      </c>
      <c r="F1492" t="s">
        <v>20</v>
      </c>
      <c r="G1492" t="s">
        <v>4812</v>
      </c>
      <c r="H1492" t="s">
        <v>4813</v>
      </c>
    </row>
    <row r="1493" spans="1:8">
      <c r="A1493" t="n">
        <v>1492</v>
      </c>
      <c r="B1493" t="s">
        <v>8</v>
      </c>
      <c r="C1493" s="1" t="n">
        <v>42236.43340277778</v>
      </c>
      <c r="D1493" t="s">
        <v>4814</v>
      </c>
      <c r="E1493" t="s">
        <v>421</v>
      </c>
      <c r="F1493" t="s">
        <v>56</v>
      </c>
      <c r="G1493" t="s">
        <v>4815</v>
      </c>
      <c r="H1493" t="s">
        <v>4816</v>
      </c>
    </row>
    <row r="1494" spans="1:8">
      <c r="A1494" t="n">
        <v>1493</v>
      </c>
      <c r="B1494" t="s">
        <v>8</v>
      </c>
      <c r="C1494" s="1" t="n">
        <v>42093.55978009259</v>
      </c>
      <c r="D1494" t="s">
        <v>4817</v>
      </c>
      <c r="E1494" t="s">
        <v>331</v>
      </c>
      <c r="F1494" t="s">
        <v>4818</v>
      </c>
      <c r="G1494" t="s">
        <v>4819</v>
      </c>
      <c r="H1494" t="s">
        <v>4820</v>
      </c>
    </row>
    <row r="1495" spans="1:8">
      <c r="A1495" t="n">
        <v>1494</v>
      </c>
      <c r="B1495" t="s">
        <v>8</v>
      </c>
      <c r="C1495" s="1" t="n">
        <v>42268.25</v>
      </c>
      <c r="D1495" t="s">
        <v>4821</v>
      </c>
      <c r="E1495" t="s">
        <v>509</v>
      </c>
      <c r="F1495" t="s">
        <v>52</v>
      </c>
      <c r="G1495">
        <f>?utf-8?B?VHJhbnNhdGxhbnRpYyBUYWtlOiBF?=
 =?utf-8?B?dXJvcGXigJlzIE5leHQgUHJvYmxlbTogVS5TLiBTYW5jdGlvbnMgQWdhaW5z?=
 =?utf-8?B?dCBDaGluYQ==?=</f>
        <v/>
      </c>
      <c r="H1495" t="s">
        <v>4822</v>
      </c>
    </row>
    <row r="1496" spans="1:8">
      <c r="A1496" t="n">
        <v>1495</v>
      </c>
      <c r="B1496" t="s">
        <v>8</v>
      </c>
      <c r="C1496" s="1" t="n">
        <v>39616.54482638889</v>
      </c>
      <c r="D1496" t="s">
        <v>4823</v>
      </c>
      <c r="E1496" t="s">
        <v>926</v>
      </c>
      <c r="F1496" t="s">
        <v>20</v>
      </c>
      <c r="G1496" t="s">
        <v>4824</v>
      </c>
      <c r="H1496" t="s">
        <v>4825</v>
      </c>
    </row>
    <row r="1497" spans="1:8">
      <c r="A1497" t="n">
        <v>1496</v>
      </c>
      <c r="B1497" t="s">
        <v>8</v>
      </c>
      <c r="C1497" s="1" t="n">
        <v>41863.5465625</v>
      </c>
      <c r="D1497" t="s">
        <v>4826</v>
      </c>
      <c r="E1497" t="s">
        <v>67</v>
      </c>
      <c r="F1497" t="s">
        <v>68</v>
      </c>
      <c r="G1497" t="s">
        <v>4827</v>
      </c>
      <c r="H1497" t="s">
        <v>4828</v>
      </c>
    </row>
    <row r="1498" spans="1:8">
      <c r="A1498" t="n">
        <v>1497</v>
      </c>
      <c r="B1498" t="s">
        <v>8</v>
      </c>
      <c r="C1498" s="1" t="n">
        <v>39586.75817129629</v>
      </c>
      <c r="D1498" t="s">
        <v>4829</v>
      </c>
      <c r="E1498" t="s">
        <v>1576</v>
      </c>
      <c r="F1498" t="s">
        <v>20</v>
      </c>
      <c r="G1498" t="s">
        <v>4830</v>
      </c>
      <c r="H1498" t="s">
        <v>4831</v>
      </c>
    </row>
    <row r="1499" spans="1:8">
      <c r="A1499" t="n">
        <v>1498</v>
      </c>
      <c r="B1499" t="s">
        <v>1</v>
      </c>
      <c r="C1499" s="1" t="n">
        <v>42239.87371527778</v>
      </c>
      <c r="D1499" t="s">
        <v>4832</v>
      </c>
      <c r="E1499" t="s">
        <v>1731</v>
      </c>
      <c r="F1499" t="s">
        <v>4536</v>
      </c>
      <c r="G1499" t="s">
        <v>2015</v>
      </c>
      <c r="H1499" t="s">
        <v>4833</v>
      </c>
    </row>
    <row r="1500" spans="1:8">
      <c r="A1500" t="n">
        <v>1499</v>
      </c>
      <c r="B1500" t="s">
        <v>8</v>
      </c>
      <c r="C1500" s="1" t="n">
        <v>39715.80407407408</v>
      </c>
      <c r="D1500" t="s">
        <v>4834</v>
      </c>
      <c r="E1500" t="s">
        <v>376</v>
      </c>
      <c r="F1500" t="s">
        <v>477</v>
      </c>
      <c r="G1500" t="s">
        <v>478</v>
      </c>
      <c r="H1500" t="s">
        <v>4835</v>
      </c>
    </row>
    <row r="1501" spans="1:8">
      <c r="A1501" t="n">
        <v>1500</v>
      </c>
      <c r="B1501" t="s">
        <v>1</v>
      </c>
      <c r="C1501" s="1" t="n">
        <v>42272.7812962963</v>
      </c>
      <c r="D1501" t="s">
        <v>4836</v>
      </c>
      <c r="E1501" t="s">
        <v>24</v>
      </c>
      <c r="F1501" t="s">
        <v>25</v>
      </c>
      <c r="G1501" t="s">
        <v>3092</v>
      </c>
      <c r="H1501" t="s">
        <v>4837</v>
      </c>
    </row>
    <row r="1502" spans="1:8">
      <c r="A1502" t="n">
        <v>1501</v>
      </c>
      <c r="B1502" t="s">
        <v>8</v>
      </c>
      <c r="C1502" s="1" t="n">
        <v>39795.82070601852</v>
      </c>
      <c r="D1502" t="s">
        <v>4838</v>
      </c>
      <c r="E1502" t="s">
        <v>1808</v>
      </c>
      <c r="F1502" t="s">
        <v>4839</v>
      </c>
      <c r="G1502" t="s">
        <v>4020</v>
      </c>
      <c r="H1502" t="s">
        <v>4840</v>
      </c>
    </row>
    <row r="1503" spans="1:8">
      <c r="A1503" t="n">
        <v>1502</v>
      </c>
      <c r="B1503" t="s">
        <v>8</v>
      </c>
      <c r="C1503" s="1" t="n">
        <v>39610.70947916667</v>
      </c>
      <c r="D1503" t="s">
        <v>4841</v>
      </c>
      <c r="E1503" t="s">
        <v>3343</v>
      </c>
      <c r="F1503" t="s">
        <v>3344</v>
      </c>
      <c r="G1503" t="s">
        <v>4842</v>
      </c>
      <c r="H1503" t="s">
        <v>4843</v>
      </c>
    </row>
    <row r="1504" spans="1:8">
      <c r="A1504" t="n">
        <v>1503</v>
      </c>
      <c r="B1504" t="s">
        <v>8</v>
      </c>
      <c r="C1504" s="1" t="n">
        <v>42217.57756944445</v>
      </c>
      <c r="D1504" t="s">
        <v>4844</v>
      </c>
      <c r="E1504" t="s">
        <v>25</v>
      </c>
      <c r="F1504" t="s">
        <v>4845</v>
      </c>
      <c r="G1504" t="s">
        <v>4846</v>
      </c>
      <c r="H1504" t="s">
        <v>4847</v>
      </c>
    </row>
    <row r="1505" spans="1:8">
      <c r="A1505" t="n">
        <v>1504</v>
      </c>
      <c r="B1505" t="s">
        <v>8</v>
      </c>
      <c r="C1505" s="1" t="n">
        <v>42304.64481481481</v>
      </c>
      <c r="D1505" t="s">
        <v>4848</v>
      </c>
      <c r="E1505" t="s">
        <v>4849</v>
      </c>
      <c r="F1505" t="s">
        <v>52</v>
      </c>
      <c r="G1505" t="s">
        <v>4850</v>
      </c>
      <c r="H1505" t="s">
        <v>4851</v>
      </c>
    </row>
    <row r="1506" spans="1:8">
      <c r="A1506" t="n">
        <v>1505</v>
      </c>
      <c r="B1506" t="s">
        <v>1</v>
      </c>
      <c r="C1506" s="1" t="n">
        <v>42163.87739583333</v>
      </c>
      <c r="D1506" t="s">
        <v>4852</v>
      </c>
      <c r="E1506" t="s">
        <v>2099</v>
      </c>
      <c r="F1506" t="s">
        <v>25</v>
      </c>
      <c r="G1506" t="s">
        <v>4853</v>
      </c>
      <c r="H1506" t="s">
        <v>4854</v>
      </c>
    </row>
    <row r="1507" spans="1:8">
      <c r="A1507" t="n">
        <v>1506</v>
      </c>
      <c r="B1507" t="s">
        <v>8</v>
      </c>
      <c r="C1507" s="1" t="n">
        <v>41743.7240625</v>
      </c>
      <c r="D1507" t="s">
        <v>4855</v>
      </c>
      <c r="E1507" t="s">
        <v>319</v>
      </c>
      <c r="F1507" t="s">
        <v>4856</v>
      </c>
      <c r="G1507" t="s">
        <v>4857</v>
      </c>
      <c r="H1507" t="s">
        <v>4858</v>
      </c>
    </row>
    <row r="1508" spans="1:8">
      <c r="A1508" t="n">
        <v>1507</v>
      </c>
      <c r="B1508" t="s">
        <v>8</v>
      </c>
      <c r="C1508" s="1" t="n">
        <v>39629.53018518518</v>
      </c>
      <c r="D1508" t="s">
        <v>4859</v>
      </c>
      <c r="E1508" t="s">
        <v>135</v>
      </c>
      <c r="F1508" t="s">
        <v>136</v>
      </c>
      <c r="G1508" t="s">
        <v>4860</v>
      </c>
      <c r="H1508" t="s">
        <v>4861</v>
      </c>
    </row>
    <row r="1509" spans="1:8">
      <c r="A1509" t="n">
        <v>1508</v>
      </c>
      <c r="B1509" t="s">
        <v>1</v>
      </c>
      <c r="C1509" s="1" t="n">
        <v>41973.76359953704</v>
      </c>
      <c r="D1509" t="s">
        <v>4862</v>
      </c>
      <c r="E1509" t="s">
        <v>3111</v>
      </c>
      <c r="F1509" t="s">
        <v>25</v>
      </c>
      <c r="G1509" t="s">
        <v>3112</v>
      </c>
      <c r="H1509" t="s">
        <v>4863</v>
      </c>
    </row>
    <row r="1510" spans="1:8">
      <c r="A1510" t="n">
        <v>1509</v>
      </c>
      <c r="B1510" t="s">
        <v>1</v>
      </c>
      <c r="C1510" s="1" t="n">
        <v>42281.81244212963</v>
      </c>
      <c r="D1510" t="s">
        <v>4864</v>
      </c>
      <c r="E1510" t="s">
        <v>262</v>
      </c>
      <c r="F1510" t="s">
        <v>4865</v>
      </c>
      <c r="G1510" t="s">
        <v>868</v>
      </c>
      <c r="H1510" t="s">
        <v>4866</v>
      </c>
    </row>
    <row r="1511" spans="1:8">
      <c r="A1511" t="n">
        <v>1510</v>
      </c>
      <c r="B1511" t="s">
        <v>8</v>
      </c>
      <c r="C1511" s="1" t="n">
        <v>42001.8112962963</v>
      </c>
      <c r="D1511" t="s">
        <v>4867</v>
      </c>
      <c r="E1511" t="s">
        <v>111</v>
      </c>
      <c r="F1511" t="s">
        <v>52</v>
      </c>
      <c r="G1511" t="s">
        <v>4868</v>
      </c>
      <c r="H1511" t="s">
        <v>4869</v>
      </c>
    </row>
    <row r="1512" spans="1:8">
      <c r="A1512" t="n">
        <v>1511</v>
      </c>
      <c r="B1512" t="s">
        <v>8</v>
      </c>
      <c r="C1512" s="1" t="n">
        <v>42383.07783564815</v>
      </c>
      <c r="D1512" t="s">
        <v>4870</v>
      </c>
      <c r="E1512" t="s">
        <v>4871</v>
      </c>
      <c r="F1512" t="s">
        <v>4872</v>
      </c>
      <c r="G1512" t="s">
        <v>4873</v>
      </c>
      <c r="H1512" t="s">
        <v>4874</v>
      </c>
    </row>
    <row r="1513" spans="1:8">
      <c r="A1513" t="n">
        <v>1512</v>
      </c>
      <c r="B1513" t="s">
        <v>1</v>
      </c>
      <c r="C1513" s="1" t="n">
        <v>42073.61087962963</v>
      </c>
      <c r="D1513" t="s">
        <v>4875</v>
      </c>
      <c r="E1513" t="s">
        <v>1108</v>
      </c>
      <c r="F1513" t="s">
        <v>4876</v>
      </c>
      <c r="G1513" t="s">
        <v>1097</v>
      </c>
      <c r="H1513" t="s">
        <v>4877</v>
      </c>
    </row>
    <row r="1514" spans="1:8">
      <c r="A1514" t="n">
        <v>1513</v>
      </c>
      <c r="B1514" t="s">
        <v>8</v>
      </c>
      <c r="C1514" s="1" t="n">
        <v>42392.01163194444</v>
      </c>
      <c r="D1514" t="s">
        <v>4878</v>
      </c>
      <c r="E1514">
        <f>?utf-8?Q?The=20Common=20Good?= &lt;patriciaduff@thecommongood.net&gt;</f>
        <v/>
      </c>
      <c r="F1514" t="s">
        <v>52</v>
      </c>
      <c r="G1514">
        <f>?utf-8?Q?New=20News=21=20=281=2F22=2F2016=29?=</f>
        <v/>
      </c>
      <c r="H1514" t="s">
        <v>4879</v>
      </c>
    </row>
    <row r="1515" spans="1:8">
      <c r="A1515" t="n">
        <v>1514</v>
      </c>
      <c r="B1515" t="s">
        <v>8</v>
      </c>
      <c r="C1515" s="1" t="n">
        <v>39757.1719212963</v>
      </c>
      <c r="D1515" t="s">
        <v>4880</v>
      </c>
      <c r="E1515" t="s">
        <v>4881</v>
      </c>
      <c r="F1515" t="s">
        <v>4882</v>
      </c>
      <c r="G1515" t="s">
        <v>4883</v>
      </c>
      <c r="H1515" t="s">
        <v>4884</v>
      </c>
    </row>
    <row r="1516" spans="1:8">
      <c r="A1516" t="n">
        <v>1515</v>
      </c>
      <c r="B1516" t="s">
        <v>8</v>
      </c>
      <c r="C1516" s="1" t="n">
        <v>39722.61363425926</v>
      </c>
      <c r="D1516" t="s">
        <v>4885</v>
      </c>
      <c r="E1516" t="s">
        <v>282</v>
      </c>
      <c r="F1516" t="s">
        <v>283</v>
      </c>
      <c r="G1516" t="s">
        <v>4886</v>
      </c>
      <c r="H1516" t="s">
        <v>4887</v>
      </c>
    </row>
    <row r="1517" spans="1:8">
      <c r="A1517" t="n">
        <v>1516</v>
      </c>
      <c r="B1517" t="s">
        <v>8</v>
      </c>
      <c r="C1517" s="1" t="n">
        <v>42082.8706712963</v>
      </c>
      <c r="D1517" t="s">
        <v>4888</v>
      </c>
      <c r="E1517" t="s">
        <v>4889</v>
      </c>
      <c r="F1517" t="s">
        <v>1369</v>
      </c>
      <c r="G1517" t="s">
        <v>4890</v>
      </c>
      <c r="H1517" t="s">
        <v>4891</v>
      </c>
    </row>
    <row r="1518" spans="1:8">
      <c r="A1518" t="n">
        <v>1517</v>
      </c>
      <c r="B1518" t="s">
        <v>8</v>
      </c>
      <c r="C1518" s="1" t="n">
        <v>42205.46896990741</v>
      </c>
      <c r="D1518" t="s">
        <v>4892</v>
      </c>
      <c r="E1518" t="s">
        <v>87</v>
      </c>
      <c r="F1518" t="s">
        <v>87</v>
      </c>
      <c r="G1518" t="s">
        <v>4893</v>
      </c>
      <c r="H1518" t="s">
        <v>4894</v>
      </c>
    </row>
    <row r="1519" spans="1:8">
      <c r="A1519" t="n">
        <v>1518</v>
      </c>
      <c r="B1519" t="s">
        <v>8</v>
      </c>
      <c r="C1519" s="1" t="n">
        <v>42396.67635416667</v>
      </c>
      <c r="D1519" t="s">
        <v>4895</v>
      </c>
      <c r="E1519" t="s">
        <v>1590</v>
      </c>
      <c r="F1519" t="s">
        <v>4896</v>
      </c>
      <c r="G1519">
        <f>?utf-8?Q?Fwd=3A_The_Chelsea_Clinton_fundraiser_that_should_worr?=
 =?utf-8?Q?y_Hillary=E2=80=99s_pro-Israel_backers?=</f>
        <v/>
      </c>
      <c r="H1519" t="s">
        <v>4897</v>
      </c>
    </row>
    <row r="1520" spans="1:8">
      <c r="A1520" t="n">
        <v>1519</v>
      </c>
      <c r="B1520" t="s">
        <v>8</v>
      </c>
      <c r="C1520" s="1" t="n">
        <v>42215.72733796296</v>
      </c>
      <c r="D1520" t="s">
        <v>4898</v>
      </c>
      <c r="E1520" t="s">
        <v>4899</v>
      </c>
      <c r="F1520" t="s">
        <v>555</v>
      </c>
      <c r="G1520" t="s">
        <v>4900</v>
      </c>
      <c r="H1520" t="s">
        <v>4901</v>
      </c>
    </row>
    <row r="1521" spans="1:8">
      <c r="A1521" t="n">
        <v>1520</v>
      </c>
      <c r="B1521" t="s">
        <v>8</v>
      </c>
      <c r="C1521" s="1" t="n">
        <v>39703.88324074074</v>
      </c>
      <c r="D1521" t="s">
        <v>4902</v>
      </c>
      <c r="E1521" t="s">
        <v>4903</v>
      </c>
      <c r="F1521" t="s">
        <v>473</v>
      </c>
      <c r="G1521" t="s">
        <v>4904</v>
      </c>
      <c r="H1521" t="s">
        <v>4905</v>
      </c>
    </row>
    <row r="1522" spans="1:8">
      <c r="A1522" t="n">
        <v>1521</v>
      </c>
      <c r="B1522" t="s">
        <v>8</v>
      </c>
      <c r="C1522" s="1" t="n">
        <v>41973.91773148148</v>
      </c>
      <c r="D1522" t="s">
        <v>4906</v>
      </c>
      <c r="E1522" t="s">
        <v>619</v>
      </c>
      <c r="F1522" t="s">
        <v>25</v>
      </c>
      <c r="G1522" t="s">
        <v>3112</v>
      </c>
      <c r="H1522" t="s">
        <v>4907</v>
      </c>
    </row>
    <row r="1523" spans="1:8">
      <c r="A1523" t="n">
        <v>1522</v>
      </c>
      <c r="B1523" t="s">
        <v>8</v>
      </c>
      <c r="C1523" s="1" t="n">
        <v>42122.78971064815</v>
      </c>
      <c r="D1523" t="s">
        <v>4908</v>
      </c>
      <c r="E1523" t="s">
        <v>39</v>
      </c>
      <c r="F1523" t="s">
        <v>2425</v>
      </c>
      <c r="G1523" t="s">
        <v>4909</v>
      </c>
      <c r="H1523" t="s">
        <v>4910</v>
      </c>
    </row>
    <row r="1524" spans="1:8">
      <c r="A1524" t="n">
        <v>1523</v>
      </c>
      <c r="B1524" t="s">
        <v>8</v>
      </c>
      <c r="C1524" s="1" t="n">
        <v>39626.51347222222</v>
      </c>
      <c r="D1524" t="s">
        <v>4911</v>
      </c>
      <c r="E1524" t="s">
        <v>135</v>
      </c>
      <c r="F1524" t="s">
        <v>136</v>
      </c>
      <c r="G1524" t="s">
        <v>4912</v>
      </c>
      <c r="H1524" t="s">
        <v>4913</v>
      </c>
    </row>
    <row r="1525" spans="1:8">
      <c r="A1525" t="n">
        <v>1524</v>
      </c>
      <c r="B1525" t="s">
        <v>8</v>
      </c>
      <c r="C1525" s="1" t="n">
        <v>41879.65284722222</v>
      </c>
      <c r="D1525" t="s">
        <v>4914</v>
      </c>
      <c r="E1525" t="s">
        <v>411</v>
      </c>
      <c r="F1525" t="s">
        <v>100</v>
      </c>
      <c r="G1525" t="s">
        <v>4915</v>
      </c>
      <c r="H1525" t="s">
        <v>4916</v>
      </c>
    </row>
    <row r="1526" spans="1:8">
      <c r="A1526" t="n">
        <v>1525</v>
      </c>
      <c r="B1526" t="s">
        <v>8</v>
      </c>
      <c r="C1526" s="1" t="n">
        <v>41976.66765046296</v>
      </c>
      <c r="D1526" t="s">
        <v>4917</v>
      </c>
      <c r="E1526" t="s">
        <v>67</v>
      </c>
      <c r="F1526" t="s">
        <v>68</v>
      </c>
      <c r="G1526" t="s">
        <v>4918</v>
      </c>
      <c r="H1526" t="s">
        <v>4919</v>
      </c>
    </row>
    <row r="1527" spans="1:8">
      <c r="A1527" t="n">
        <v>1526</v>
      </c>
      <c r="B1527" t="s">
        <v>8</v>
      </c>
      <c r="C1527" s="1" t="n">
        <v>42118.69237268518</v>
      </c>
      <c r="D1527" t="s">
        <v>4920</v>
      </c>
      <c r="E1527" t="s">
        <v>2669</v>
      </c>
      <c r="F1527" t="s">
        <v>52</v>
      </c>
      <c r="G1527" t="s">
        <v>4921</v>
      </c>
      <c r="H1527" t="s">
        <v>4922</v>
      </c>
    </row>
    <row r="1528" spans="1:8">
      <c r="A1528" t="n">
        <v>1527</v>
      </c>
      <c r="B1528" t="s">
        <v>8</v>
      </c>
      <c r="C1528" s="1" t="n">
        <v>41866.7130787037</v>
      </c>
      <c r="D1528" t="s">
        <v>4923</v>
      </c>
      <c r="E1528" t="s">
        <v>2623</v>
      </c>
      <c r="F1528" t="s">
        <v>52</v>
      </c>
      <c r="G1528" t="s">
        <v>4924</v>
      </c>
      <c r="H1528" t="s">
        <v>4925</v>
      </c>
    </row>
    <row r="1529" spans="1:8">
      <c r="A1529" t="n">
        <v>1528</v>
      </c>
      <c r="B1529" t="s">
        <v>8</v>
      </c>
      <c r="C1529" s="1" t="n">
        <v>42406.02715277778</v>
      </c>
      <c r="D1529" t="s">
        <v>4926</v>
      </c>
      <c r="E1529">
        <f>?utf-8?Q?The=20Common=20Good?= &lt;patriciaduff@thecommongood.net&gt;</f>
        <v/>
      </c>
      <c r="F1529" t="s">
        <v>52</v>
      </c>
      <c r="G1529">
        <f>?utf-8?Q?New=20News=21=20=282=2F5=2F2016=29?=</f>
        <v/>
      </c>
      <c r="H1529" t="s">
        <v>4927</v>
      </c>
    </row>
    <row r="1530" spans="1:8">
      <c r="A1530" t="n">
        <v>1529</v>
      </c>
      <c r="B1530" t="s">
        <v>8</v>
      </c>
      <c r="C1530" s="1" t="n">
        <v>42234.99100694444</v>
      </c>
      <c r="D1530" t="s">
        <v>4928</v>
      </c>
      <c r="E1530" t="s">
        <v>25</v>
      </c>
      <c r="F1530" t="s">
        <v>581</v>
      </c>
      <c r="G1530" t="s">
        <v>582</v>
      </c>
      <c r="H1530" t="s">
        <v>4929</v>
      </c>
    </row>
    <row r="1531" spans="1:8">
      <c r="A1531" t="n">
        <v>1530</v>
      </c>
      <c r="B1531" t="s">
        <v>8</v>
      </c>
      <c r="C1531" s="1" t="n">
        <v>42342.58643518519</v>
      </c>
      <c r="D1531" t="s">
        <v>4930</v>
      </c>
      <c r="E1531" t="s">
        <v>192</v>
      </c>
      <c r="F1531" t="s">
        <v>52</v>
      </c>
      <c r="G1531" t="s">
        <v>4931</v>
      </c>
      <c r="H1531" t="s">
        <v>4932</v>
      </c>
    </row>
    <row r="1532" spans="1:8">
      <c r="A1532" t="n">
        <v>1531</v>
      </c>
      <c r="B1532" t="s">
        <v>8</v>
      </c>
      <c r="C1532" s="1" t="n">
        <v>41863.86447916667</v>
      </c>
      <c r="D1532" t="s">
        <v>4933</v>
      </c>
      <c r="E1532" t="s">
        <v>111</v>
      </c>
      <c r="F1532" t="s">
        <v>52</v>
      </c>
      <c r="G1532" t="s">
        <v>4934</v>
      </c>
      <c r="H1532" t="s">
        <v>4935</v>
      </c>
    </row>
    <row r="1533" spans="1:8">
      <c r="A1533" t="n">
        <v>1532</v>
      </c>
      <c r="B1533" t="s">
        <v>8</v>
      </c>
      <c r="C1533" s="1" t="n">
        <v>39636.83666666667</v>
      </c>
      <c r="D1533" t="s">
        <v>4936</v>
      </c>
      <c r="E1533" t="s">
        <v>2174</v>
      </c>
      <c r="F1533" t="s">
        <v>20</v>
      </c>
      <c r="G1533" t="s">
        <v>4937</v>
      </c>
      <c r="H1533" t="s">
        <v>4938</v>
      </c>
    </row>
    <row r="1534" spans="1:8">
      <c r="A1534" t="n">
        <v>1533</v>
      </c>
      <c r="B1534" t="s">
        <v>8</v>
      </c>
      <c r="C1534" s="1" t="n">
        <v>42221.43008101852</v>
      </c>
      <c r="D1534" t="s">
        <v>4939</v>
      </c>
      <c r="E1534">
        <f>?utf-8?Q?theSkimm?= &lt;dailyskimm@theskimm.com&gt;</f>
        <v/>
      </c>
      <c r="F1534" t="s">
        <v>56</v>
      </c>
      <c r="G1534">
        <f>?utf-8?Q?Daily=20Skimm=3A=20Ohhh=2C=20we=27re=20halfway=20there?=</f>
        <v/>
      </c>
      <c r="H1534" t="s">
        <v>4940</v>
      </c>
    </row>
    <row r="1535" spans="1:8">
      <c r="A1535" t="n">
        <v>1534</v>
      </c>
      <c r="B1535" t="s">
        <v>1</v>
      </c>
      <c r="C1535" s="1" t="n">
        <v>42084.94721064815</v>
      </c>
      <c r="D1535" t="s">
        <v>4941</v>
      </c>
      <c r="E1535" t="s">
        <v>1238</v>
      </c>
      <c r="F1535" t="s">
        <v>29</v>
      </c>
      <c r="G1535" t="s">
        <v>49</v>
      </c>
      <c r="H1535" t="s">
        <v>4942</v>
      </c>
    </row>
    <row r="1536" spans="1:8">
      <c r="A1536" t="n">
        <v>1535</v>
      </c>
      <c r="B1536" t="s">
        <v>1</v>
      </c>
      <c r="C1536" s="1" t="n">
        <v>42421.6397337963</v>
      </c>
      <c r="D1536" t="s">
        <v>4943</v>
      </c>
      <c r="E1536" t="s">
        <v>55</v>
      </c>
      <c r="F1536" t="s">
        <v>56</v>
      </c>
      <c r="G1536" t="s">
        <v>4944</v>
      </c>
      <c r="H1536" t="s">
        <v>4945</v>
      </c>
    </row>
    <row r="1537" spans="1:8">
      <c r="A1537" t="n">
        <v>1536</v>
      </c>
      <c r="B1537" t="s">
        <v>8</v>
      </c>
      <c r="C1537" s="1" t="n">
        <v>39715.78056712963</v>
      </c>
      <c r="D1537" t="s">
        <v>4946</v>
      </c>
      <c r="E1537" t="s">
        <v>376</v>
      </c>
      <c r="F1537" t="s">
        <v>477</v>
      </c>
      <c r="G1537" t="s">
        <v>478</v>
      </c>
      <c r="H1537" t="s">
        <v>4947</v>
      </c>
    </row>
    <row r="1538" spans="1:8">
      <c r="A1538" t="n">
        <v>1537</v>
      </c>
      <c r="B1538" t="s">
        <v>8</v>
      </c>
      <c r="C1538" s="1" t="n">
        <v>42125.75666666667</v>
      </c>
      <c r="D1538" t="s">
        <v>4948</v>
      </c>
      <c r="E1538" t="s">
        <v>4949</v>
      </c>
      <c r="F1538" t="s">
        <v>4950</v>
      </c>
      <c r="G1538" t="s">
        <v>436</v>
      </c>
      <c r="H1538" t="s">
        <v>4951</v>
      </c>
    </row>
    <row r="1539" spans="1:8">
      <c r="A1539" t="n">
        <v>1538</v>
      </c>
      <c r="B1539" t="s">
        <v>8</v>
      </c>
      <c r="C1539" s="1" t="n">
        <v>39990.09427083333</v>
      </c>
      <c r="D1539" t="s">
        <v>4952</v>
      </c>
      <c r="E1539" t="s">
        <v>4953</v>
      </c>
      <c r="F1539" t="s">
        <v>20</v>
      </c>
      <c r="G1539" t="s">
        <v>4954</v>
      </c>
      <c r="H1539" t="s">
        <v>4955</v>
      </c>
    </row>
    <row r="1540" spans="1:8">
      <c r="A1540" t="n">
        <v>1539</v>
      </c>
      <c r="B1540" t="s">
        <v>8</v>
      </c>
      <c r="C1540" s="1" t="n">
        <v>42118.79488425926</v>
      </c>
      <c r="D1540" t="s">
        <v>4956</v>
      </c>
      <c r="E1540" t="s">
        <v>323</v>
      </c>
      <c r="F1540" t="s">
        <v>1987</v>
      </c>
      <c r="G1540" t="s">
        <v>1988</v>
      </c>
      <c r="H1540" t="s">
        <v>4957</v>
      </c>
    </row>
    <row r="1541" spans="1:8">
      <c r="A1541" t="n">
        <v>1540</v>
      </c>
      <c r="B1541" t="s">
        <v>8</v>
      </c>
      <c r="C1541" s="1" t="n">
        <v>39602.51979166667</v>
      </c>
      <c r="D1541" t="s">
        <v>4958</v>
      </c>
      <c r="E1541" t="s">
        <v>135</v>
      </c>
      <c r="F1541" t="s">
        <v>136</v>
      </c>
      <c r="G1541" t="s">
        <v>4959</v>
      </c>
      <c r="H1541" t="s">
        <v>4960</v>
      </c>
    </row>
    <row r="1542" spans="1:8">
      <c r="A1542" t="n">
        <v>1541</v>
      </c>
      <c r="B1542" t="s">
        <v>8</v>
      </c>
      <c r="C1542" s="1" t="n">
        <v>42190.49864583334</v>
      </c>
      <c r="D1542" t="s">
        <v>4961</v>
      </c>
      <c r="E1542" t="s">
        <v>87</v>
      </c>
      <c r="F1542" t="s">
        <v>87</v>
      </c>
      <c r="G1542" t="s">
        <v>4962</v>
      </c>
      <c r="H1542" t="s">
        <v>4963</v>
      </c>
    </row>
    <row r="1543" spans="1:8">
      <c r="A1543" t="n">
        <v>1542</v>
      </c>
      <c r="B1543" t="s">
        <v>8</v>
      </c>
      <c r="C1543" s="1" t="n">
        <v>42041.79513888889</v>
      </c>
      <c r="D1543" t="s">
        <v>4964</v>
      </c>
      <c r="E1543" t="s">
        <v>1238</v>
      </c>
      <c r="F1543" t="s">
        <v>25</v>
      </c>
      <c r="G1543" t="s">
        <v>4965</v>
      </c>
      <c r="H1543" t="s">
        <v>4966</v>
      </c>
    </row>
    <row r="1544" spans="1:8">
      <c r="A1544" t="n">
        <v>1543</v>
      </c>
      <c r="B1544" t="s">
        <v>1</v>
      </c>
      <c r="C1544" s="1" t="n">
        <v>42116.09810185185</v>
      </c>
      <c r="D1544" t="s">
        <v>4967</v>
      </c>
      <c r="E1544" t="s">
        <v>209</v>
      </c>
      <c r="F1544" t="s">
        <v>493</v>
      </c>
      <c r="G1544">
        <f>?UTF-8?Q?WSJ=3A_Gifts_to_Hillary_Clinton=E2=80=99s_Family_Charity_Are?=
	=?UTF-8?Q?_Scrutinized_in_Wake_of_Book?=</f>
        <v/>
      </c>
      <c r="H1544" t="s">
        <v>4968</v>
      </c>
    </row>
    <row r="1545" spans="1:8">
      <c r="A1545" t="n">
        <v>1544</v>
      </c>
      <c r="B1545" t="s">
        <v>8</v>
      </c>
      <c r="C1545" s="1" t="n">
        <v>41263.67766203704</v>
      </c>
      <c r="D1545" t="s">
        <v>4969</v>
      </c>
      <c r="E1545" t="s">
        <v>4970</v>
      </c>
      <c r="F1545" t="s">
        <v>56</v>
      </c>
      <c r="G1545" t="s">
        <v>4971</v>
      </c>
      <c r="H1545" t="s">
        <v>4972</v>
      </c>
    </row>
    <row r="1546" spans="1:8">
      <c r="A1546" t="n">
        <v>1545</v>
      </c>
      <c r="B1546" t="s">
        <v>8</v>
      </c>
      <c r="C1546" s="1" t="n">
        <v>41853.74145833333</v>
      </c>
      <c r="D1546" t="s">
        <v>4973</v>
      </c>
      <c r="E1546" t="s">
        <v>4418</v>
      </c>
      <c r="F1546" t="s">
        <v>25</v>
      </c>
      <c r="G1546" t="s">
        <v>4974</v>
      </c>
      <c r="H1546" t="s">
        <v>4975</v>
      </c>
    </row>
    <row r="1547" spans="1:8">
      <c r="A1547" t="n">
        <v>1546</v>
      </c>
      <c r="B1547" t="s">
        <v>8</v>
      </c>
      <c r="C1547" s="1" t="n">
        <v>42310.66134259259</v>
      </c>
      <c r="D1547" t="s">
        <v>4976</v>
      </c>
      <c r="E1547">
        <f>?utf-8?Q?S.=20Daniel=20Abraham=20Center=20for=20Middle=20East=20Peace?=
	&lt;info@centerpeace.org&gt;</f>
        <v/>
      </c>
      <c r="F1547" t="s">
        <v>52</v>
      </c>
      <c r="G1547">
        <f>?utf-8?Q?News=20Update=20=2D=20November=202?=</f>
        <v/>
      </c>
      <c r="H1547" t="s">
        <v>4977</v>
      </c>
    </row>
    <row r="1548" spans="1:8">
      <c r="A1548" t="n">
        <v>1547</v>
      </c>
      <c r="B1548" t="s">
        <v>8</v>
      </c>
      <c r="C1548" s="1" t="n">
        <v>42113.06452546296</v>
      </c>
      <c r="D1548" t="s">
        <v>4978</v>
      </c>
      <c r="E1548" t="s">
        <v>3635</v>
      </c>
      <c r="F1548" t="s">
        <v>984</v>
      </c>
      <c r="G1548" t="s">
        <v>4979</v>
      </c>
      <c r="H1548" t="s">
        <v>4980</v>
      </c>
    </row>
    <row r="1549" spans="1:8">
      <c r="A1549" t="n">
        <v>1548</v>
      </c>
      <c r="B1549" t="s">
        <v>8</v>
      </c>
      <c r="C1549" s="1" t="n">
        <v>39648.87871527778</v>
      </c>
      <c r="D1549" t="s">
        <v>4981</v>
      </c>
      <c r="E1549" t="s">
        <v>1947</v>
      </c>
      <c r="F1549" t="s">
        <v>4982</v>
      </c>
      <c r="G1549" t="s">
        <v>4983</v>
      </c>
      <c r="H1549" t="s">
        <v>4984</v>
      </c>
    </row>
    <row r="1550" spans="1:8">
      <c r="A1550" t="n">
        <v>1549</v>
      </c>
      <c r="B1550" t="s">
        <v>8</v>
      </c>
      <c r="C1550" s="1" t="n">
        <v>41936.70802083334</v>
      </c>
      <c r="D1550" t="s">
        <v>4985</v>
      </c>
      <c r="E1550" t="s">
        <v>67</v>
      </c>
      <c r="F1550" t="s">
        <v>68</v>
      </c>
      <c r="G1550" t="s">
        <v>4986</v>
      </c>
      <c r="H1550" t="s">
        <v>4987</v>
      </c>
    </row>
    <row r="1551" spans="1:8">
      <c r="A1551" t="n">
        <v>1550</v>
      </c>
      <c r="B1551" t="s">
        <v>1</v>
      </c>
      <c r="C1551" s="1" t="n">
        <v>42188.79707175926</v>
      </c>
      <c r="D1551" t="s">
        <v>4988</v>
      </c>
      <c r="E1551" t="s">
        <v>30</v>
      </c>
      <c r="F1551" t="s">
        <v>381</v>
      </c>
      <c r="G1551">
        <f>?UTF-8?Q?Re=3A_Hillary_Clinton_to_Jewish_donors=3A_I=E2=80=99ll_be_bett?=
	=?UTF-8?Q?er_for_Israel_than_Obama_=2D_POLITICO?=</f>
        <v/>
      </c>
      <c r="H1551" t="s">
        <v>4989</v>
      </c>
    </row>
    <row r="1552" spans="1:8">
      <c r="A1552" t="n">
        <v>1551</v>
      </c>
      <c r="B1552" t="s">
        <v>1</v>
      </c>
      <c r="C1552" s="1" t="n">
        <v>42392.00116898148</v>
      </c>
      <c r="D1552" t="s">
        <v>4990</v>
      </c>
      <c r="E1552" t="s">
        <v>651</v>
      </c>
      <c r="F1552" t="s">
        <v>262</v>
      </c>
      <c r="G1552" t="s">
        <v>1121</v>
      </c>
      <c r="H1552" t="s">
        <v>4991</v>
      </c>
    </row>
    <row r="1553" spans="1:8">
      <c r="A1553" t="n">
        <v>1552</v>
      </c>
      <c r="B1553" t="s">
        <v>8</v>
      </c>
      <c r="C1553" s="1" t="n">
        <v>39666.59504629629</v>
      </c>
      <c r="D1553" t="s">
        <v>4992</v>
      </c>
      <c r="E1553" t="s">
        <v>489</v>
      </c>
      <c r="F1553" t="s">
        <v>283</v>
      </c>
      <c r="G1553" t="s">
        <v>4993</v>
      </c>
      <c r="H1553" t="s">
        <v>4994</v>
      </c>
    </row>
    <row r="1554" spans="1:8">
      <c r="A1554" t="n">
        <v>1553</v>
      </c>
      <c r="B1554" t="s">
        <v>8</v>
      </c>
      <c r="C1554" s="1" t="n">
        <v>39644.74729166667</v>
      </c>
      <c r="D1554" t="s">
        <v>4995</v>
      </c>
      <c r="E1554" t="s">
        <v>60</v>
      </c>
      <c r="F1554" t="s">
        <v>188</v>
      </c>
      <c r="G1554" t="s">
        <v>4996</v>
      </c>
      <c r="H1554" t="s">
        <v>4997</v>
      </c>
    </row>
    <row r="1555" spans="1:8">
      <c r="A1555" t="n">
        <v>1554</v>
      </c>
      <c r="B1555" t="s">
        <v>1</v>
      </c>
      <c r="C1555" s="1" t="n">
        <v>42209.96797453704</v>
      </c>
      <c r="D1555" t="s">
        <v>4998</v>
      </c>
      <c r="E1555" t="s">
        <v>4999</v>
      </c>
      <c r="F1555" t="s">
        <v>5000</v>
      </c>
      <c r="G1555" t="s">
        <v>5001</v>
      </c>
      <c r="H1555" t="s">
        <v>5002</v>
      </c>
    </row>
    <row r="1556" spans="1:8">
      <c r="A1556" t="n">
        <v>1555</v>
      </c>
      <c r="B1556" t="s">
        <v>8</v>
      </c>
      <c r="C1556" s="1" t="n">
        <v>42201.75899305556</v>
      </c>
      <c r="D1556" t="s">
        <v>5003</v>
      </c>
      <c r="E1556" t="s">
        <v>5004</v>
      </c>
      <c r="F1556" t="s">
        <v>25</v>
      </c>
      <c r="G1556" t="s">
        <v>4256</v>
      </c>
      <c r="H1556" t="s">
        <v>5005</v>
      </c>
    </row>
    <row r="1557" spans="1:8">
      <c r="A1557" t="n">
        <v>1556</v>
      </c>
      <c r="B1557" t="s">
        <v>8</v>
      </c>
      <c r="C1557" s="1" t="n">
        <v>42360.90957175926</v>
      </c>
      <c r="D1557" t="s">
        <v>5006</v>
      </c>
      <c r="E1557" t="s">
        <v>1692</v>
      </c>
      <c r="F1557" t="s">
        <v>52</v>
      </c>
      <c r="G1557" t="s">
        <v>5007</v>
      </c>
      <c r="H1557" t="s">
        <v>5008</v>
      </c>
    </row>
    <row r="1558" spans="1:8">
      <c r="A1558" t="n">
        <v>1557</v>
      </c>
      <c r="B1558" t="s">
        <v>1</v>
      </c>
      <c r="C1558" s="1" t="n">
        <v>42172.78302083333</v>
      </c>
      <c r="D1558" t="s">
        <v>5009</v>
      </c>
      <c r="E1558" t="s">
        <v>5010</v>
      </c>
      <c r="F1558" t="s">
        <v>56</v>
      </c>
      <c r="G1558" t="s">
        <v>5011</v>
      </c>
      <c r="H1558" t="s">
        <v>5012</v>
      </c>
    </row>
    <row r="1559" spans="1:8">
      <c r="A1559" t="n">
        <v>1558</v>
      </c>
      <c r="B1559" t="s">
        <v>8</v>
      </c>
      <c r="C1559" s="1" t="n">
        <v>39666.86645833333</v>
      </c>
      <c r="D1559" t="s">
        <v>5013</v>
      </c>
      <c r="E1559" t="s">
        <v>949</v>
      </c>
      <c r="F1559" t="s">
        <v>20</v>
      </c>
      <c r="G1559" t="s">
        <v>5014</v>
      </c>
      <c r="H1559" t="s">
        <v>5015</v>
      </c>
    </row>
    <row r="1560" spans="1:8">
      <c r="A1560" t="n">
        <v>1559</v>
      </c>
      <c r="B1560" t="s">
        <v>8</v>
      </c>
      <c r="C1560" s="1" t="n">
        <v>42144.3481712963</v>
      </c>
      <c r="D1560" t="s">
        <v>5016</v>
      </c>
      <c r="E1560">
        <f>?utf-8?Q?S.=20Daniel=20Abraham=20Center=20for=20Middle=20East=20Peace?=
	&lt;info@centerpeace.org&gt;</f>
        <v/>
      </c>
      <c r="F1560" t="s">
        <v>52</v>
      </c>
      <c r="G1560">
        <f>?utf-8?Q?News=20Update=20=2D=20May=2020=2C=202015?=</f>
        <v/>
      </c>
      <c r="H1560" t="s">
        <v>5017</v>
      </c>
    </row>
    <row r="1561" spans="1:8">
      <c r="A1561" t="n">
        <v>1560</v>
      </c>
      <c r="B1561" t="s">
        <v>1</v>
      </c>
      <c r="C1561" s="1" t="n">
        <v>42084.03104166667</v>
      </c>
      <c r="D1561" t="s">
        <v>5018</v>
      </c>
      <c r="E1561" t="s">
        <v>48</v>
      </c>
      <c r="F1561" t="s">
        <v>5019</v>
      </c>
      <c r="G1561" t="s">
        <v>4141</v>
      </c>
      <c r="H1561" t="s">
        <v>5020</v>
      </c>
    </row>
    <row r="1562" spans="1:8">
      <c r="A1562" t="n">
        <v>1561</v>
      </c>
      <c r="B1562" t="s">
        <v>1</v>
      </c>
      <c r="C1562" s="1" t="n">
        <v>42432.91306712963</v>
      </c>
      <c r="D1562" t="s">
        <v>5021</v>
      </c>
      <c r="E1562" t="s">
        <v>106</v>
      </c>
      <c r="F1562" t="s">
        <v>107</v>
      </c>
      <c r="G1562" t="s">
        <v>5022</v>
      </c>
      <c r="H1562" t="s">
        <v>5023</v>
      </c>
    </row>
    <row r="1563" spans="1:8">
      <c r="A1563" t="n">
        <v>1562</v>
      </c>
      <c r="B1563" t="s">
        <v>8</v>
      </c>
      <c r="C1563" s="1" t="n">
        <v>39434.65402777777</v>
      </c>
      <c r="D1563" t="s">
        <v>5024</v>
      </c>
      <c r="E1563" t="s">
        <v>1891</v>
      </c>
      <c r="F1563" t="s">
        <v>5025</v>
      </c>
      <c r="G1563" t="s">
        <v>5026</v>
      </c>
      <c r="H1563" t="s">
        <v>5027</v>
      </c>
    </row>
    <row r="1564" spans="1:8">
      <c r="A1564" t="n">
        <v>1563</v>
      </c>
      <c r="B1564" t="s">
        <v>8</v>
      </c>
      <c r="C1564" s="1" t="n">
        <v>42256.63118055555</v>
      </c>
      <c r="D1564" t="s">
        <v>5028</v>
      </c>
      <c r="E1564" t="s">
        <v>24</v>
      </c>
      <c r="F1564" t="s">
        <v>25</v>
      </c>
      <c r="G1564" t="s">
        <v>5029</v>
      </c>
      <c r="H1564" t="s">
        <v>5030</v>
      </c>
    </row>
    <row r="1565" spans="1:8">
      <c r="A1565" t="n">
        <v>1564</v>
      </c>
      <c r="B1565" t="s">
        <v>8</v>
      </c>
      <c r="C1565" s="1" t="n">
        <v>39639.509375</v>
      </c>
      <c r="D1565" t="s">
        <v>5031</v>
      </c>
      <c r="E1565" t="s">
        <v>5032</v>
      </c>
      <c r="F1565" t="s">
        <v>5033</v>
      </c>
      <c r="G1565" t="s">
        <v>5034</v>
      </c>
      <c r="H1565" t="s">
        <v>5035</v>
      </c>
    </row>
    <row r="1566" spans="1:8">
      <c r="A1566" t="n">
        <v>1565</v>
      </c>
      <c r="B1566" t="s">
        <v>8</v>
      </c>
      <c r="C1566" s="1" t="n">
        <v>42096.9475</v>
      </c>
      <c r="D1566" t="s">
        <v>5036</v>
      </c>
      <c r="E1566" t="s">
        <v>1238</v>
      </c>
      <c r="F1566" t="s">
        <v>271</v>
      </c>
      <c r="G1566" t="s">
        <v>1802</v>
      </c>
      <c r="H1566" t="s">
        <v>5037</v>
      </c>
    </row>
    <row r="1567" spans="1:8">
      <c r="A1567" t="n">
        <v>1566</v>
      </c>
      <c r="B1567" t="s">
        <v>8</v>
      </c>
      <c r="C1567" s="1" t="n">
        <v>41862.62736111111</v>
      </c>
      <c r="D1567" t="s">
        <v>5038</v>
      </c>
      <c r="E1567" t="s">
        <v>5039</v>
      </c>
      <c r="F1567" t="s">
        <v>52</v>
      </c>
      <c r="G1567">
        <f>?UTF-8?Q?Register_Now:_=E2=80=9CThey_Can_Live_in_the_Desert_but_N?=
 =?UTF-8?Q?owhere_Else:_A_History_of_the_Armenian_Genocide"?=</f>
        <v/>
      </c>
      <c r="H1567" t="s">
        <v>5040</v>
      </c>
    </row>
    <row r="1568" spans="1:8">
      <c r="A1568" t="n">
        <v>1567</v>
      </c>
      <c r="B1568" t="s">
        <v>8</v>
      </c>
      <c r="C1568" s="1" t="n">
        <v>39678.57739583333</v>
      </c>
      <c r="D1568" t="s">
        <v>5041</v>
      </c>
      <c r="E1568" t="s">
        <v>5042</v>
      </c>
      <c r="F1568" t="s">
        <v>11</v>
      </c>
      <c r="G1568" t="s">
        <v>5043</v>
      </c>
      <c r="H1568" t="s">
        <v>5044</v>
      </c>
    </row>
    <row r="1569" spans="1:8">
      <c r="A1569" t="n">
        <v>1568</v>
      </c>
      <c r="B1569" t="s">
        <v>8</v>
      </c>
      <c r="C1569" s="1" t="n">
        <v>42200.81208333333</v>
      </c>
      <c r="D1569" t="s">
        <v>5045</v>
      </c>
      <c r="E1569" t="s">
        <v>2109</v>
      </c>
      <c r="F1569" t="s">
        <v>52</v>
      </c>
      <c r="G1569" t="s">
        <v>5046</v>
      </c>
      <c r="H1569" t="s">
        <v>5047</v>
      </c>
    </row>
    <row r="1570" spans="1:8">
      <c r="A1570" t="n">
        <v>1569</v>
      </c>
      <c r="B1570" t="s">
        <v>8</v>
      </c>
      <c r="C1570" s="1" t="n">
        <v>42297.64243055556</v>
      </c>
      <c r="D1570" t="s">
        <v>5048</v>
      </c>
      <c r="E1570" t="s">
        <v>179</v>
      </c>
      <c r="F1570" t="s">
        <v>5049</v>
      </c>
      <c r="G1570" t="s">
        <v>5050</v>
      </c>
      <c r="H1570" t="s">
        <v>5051</v>
      </c>
    </row>
    <row r="1571" spans="1:8">
      <c r="A1571" t="n">
        <v>1570</v>
      </c>
      <c r="B1571" t="s">
        <v>1</v>
      </c>
      <c r="C1571" s="1" t="n">
        <v>42426.77340277778</v>
      </c>
      <c r="D1571" t="s">
        <v>5052</v>
      </c>
      <c r="E1571" t="s">
        <v>5053</v>
      </c>
      <c r="F1571" t="s">
        <v>25</v>
      </c>
      <c r="G1571" t="s">
        <v>5054</v>
      </c>
      <c r="H1571" t="s">
        <v>5055</v>
      </c>
    </row>
    <row r="1572" spans="1:8">
      <c r="A1572" t="n">
        <v>1571</v>
      </c>
      <c r="B1572" t="s">
        <v>8</v>
      </c>
      <c r="C1572" s="1" t="n">
        <v>39647.7390162037</v>
      </c>
      <c r="D1572" t="s">
        <v>5056</v>
      </c>
      <c r="E1572" t="s">
        <v>34</v>
      </c>
      <c r="F1572" t="s">
        <v>34</v>
      </c>
      <c r="G1572" t="s">
        <v>5057</v>
      </c>
      <c r="H1572" t="s">
        <v>5058</v>
      </c>
    </row>
    <row r="1573" spans="1:8">
      <c r="A1573" t="n">
        <v>1572</v>
      </c>
      <c r="B1573" t="s">
        <v>8</v>
      </c>
      <c r="C1573" s="1" t="n">
        <v>42088.99712962963</v>
      </c>
      <c r="D1573" t="s">
        <v>5059</v>
      </c>
      <c r="E1573" t="s">
        <v>2099</v>
      </c>
      <c r="F1573" t="s">
        <v>1264</v>
      </c>
      <c r="G1573">
        <f>?UTF-8?Q?Look_Ahead_March_26_=E2=80=93_Apr_6?=</f>
        <v/>
      </c>
      <c r="H1573" t="s">
        <v>5060</v>
      </c>
    </row>
    <row r="1574" spans="1:8">
      <c r="A1574" t="n">
        <v>1573</v>
      </c>
      <c r="B1574" t="s">
        <v>8</v>
      </c>
      <c r="C1574" s="1" t="n">
        <v>39759.84702546296</v>
      </c>
      <c r="D1574" t="s">
        <v>5061</v>
      </c>
      <c r="E1574" t="s">
        <v>5062</v>
      </c>
      <c r="F1574" t="s">
        <v>5063</v>
      </c>
      <c r="G1574" t="s">
        <v>4201</v>
      </c>
      <c r="H1574" t="s">
        <v>5064</v>
      </c>
    </row>
    <row r="1575" spans="1:8">
      <c r="A1575" t="n">
        <v>1574</v>
      </c>
      <c r="B1575" t="s">
        <v>1</v>
      </c>
      <c r="C1575" s="1" t="n">
        <v>42230.81421296296</v>
      </c>
      <c r="D1575" t="s">
        <v>5065</v>
      </c>
      <c r="E1575" t="s">
        <v>132</v>
      </c>
      <c r="F1575" t="s">
        <v>5066</v>
      </c>
      <c r="G1575" t="s">
        <v>5067</v>
      </c>
      <c r="H1575" t="s">
        <v>5068</v>
      </c>
    </row>
    <row r="1576" spans="1:8">
      <c r="A1576" t="n">
        <v>1575</v>
      </c>
      <c r="B1576" t="s">
        <v>8</v>
      </c>
      <c r="C1576" s="1" t="n">
        <v>39648.61160879629</v>
      </c>
      <c r="D1576" t="s">
        <v>5069</v>
      </c>
      <c r="E1576" t="s">
        <v>230</v>
      </c>
      <c r="F1576" t="s">
        <v>5070</v>
      </c>
      <c r="G1576" t="s">
        <v>5071</v>
      </c>
      <c r="H1576" t="s">
        <v>5072</v>
      </c>
    </row>
    <row r="1577" spans="1:8">
      <c r="A1577" t="n">
        <v>1576</v>
      </c>
      <c r="B1577" t="s">
        <v>8</v>
      </c>
      <c r="C1577" s="1" t="n">
        <v>39710.53357638889</v>
      </c>
      <c r="D1577" t="s">
        <v>5073</v>
      </c>
      <c r="E1577" t="s">
        <v>60</v>
      </c>
      <c r="F1577" t="s">
        <v>188</v>
      </c>
      <c r="G1577" t="s">
        <v>5074</v>
      </c>
      <c r="H1577" t="s">
        <v>5075</v>
      </c>
    </row>
    <row r="1578" spans="1:8">
      <c r="A1578" t="n">
        <v>1577</v>
      </c>
      <c r="B1578" t="s">
        <v>8</v>
      </c>
      <c r="C1578" s="1" t="n">
        <v>42096.90715277778</v>
      </c>
      <c r="D1578" t="s">
        <v>5076</v>
      </c>
      <c r="E1578" t="s">
        <v>1238</v>
      </c>
      <c r="F1578" t="s">
        <v>5077</v>
      </c>
      <c r="G1578" t="s">
        <v>5078</v>
      </c>
      <c r="H1578" t="s">
        <v>5079</v>
      </c>
    </row>
    <row r="1579" spans="1:8">
      <c r="A1579" t="n">
        <v>1578</v>
      </c>
      <c r="B1579" t="s">
        <v>8</v>
      </c>
      <c r="C1579" s="1" t="n">
        <v>42321.59600694444</v>
      </c>
      <c r="D1579" t="s">
        <v>5080</v>
      </c>
      <c r="E1579" t="s">
        <v>5039</v>
      </c>
      <c r="F1579" t="s">
        <v>52</v>
      </c>
      <c r="G1579">
        <f>?UTF-8?Q?Invitation:_"White_Spots=E2=80=94Black_Spots._Difficult?=
 =?UTF-8?Q?_Matters_in_Polish-Russian_Relations,_1918=E2=80=932008"?=</f>
        <v/>
      </c>
      <c r="H1579" t="s">
        <v>5081</v>
      </c>
    </row>
    <row r="1580" spans="1:8">
      <c r="A1580" t="n">
        <v>1579</v>
      </c>
      <c r="B1580" t="s">
        <v>8</v>
      </c>
      <c r="C1580" s="1" t="n">
        <v>42343.75140046296</v>
      </c>
      <c r="D1580" t="s">
        <v>5082</v>
      </c>
      <c r="E1580" t="s">
        <v>5083</v>
      </c>
      <c r="F1580" t="s">
        <v>5084</v>
      </c>
      <c r="G1580" t="s">
        <v>5085</v>
      </c>
      <c r="H1580" t="s">
        <v>5086</v>
      </c>
    </row>
    <row r="1581" spans="1:8">
      <c r="A1581" t="n">
        <v>1580</v>
      </c>
      <c r="B1581" t="s">
        <v>8</v>
      </c>
      <c r="C1581" s="1" t="n">
        <v>39560.67591435185</v>
      </c>
      <c r="D1581" t="s">
        <v>5087</v>
      </c>
      <c r="E1581" t="s">
        <v>135</v>
      </c>
      <c r="F1581" t="s">
        <v>20</v>
      </c>
      <c r="G1581" t="s">
        <v>5088</v>
      </c>
      <c r="H1581" t="s">
        <v>5089</v>
      </c>
    </row>
    <row r="1582" spans="1:8">
      <c r="A1582" t="n">
        <v>1581</v>
      </c>
      <c r="B1582" t="s">
        <v>8</v>
      </c>
      <c r="C1582" s="1" t="n">
        <v>42200.88962962963</v>
      </c>
      <c r="D1582" t="s">
        <v>5090</v>
      </c>
      <c r="E1582" t="s">
        <v>270</v>
      </c>
      <c r="F1582" t="s">
        <v>25</v>
      </c>
      <c r="G1582" t="s">
        <v>5091</v>
      </c>
      <c r="H1582" t="s">
        <v>5092</v>
      </c>
    </row>
    <row r="1583" spans="1:8">
      <c r="A1583" t="n">
        <v>1582</v>
      </c>
      <c r="B1583" t="s">
        <v>8</v>
      </c>
      <c r="C1583" s="1" t="n">
        <v>39612.84418981482</v>
      </c>
      <c r="D1583" t="s">
        <v>5093</v>
      </c>
      <c r="E1583" t="s">
        <v>282</v>
      </c>
      <c r="F1583" t="s">
        <v>283</v>
      </c>
      <c r="G1583" t="s">
        <v>5094</v>
      </c>
      <c r="H1583" t="s">
        <v>5095</v>
      </c>
    </row>
    <row r="1584" spans="1:8">
      <c r="A1584" t="n">
        <v>1583</v>
      </c>
      <c r="B1584" t="s">
        <v>8</v>
      </c>
      <c r="C1584" s="1" t="n">
        <v>39981.77315972222</v>
      </c>
      <c r="D1584" t="s">
        <v>5096</v>
      </c>
      <c r="E1584" t="s">
        <v>768</v>
      </c>
      <c r="F1584" t="s">
        <v>283</v>
      </c>
      <c r="G1584" t="s">
        <v>5097</v>
      </c>
      <c r="H1584" t="s">
        <v>5098</v>
      </c>
    </row>
    <row r="1585" spans="1:8">
      <c r="A1585" t="n">
        <v>1584</v>
      </c>
      <c r="B1585" t="s">
        <v>8</v>
      </c>
      <c r="C1585" s="1" t="n">
        <v>42289.58052083333</v>
      </c>
      <c r="D1585" t="s">
        <v>5099</v>
      </c>
      <c r="E1585">
        <f>?utf-8?Q?S.=20Daniel=20Abraham=20Center=20for=20Middle=20East=20Peace?=
	&lt;info@centerpeace.org&gt;</f>
        <v/>
      </c>
      <c r="F1585" t="s">
        <v>52</v>
      </c>
      <c r="G1585">
        <f>?utf-8?Q?News=20Update=20=2D=20October=2012?=</f>
        <v/>
      </c>
      <c r="H1585" t="s">
        <v>5100</v>
      </c>
    </row>
    <row r="1586" spans="1:8">
      <c r="A1586" t="n">
        <v>1585</v>
      </c>
      <c r="B1586" t="s">
        <v>1</v>
      </c>
      <c r="C1586" s="1" t="n">
        <v>42376.52592592593</v>
      </c>
      <c r="D1586" t="s">
        <v>5101</v>
      </c>
      <c r="E1586" t="s">
        <v>429</v>
      </c>
      <c r="F1586" t="s">
        <v>145</v>
      </c>
      <c r="G1586" t="s">
        <v>2960</v>
      </c>
      <c r="H1586" t="s">
        <v>5102</v>
      </c>
    </row>
    <row r="1587" spans="1:8">
      <c r="A1587" t="n">
        <v>1586</v>
      </c>
      <c r="B1587" t="s">
        <v>8</v>
      </c>
      <c r="C1587" s="1" t="n">
        <v>39668.60991898148</v>
      </c>
      <c r="D1587" t="s">
        <v>5103</v>
      </c>
      <c r="E1587" t="s">
        <v>489</v>
      </c>
      <c r="F1587" t="s">
        <v>283</v>
      </c>
      <c r="G1587" t="s">
        <v>5104</v>
      </c>
      <c r="H1587" t="s">
        <v>5105</v>
      </c>
    </row>
    <row r="1588" spans="1:8">
      <c r="A1588" t="n">
        <v>1587</v>
      </c>
      <c r="B1588" t="s">
        <v>8</v>
      </c>
      <c r="C1588" s="1" t="n">
        <v>39623.12993055556</v>
      </c>
      <c r="D1588" t="s">
        <v>5106</v>
      </c>
      <c r="E1588" t="s">
        <v>886</v>
      </c>
      <c r="F1588" t="s">
        <v>20</v>
      </c>
      <c r="G1588" t="s">
        <v>5107</v>
      </c>
      <c r="H1588" t="s">
        <v>5108</v>
      </c>
    </row>
    <row r="1589" spans="1:8">
      <c r="A1589" t="n">
        <v>1588</v>
      </c>
      <c r="B1589" t="s">
        <v>8</v>
      </c>
      <c r="C1589" s="1" t="n">
        <v>42421.97774305556</v>
      </c>
      <c r="D1589" t="s">
        <v>5109</v>
      </c>
      <c r="E1589" t="s">
        <v>25</v>
      </c>
      <c r="F1589" t="s">
        <v>5110</v>
      </c>
      <c r="G1589" t="s">
        <v>2148</v>
      </c>
      <c r="H1589" t="s">
        <v>5111</v>
      </c>
    </row>
    <row r="1590" spans="1:8">
      <c r="A1590" t="n">
        <v>1589</v>
      </c>
      <c r="B1590" t="s">
        <v>1</v>
      </c>
      <c r="C1590" s="1" t="n">
        <v>42127.96800925926</v>
      </c>
      <c r="D1590" t="s">
        <v>5112</v>
      </c>
      <c r="E1590" t="s">
        <v>266</v>
      </c>
      <c r="F1590" t="s">
        <v>262</v>
      </c>
      <c r="G1590" t="s">
        <v>1438</v>
      </c>
      <c r="H1590" t="s">
        <v>5113</v>
      </c>
    </row>
    <row r="1591" spans="1:8">
      <c r="A1591" t="n">
        <v>1590</v>
      </c>
      <c r="B1591" t="s">
        <v>8</v>
      </c>
      <c r="C1591" s="1" t="n">
        <v>42078.90042824074</v>
      </c>
      <c r="D1591" t="s">
        <v>5114</v>
      </c>
      <c r="E1591" t="s">
        <v>1238</v>
      </c>
      <c r="F1591" t="s">
        <v>297</v>
      </c>
      <c r="G1591" t="s">
        <v>801</v>
      </c>
      <c r="H1591" t="s">
        <v>5115</v>
      </c>
    </row>
    <row r="1592" spans="1:8">
      <c r="A1592" t="n">
        <v>1591</v>
      </c>
      <c r="B1592" t="s">
        <v>8</v>
      </c>
      <c r="C1592" s="1" t="n">
        <v>41653.57356481482</v>
      </c>
      <c r="D1592" t="s">
        <v>5116</v>
      </c>
      <c r="E1592" t="s">
        <v>115</v>
      </c>
      <c r="F1592" t="s">
        <v>5117</v>
      </c>
      <c r="G1592" t="s">
        <v>5118</v>
      </c>
      <c r="H1592" t="s">
        <v>5119</v>
      </c>
    </row>
    <row r="1593" spans="1:8">
      <c r="A1593" t="n">
        <v>1592</v>
      </c>
      <c r="B1593" t="s">
        <v>8</v>
      </c>
      <c r="C1593" s="1" t="n">
        <v>39722.65692129629</v>
      </c>
      <c r="D1593" t="s">
        <v>5120</v>
      </c>
      <c r="E1593" t="s">
        <v>60</v>
      </c>
      <c r="F1593" t="s">
        <v>20</v>
      </c>
      <c r="G1593" t="s">
        <v>5121</v>
      </c>
      <c r="H1593" t="s">
        <v>5122</v>
      </c>
    </row>
    <row r="1594" spans="1:8">
      <c r="A1594" t="n">
        <v>1593</v>
      </c>
      <c r="B1594" t="s">
        <v>8</v>
      </c>
      <c r="C1594" s="1" t="n">
        <v>42118.48195601852</v>
      </c>
      <c r="D1594" t="s">
        <v>5123</v>
      </c>
      <c r="E1594" t="s">
        <v>3635</v>
      </c>
      <c r="F1594" t="s">
        <v>3636</v>
      </c>
      <c r="G1594" t="s">
        <v>5124</v>
      </c>
      <c r="H1594" t="s">
        <v>5125</v>
      </c>
    </row>
    <row r="1595" spans="1:8">
      <c r="A1595" t="n">
        <v>1594</v>
      </c>
      <c r="B1595" t="s">
        <v>8</v>
      </c>
      <c r="C1595" s="1" t="n">
        <v>39672.06197916667</v>
      </c>
      <c r="D1595" t="s">
        <v>5126</v>
      </c>
      <c r="E1595" t="s">
        <v>34</v>
      </c>
      <c r="F1595" t="s">
        <v>34</v>
      </c>
      <c r="G1595" t="s">
        <v>5127</v>
      </c>
      <c r="H1595" t="s">
        <v>5128</v>
      </c>
    </row>
    <row r="1596" spans="1:8">
      <c r="A1596" t="n">
        <v>1595</v>
      </c>
      <c r="B1596" t="s">
        <v>1</v>
      </c>
      <c r="C1596" s="1" t="n">
        <v>42392.96972222222</v>
      </c>
      <c r="D1596" t="s">
        <v>5129</v>
      </c>
      <c r="E1596" t="s">
        <v>1120</v>
      </c>
      <c r="F1596" t="s">
        <v>5130</v>
      </c>
      <c r="G1596" t="s">
        <v>1916</v>
      </c>
      <c r="H1596" t="s">
        <v>5131</v>
      </c>
    </row>
    <row r="1597" spans="1:8">
      <c r="A1597" t="n">
        <v>1596</v>
      </c>
      <c r="B1597" t="s">
        <v>8</v>
      </c>
      <c r="C1597" s="1" t="n">
        <v>42293.78700231481</v>
      </c>
      <c r="D1597" t="s">
        <v>5132</v>
      </c>
      <c r="E1597" t="s">
        <v>255</v>
      </c>
      <c r="F1597" t="s">
        <v>255</v>
      </c>
      <c r="G1597" t="s">
        <v>5133</v>
      </c>
      <c r="H1597" t="s">
        <v>5134</v>
      </c>
    </row>
    <row r="1598" spans="1:8">
      <c r="A1598" t="n">
        <v>1597</v>
      </c>
      <c r="B1598" t="s">
        <v>8</v>
      </c>
      <c r="C1598" s="1" t="n">
        <v>39622.6622337963</v>
      </c>
      <c r="D1598" t="s">
        <v>5135</v>
      </c>
      <c r="E1598" t="s">
        <v>1684</v>
      </c>
      <c r="F1598" t="s">
        <v>20</v>
      </c>
      <c r="G1598" t="s">
        <v>5136</v>
      </c>
      <c r="H1598" t="s">
        <v>5137</v>
      </c>
    </row>
    <row r="1599" spans="1:8">
      <c r="A1599" t="n">
        <v>1598</v>
      </c>
      <c r="B1599" t="s">
        <v>8</v>
      </c>
      <c r="C1599" s="1" t="n">
        <v>42060.03155092592</v>
      </c>
      <c r="D1599" t="s">
        <v>5138</v>
      </c>
      <c r="E1599" t="s">
        <v>271</v>
      </c>
      <c r="F1599" t="s">
        <v>271</v>
      </c>
      <c r="G1599" t="s">
        <v>5139</v>
      </c>
      <c r="H1599" t="s">
        <v>5140</v>
      </c>
    </row>
    <row r="1600" spans="1:8">
      <c r="A1600" t="n">
        <v>1599</v>
      </c>
      <c r="B1600" t="s">
        <v>8</v>
      </c>
      <c r="C1600" s="1" t="n">
        <v>41096.8166087963</v>
      </c>
      <c r="D1600" t="s">
        <v>5141</v>
      </c>
      <c r="E1600" t="s">
        <v>559</v>
      </c>
      <c r="F1600" t="s">
        <v>3334</v>
      </c>
      <c r="G1600" t="s">
        <v>561</v>
      </c>
      <c r="H1600" t="s">
        <v>5142</v>
      </c>
    </row>
    <row r="1601" spans="1:8">
      <c r="A1601" t="n">
        <v>1600</v>
      </c>
      <c r="B1601" t="s">
        <v>8</v>
      </c>
      <c r="C1601" s="1" t="n">
        <v>41956.89438657407</v>
      </c>
      <c r="D1601" t="s">
        <v>5143</v>
      </c>
      <c r="E1601" t="s">
        <v>111</v>
      </c>
      <c r="F1601" t="s">
        <v>52</v>
      </c>
      <c r="G1601" t="s">
        <v>5144</v>
      </c>
      <c r="H1601" t="s">
        <v>5145</v>
      </c>
    </row>
    <row r="1602" spans="1:8">
      <c r="A1602" t="n">
        <v>1601</v>
      </c>
      <c r="B1602" t="s">
        <v>8</v>
      </c>
      <c r="C1602" s="1" t="n">
        <v>41896.73054398148</v>
      </c>
      <c r="D1602" t="s">
        <v>5146</v>
      </c>
      <c r="E1602" t="s">
        <v>5147</v>
      </c>
      <c r="F1602" t="s">
        <v>555</v>
      </c>
      <c r="G1602" t="s">
        <v>5148</v>
      </c>
      <c r="H1602" t="s">
        <v>5149</v>
      </c>
    </row>
    <row r="1603" spans="1:8">
      <c r="A1603" t="n">
        <v>1602</v>
      </c>
      <c r="B1603" t="s">
        <v>8</v>
      </c>
      <c r="C1603" s="1" t="n">
        <v>39672.63456018519</v>
      </c>
      <c r="D1603" t="s">
        <v>5150</v>
      </c>
      <c r="E1603" t="s">
        <v>5151</v>
      </c>
      <c r="F1603" t="s">
        <v>5152</v>
      </c>
      <c r="G1603" t="s">
        <v>5153</v>
      </c>
      <c r="H1603" t="s">
        <v>5154</v>
      </c>
    </row>
    <row r="1604" spans="1:8">
      <c r="A1604" t="n">
        <v>1603</v>
      </c>
      <c r="B1604" t="s">
        <v>8</v>
      </c>
      <c r="C1604" s="1" t="n">
        <v>42198.00143518519</v>
      </c>
      <c r="D1604" t="s">
        <v>5155</v>
      </c>
      <c r="E1604" t="s">
        <v>87</v>
      </c>
      <c r="F1604" t="s">
        <v>87</v>
      </c>
      <c r="G1604" t="s">
        <v>5156</v>
      </c>
      <c r="H1604" t="s">
        <v>5157</v>
      </c>
    </row>
    <row r="1605" spans="1:8">
      <c r="A1605" t="n">
        <v>1604</v>
      </c>
      <c r="B1605" t="s">
        <v>8</v>
      </c>
      <c r="C1605" s="1" t="n">
        <v>39595.71447916667</v>
      </c>
      <c r="D1605" t="s">
        <v>5158</v>
      </c>
      <c r="E1605" t="s">
        <v>282</v>
      </c>
      <c r="F1605" t="s">
        <v>283</v>
      </c>
      <c r="G1605" t="s">
        <v>5159</v>
      </c>
      <c r="H1605" t="s">
        <v>5160</v>
      </c>
    </row>
    <row r="1606" spans="1:8">
      <c r="A1606" t="n">
        <v>1605</v>
      </c>
      <c r="B1606" t="s">
        <v>1</v>
      </c>
      <c r="C1606" s="1" t="n">
        <v>42392.96914351852</v>
      </c>
      <c r="D1606" t="s">
        <v>5161</v>
      </c>
      <c r="E1606" t="s">
        <v>5162</v>
      </c>
      <c r="F1606" t="s">
        <v>651</v>
      </c>
      <c r="G1606" t="s">
        <v>5163</v>
      </c>
      <c r="H1606" t="s">
        <v>5164</v>
      </c>
    </row>
    <row r="1607" spans="1:8">
      <c r="A1607" t="n">
        <v>1606</v>
      </c>
      <c r="B1607" t="s">
        <v>8</v>
      </c>
      <c r="C1607" s="1" t="n">
        <v>42216.685</v>
      </c>
      <c r="D1607" t="s">
        <v>5165</v>
      </c>
      <c r="E1607" t="s">
        <v>145</v>
      </c>
      <c r="F1607" t="s">
        <v>5166</v>
      </c>
      <c r="G1607" t="s">
        <v>1275</v>
      </c>
      <c r="H1607" t="s">
        <v>5167</v>
      </c>
    </row>
    <row r="1608" spans="1:8">
      <c r="A1608" t="n">
        <v>1607</v>
      </c>
      <c r="B1608" t="s">
        <v>8</v>
      </c>
      <c r="C1608" s="1" t="n">
        <v>39643.50699074074</v>
      </c>
      <c r="D1608" t="s">
        <v>5168</v>
      </c>
      <c r="E1608" t="s">
        <v>60</v>
      </c>
      <c r="F1608" t="s">
        <v>188</v>
      </c>
      <c r="G1608" t="s">
        <v>5169</v>
      </c>
      <c r="H1608" t="s">
        <v>5170</v>
      </c>
    </row>
    <row r="1609" spans="1:8">
      <c r="A1609" t="n">
        <v>1608</v>
      </c>
      <c r="B1609" t="s">
        <v>8</v>
      </c>
      <c r="C1609" s="1" t="n">
        <v>42425.87523148148</v>
      </c>
      <c r="D1609" t="s">
        <v>5171</v>
      </c>
      <c r="E1609">
        <f>?utf-8?Q?American=20Security=20Project?= &lt;info@americansecurityproject.org&gt;</f>
        <v/>
      </c>
      <c r="F1609" t="s">
        <v>56</v>
      </c>
      <c r="G1609">
        <f>?utf-8?Q?ICYMI=20#Aleppo=20#EU=20#ISIS?=</f>
        <v/>
      </c>
      <c r="H1609" t="s">
        <v>5172</v>
      </c>
    </row>
    <row r="1610" spans="1:8">
      <c r="A1610" t="n">
        <v>1609</v>
      </c>
      <c r="B1610" t="s">
        <v>8</v>
      </c>
      <c r="C1610" s="1" t="n">
        <v>42079.44706018519</v>
      </c>
      <c r="D1610" t="s">
        <v>5173</v>
      </c>
      <c r="E1610" t="s">
        <v>323</v>
      </c>
      <c r="F1610" t="s">
        <v>25</v>
      </c>
      <c r="G1610" t="s">
        <v>801</v>
      </c>
      <c r="H1610" t="s">
        <v>5174</v>
      </c>
    </row>
    <row r="1611" spans="1:8">
      <c r="A1611" t="n">
        <v>1610</v>
      </c>
      <c r="B1611" t="s">
        <v>8</v>
      </c>
      <c r="C1611" s="1" t="n">
        <v>41111.17321759259</v>
      </c>
      <c r="D1611" t="s">
        <v>5175</v>
      </c>
      <c r="E1611" t="s">
        <v>559</v>
      </c>
      <c r="F1611" t="s">
        <v>3334</v>
      </c>
      <c r="G1611" t="s">
        <v>871</v>
      </c>
      <c r="H1611" t="s">
        <v>5176</v>
      </c>
    </row>
    <row r="1612" spans="1:8">
      <c r="A1612" t="n">
        <v>1611</v>
      </c>
      <c r="B1612" t="s">
        <v>8</v>
      </c>
      <c r="C1612" s="1" t="n">
        <v>39743.11059027778</v>
      </c>
      <c r="D1612" t="s">
        <v>5177</v>
      </c>
      <c r="E1612" t="s">
        <v>5178</v>
      </c>
      <c r="F1612" t="s">
        <v>20</v>
      </c>
      <c r="G1612" t="s">
        <v>5179</v>
      </c>
      <c r="H1612" t="s">
        <v>5180</v>
      </c>
    </row>
    <row r="1613" spans="1:8">
      <c r="A1613" t="n">
        <v>1612</v>
      </c>
      <c r="B1613" t="s">
        <v>8</v>
      </c>
      <c r="C1613" s="1" t="n">
        <v>42131.94452546296</v>
      </c>
      <c r="D1613" t="s">
        <v>5181</v>
      </c>
      <c r="E1613" t="s">
        <v>5182</v>
      </c>
      <c r="F1613" t="s">
        <v>5183</v>
      </c>
      <c r="G1613">
        <f>?utf-8?B?UkU6IE91ciBQcmVzaWRlbnQncyBWaXNpdCB0byBPdXIgSG9tZXRvd24gb2Yg?=
 =?utf-8?B?QmVhdmVydG9u4oCUYW5kIE15IENoaWxkcmVuJ3MgUmVxdWVzdA==?=</f>
        <v/>
      </c>
      <c r="H1613" t="s">
        <v>5184</v>
      </c>
    </row>
    <row r="1614" spans="1:8">
      <c r="A1614" t="n">
        <v>1613</v>
      </c>
      <c r="B1614" t="s">
        <v>8</v>
      </c>
      <c r="C1614" s="1" t="n">
        <v>42177.99320601852</v>
      </c>
      <c r="D1614" t="s">
        <v>5185</v>
      </c>
      <c r="E1614" t="s">
        <v>5186</v>
      </c>
      <c r="F1614" t="s">
        <v>25</v>
      </c>
      <c r="G1614" t="s">
        <v>156</v>
      </c>
      <c r="H1614" t="s">
        <v>5187</v>
      </c>
    </row>
    <row r="1615" spans="1:8">
      <c r="A1615" t="n">
        <v>1614</v>
      </c>
      <c r="B1615" t="s">
        <v>8</v>
      </c>
      <c r="C1615" s="1" t="n">
        <v>42181.19398148148</v>
      </c>
      <c r="D1615" t="s">
        <v>5188</v>
      </c>
      <c r="E1615" t="s">
        <v>140</v>
      </c>
      <c r="F1615" t="s">
        <v>141</v>
      </c>
      <c r="G1615" t="s">
        <v>5189</v>
      </c>
      <c r="H1615" t="s">
        <v>5190</v>
      </c>
    </row>
    <row r="1616" spans="1:8">
      <c r="A1616" t="n">
        <v>1615</v>
      </c>
      <c r="B1616" t="s">
        <v>8</v>
      </c>
      <c r="C1616" s="1" t="n">
        <v>39769.00049768519</v>
      </c>
      <c r="D1616" t="s">
        <v>5191</v>
      </c>
      <c r="E1616" t="s">
        <v>5192</v>
      </c>
      <c r="F1616" t="s">
        <v>5193</v>
      </c>
      <c r="G1616" t="s">
        <v>5194</v>
      </c>
      <c r="H1616" t="s">
        <v>5195</v>
      </c>
    </row>
    <row r="1617" spans="1:8">
      <c r="A1617" t="n">
        <v>1616</v>
      </c>
      <c r="B1617" t="s">
        <v>8</v>
      </c>
      <c r="C1617" s="1" t="n">
        <v>39605.73453703704</v>
      </c>
      <c r="D1617" t="s">
        <v>5196</v>
      </c>
      <c r="E1617" t="s">
        <v>1112</v>
      </c>
      <c r="F1617" t="s">
        <v>473</v>
      </c>
      <c r="G1617" t="s">
        <v>5197</v>
      </c>
      <c r="H1617" t="s">
        <v>5198</v>
      </c>
    </row>
    <row r="1618" spans="1:8">
      <c r="A1618" t="n">
        <v>1617</v>
      </c>
      <c r="B1618" t="s">
        <v>8</v>
      </c>
      <c r="C1618" s="1" t="n">
        <v>41830.51109953703</v>
      </c>
      <c r="D1618" t="s">
        <v>5199</v>
      </c>
      <c r="E1618" t="s">
        <v>67</v>
      </c>
      <c r="F1618" t="s">
        <v>68</v>
      </c>
      <c r="G1618" t="s">
        <v>5200</v>
      </c>
      <c r="H1618" t="s">
        <v>5201</v>
      </c>
    </row>
    <row r="1619" spans="1:8">
      <c r="A1619" t="n">
        <v>1618</v>
      </c>
      <c r="B1619" t="s">
        <v>8</v>
      </c>
      <c r="C1619" s="1" t="n">
        <v>42119.86166666666</v>
      </c>
      <c r="D1619" t="s">
        <v>5202</v>
      </c>
      <c r="E1619" t="s">
        <v>146</v>
      </c>
      <c r="F1619" t="s">
        <v>323</v>
      </c>
      <c r="G1619" t="s">
        <v>5203</v>
      </c>
      <c r="H1619" t="s">
        <v>5204</v>
      </c>
    </row>
    <row r="1620" spans="1:8">
      <c r="A1620" t="n">
        <v>1619</v>
      </c>
      <c r="B1620" t="s">
        <v>8</v>
      </c>
      <c r="C1620" s="1" t="n">
        <v>42171.46922453704</v>
      </c>
      <c r="D1620" t="s">
        <v>5205</v>
      </c>
      <c r="E1620" t="s">
        <v>87</v>
      </c>
      <c r="F1620" t="s">
        <v>87</v>
      </c>
      <c r="G1620" t="s">
        <v>5206</v>
      </c>
      <c r="H1620" t="s">
        <v>5207</v>
      </c>
    </row>
    <row r="1621" spans="1:8">
      <c r="A1621" t="n">
        <v>1620</v>
      </c>
      <c r="B1621" t="s">
        <v>8</v>
      </c>
      <c r="C1621" s="1" t="n">
        <v>42390.8334375</v>
      </c>
      <c r="D1621" t="s">
        <v>5208</v>
      </c>
      <c r="E1621">
        <f>?utf-8?Q?American=20Security=20Project?= &lt;info@americansecurityproject.org&gt;</f>
        <v/>
      </c>
      <c r="F1621" t="s">
        <v>56</v>
      </c>
      <c r="G1621">
        <f>?utf-8?Q?Latest=20News=20from=20the=20American=20Security=20Project?=</f>
        <v/>
      </c>
      <c r="H1621" t="s">
        <v>5209</v>
      </c>
    </row>
    <row r="1622" spans="1:8">
      <c r="A1622" t="n">
        <v>1621</v>
      </c>
      <c r="B1622" t="s">
        <v>8</v>
      </c>
      <c r="C1622" s="1" t="n">
        <v>39650.53068287037</v>
      </c>
      <c r="D1622" t="s">
        <v>5210</v>
      </c>
      <c r="E1622" t="s">
        <v>60</v>
      </c>
      <c r="F1622" t="s">
        <v>188</v>
      </c>
      <c r="G1622" t="s">
        <v>5211</v>
      </c>
      <c r="H1622" t="s">
        <v>5212</v>
      </c>
    </row>
    <row r="1623" spans="1:8">
      <c r="A1623" t="n">
        <v>1622</v>
      </c>
      <c r="B1623" t="s">
        <v>1</v>
      </c>
      <c r="C1623" s="1" t="n">
        <v>42127.96055555555</v>
      </c>
      <c r="D1623" t="s">
        <v>5213</v>
      </c>
      <c r="E1623" t="s">
        <v>266</v>
      </c>
      <c r="F1623" t="s">
        <v>984</v>
      </c>
      <c r="G1623" t="s">
        <v>1438</v>
      </c>
      <c r="H1623" t="s">
        <v>5214</v>
      </c>
    </row>
    <row r="1624" spans="1:8">
      <c r="A1624" t="n">
        <v>1623</v>
      </c>
      <c r="B1624" t="s">
        <v>8</v>
      </c>
      <c r="C1624" s="1" t="n">
        <v>42392.9959837963</v>
      </c>
      <c r="D1624" t="s">
        <v>5215</v>
      </c>
      <c r="E1624" t="s">
        <v>270</v>
      </c>
      <c r="F1624" t="s">
        <v>651</v>
      </c>
      <c r="G1624" t="s">
        <v>652</v>
      </c>
      <c r="H1624" t="s">
        <v>5216</v>
      </c>
    </row>
    <row r="1625" spans="1:8">
      <c r="A1625" t="n">
        <v>1624</v>
      </c>
      <c r="B1625" t="s">
        <v>8</v>
      </c>
      <c r="C1625" s="1" t="n">
        <v>42303.9509837963</v>
      </c>
      <c r="D1625" t="s">
        <v>5217</v>
      </c>
      <c r="E1625" t="s">
        <v>1030</v>
      </c>
      <c r="F1625" t="s">
        <v>1031</v>
      </c>
      <c r="G1625" t="s">
        <v>5218</v>
      </c>
      <c r="H1625" t="s">
        <v>5219</v>
      </c>
    </row>
    <row r="1626" spans="1:8">
      <c r="A1626" t="n">
        <v>1625</v>
      </c>
      <c r="B1626" t="s">
        <v>8</v>
      </c>
      <c r="C1626" s="1" t="n">
        <v>42421.85076388889</v>
      </c>
      <c r="D1626" t="s">
        <v>5220</v>
      </c>
      <c r="E1626" t="s">
        <v>2147</v>
      </c>
      <c r="F1626" t="s">
        <v>56</v>
      </c>
      <c r="G1626" t="s">
        <v>5221</v>
      </c>
      <c r="H1626" t="s">
        <v>5222</v>
      </c>
    </row>
    <row r="1627" spans="1:8">
      <c r="A1627" t="n">
        <v>1626</v>
      </c>
      <c r="B1627" t="s">
        <v>8</v>
      </c>
      <c r="C1627" s="1" t="n">
        <v>41663.97407407407</v>
      </c>
      <c r="D1627" t="s">
        <v>5223</v>
      </c>
      <c r="E1627" t="s">
        <v>319</v>
      </c>
      <c r="F1627" t="s">
        <v>25</v>
      </c>
      <c r="G1627" t="s">
        <v>5224</v>
      </c>
      <c r="H1627" t="s">
        <v>5225</v>
      </c>
    </row>
    <row r="1628" spans="1:8">
      <c r="A1628" t="n">
        <v>1627</v>
      </c>
      <c r="B1628" t="s">
        <v>8</v>
      </c>
      <c r="C1628" s="1" t="n">
        <v>41901.84027777778</v>
      </c>
      <c r="D1628" t="s">
        <v>5226</v>
      </c>
      <c r="E1628" t="s">
        <v>67</v>
      </c>
      <c r="F1628" t="s">
        <v>68</v>
      </c>
      <c r="G1628">
        <f>?UTF-8?Q?=E2=80=8BCorrect_The_Record_Friday_September_19=2C_2014_Afte?=
	=?UTF-8?Q?rnoon_Roundup?=</f>
        <v/>
      </c>
      <c r="H1628" t="s">
        <v>5227</v>
      </c>
    </row>
    <row r="1629" spans="1:8">
      <c r="A1629" t="n">
        <v>1628</v>
      </c>
      <c r="B1629" t="s">
        <v>8</v>
      </c>
      <c r="C1629" s="1" t="n">
        <v>39604.10028935185</v>
      </c>
      <c r="D1629" t="s">
        <v>5228</v>
      </c>
      <c r="E1629" t="s">
        <v>289</v>
      </c>
      <c r="F1629" t="s">
        <v>20</v>
      </c>
      <c r="G1629" t="s">
        <v>5229</v>
      </c>
      <c r="H1629" t="s">
        <v>5230</v>
      </c>
    </row>
    <row r="1630" spans="1:8">
      <c r="A1630" t="n">
        <v>1629</v>
      </c>
      <c r="B1630" t="s">
        <v>8</v>
      </c>
      <c r="C1630" s="1" t="n">
        <v>42123.6346412037</v>
      </c>
      <c r="D1630" t="s">
        <v>5231</v>
      </c>
      <c r="E1630">
        <f>?utf-8?Q?S.=20Daniel=20Abraham=20Center=20for=20Middle=20East=20Peace?=
	&lt;info@centerpeace.org&gt;</f>
        <v/>
      </c>
      <c r="F1630" t="s">
        <v>52</v>
      </c>
      <c r="G1630">
        <f>?utf-8?Q?News=20Update=20=2D=20April=2029?=</f>
        <v/>
      </c>
      <c r="H1630" t="s">
        <v>5232</v>
      </c>
    </row>
    <row r="1631" spans="1:8">
      <c r="A1631" t="n">
        <v>1630</v>
      </c>
      <c r="B1631" t="s">
        <v>8</v>
      </c>
      <c r="C1631" s="1" t="n">
        <v>42301.74842592593</v>
      </c>
      <c r="D1631" t="s">
        <v>5233</v>
      </c>
      <c r="E1631" t="s">
        <v>25</v>
      </c>
      <c r="F1631" t="s">
        <v>132</v>
      </c>
      <c r="G1631" t="s">
        <v>31</v>
      </c>
      <c r="H1631" t="s">
        <v>5234</v>
      </c>
    </row>
    <row r="1632" spans="1:8">
      <c r="A1632" t="n">
        <v>1631</v>
      </c>
      <c r="B1632" t="s">
        <v>8</v>
      </c>
      <c r="C1632" s="1" t="n">
        <v>42014.76081018519</v>
      </c>
      <c r="D1632" t="s">
        <v>5235</v>
      </c>
      <c r="E1632" t="s">
        <v>67</v>
      </c>
      <c r="F1632" t="s">
        <v>68</v>
      </c>
      <c r="G1632" t="s">
        <v>5236</v>
      </c>
      <c r="H1632" t="s">
        <v>5237</v>
      </c>
    </row>
    <row r="1633" spans="1:8">
      <c r="A1633" t="n">
        <v>1632</v>
      </c>
      <c r="B1633" t="s">
        <v>8</v>
      </c>
      <c r="C1633" s="1" t="n">
        <v>39682.09473379629</v>
      </c>
      <c r="D1633" t="s">
        <v>5238</v>
      </c>
      <c r="E1633" t="s">
        <v>34</v>
      </c>
      <c r="G1633" t="s">
        <v>5239</v>
      </c>
      <c r="H1633" t="s">
        <v>5240</v>
      </c>
    </row>
    <row r="1634" spans="1:8">
      <c r="A1634" t="n">
        <v>1633</v>
      </c>
      <c r="B1634" t="s">
        <v>1</v>
      </c>
      <c r="C1634" s="1" t="n">
        <v>42107.91859953704</v>
      </c>
      <c r="D1634" t="s">
        <v>5241</v>
      </c>
      <c r="E1634" t="s">
        <v>38</v>
      </c>
      <c r="F1634" t="s">
        <v>493</v>
      </c>
      <c r="G1634" t="s">
        <v>5242</v>
      </c>
      <c r="H1634" t="s">
        <v>5243</v>
      </c>
    </row>
    <row r="1635" spans="1:8">
      <c r="A1635" t="n">
        <v>1634</v>
      </c>
      <c r="B1635" t="s">
        <v>1</v>
      </c>
      <c r="C1635" s="1" t="n">
        <v>42078.07739583333</v>
      </c>
      <c r="D1635" t="s">
        <v>5244</v>
      </c>
      <c r="E1635" t="s">
        <v>48</v>
      </c>
      <c r="F1635" t="s">
        <v>297</v>
      </c>
      <c r="G1635" t="s">
        <v>801</v>
      </c>
      <c r="H1635" t="s">
        <v>5245</v>
      </c>
    </row>
    <row r="1636" spans="1:8">
      <c r="A1636" t="n">
        <v>1635</v>
      </c>
      <c r="B1636" t="s">
        <v>8</v>
      </c>
      <c r="C1636" s="1" t="n">
        <v>39665.11344907407</v>
      </c>
      <c r="D1636" t="s">
        <v>5246</v>
      </c>
      <c r="E1636" t="s">
        <v>214</v>
      </c>
      <c r="F1636" t="s">
        <v>215</v>
      </c>
      <c r="G1636" t="s">
        <v>5247</v>
      </c>
      <c r="H1636" t="s">
        <v>5248</v>
      </c>
    </row>
    <row r="1637" spans="1:8">
      <c r="A1637" t="n">
        <v>1636</v>
      </c>
      <c r="B1637" t="s">
        <v>8</v>
      </c>
      <c r="C1637" s="1" t="n">
        <v>42244.77270833333</v>
      </c>
      <c r="D1637" t="s">
        <v>5249</v>
      </c>
      <c r="E1637" t="s">
        <v>255</v>
      </c>
      <c r="F1637" t="s">
        <v>255</v>
      </c>
      <c r="G1637" t="s">
        <v>5250</v>
      </c>
      <c r="H1637" t="s">
        <v>5251</v>
      </c>
    </row>
    <row r="1638" spans="1:8">
      <c r="A1638" t="n">
        <v>1637</v>
      </c>
      <c r="B1638" t="s">
        <v>8</v>
      </c>
      <c r="C1638" s="1" t="n">
        <v>42421.84047453704</v>
      </c>
      <c r="D1638" t="s">
        <v>5252</v>
      </c>
      <c r="E1638" t="s">
        <v>736</v>
      </c>
      <c r="F1638" t="s">
        <v>5253</v>
      </c>
      <c r="G1638" t="s">
        <v>5254</v>
      </c>
      <c r="H1638" t="s">
        <v>5255</v>
      </c>
    </row>
    <row r="1639" spans="1:8">
      <c r="A1639" t="n">
        <v>1638</v>
      </c>
      <c r="B1639" t="s">
        <v>8</v>
      </c>
      <c r="C1639" s="1" t="n">
        <v>40322.65009259259</v>
      </c>
      <c r="D1639" t="s">
        <v>5256</v>
      </c>
      <c r="E1639" t="s">
        <v>768</v>
      </c>
      <c r="F1639" t="s">
        <v>283</v>
      </c>
      <c r="G1639" t="s">
        <v>5257</v>
      </c>
      <c r="H1639" t="s">
        <v>5258</v>
      </c>
    </row>
    <row r="1640" spans="1:8">
      <c r="A1640" t="n">
        <v>1639</v>
      </c>
      <c r="B1640" t="s">
        <v>8</v>
      </c>
      <c r="C1640" s="1" t="n">
        <v>42120.14881944445</v>
      </c>
      <c r="D1640" t="s">
        <v>5259</v>
      </c>
      <c r="E1640" t="s">
        <v>1144</v>
      </c>
      <c r="F1640" t="s">
        <v>5260</v>
      </c>
      <c r="G1640" t="s">
        <v>5261</v>
      </c>
      <c r="H1640" t="s">
        <v>5262</v>
      </c>
    </row>
    <row r="1641" spans="1:8">
      <c r="A1641" t="n">
        <v>1640</v>
      </c>
      <c r="B1641" t="s">
        <v>8</v>
      </c>
      <c r="C1641" s="1" t="n">
        <v>41879.53753472222</v>
      </c>
      <c r="D1641" t="s">
        <v>5263</v>
      </c>
      <c r="E1641" t="s">
        <v>67</v>
      </c>
      <c r="F1641" t="s">
        <v>68</v>
      </c>
      <c r="G1641" t="s">
        <v>5264</v>
      </c>
      <c r="H1641" t="s">
        <v>5265</v>
      </c>
    </row>
    <row r="1642" spans="1:8">
      <c r="A1642" t="n">
        <v>1641</v>
      </c>
      <c r="B1642" t="s">
        <v>8</v>
      </c>
      <c r="C1642" s="1" t="n">
        <v>42330.67417824074</v>
      </c>
      <c r="D1642" t="s">
        <v>5266</v>
      </c>
      <c r="E1642" t="s">
        <v>5267</v>
      </c>
      <c r="F1642" t="s">
        <v>150</v>
      </c>
      <c r="G1642" t="s">
        <v>5268</v>
      </c>
      <c r="H1642" t="s">
        <v>5269</v>
      </c>
    </row>
    <row r="1643" spans="1:8">
      <c r="A1643" t="n">
        <v>1642</v>
      </c>
      <c r="B1643" t="s">
        <v>8</v>
      </c>
      <c r="C1643" s="1" t="n">
        <v>39666.09466435185</v>
      </c>
      <c r="D1643" t="s">
        <v>5270</v>
      </c>
      <c r="E1643" t="s">
        <v>278</v>
      </c>
      <c r="F1643" t="s">
        <v>20</v>
      </c>
      <c r="G1643" t="s">
        <v>5271</v>
      </c>
      <c r="H1643" t="s">
        <v>5272</v>
      </c>
    </row>
    <row r="1644" spans="1:8">
      <c r="A1644" t="n">
        <v>1643</v>
      </c>
      <c r="B1644" t="s">
        <v>8</v>
      </c>
      <c r="C1644" s="1" t="n">
        <v>40002.37712962963</v>
      </c>
      <c r="D1644" t="s">
        <v>5273</v>
      </c>
      <c r="E1644" t="s">
        <v>5274</v>
      </c>
      <c r="F1644" t="s">
        <v>5275</v>
      </c>
      <c r="G1644" t="s">
        <v>5276</v>
      </c>
      <c r="H1644" t="s">
        <v>5277</v>
      </c>
    </row>
    <row r="1645" spans="1:8">
      <c r="A1645" t="n">
        <v>1644</v>
      </c>
      <c r="B1645" t="s">
        <v>8</v>
      </c>
      <c r="C1645" s="1" t="n">
        <v>42021.86895833333</v>
      </c>
      <c r="D1645" t="s">
        <v>5278</v>
      </c>
      <c r="E1645" t="s">
        <v>111</v>
      </c>
      <c r="F1645" t="s">
        <v>52</v>
      </c>
      <c r="G1645" t="s">
        <v>5279</v>
      </c>
      <c r="H1645" t="s">
        <v>5280</v>
      </c>
    </row>
    <row r="1646" spans="1:8">
      <c r="A1646" t="n">
        <v>1645</v>
      </c>
      <c r="B1646" t="s">
        <v>8</v>
      </c>
      <c r="C1646" s="1" t="n">
        <v>42270.63354166667</v>
      </c>
      <c r="D1646" t="s">
        <v>5281</v>
      </c>
      <c r="E1646" t="s">
        <v>4108</v>
      </c>
      <c r="F1646" t="s">
        <v>52</v>
      </c>
      <c r="G1646" t="s">
        <v>5282</v>
      </c>
      <c r="H1646" t="s">
        <v>5283</v>
      </c>
    </row>
    <row r="1647" spans="1:8">
      <c r="A1647" t="n">
        <v>1646</v>
      </c>
      <c r="B1647" t="s">
        <v>8</v>
      </c>
      <c r="C1647" s="1" t="n">
        <v>42368.66005787037</v>
      </c>
      <c r="D1647" t="s">
        <v>5284</v>
      </c>
      <c r="E1647">
        <f>?utf-8?Q?S.=20Daniel=20Abraham=20Center=20for=20Middle=20East=20Peace?=
	&lt;info@centerpeace.org&gt;</f>
        <v/>
      </c>
      <c r="F1647" t="s">
        <v>52</v>
      </c>
      <c r="G1647">
        <f>?utf-8?Q?News=20Update=20=2D=20December=2030?=</f>
        <v/>
      </c>
      <c r="H1647" t="s">
        <v>5285</v>
      </c>
    </row>
    <row r="1648" spans="1:8">
      <c r="A1648" t="n">
        <v>1647</v>
      </c>
      <c r="B1648" t="s">
        <v>8</v>
      </c>
      <c r="C1648" s="1" t="n">
        <v>42061.79701388889</v>
      </c>
      <c r="D1648" t="s">
        <v>5286</v>
      </c>
      <c r="E1648" t="s">
        <v>266</v>
      </c>
      <c r="F1648" t="s">
        <v>140</v>
      </c>
      <c r="G1648" t="s">
        <v>5287</v>
      </c>
      <c r="H1648" t="s">
        <v>5288</v>
      </c>
    </row>
    <row r="1649" spans="1:8">
      <c r="A1649" t="n">
        <v>1648</v>
      </c>
      <c r="B1649" t="s">
        <v>8</v>
      </c>
      <c r="C1649" s="1" t="n">
        <v>42229.88736111111</v>
      </c>
      <c r="D1649" t="s">
        <v>5289</v>
      </c>
      <c r="E1649" t="s">
        <v>5290</v>
      </c>
      <c r="G1649" t="s">
        <v>5291</v>
      </c>
      <c r="H1649" t="s">
        <v>5292</v>
      </c>
    </row>
    <row r="1650" spans="1:8">
      <c r="A1650" t="n">
        <v>1649</v>
      </c>
      <c r="B1650" t="s">
        <v>8</v>
      </c>
      <c r="C1650" s="1" t="n">
        <v>39640.0787037037</v>
      </c>
      <c r="D1650" t="s">
        <v>5293</v>
      </c>
      <c r="E1650" t="s">
        <v>96</v>
      </c>
      <c r="F1650" t="s">
        <v>20</v>
      </c>
      <c r="G1650" t="s">
        <v>5294</v>
      </c>
      <c r="H1650" t="s">
        <v>5295</v>
      </c>
    </row>
    <row r="1651" spans="1:8">
      <c r="A1651" t="n">
        <v>1650</v>
      </c>
      <c r="B1651" t="s">
        <v>8</v>
      </c>
      <c r="C1651" s="1" t="n">
        <v>39602.05174768518</v>
      </c>
      <c r="D1651" t="s">
        <v>5296</v>
      </c>
      <c r="E1651" t="s">
        <v>1528</v>
      </c>
      <c r="F1651" t="s">
        <v>5297</v>
      </c>
      <c r="G1651" t="s">
        <v>5298</v>
      </c>
      <c r="H1651" t="s">
        <v>5299</v>
      </c>
    </row>
    <row r="1652" spans="1:8">
      <c r="A1652" t="n">
        <v>1651</v>
      </c>
      <c r="B1652" t="s">
        <v>8</v>
      </c>
      <c r="C1652" s="1" t="n">
        <v>42220.84873842593</v>
      </c>
      <c r="D1652" t="s">
        <v>5300</v>
      </c>
      <c r="E1652" t="s">
        <v>762</v>
      </c>
      <c r="F1652" t="s">
        <v>52</v>
      </c>
      <c r="G1652" t="s">
        <v>5301</v>
      </c>
      <c r="H1652" t="s">
        <v>5302</v>
      </c>
    </row>
    <row r="1653" spans="1:8">
      <c r="A1653" t="n">
        <v>1652</v>
      </c>
      <c r="B1653" t="s">
        <v>8</v>
      </c>
      <c r="C1653" s="1" t="n">
        <v>39617.88746527778</v>
      </c>
      <c r="D1653" t="s">
        <v>5303</v>
      </c>
      <c r="E1653" t="s">
        <v>1892</v>
      </c>
      <c r="F1653" t="s">
        <v>5304</v>
      </c>
      <c r="G1653" t="s">
        <v>5305</v>
      </c>
      <c r="H1653" t="s">
        <v>5306</v>
      </c>
    </row>
    <row r="1654" spans="1:8">
      <c r="A1654" t="n">
        <v>1653</v>
      </c>
      <c r="B1654" t="s">
        <v>8</v>
      </c>
      <c r="C1654" s="1" t="n">
        <v>42301.66592592592</v>
      </c>
      <c r="D1654" t="s">
        <v>5307</v>
      </c>
      <c r="E1654" t="s">
        <v>323</v>
      </c>
      <c r="F1654" t="s">
        <v>5308</v>
      </c>
      <c r="G1654" t="s">
        <v>1101</v>
      </c>
      <c r="H1654" t="s">
        <v>5309</v>
      </c>
    </row>
    <row r="1655" spans="1:8">
      <c r="A1655" t="n">
        <v>1654</v>
      </c>
      <c r="B1655" t="s">
        <v>8</v>
      </c>
      <c r="C1655" s="1" t="n">
        <v>41956.39116898148</v>
      </c>
      <c r="D1655" t="s">
        <v>5310</v>
      </c>
      <c r="E1655" t="s">
        <v>5311</v>
      </c>
      <c r="F1655" t="s">
        <v>100</v>
      </c>
      <c r="G1655" t="s">
        <v>5312</v>
      </c>
      <c r="H1655" t="s">
        <v>5313</v>
      </c>
    </row>
    <row r="1656" spans="1:8">
      <c r="A1656" t="n">
        <v>1655</v>
      </c>
      <c r="B1656" t="s">
        <v>8</v>
      </c>
      <c r="C1656" s="1" t="n">
        <v>42391.65268518519</v>
      </c>
      <c r="D1656" t="s">
        <v>5314</v>
      </c>
      <c r="E1656">
        <f>?utf-8?Q?S.=20Daniel=20Abraham=20Center=20for=20Middle=20East=20Peace?=
	&lt;info@centerpeace.org&gt;</f>
        <v/>
      </c>
      <c r="F1656" t="s">
        <v>52</v>
      </c>
      <c r="G1656">
        <f>?utf-8?Q?News=20Update=20=2D=20January=2022?=</f>
        <v/>
      </c>
      <c r="H1656" t="s">
        <v>5315</v>
      </c>
    </row>
    <row r="1657" spans="1:8">
      <c r="A1657" t="n">
        <v>1656</v>
      </c>
      <c r="B1657" t="s">
        <v>8</v>
      </c>
      <c r="C1657" s="1" t="n">
        <v>42365.9478125</v>
      </c>
      <c r="D1657" t="s">
        <v>5316</v>
      </c>
      <c r="E1657">
        <f>?utf-8?Q?Clyde=20Williams?= &lt;contact@clyde2016.com&gt;</f>
        <v/>
      </c>
      <c r="F1657" t="s">
        <v>56</v>
      </c>
      <c r="G1657">
        <f>?utf-8?Q?2016=20is=20going=20to=20be=20a=20winner=21=C2=A0?=</f>
        <v/>
      </c>
      <c r="H1657" t="s">
        <v>5317</v>
      </c>
    </row>
    <row r="1658" spans="1:8">
      <c r="A1658" t="n">
        <v>1657</v>
      </c>
      <c r="B1658" t="s">
        <v>8</v>
      </c>
      <c r="C1658" s="1" t="n">
        <v>39667.67353009259</v>
      </c>
      <c r="D1658" t="s">
        <v>5318</v>
      </c>
      <c r="E1658" t="s">
        <v>96</v>
      </c>
      <c r="F1658" t="s">
        <v>20</v>
      </c>
      <c r="G1658" t="s">
        <v>5319</v>
      </c>
      <c r="H1658" t="s">
        <v>5320</v>
      </c>
    </row>
    <row r="1659" spans="1:8">
      <c r="A1659" t="n">
        <v>1658</v>
      </c>
      <c r="B1659" t="s">
        <v>1</v>
      </c>
      <c r="C1659" s="1" t="n">
        <v>42146.94197916667</v>
      </c>
      <c r="D1659" t="s">
        <v>5321</v>
      </c>
      <c r="E1659" t="s">
        <v>225</v>
      </c>
      <c r="F1659" t="s">
        <v>5322</v>
      </c>
      <c r="G1659" t="s">
        <v>5323</v>
      </c>
      <c r="H1659" t="s">
        <v>5324</v>
      </c>
    </row>
    <row r="1660" spans="1:8">
      <c r="A1660" t="n">
        <v>1659</v>
      </c>
      <c r="B1660" t="s">
        <v>8</v>
      </c>
      <c r="C1660" s="1" t="n">
        <v>39646.68454861111</v>
      </c>
      <c r="D1660" t="s">
        <v>5325</v>
      </c>
      <c r="E1660" t="s">
        <v>34</v>
      </c>
      <c r="F1660" t="s">
        <v>34</v>
      </c>
      <c r="G1660" t="s">
        <v>5326</v>
      </c>
      <c r="H1660" t="s">
        <v>5327</v>
      </c>
    </row>
    <row r="1661" spans="1:8">
      <c r="A1661" t="n">
        <v>1660</v>
      </c>
      <c r="B1661" t="s">
        <v>8</v>
      </c>
      <c r="C1661" s="1" t="n">
        <v>39702.70969907408</v>
      </c>
      <c r="D1661" t="s">
        <v>5328</v>
      </c>
      <c r="E1661" t="s">
        <v>214</v>
      </c>
      <c r="F1661" t="s">
        <v>215</v>
      </c>
      <c r="G1661" t="s">
        <v>5329</v>
      </c>
      <c r="H1661" t="s">
        <v>5330</v>
      </c>
    </row>
    <row r="1662" spans="1:8">
      <c r="A1662" t="n">
        <v>1661</v>
      </c>
      <c r="B1662" t="s">
        <v>8</v>
      </c>
      <c r="C1662" s="1" t="n">
        <v>39742.7854050926</v>
      </c>
      <c r="D1662" t="s">
        <v>5331</v>
      </c>
      <c r="E1662" t="s">
        <v>60</v>
      </c>
      <c r="F1662" t="s">
        <v>20</v>
      </c>
      <c r="G1662" t="s">
        <v>5332</v>
      </c>
      <c r="H1662" t="s">
        <v>5333</v>
      </c>
    </row>
    <row r="1663" spans="1:8">
      <c r="A1663" t="n">
        <v>1662</v>
      </c>
      <c r="B1663" t="s">
        <v>8</v>
      </c>
      <c r="C1663" s="1" t="n">
        <v>42214.42549768519</v>
      </c>
      <c r="D1663" t="s">
        <v>5334</v>
      </c>
      <c r="E1663">
        <f>?utf-8?Q?theSkimm?= &lt;dailyskimm@theskimm.com&gt;</f>
        <v/>
      </c>
      <c r="F1663" t="s">
        <v>56</v>
      </c>
      <c r="G1663">
        <f>?utf-8?Q?Daily=20Skimm=3A=20Why=20the=20face=3F?=</f>
        <v/>
      </c>
      <c r="H1663" t="s">
        <v>5335</v>
      </c>
    </row>
    <row r="1664" spans="1:8">
      <c r="A1664" t="n">
        <v>1663</v>
      </c>
      <c r="B1664" t="s">
        <v>1</v>
      </c>
      <c r="C1664" s="1" t="n">
        <v>42118.58243055556</v>
      </c>
      <c r="D1664" t="s">
        <v>5336</v>
      </c>
      <c r="E1664" t="s">
        <v>497</v>
      </c>
      <c r="F1664" t="s">
        <v>15</v>
      </c>
      <c r="G1664" t="s">
        <v>2378</v>
      </c>
      <c r="H1664" t="s">
        <v>5337</v>
      </c>
    </row>
    <row r="1665" spans="1:8">
      <c r="A1665" t="n">
        <v>1664</v>
      </c>
      <c r="B1665" t="s">
        <v>8</v>
      </c>
      <c r="C1665" s="1" t="n">
        <v>42439.81431712963</v>
      </c>
      <c r="D1665" t="s">
        <v>5338</v>
      </c>
      <c r="E1665" t="s">
        <v>2561</v>
      </c>
      <c r="F1665" t="s">
        <v>145</v>
      </c>
      <c r="G1665" t="s">
        <v>2562</v>
      </c>
      <c r="H1665" t="s">
        <v>5339</v>
      </c>
    </row>
    <row r="1666" spans="1:8">
      <c r="A1666" t="n">
        <v>1665</v>
      </c>
      <c r="B1666" t="s">
        <v>8</v>
      </c>
      <c r="C1666" s="1" t="n">
        <v>42171.80263888889</v>
      </c>
      <c r="D1666" t="s">
        <v>5340</v>
      </c>
      <c r="E1666" t="s">
        <v>2735</v>
      </c>
      <c r="F1666" t="s">
        <v>376</v>
      </c>
      <c r="G1666" t="s">
        <v>5341</v>
      </c>
      <c r="H1666" t="s">
        <v>5342</v>
      </c>
    </row>
    <row r="1667" spans="1:8">
      <c r="A1667" t="n">
        <v>1666</v>
      </c>
      <c r="B1667" t="s">
        <v>8</v>
      </c>
      <c r="C1667" s="1" t="n">
        <v>41884.58457175926</v>
      </c>
      <c r="D1667" t="s">
        <v>5343</v>
      </c>
      <c r="E1667" t="s">
        <v>2846</v>
      </c>
      <c r="F1667" t="s">
        <v>52</v>
      </c>
      <c r="G1667" t="s">
        <v>5344</v>
      </c>
      <c r="H1667" t="s">
        <v>5345</v>
      </c>
    </row>
    <row r="1668" spans="1:8">
      <c r="A1668" t="n">
        <v>1667</v>
      </c>
      <c r="B1668" t="s">
        <v>8</v>
      </c>
      <c r="C1668" s="1" t="n">
        <v>42361.66353009259</v>
      </c>
      <c r="D1668" t="s">
        <v>5346</v>
      </c>
      <c r="E1668">
        <f>?utf-8?Q?S.=20Daniel=20Abraham=20Center=20for=20Middle=20East=20Peace?=
	&lt;info@centerpeace.org&gt;</f>
        <v/>
      </c>
      <c r="F1668" t="s">
        <v>52</v>
      </c>
      <c r="G1668">
        <f>?utf-8?Q?News=20Update=20=2D=20December=2023?=</f>
        <v/>
      </c>
      <c r="H1668" t="s">
        <v>5347</v>
      </c>
    </row>
    <row r="1669" spans="1:8">
      <c r="A1669" t="n">
        <v>1668</v>
      </c>
      <c r="B1669" t="s">
        <v>8</v>
      </c>
      <c r="C1669" s="1" t="n">
        <v>42139.47185185185</v>
      </c>
      <c r="D1669" t="s">
        <v>5348</v>
      </c>
      <c r="E1669" t="s">
        <v>87</v>
      </c>
      <c r="F1669" t="s">
        <v>87</v>
      </c>
      <c r="G1669" t="s">
        <v>5349</v>
      </c>
      <c r="H1669" t="s">
        <v>5350</v>
      </c>
    </row>
    <row r="1670" spans="1:8">
      <c r="A1670" t="n">
        <v>1669</v>
      </c>
      <c r="B1670" t="s">
        <v>8</v>
      </c>
      <c r="C1670" s="1" t="n">
        <v>39653.53024305555</v>
      </c>
      <c r="D1670" t="s">
        <v>5351</v>
      </c>
      <c r="E1670" t="s">
        <v>60</v>
      </c>
      <c r="F1670" t="s">
        <v>188</v>
      </c>
      <c r="G1670" t="s">
        <v>5352</v>
      </c>
      <c r="H1670" t="s">
        <v>5353</v>
      </c>
    </row>
    <row r="1671" spans="1:8">
      <c r="A1671" t="n">
        <v>1670</v>
      </c>
      <c r="B1671" t="s">
        <v>8</v>
      </c>
      <c r="C1671" s="1" t="n">
        <v>39624.58709490741</v>
      </c>
      <c r="D1671" t="s">
        <v>5354</v>
      </c>
      <c r="E1671" t="s">
        <v>489</v>
      </c>
      <c r="F1671" t="s">
        <v>283</v>
      </c>
      <c r="G1671" t="s">
        <v>5355</v>
      </c>
      <c r="H1671" t="s">
        <v>5356</v>
      </c>
    </row>
    <row r="1672" spans="1:8">
      <c r="A1672" t="n">
        <v>1671</v>
      </c>
      <c r="B1672" t="s">
        <v>8</v>
      </c>
      <c r="C1672" s="1" t="n">
        <v>42258.97090277778</v>
      </c>
      <c r="D1672" t="s">
        <v>5357</v>
      </c>
      <c r="E1672">
        <f>?utf-8?Q?The=20Common=20Good?= &lt;patriciaduff@thecommongood.net&gt;</f>
        <v/>
      </c>
      <c r="F1672" t="s">
        <v>52</v>
      </c>
      <c r="G1672">
        <f>?utf-8?Q?New=20News=21=20=289=2F11=2F2015=29?=</f>
        <v/>
      </c>
      <c r="H1672" t="s">
        <v>5358</v>
      </c>
    </row>
    <row r="1673" spans="1:8">
      <c r="A1673" t="n">
        <v>1672</v>
      </c>
      <c r="B1673" t="s">
        <v>8</v>
      </c>
      <c r="C1673" s="1" t="n">
        <v>41893.74974537037</v>
      </c>
      <c r="D1673" t="s">
        <v>5359</v>
      </c>
      <c r="E1673" t="s">
        <v>67</v>
      </c>
      <c r="F1673" t="s">
        <v>68</v>
      </c>
      <c r="G1673" t="s">
        <v>5360</v>
      </c>
      <c r="H1673" t="s">
        <v>5361</v>
      </c>
    </row>
    <row r="1674" spans="1:8">
      <c r="A1674" t="n">
        <v>1673</v>
      </c>
      <c r="B1674" t="s">
        <v>8</v>
      </c>
      <c r="C1674" s="1" t="n">
        <v>42347.29166666666</v>
      </c>
      <c r="D1674" t="s">
        <v>5362</v>
      </c>
      <c r="E1674" t="s">
        <v>509</v>
      </c>
      <c r="F1674" t="s">
        <v>52</v>
      </c>
      <c r="G1674" t="s">
        <v>5363</v>
      </c>
      <c r="H1674" t="s">
        <v>5364</v>
      </c>
    </row>
    <row r="1675" spans="1:8">
      <c r="A1675" t="n">
        <v>1674</v>
      </c>
      <c r="B1675" t="s">
        <v>8</v>
      </c>
      <c r="C1675" s="1" t="n">
        <v>41848.78451388889</v>
      </c>
      <c r="D1675" t="s">
        <v>5365</v>
      </c>
      <c r="E1675" t="s">
        <v>67</v>
      </c>
      <c r="F1675" t="s">
        <v>68</v>
      </c>
      <c r="G1675" t="s">
        <v>5366</v>
      </c>
      <c r="H1675" t="s">
        <v>5367</v>
      </c>
    </row>
    <row r="1676" spans="1:8">
      <c r="A1676" t="n">
        <v>1675</v>
      </c>
      <c r="B1676" t="s">
        <v>8</v>
      </c>
      <c r="C1676" s="1" t="n">
        <v>42250.4327662037</v>
      </c>
      <c r="D1676" t="s">
        <v>5368</v>
      </c>
      <c r="E1676" t="s">
        <v>421</v>
      </c>
      <c r="F1676" t="s">
        <v>56</v>
      </c>
      <c r="G1676" t="s">
        <v>5369</v>
      </c>
      <c r="H1676" t="s">
        <v>5370</v>
      </c>
    </row>
    <row r="1677" spans="1:8">
      <c r="A1677" t="n">
        <v>1676</v>
      </c>
      <c r="B1677" t="s">
        <v>8</v>
      </c>
      <c r="C1677" s="1" t="n">
        <v>42293.90592592592</v>
      </c>
      <c r="D1677" t="s">
        <v>5371</v>
      </c>
      <c r="E1677" t="s">
        <v>5372</v>
      </c>
      <c r="F1677" t="s">
        <v>52</v>
      </c>
      <c r="G1677" t="s">
        <v>5373</v>
      </c>
      <c r="H1677" t="s">
        <v>5374</v>
      </c>
    </row>
    <row r="1678" spans="1:8">
      <c r="A1678" t="n">
        <v>1677</v>
      </c>
      <c r="B1678" t="s">
        <v>8</v>
      </c>
      <c r="C1678" s="1" t="n">
        <v>39750.66908564815</v>
      </c>
      <c r="D1678" t="s">
        <v>5375</v>
      </c>
      <c r="E1678" t="s">
        <v>517</v>
      </c>
      <c r="F1678" t="s">
        <v>283</v>
      </c>
      <c r="G1678" t="s">
        <v>5376</v>
      </c>
      <c r="H1678" t="s">
        <v>5377</v>
      </c>
    </row>
    <row r="1679" spans="1:8">
      <c r="A1679" t="n">
        <v>1678</v>
      </c>
      <c r="B1679" t="s">
        <v>8</v>
      </c>
      <c r="C1679" s="1" t="n">
        <v>39675.66644675926</v>
      </c>
      <c r="D1679" t="s">
        <v>5378</v>
      </c>
      <c r="E1679" t="s">
        <v>1452</v>
      </c>
      <c r="F1679" t="s">
        <v>1452</v>
      </c>
      <c r="G1679" t="s">
        <v>5379</v>
      </c>
      <c r="H1679" t="s">
        <v>5380</v>
      </c>
    </row>
    <row r="1680" spans="1:8">
      <c r="A1680" t="n">
        <v>1679</v>
      </c>
      <c r="B1680" t="s">
        <v>8</v>
      </c>
      <c r="C1680" s="1" t="n">
        <v>42125.76510416667</v>
      </c>
      <c r="D1680" t="s">
        <v>5381</v>
      </c>
      <c r="E1680" t="s">
        <v>323</v>
      </c>
      <c r="F1680" t="s">
        <v>5382</v>
      </c>
      <c r="G1680" t="s">
        <v>2739</v>
      </c>
      <c r="H1680" t="s">
        <v>5383</v>
      </c>
    </row>
    <row r="1681" spans="1:8">
      <c r="A1681" t="n">
        <v>1680</v>
      </c>
      <c r="B1681" t="s">
        <v>8</v>
      </c>
      <c r="C1681" s="1" t="n">
        <v>39672.52741898148</v>
      </c>
      <c r="D1681" t="s">
        <v>5384</v>
      </c>
      <c r="E1681" t="s">
        <v>60</v>
      </c>
      <c r="F1681" t="s">
        <v>188</v>
      </c>
      <c r="G1681" t="s">
        <v>5385</v>
      </c>
      <c r="H1681" t="s">
        <v>5386</v>
      </c>
    </row>
    <row r="1682" spans="1:8">
      <c r="A1682" t="n">
        <v>1681</v>
      </c>
      <c r="B1682" t="s">
        <v>8</v>
      </c>
      <c r="C1682" s="1" t="n">
        <v>42319.03197916667</v>
      </c>
      <c r="D1682" t="s">
        <v>5387</v>
      </c>
      <c r="E1682" t="s">
        <v>372</v>
      </c>
      <c r="F1682" t="s">
        <v>150</v>
      </c>
      <c r="G1682" t="s">
        <v>5388</v>
      </c>
      <c r="H1682" t="s">
        <v>5389</v>
      </c>
    </row>
    <row r="1683" spans="1:8">
      <c r="A1683" t="n">
        <v>1682</v>
      </c>
      <c r="B1683" t="s">
        <v>8</v>
      </c>
      <c r="C1683" s="1" t="n">
        <v>42079.47136574074</v>
      </c>
      <c r="D1683" t="s">
        <v>5390</v>
      </c>
      <c r="E1683" t="s">
        <v>25</v>
      </c>
      <c r="F1683" t="s">
        <v>323</v>
      </c>
      <c r="G1683" t="s">
        <v>801</v>
      </c>
      <c r="H1683" t="s">
        <v>5391</v>
      </c>
    </row>
    <row r="1684" spans="1:8">
      <c r="A1684" t="n">
        <v>1683</v>
      </c>
      <c r="B1684" t="s">
        <v>8</v>
      </c>
      <c r="C1684" s="1" t="n">
        <v>40870.91174768518</v>
      </c>
      <c r="D1684" t="s">
        <v>5392</v>
      </c>
      <c r="E1684" t="s">
        <v>368</v>
      </c>
      <c r="F1684" t="s">
        <v>25</v>
      </c>
      <c r="G1684" t="s">
        <v>369</v>
      </c>
      <c r="H1684" t="s">
        <v>5393</v>
      </c>
    </row>
    <row r="1685" spans="1:8">
      <c r="A1685" t="n">
        <v>1684</v>
      </c>
      <c r="B1685" t="s">
        <v>8</v>
      </c>
      <c r="C1685" s="1" t="n">
        <v>41885.54310185185</v>
      </c>
      <c r="D1685" t="s">
        <v>5394</v>
      </c>
      <c r="E1685" t="s">
        <v>67</v>
      </c>
      <c r="F1685" t="s">
        <v>68</v>
      </c>
      <c r="G1685" t="s">
        <v>5395</v>
      </c>
      <c r="H1685" t="s">
        <v>5396</v>
      </c>
    </row>
    <row r="1686" spans="1:8">
      <c r="A1686" t="n">
        <v>1685</v>
      </c>
      <c r="B1686" t="s">
        <v>8</v>
      </c>
      <c r="C1686" s="1" t="n">
        <v>39616.92440972223</v>
      </c>
      <c r="D1686" t="s">
        <v>5397</v>
      </c>
      <c r="E1686" t="s">
        <v>472</v>
      </c>
      <c r="F1686" t="s">
        <v>473</v>
      </c>
      <c r="G1686" t="s">
        <v>5398</v>
      </c>
      <c r="H1686" t="s">
        <v>5399</v>
      </c>
    </row>
    <row r="1687" spans="1:8">
      <c r="A1687" t="n">
        <v>1686</v>
      </c>
      <c r="B1687" t="s">
        <v>1</v>
      </c>
      <c r="C1687" s="1" t="n">
        <v>42439.81372685185</v>
      </c>
      <c r="D1687" t="s">
        <v>5400</v>
      </c>
      <c r="E1687" t="s">
        <v>145</v>
      </c>
      <c r="F1687" t="s">
        <v>25</v>
      </c>
      <c r="G1687" t="s">
        <v>2562</v>
      </c>
      <c r="H1687" t="s">
        <v>5401</v>
      </c>
    </row>
    <row r="1688" spans="1:8">
      <c r="A1688" t="n">
        <v>1687</v>
      </c>
      <c r="B1688" t="s">
        <v>1</v>
      </c>
      <c r="C1688" s="1" t="n">
        <v>42353.95040509259</v>
      </c>
      <c r="D1688" t="s">
        <v>5402</v>
      </c>
      <c r="E1688" t="s">
        <v>55</v>
      </c>
      <c r="F1688" t="s">
        <v>56</v>
      </c>
      <c r="G1688">
        <f>?utf-8?B?VGhlIERhaWx5IDIwMiBQLk0uIFNwZWNpYQ==?=
 =?utf-8?B?bDogVHJ1bXAgdnMuIENydXosIGFuZCBvdGg=?=
 =?utf-8?B?ZXIgZHluYW1pY3MgdG8gd2F0Y2ggaW4gdA==?=
 =?utf-8?B?b25pZ2h04oCZcyBSZXB1YmxpY2FuIGRlYmF0ZQ==?=</f>
        <v/>
      </c>
      <c r="H1688" t="s">
        <v>5403</v>
      </c>
    </row>
    <row r="1689" spans="1:8">
      <c r="A1689" t="n">
        <v>1688</v>
      </c>
      <c r="B1689" t="s">
        <v>8</v>
      </c>
      <c r="C1689" s="1" t="n">
        <v>39706.59310185185</v>
      </c>
      <c r="D1689" t="s">
        <v>5404</v>
      </c>
      <c r="E1689" t="s">
        <v>278</v>
      </c>
      <c r="F1689" t="s">
        <v>20</v>
      </c>
      <c r="G1689" t="s">
        <v>5405</v>
      </c>
      <c r="H1689" t="s">
        <v>5406</v>
      </c>
    </row>
    <row r="1690" spans="1:8">
      <c r="A1690" t="n">
        <v>1689</v>
      </c>
      <c r="B1690" t="s">
        <v>8</v>
      </c>
      <c r="C1690" s="1" t="n">
        <v>41993.89900462963</v>
      </c>
      <c r="D1690" t="s">
        <v>5407</v>
      </c>
      <c r="E1690" t="s">
        <v>111</v>
      </c>
      <c r="F1690" t="s">
        <v>52</v>
      </c>
      <c r="G1690" t="s">
        <v>5408</v>
      </c>
      <c r="H1690" t="s">
        <v>5409</v>
      </c>
    </row>
    <row r="1691" spans="1:8">
      <c r="A1691" t="n">
        <v>1690</v>
      </c>
      <c r="B1691" t="s">
        <v>1</v>
      </c>
      <c r="C1691" s="1" t="n">
        <v>42381.84273148148</v>
      </c>
      <c r="D1691" t="s">
        <v>5410</v>
      </c>
      <c r="E1691" t="s">
        <v>4012</v>
      </c>
      <c r="F1691" t="s">
        <v>5411</v>
      </c>
      <c r="G1691" t="s">
        <v>5412</v>
      </c>
      <c r="H1691" t="s">
        <v>5413</v>
      </c>
    </row>
    <row r="1692" spans="1:8">
      <c r="A1692" t="n">
        <v>1691</v>
      </c>
      <c r="B1692" t="s">
        <v>8</v>
      </c>
      <c r="C1692" s="1" t="n">
        <v>42117.08258101852</v>
      </c>
      <c r="D1692" t="s">
        <v>5414</v>
      </c>
      <c r="E1692" t="s">
        <v>25</v>
      </c>
      <c r="F1692" t="s">
        <v>5415</v>
      </c>
      <c r="G1692" t="s">
        <v>1514</v>
      </c>
      <c r="H1692" t="s">
        <v>5416</v>
      </c>
    </row>
    <row r="1693" spans="1:8">
      <c r="A1693" t="n">
        <v>1692</v>
      </c>
      <c r="B1693" t="s">
        <v>1</v>
      </c>
      <c r="C1693" s="1" t="n">
        <v>42240.45513888889</v>
      </c>
      <c r="D1693" t="s">
        <v>5417</v>
      </c>
      <c r="E1693" t="s">
        <v>311</v>
      </c>
      <c r="F1693" t="s">
        <v>56</v>
      </c>
      <c r="G1693" t="s">
        <v>5418</v>
      </c>
      <c r="H1693" t="s">
        <v>5419</v>
      </c>
    </row>
    <row r="1694" spans="1:8">
      <c r="A1694" t="n">
        <v>1693</v>
      </c>
      <c r="B1694" t="s">
        <v>8</v>
      </c>
      <c r="C1694" s="1" t="n">
        <v>41967.55418981481</v>
      </c>
      <c r="D1694" t="s">
        <v>5420</v>
      </c>
      <c r="E1694" t="s">
        <v>67</v>
      </c>
      <c r="F1694" t="s">
        <v>68</v>
      </c>
      <c r="G1694">
        <f>?UTF-8?Q?=E2=80=8BCorrect_The_Record_Monday_November_24=2C_2014_Morni?=
	=?UTF-8?Q?ng_Roundup?=</f>
        <v/>
      </c>
      <c r="H1694" t="s">
        <v>5421</v>
      </c>
    </row>
    <row r="1695" spans="1:8">
      <c r="A1695" t="n">
        <v>1694</v>
      </c>
      <c r="B1695" t="s">
        <v>8</v>
      </c>
      <c r="C1695" s="1" t="n">
        <v>40675.53383101852</v>
      </c>
      <c r="D1695" t="s">
        <v>5422</v>
      </c>
      <c r="E1695" t="s">
        <v>2616</v>
      </c>
      <c r="F1695" t="s">
        <v>2000</v>
      </c>
      <c r="G1695" t="s">
        <v>5423</v>
      </c>
      <c r="H1695" t="s">
        <v>5424</v>
      </c>
    </row>
    <row r="1696" spans="1:8">
      <c r="A1696" t="n">
        <v>1695</v>
      </c>
      <c r="B1696" t="s">
        <v>8</v>
      </c>
      <c r="C1696" s="1" t="n">
        <v>42055.60107638889</v>
      </c>
      <c r="D1696" t="s">
        <v>5425</v>
      </c>
      <c r="E1696" t="s">
        <v>67</v>
      </c>
      <c r="F1696" t="s">
        <v>68</v>
      </c>
      <c r="G1696" t="s">
        <v>5426</v>
      </c>
      <c r="H1696" t="s">
        <v>5427</v>
      </c>
    </row>
    <row r="1697" spans="1:8">
      <c r="A1697" t="n">
        <v>1696</v>
      </c>
      <c r="B1697" t="s">
        <v>8</v>
      </c>
      <c r="C1697" s="1" t="n">
        <v>42406.58511574074</v>
      </c>
      <c r="D1697" t="s">
        <v>5428</v>
      </c>
      <c r="E1697" t="s">
        <v>554</v>
      </c>
      <c r="F1697" t="s">
        <v>555</v>
      </c>
      <c r="G1697" t="s">
        <v>5429</v>
      </c>
      <c r="H1697" t="s">
        <v>5430</v>
      </c>
    </row>
    <row r="1698" spans="1:8">
      <c r="A1698" t="n">
        <v>1697</v>
      </c>
      <c r="B1698" t="s">
        <v>8</v>
      </c>
      <c r="C1698" s="1" t="n">
        <v>41845.77570601852</v>
      </c>
      <c r="D1698" t="s">
        <v>5431</v>
      </c>
      <c r="E1698" t="s">
        <v>67</v>
      </c>
      <c r="F1698" t="s">
        <v>68</v>
      </c>
      <c r="G1698" t="s">
        <v>5432</v>
      </c>
      <c r="H1698" t="s">
        <v>5433</v>
      </c>
    </row>
    <row r="1699" spans="1:8">
      <c r="A1699" t="n">
        <v>1698</v>
      </c>
      <c r="B1699" t="s">
        <v>1</v>
      </c>
      <c r="C1699" s="1" t="n">
        <v>41386.15368055556</v>
      </c>
      <c r="D1699" t="s">
        <v>5434</v>
      </c>
      <c r="E1699" t="s">
        <v>5435</v>
      </c>
      <c r="F1699" t="s">
        <v>56</v>
      </c>
      <c r="G1699" t="s">
        <v>5436</v>
      </c>
      <c r="H1699" t="s">
        <v>5437</v>
      </c>
    </row>
    <row r="1700" spans="1:8">
      <c r="A1700" t="n">
        <v>1699</v>
      </c>
      <c r="B1700" t="s">
        <v>8</v>
      </c>
      <c r="C1700" s="1" t="n">
        <v>39618.70168981481</v>
      </c>
      <c r="D1700" t="s">
        <v>5438</v>
      </c>
      <c r="E1700" t="s">
        <v>1576</v>
      </c>
      <c r="F1700" t="s">
        <v>20</v>
      </c>
      <c r="G1700" t="s">
        <v>5439</v>
      </c>
      <c r="H1700" t="s">
        <v>5440</v>
      </c>
    </row>
    <row r="1701" spans="1:8">
      <c r="A1701" t="n">
        <v>1700</v>
      </c>
      <c r="B1701" t="s">
        <v>8</v>
      </c>
      <c r="C1701" s="1" t="n">
        <v>42135.53193287037</v>
      </c>
      <c r="D1701" t="s">
        <v>5441</v>
      </c>
      <c r="E1701" t="s">
        <v>2212</v>
      </c>
      <c r="F1701" t="s">
        <v>493</v>
      </c>
      <c r="G1701" t="s">
        <v>5442</v>
      </c>
      <c r="H1701" t="s">
        <v>5443</v>
      </c>
    </row>
    <row r="1702" spans="1:8">
      <c r="A1702" t="n">
        <v>1701</v>
      </c>
      <c r="B1702" t="s">
        <v>8</v>
      </c>
      <c r="C1702" s="1" t="n">
        <v>39742.17188657408</v>
      </c>
      <c r="D1702" t="s">
        <v>5444</v>
      </c>
      <c r="E1702" t="s">
        <v>5445</v>
      </c>
      <c r="F1702" t="s">
        <v>3045</v>
      </c>
      <c r="G1702" t="s">
        <v>5446</v>
      </c>
      <c r="H1702" t="s">
        <v>5447</v>
      </c>
    </row>
    <row r="1703" spans="1:8">
      <c r="A1703" t="n">
        <v>1702</v>
      </c>
      <c r="B1703" t="s">
        <v>8</v>
      </c>
      <c r="C1703" s="1" t="n">
        <v>42320.5952662037</v>
      </c>
      <c r="D1703" t="s">
        <v>5448</v>
      </c>
      <c r="E1703">
        <f>?utf-8?Q?American=20Security=20Project?= &lt;info@americansecurityproject.org&gt;</f>
        <v/>
      </c>
      <c r="F1703" t="s">
        <v>56</v>
      </c>
      <c r="G1703">
        <f>?utf-8?Q?ASP=20Newsletter?=</f>
        <v/>
      </c>
      <c r="H1703" t="s">
        <v>5449</v>
      </c>
    </row>
    <row r="1704" spans="1:8">
      <c r="A1704" t="n">
        <v>1703</v>
      </c>
      <c r="B1704" t="s">
        <v>8</v>
      </c>
      <c r="C1704" s="1" t="n">
        <v>42121.98079861111</v>
      </c>
      <c r="D1704" t="s">
        <v>5450</v>
      </c>
      <c r="E1704" t="s">
        <v>4451</v>
      </c>
      <c r="F1704" t="s">
        <v>210</v>
      </c>
      <c r="G1704" t="s">
        <v>5451</v>
      </c>
      <c r="H1704" t="s">
        <v>5452</v>
      </c>
    </row>
    <row r="1705" spans="1:8">
      <c r="A1705" t="n">
        <v>1704</v>
      </c>
      <c r="B1705" t="s">
        <v>8</v>
      </c>
      <c r="C1705" s="1" t="n">
        <v>42066.5484375</v>
      </c>
      <c r="D1705" t="s">
        <v>5453</v>
      </c>
      <c r="E1705" t="s">
        <v>140</v>
      </c>
      <c r="F1705" t="s">
        <v>274</v>
      </c>
      <c r="G1705" t="s">
        <v>5454</v>
      </c>
      <c r="H1705" t="s">
        <v>5455</v>
      </c>
    </row>
    <row r="1706" spans="1:8">
      <c r="A1706" t="n">
        <v>1705</v>
      </c>
      <c r="B1706" t="s">
        <v>8</v>
      </c>
      <c r="C1706" s="1" t="n">
        <v>41880.50811342592</v>
      </c>
      <c r="D1706" t="s">
        <v>5456</v>
      </c>
      <c r="E1706" t="s">
        <v>67</v>
      </c>
      <c r="F1706" t="s">
        <v>68</v>
      </c>
      <c r="G1706" t="s">
        <v>5457</v>
      </c>
      <c r="H1706" t="s">
        <v>5458</v>
      </c>
    </row>
    <row r="1707" spans="1:8">
      <c r="A1707" t="n">
        <v>1706</v>
      </c>
      <c r="B1707" t="s">
        <v>1</v>
      </c>
      <c r="C1707" s="1" t="n">
        <v>42107.93391203704</v>
      </c>
      <c r="D1707" t="s">
        <v>5459</v>
      </c>
      <c r="E1707" t="s">
        <v>1428</v>
      </c>
      <c r="F1707" t="s">
        <v>566</v>
      </c>
      <c r="G1707" t="s">
        <v>1429</v>
      </c>
      <c r="H1707" t="s">
        <v>5460</v>
      </c>
    </row>
    <row r="1708" spans="1:8">
      <c r="A1708" t="n">
        <v>1707</v>
      </c>
      <c r="B1708" t="s">
        <v>8</v>
      </c>
      <c r="C1708" s="1" t="n">
        <v>41889.79890046296</v>
      </c>
      <c r="D1708" t="s">
        <v>5461</v>
      </c>
      <c r="E1708" t="s">
        <v>67</v>
      </c>
      <c r="F1708" t="s">
        <v>68</v>
      </c>
      <c r="G1708" t="s">
        <v>5462</v>
      </c>
      <c r="H1708" t="s">
        <v>5463</v>
      </c>
    </row>
    <row r="1709" spans="1:8">
      <c r="A1709" t="n">
        <v>1708</v>
      </c>
      <c r="B1709" t="s">
        <v>8</v>
      </c>
      <c r="C1709" s="1" t="n">
        <v>42199.02320601852</v>
      </c>
      <c r="D1709" t="s">
        <v>5464</v>
      </c>
      <c r="E1709" t="s">
        <v>140</v>
      </c>
      <c r="F1709" t="s">
        <v>141</v>
      </c>
      <c r="G1709" t="s">
        <v>3128</v>
      </c>
      <c r="H1709" t="s">
        <v>5465</v>
      </c>
    </row>
    <row r="1710" spans="1:8">
      <c r="A1710" t="n">
        <v>1709</v>
      </c>
      <c r="B1710" t="s">
        <v>1</v>
      </c>
      <c r="C1710" s="1" t="n">
        <v>41493.78670138889</v>
      </c>
      <c r="D1710" t="s">
        <v>5466</v>
      </c>
      <c r="E1710" t="s">
        <v>5467</v>
      </c>
      <c r="F1710" t="s">
        <v>5468</v>
      </c>
      <c r="G1710" t="s">
        <v>5469</v>
      </c>
      <c r="H1710" t="s">
        <v>5470</v>
      </c>
    </row>
    <row r="1711" spans="1:8">
      <c r="A1711" t="n">
        <v>1710</v>
      </c>
      <c r="B1711" t="s">
        <v>8</v>
      </c>
      <c r="C1711" s="1" t="n">
        <v>42409.0810300926</v>
      </c>
      <c r="D1711" t="s">
        <v>5471</v>
      </c>
      <c r="E1711" t="s">
        <v>323</v>
      </c>
      <c r="F1711" t="s">
        <v>5472</v>
      </c>
      <c r="G1711" t="s">
        <v>5473</v>
      </c>
      <c r="H1711" t="s">
        <v>5474</v>
      </c>
    </row>
    <row r="1712" spans="1:8">
      <c r="A1712" t="n">
        <v>1711</v>
      </c>
      <c r="B1712" t="s">
        <v>1</v>
      </c>
      <c r="C1712" s="1" t="n">
        <v>42174.99728009259</v>
      </c>
      <c r="D1712" t="s">
        <v>5475</v>
      </c>
      <c r="E1712" t="s">
        <v>425</v>
      </c>
      <c r="F1712" t="s">
        <v>56</v>
      </c>
      <c r="G1712" t="s">
        <v>5476</v>
      </c>
      <c r="H1712" t="s">
        <v>5477</v>
      </c>
    </row>
    <row r="1713" spans="1:8">
      <c r="A1713" t="n">
        <v>1712</v>
      </c>
      <c r="B1713" t="s">
        <v>8</v>
      </c>
      <c r="C1713" s="1" t="n">
        <v>39576.79956018519</v>
      </c>
      <c r="D1713" t="s">
        <v>5478</v>
      </c>
      <c r="E1713" t="s">
        <v>949</v>
      </c>
      <c r="F1713" t="s">
        <v>20</v>
      </c>
      <c r="G1713" t="s">
        <v>5479</v>
      </c>
      <c r="H1713" t="s">
        <v>5480</v>
      </c>
    </row>
    <row r="1714" spans="1:8">
      <c r="A1714" t="n">
        <v>1713</v>
      </c>
      <c r="B1714" t="s">
        <v>8</v>
      </c>
      <c r="C1714" s="1" t="n">
        <v>39959.69144675926</v>
      </c>
      <c r="D1714" t="s">
        <v>5481</v>
      </c>
      <c r="E1714" t="s">
        <v>2194</v>
      </c>
      <c r="F1714" t="s">
        <v>20</v>
      </c>
      <c r="G1714" t="s">
        <v>5482</v>
      </c>
      <c r="H1714" t="s">
        <v>5483</v>
      </c>
    </row>
    <row r="1715" spans="1:8">
      <c r="A1715" t="n">
        <v>1714</v>
      </c>
      <c r="B1715" t="s">
        <v>8</v>
      </c>
      <c r="C1715" s="1" t="n">
        <v>39639.74686342593</v>
      </c>
      <c r="D1715" t="s">
        <v>5484</v>
      </c>
      <c r="E1715" t="s">
        <v>1452</v>
      </c>
      <c r="F1715" t="s">
        <v>1452</v>
      </c>
      <c r="G1715" t="s">
        <v>5485</v>
      </c>
      <c r="H1715" t="s">
        <v>5486</v>
      </c>
    </row>
    <row r="1716" spans="1:8">
      <c r="A1716" t="n">
        <v>1715</v>
      </c>
      <c r="B1716" t="s">
        <v>1</v>
      </c>
      <c r="C1716" s="1" t="n">
        <v>42117.82862268519</v>
      </c>
      <c r="D1716" t="s">
        <v>5487</v>
      </c>
      <c r="E1716" t="s">
        <v>3374</v>
      </c>
      <c r="F1716" t="s">
        <v>43</v>
      </c>
      <c r="G1716" t="s">
        <v>5488</v>
      </c>
      <c r="H1716" t="s">
        <v>5489</v>
      </c>
    </row>
    <row r="1717" spans="1:8">
      <c r="A1717" t="n">
        <v>1716</v>
      </c>
      <c r="B1717" t="s">
        <v>8</v>
      </c>
      <c r="C1717" s="1" t="n">
        <v>42037.54708333333</v>
      </c>
      <c r="D1717" t="s">
        <v>5490</v>
      </c>
      <c r="E1717" t="s">
        <v>67</v>
      </c>
      <c r="F1717" t="s">
        <v>68</v>
      </c>
      <c r="G1717">
        <f>?UTF-8?Q?=E2=80=8BCorrect_The_Record_Monday_February_2=2C_2015_Mornin?=
	=?UTF-8?Q?g_Roundup?=</f>
        <v/>
      </c>
      <c r="H1717" t="s">
        <v>5491</v>
      </c>
    </row>
    <row r="1718" spans="1:8">
      <c r="A1718" t="n">
        <v>1717</v>
      </c>
      <c r="B1718" t="s">
        <v>8</v>
      </c>
      <c r="C1718" s="1" t="n">
        <v>41888.72712962963</v>
      </c>
      <c r="D1718" t="s">
        <v>5492</v>
      </c>
      <c r="E1718" t="s">
        <v>67</v>
      </c>
      <c r="F1718" t="s">
        <v>68</v>
      </c>
      <c r="G1718" t="s">
        <v>5493</v>
      </c>
      <c r="H1718" t="s">
        <v>5494</v>
      </c>
    </row>
    <row r="1719" spans="1:8">
      <c r="A1719" t="n">
        <v>1718</v>
      </c>
      <c r="B1719" t="s">
        <v>8</v>
      </c>
      <c r="C1719" s="1" t="n">
        <v>42320.4852662037</v>
      </c>
      <c r="D1719" t="s">
        <v>5495</v>
      </c>
      <c r="E1719" t="s">
        <v>421</v>
      </c>
      <c r="F1719" t="s">
        <v>56</v>
      </c>
      <c r="G1719" t="s">
        <v>5496</v>
      </c>
      <c r="H1719" t="s">
        <v>5497</v>
      </c>
    </row>
    <row r="1720" spans="1:8">
      <c r="A1720" t="n">
        <v>1719</v>
      </c>
      <c r="B1720" t="s">
        <v>8</v>
      </c>
      <c r="C1720" s="1" t="n">
        <v>42096.1046875</v>
      </c>
      <c r="D1720" t="s">
        <v>5498</v>
      </c>
      <c r="E1720" t="s">
        <v>5499</v>
      </c>
      <c r="F1720" t="s">
        <v>52</v>
      </c>
      <c r="G1720" t="s">
        <v>5500</v>
      </c>
      <c r="H1720" t="s">
        <v>5501</v>
      </c>
    </row>
    <row r="1721" spans="1:8">
      <c r="A1721" t="n">
        <v>1720</v>
      </c>
      <c r="B1721" t="s">
        <v>8</v>
      </c>
      <c r="C1721" s="1" t="n">
        <v>39590.15708333333</v>
      </c>
      <c r="D1721" t="s">
        <v>5502</v>
      </c>
      <c r="E1721" t="s">
        <v>472</v>
      </c>
      <c r="F1721" t="s">
        <v>473</v>
      </c>
      <c r="G1721" t="s">
        <v>5503</v>
      </c>
      <c r="H1721" t="s">
        <v>5504</v>
      </c>
    </row>
    <row r="1722" spans="1:8">
      <c r="A1722" t="n">
        <v>1721</v>
      </c>
      <c r="B1722" t="s">
        <v>8</v>
      </c>
      <c r="C1722" s="1" t="n">
        <v>41730.33168981481</v>
      </c>
      <c r="D1722" t="s">
        <v>5505</v>
      </c>
      <c r="E1722" t="s">
        <v>25</v>
      </c>
      <c r="F1722" t="s">
        <v>5506</v>
      </c>
      <c r="G1722" t="s">
        <v>5507</v>
      </c>
      <c r="H1722" t="s">
        <v>5508</v>
      </c>
    </row>
    <row r="1723" spans="1:8">
      <c r="A1723" t="n">
        <v>1722</v>
      </c>
      <c r="B1723" t="s">
        <v>8</v>
      </c>
      <c r="C1723" s="1" t="n">
        <v>41855.55949074074</v>
      </c>
      <c r="D1723" t="s">
        <v>5509</v>
      </c>
      <c r="E1723" t="s">
        <v>67</v>
      </c>
      <c r="F1723" t="s">
        <v>68</v>
      </c>
      <c r="G1723" t="s">
        <v>5510</v>
      </c>
      <c r="H1723" t="s">
        <v>5511</v>
      </c>
    </row>
    <row r="1724" spans="1:8">
      <c r="A1724" t="n">
        <v>1723</v>
      </c>
      <c r="B1724" t="s">
        <v>8</v>
      </c>
      <c r="C1724" s="1" t="n">
        <v>41411.9465625</v>
      </c>
      <c r="D1724" t="s">
        <v>5512</v>
      </c>
      <c r="E1724" t="s">
        <v>1159</v>
      </c>
      <c r="F1724" t="s">
        <v>3413</v>
      </c>
      <c r="G1724" t="s">
        <v>5513</v>
      </c>
      <c r="H1724" t="s">
        <v>5514</v>
      </c>
    </row>
    <row r="1725" spans="1:8">
      <c r="A1725" t="n">
        <v>1724</v>
      </c>
      <c r="B1725" t="s">
        <v>1</v>
      </c>
      <c r="C1725" s="1" t="n">
        <v>42232.92701388889</v>
      </c>
      <c r="D1725" t="s">
        <v>5515</v>
      </c>
      <c r="E1725" t="s">
        <v>146</v>
      </c>
      <c r="F1725" t="s">
        <v>25</v>
      </c>
      <c r="G1725" t="s">
        <v>316</v>
      </c>
      <c r="H1725" t="s">
        <v>5516</v>
      </c>
    </row>
    <row r="1726" spans="1:8">
      <c r="A1726" t="n">
        <v>1725</v>
      </c>
      <c r="B1726" t="s">
        <v>8</v>
      </c>
      <c r="C1726" s="1" t="n">
        <v>42216.67609953704</v>
      </c>
      <c r="D1726" t="s">
        <v>5517</v>
      </c>
      <c r="E1726" t="s">
        <v>145</v>
      </c>
      <c r="F1726" t="s">
        <v>5518</v>
      </c>
      <c r="G1726" t="s">
        <v>1275</v>
      </c>
      <c r="H1726" t="s">
        <v>5519</v>
      </c>
    </row>
    <row r="1727" spans="1:8">
      <c r="A1727" t="n">
        <v>1726</v>
      </c>
      <c r="B1727" t="s">
        <v>8</v>
      </c>
      <c r="C1727" s="1" t="n">
        <v>42136.4846875</v>
      </c>
      <c r="D1727" t="s">
        <v>5520</v>
      </c>
      <c r="E1727" t="s">
        <v>87</v>
      </c>
      <c r="F1727" t="s">
        <v>87</v>
      </c>
      <c r="G1727" t="s">
        <v>5521</v>
      </c>
      <c r="H1727" t="s">
        <v>5522</v>
      </c>
    </row>
    <row r="1728" spans="1:8">
      <c r="A1728" t="n">
        <v>1727</v>
      </c>
      <c r="B1728" t="s">
        <v>8</v>
      </c>
      <c r="C1728" s="1" t="n">
        <v>42250.31195601852</v>
      </c>
      <c r="D1728" t="s">
        <v>5523</v>
      </c>
      <c r="E1728">
        <f>?utf-8?Q?S.=20Daniel=20Abraham=20Center=20for=20Middle=20East=20Peace?=
	&lt;info@centerpeace.org&gt;</f>
        <v/>
      </c>
      <c r="F1728" t="s">
        <v>52</v>
      </c>
      <c r="G1728">
        <f>?utf-8?Q?News=20Update=20=2D=20September=203=2C=202015?=</f>
        <v/>
      </c>
      <c r="H1728" t="s">
        <v>5524</v>
      </c>
    </row>
    <row r="1729" spans="1:8">
      <c r="A1729" t="n">
        <v>1728</v>
      </c>
      <c r="B1729" t="s">
        <v>1</v>
      </c>
      <c r="C1729" s="1" t="n">
        <v>42162.59798611111</v>
      </c>
      <c r="D1729" t="s">
        <v>5525</v>
      </c>
      <c r="E1729" t="s">
        <v>87</v>
      </c>
      <c r="F1729" t="s">
        <v>87</v>
      </c>
      <c r="G1729" t="s">
        <v>5526</v>
      </c>
      <c r="H1729" t="s">
        <v>5527</v>
      </c>
    </row>
    <row r="1730" spans="1:8">
      <c r="A1730" t="n">
        <v>1729</v>
      </c>
      <c r="B1730" t="s">
        <v>1</v>
      </c>
      <c r="C1730" s="1" t="n">
        <v>42127.9646412037</v>
      </c>
      <c r="D1730" t="s">
        <v>5528</v>
      </c>
      <c r="E1730" t="s">
        <v>262</v>
      </c>
      <c r="F1730" t="s">
        <v>5529</v>
      </c>
      <c r="G1730" t="s">
        <v>1438</v>
      </c>
      <c r="H1730" t="s">
        <v>5530</v>
      </c>
    </row>
    <row r="1731" spans="1:8">
      <c r="A1731" t="n">
        <v>1730</v>
      </c>
      <c r="B1731" t="s">
        <v>8</v>
      </c>
      <c r="C1731" s="1" t="n">
        <v>39582.66732638889</v>
      </c>
      <c r="D1731" t="s">
        <v>5531</v>
      </c>
      <c r="E1731" t="s">
        <v>289</v>
      </c>
      <c r="F1731" t="s">
        <v>20</v>
      </c>
      <c r="G1731" t="s">
        <v>5532</v>
      </c>
      <c r="H1731" t="s">
        <v>5533</v>
      </c>
    </row>
    <row r="1732" spans="1:8">
      <c r="A1732" t="n">
        <v>1731</v>
      </c>
      <c r="B1732" t="s">
        <v>8</v>
      </c>
      <c r="C1732" s="1" t="n">
        <v>41807.10349537037</v>
      </c>
      <c r="D1732" t="s">
        <v>5534</v>
      </c>
      <c r="E1732" t="s">
        <v>1009</v>
      </c>
      <c r="F1732" t="s">
        <v>5535</v>
      </c>
      <c r="G1732" t="s">
        <v>5536</v>
      </c>
      <c r="H1732" t="s">
        <v>5537</v>
      </c>
    </row>
    <row r="1733" spans="1:8">
      <c r="A1733" t="n">
        <v>1732</v>
      </c>
      <c r="B1733" t="s">
        <v>8</v>
      </c>
      <c r="C1733" s="1" t="n">
        <v>42232.81834490741</v>
      </c>
      <c r="D1733" t="s">
        <v>5538</v>
      </c>
      <c r="E1733" t="s">
        <v>25</v>
      </c>
      <c r="F1733" t="s">
        <v>5539</v>
      </c>
      <c r="G1733" t="s">
        <v>316</v>
      </c>
      <c r="H1733" t="s">
        <v>5540</v>
      </c>
    </row>
    <row r="1734" spans="1:8">
      <c r="A1734" t="n">
        <v>1733</v>
      </c>
      <c r="B1734" t="s">
        <v>8</v>
      </c>
      <c r="C1734" s="1" t="n">
        <v>39750.66653935185</v>
      </c>
      <c r="D1734" t="s">
        <v>5541</v>
      </c>
      <c r="E1734" t="s">
        <v>443</v>
      </c>
      <c r="F1734" t="s">
        <v>20</v>
      </c>
      <c r="G1734" t="s">
        <v>5542</v>
      </c>
      <c r="H1734" t="s">
        <v>5543</v>
      </c>
    </row>
    <row r="1735" spans="1:8">
      <c r="A1735" t="n">
        <v>1734</v>
      </c>
      <c r="B1735" t="s">
        <v>1</v>
      </c>
      <c r="C1735" s="1" t="n">
        <v>42214.47</v>
      </c>
      <c r="D1735" t="s">
        <v>5544</v>
      </c>
      <c r="E1735" t="s">
        <v>55</v>
      </c>
      <c r="F1735" t="s">
        <v>56</v>
      </c>
      <c r="G1735" t="s">
        <v>5545</v>
      </c>
      <c r="H1735" t="s">
        <v>5546</v>
      </c>
    </row>
    <row r="1736" spans="1:8">
      <c r="A1736" t="n">
        <v>1735</v>
      </c>
      <c r="B1736" t="s">
        <v>8</v>
      </c>
      <c r="C1736" s="1" t="n">
        <v>42431.3125</v>
      </c>
      <c r="D1736" t="s">
        <v>5547</v>
      </c>
      <c r="E1736" t="s">
        <v>509</v>
      </c>
      <c r="F1736" t="s">
        <v>52</v>
      </c>
      <c r="G1736" t="s">
        <v>5548</v>
      </c>
      <c r="H1736" t="s">
        <v>5549</v>
      </c>
    </row>
    <row r="1737" spans="1:8">
      <c r="A1737" t="n">
        <v>1736</v>
      </c>
      <c r="B1737" t="s">
        <v>8</v>
      </c>
      <c r="C1737" s="1" t="n">
        <v>39603.77954861111</v>
      </c>
      <c r="D1737" t="s">
        <v>5550</v>
      </c>
      <c r="E1737" t="s">
        <v>135</v>
      </c>
      <c r="F1737" t="s">
        <v>136</v>
      </c>
      <c r="G1737" t="s">
        <v>5551</v>
      </c>
      <c r="H1737" t="s">
        <v>5552</v>
      </c>
    </row>
    <row r="1738" spans="1:8">
      <c r="A1738" t="n">
        <v>1737</v>
      </c>
      <c r="B1738" t="s">
        <v>8</v>
      </c>
      <c r="C1738" s="1" t="n">
        <v>41864.96965277778</v>
      </c>
      <c r="D1738" t="s">
        <v>5553</v>
      </c>
      <c r="E1738" t="s">
        <v>4418</v>
      </c>
      <c r="F1738" t="s">
        <v>4419</v>
      </c>
      <c r="G1738" t="s">
        <v>4420</v>
      </c>
      <c r="H1738" t="s">
        <v>5554</v>
      </c>
    </row>
    <row r="1739" spans="1:8">
      <c r="A1739" t="n">
        <v>1738</v>
      </c>
      <c r="B1739" t="s">
        <v>1</v>
      </c>
      <c r="C1739" s="1" t="n">
        <v>42181.4221875</v>
      </c>
      <c r="D1739" t="s">
        <v>5555</v>
      </c>
      <c r="E1739" t="s">
        <v>266</v>
      </c>
      <c r="F1739" t="s">
        <v>140</v>
      </c>
      <c r="G1739" t="s">
        <v>2859</v>
      </c>
      <c r="H1739" t="s">
        <v>5556</v>
      </c>
    </row>
    <row r="1740" spans="1:8">
      <c r="A1740" t="n">
        <v>1739</v>
      </c>
      <c r="B1740" t="s">
        <v>8</v>
      </c>
      <c r="C1740" s="1" t="n">
        <v>39693.53409722223</v>
      </c>
      <c r="D1740" t="s">
        <v>5557</v>
      </c>
      <c r="E1740" t="s">
        <v>60</v>
      </c>
      <c r="F1740" t="s">
        <v>188</v>
      </c>
      <c r="G1740" t="s">
        <v>5558</v>
      </c>
      <c r="H1740" t="s">
        <v>5559</v>
      </c>
    </row>
    <row r="1741" spans="1:8">
      <c r="A1741" t="n">
        <v>1740</v>
      </c>
      <c r="B1741" t="s">
        <v>8</v>
      </c>
      <c r="C1741" s="1" t="n">
        <v>39616.62908564815</v>
      </c>
      <c r="D1741" t="s">
        <v>5560</v>
      </c>
      <c r="E1741" t="s">
        <v>949</v>
      </c>
      <c r="F1741" t="s">
        <v>20</v>
      </c>
      <c r="G1741" t="s">
        <v>5561</v>
      </c>
      <c r="H1741" t="s">
        <v>5562</v>
      </c>
    </row>
    <row r="1742" spans="1:8">
      <c r="A1742" t="n">
        <v>1741</v>
      </c>
      <c r="B1742" t="s">
        <v>8</v>
      </c>
      <c r="C1742" s="1" t="n">
        <v>42208.28461805556</v>
      </c>
      <c r="D1742" t="s">
        <v>5563</v>
      </c>
      <c r="E1742">
        <f>?utf-8?Q?S.=20Daniel=20Abraham=20Center=20for=20Middle=20East=20Peace?=
	&lt;info@centerpeace.org&gt;</f>
        <v/>
      </c>
      <c r="F1742" t="s">
        <v>52</v>
      </c>
      <c r="G1742">
        <f>?utf-8?Q?News=20Update=20=2D=20July=2023=2C=202015?=</f>
        <v/>
      </c>
      <c r="H1742" t="s">
        <v>5564</v>
      </c>
    </row>
    <row r="1743" spans="1:8">
      <c r="A1743" t="n">
        <v>1742</v>
      </c>
      <c r="B1743" t="s">
        <v>8</v>
      </c>
      <c r="C1743" s="1" t="n">
        <v>42380.67967592592</v>
      </c>
      <c r="D1743" t="s">
        <v>5565</v>
      </c>
      <c r="E1743" t="s">
        <v>3416</v>
      </c>
      <c r="F1743" t="s">
        <v>25</v>
      </c>
      <c r="G1743" t="s">
        <v>5566</v>
      </c>
      <c r="H1743" t="s">
        <v>5567</v>
      </c>
    </row>
    <row r="1744" spans="1:8">
      <c r="A1744" t="n">
        <v>1743</v>
      </c>
      <c r="B1744" t="s">
        <v>8</v>
      </c>
      <c r="C1744" s="1" t="n">
        <v>42129.98298611111</v>
      </c>
      <c r="D1744" t="s">
        <v>5568</v>
      </c>
      <c r="E1744" t="s">
        <v>225</v>
      </c>
      <c r="F1744" t="s">
        <v>210</v>
      </c>
      <c r="G1744" t="s">
        <v>5569</v>
      </c>
      <c r="H1744" t="s">
        <v>5570</v>
      </c>
    </row>
    <row r="1745" spans="1:8">
      <c r="A1745" t="n">
        <v>1744</v>
      </c>
      <c r="B1745" t="s">
        <v>1</v>
      </c>
      <c r="C1745" s="1" t="n">
        <v>42180.62020833333</v>
      </c>
      <c r="D1745" t="s">
        <v>5571</v>
      </c>
      <c r="E1745" t="s">
        <v>5572</v>
      </c>
      <c r="F1745" t="s">
        <v>1362</v>
      </c>
      <c r="G1745" t="s">
        <v>5573</v>
      </c>
      <c r="H1745" t="s">
        <v>5574</v>
      </c>
    </row>
    <row r="1746" spans="1:8">
      <c r="A1746" t="n">
        <v>1745</v>
      </c>
      <c r="B1746" t="s">
        <v>8</v>
      </c>
      <c r="C1746" s="1" t="n">
        <v>42032.67319444445</v>
      </c>
      <c r="D1746" t="s">
        <v>5575</v>
      </c>
      <c r="E1746" t="s">
        <v>5576</v>
      </c>
      <c r="F1746" t="s">
        <v>581</v>
      </c>
      <c r="G1746" t="s">
        <v>5577</v>
      </c>
      <c r="H1746" t="s">
        <v>5578</v>
      </c>
    </row>
    <row r="1747" spans="1:8">
      <c r="A1747" t="n">
        <v>1746</v>
      </c>
      <c r="B1747" t="s">
        <v>8</v>
      </c>
      <c r="C1747" s="1" t="n">
        <v>42306.67755787037</v>
      </c>
      <c r="D1747" t="s">
        <v>5579</v>
      </c>
      <c r="E1747" t="s">
        <v>5580</v>
      </c>
      <c r="F1747" t="s">
        <v>5581</v>
      </c>
      <c r="G1747" t="s">
        <v>5582</v>
      </c>
      <c r="H1747" t="s">
        <v>5583</v>
      </c>
    </row>
    <row r="1748" spans="1:8">
      <c r="A1748" t="n">
        <v>1747</v>
      </c>
      <c r="B1748" t="s">
        <v>8</v>
      </c>
      <c r="C1748" s="1" t="n">
        <v>41963.85684027777</v>
      </c>
      <c r="D1748" t="s">
        <v>5584</v>
      </c>
      <c r="E1748" t="s">
        <v>5147</v>
      </c>
      <c r="F1748" t="s">
        <v>555</v>
      </c>
      <c r="G1748" t="s">
        <v>5585</v>
      </c>
      <c r="H1748" t="s">
        <v>5586</v>
      </c>
    </row>
    <row r="1749" spans="1:8">
      <c r="A1749" t="n">
        <v>1748</v>
      </c>
      <c r="B1749" t="s">
        <v>8</v>
      </c>
      <c r="C1749" s="1" t="n">
        <v>42145.25</v>
      </c>
      <c r="D1749" t="s">
        <v>5587</v>
      </c>
      <c r="E1749" t="s">
        <v>509</v>
      </c>
      <c r="F1749" t="s">
        <v>52</v>
      </c>
      <c r="G1749">
        <f>?utf-8?B?VHJhbnNhdGxhbnRpYyBUYWtlOiBS?=
 =?utf-8?B?dXNzaWEgU3RyaWtlcyBCYWNrIEFnYWluc3QgRXVyb3Bl4oCZcyBFbmVyZ3kg?=
 =?utf-8?B?VW5pb24=?=</f>
        <v/>
      </c>
      <c r="H1749" t="s">
        <v>5588</v>
      </c>
    </row>
    <row r="1750" spans="1:8">
      <c r="A1750" t="n">
        <v>1749</v>
      </c>
      <c r="B1750" t="s">
        <v>8</v>
      </c>
      <c r="C1750" s="1" t="n">
        <v>39640.74024305555</v>
      </c>
      <c r="D1750" t="s">
        <v>5589</v>
      </c>
      <c r="E1750" t="s">
        <v>214</v>
      </c>
      <c r="F1750" t="s">
        <v>215</v>
      </c>
      <c r="G1750" t="s">
        <v>5590</v>
      </c>
      <c r="H1750" t="s">
        <v>5591</v>
      </c>
    </row>
    <row r="1751" spans="1:8">
      <c r="A1751" t="n">
        <v>1750</v>
      </c>
      <c r="B1751" t="s">
        <v>8</v>
      </c>
      <c r="C1751" s="1" t="n">
        <v>39665.59020833333</v>
      </c>
      <c r="D1751" t="s">
        <v>5592</v>
      </c>
      <c r="E1751" t="s">
        <v>1852</v>
      </c>
      <c r="F1751" t="s">
        <v>283</v>
      </c>
      <c r="G1751" t="s">
        <v>5593</v>
      </c>
      <c r="H1751" t="s">
        <v>5594</v>
      </c>
    </row>
    <row r="1752" spans="1:8">
      <c r="A1752" t="n">
        <v>1751</v>
      </c>
      <c r="B1752" t="s">
        <v>8</v>
      </c>
      <c r="C1752" s="1" t="n">
        <v>42055.15975694444</v>
      </c>
      <c r="D1752" t="s">
        <v>5595</v>
      </c>
      <c r="E1752" t="s">
        <v>271</v>
      </c>
      <c r="F1752" t="s">
        <v>5596</v>
      </c>
      <c r="G1752" t="s">
        <v>5597</v>
      </c>
      <c r="H1752" t="s">
        <v>5598</v>
      </c>
    </row>
    <row r="1753" spans="1:8">
      <c r="A1753" t="n">
        <v>1752</v>
      </c>
      <c r="B1753" t="s">
        <v>8</v>
      </c>
      <c r="C1753" s="1" t="n">
        <v>42144.94210648148</v>
      </c>
      <c r="D1753" t="s">
        <v>5599</v>
      </c>
      <c r="E1753" t="s">
        <v>225</v>
      </c>
      <c r="F1753" t="s">
        <v>5600</v>
      </c>
      <c r="G1753" t="s">
        <v>5601</v>
      </c>
      <c r="H1753" t="s">
        <v>5602</v>
      </c>
    </row>
    <row r="1754" spans="1:8">
      <c r="A1754" t="n">
        <v>1753</v>
      </c>
      <c r="B1754" t="s">
        <v>1</v>
      </c>
      <c r="C1754" s="1" t="n">
        <v>41754.91184027777</v>
      </c>
      <c r="D1754" t="s">
        <v>5603</v>
      </c>
      <c r="E1754" t="s">
        <v>3519</v>
      </c>
      <c r="F1754" t="s">
        <v>56</v>
      </c>
      <c r="G1754" t="s">
        <v>5604</v>
      </c>
      <c r="H1754" t="s">
        <v>5605</v>
      </c>
    </row>
    <row r="1755" spans="1:8">
      <c r="A1755" t="n">
        <v>1754</v>
      </c>
      <c r="B1755" t="s">
        <v>1</v>
      </c>
      <c r="C1755" s="1" t="n">
        <v>42108.94429398148</v>
      </c>
      <c r="D1755" t="s">
        <v>5606</v>
      </c>
      <c r="E1755" t="s">
        <v>1144</v>
      </c>
      <c r="F1755" t="s">
        <v>5607</v>
      </c>
      <c r="G1755" t="s">
        <v>5608</v>
      </c>
      <c r="H1755" t="s">
        <v>5609</v>
      </c>
    </row>
    <row r="1756" spans="1:8">
      <c r="A1756" t="n">
        <v>1755</v>
      </c>
      <c r="B1756" t="s">
        <v>8</v>
      </c>
      <c r="C1756" s="1" t="n">
        <v>39619.54163194444</v>
      </c>
      <c r="D1756" t="s">
        <v>5610</v>
      </c>
      <c r="E1756" t="s">
        <v>949</v>
      </c>
      <c r="F1756" t="s">
        <v>20</v>
      </c>
      <c r="G1756" t="s">
        <v>5611</v>
      </c>
      <c r="H1756" t="s">
        <v>5612</v>
      </c>
    </row>
    <row r="1757" spans="1:8">
      <c r="A1757" t="n">
        <v>1756</v>
      </c>
      <c r="B1757" t="s">
        <v>8</v>
      </c>
      <c r="C1757" s="1" t="n">
        <v>42044.58820601852</v>
      </c>
      <c r="D1757" t="s">
        <v>5613</v>
      </c>
      <c r="E1757" t="s">
        <v>271</v>
      </c>
      <c r="F1757" t="s">
        <v>271</v>
      </c>
      <c r="G1757" t="s">
        <v>5614</v>
      </c>
      <c r="H1757" t="s">
        <v>5615</v>
      </c>
    </row>
    <row r="1758" spans="1:8">
      <c r="A1758" t="n">
        <v>1757</v>
      </c>
      <c r="B1758" t="s">
        <v>8</v>
      </c>
      <c r="C1758" s="1" t="n">
        <v>41788.66902777777</v>
      </c>
      <c r="D1758" t="s">
        <v>5616</v>
      </c>
      <c r="E1758" t="s">
        <v>1979</v>
      </c>
      <c r="F1758" t="s">
        <v>1979</v>
      </c>
      <c r="G1758" t="s">
        <v>5617</v>
      </c>
      <c r="H1758" t="s">
        <v>5618</v>
      </c>
    </row>
    <row r="1759" spans="1:8">
      <c r="A1759" t="n">
        <v>1758</v>
      </c>
      <c r="B1759" t="s">
        <v>8</v>
      </c>
      <c r="C1759" s="1" t="n">
        <v>39686.69618055555</v>
      </c>
      <c r="D1759" t="s">
        <v>5619</v>
      </c>
      <c r="E1759" t="s">
        <v>34</v>
      </c>
      <c r="F1759" t="s">
        <v>34</v>
      </c>
      <c r="G1759" t="s">
        <v>5620</v>
      </c>
      <c r="H1759" t="s">
        <v>5621</v>
      </c>
    </row>
    <row r="1760" spans="1:8">
      <c r="A1760" t="n">
        <v>1759</v>
      </c>
      <c r="B1760" t="s">
        <v>1</v>
      </c>
      <c r="C1760" s="1" t="n">
        <v>42106.06784722222</v>
      </c>
      <c r="D1760" t="s">
        <v>5622</v>
      </c>
      <c r="E1760" t="s">
        <v>931</v>
      </c>
      <c r="F1760" t="s">
        <v>39</v>
      </c>
      <c r="G1760" t="s">
        <v>40</v>
      </c>
      <c r="H1760" t="s">
        <v>5623</v>
      </c>
    </row>
    <row r="1761" spans="1:8">
      <c r="A1761" t="n">
        <v>1760</v>
      </c>
      <c r="B1761" t="s">
        <v>8</v>
      </c>
      <c r="C1761" s="1" t="n">
        <v>41871.56564814815</v>
      </c>
      <c r="D1761" t="s">
        <v>5624</v>
      </c>
      <c r="E1761" t="s">
        <v>67</v>
      </c>
      <c r="F1761" t="s">
        <v>537</v>
      </c>
      <c r="G1761" t="s">
        <v>5625</v>
      </c>
      <c r="H1761" t="s">
        <v>5626</v>
      </c>
    </row>
    <row r="1762" spans="1:8">
      <c r="A1762" t="n">
        <v>1761</v>
      </c>
      <c r="B1762" t="s">
        <v>8</v>
      </c>
      <c r="C1762" s="1" t="n">
        <v>42030.57594907407</v>
      </c>
      <c r="D1762" t="s">
        <v>5627</v>
      </c>
      <c r="E1762" t="s">
        <v>67</v>
      </c>
      <c r="F1762" t="s">
        <v>68</v>
      </c>
      <c r="G1762" t="s">
        <v>5628</v>
      </c>
      <c r="H1762" t="s">
        <v>5629</v>
      </c>
    </row>
    <row r="1763" spans="1:8">
      <c r="A1763" t="n">
        <v>1762</v>
      </c>
      <c r="B1763" t="s">
        <v>8</v>
      </c>
      <c r="C1763" s="1" t="n">
        <v>42113.02028935185</v>
      </c>
      <c r="D1763" t="s">
        <v>5630</v>
      </c>
      <c r="E1763" t="s">
        <v>5631</v>
      </c>
      <c r="F1763" t="s">
        <v>394</v>
      </c>
      <c r="G1763" t="s">
        <v>252</v>
      </c>
      <c r="H1763" t="s">
        <v>5632</v>
      </c>
    </row>
    <row r="1764" spans="1:8">
      <c r="A1764" t="n">
        <v>1763</v>
      </c>
      <c r="B1764" t="s">
        <v>8</v>
      </c>
      <c r="C1764" s="1" t="n">
        <v>42114.25</v>
      </c>
      <c r="D1764" t="s">
        <v>5633</v>
      </c>
      <c r="E1764" t="s">
        <v>509</v>
      </c>
      <c r="F1764" t="s">
        <v>52</v>
      </c>
      <c r="G1764" t="s">
        <v>5634</v>
      </c>
      <c r="H1764" t="s">
        <v>5635</v>
      </c>
    </row>
    <row r="1765" spans="1:8">
      <c r="A1765" t="n">
        <v>1764</v>
      </c>
      <c r="B1765" t="s">
        <v>8</v>
      </c>
      <c r="C1765" s="1" t="n">
        <v>39674.93856481482</v>
      </c>
      <c r="D1765" t="s">
        <v>5636</v>
      </c>
      <c r="E1765" t="s">
        <v>376</v>
      </c>
      <c r="F1765" t="s">
        <v>5637</v>
      </c>
      <c r="G1765" t="s">
        <v>5638</v>
      </c>
      <c r="H1765" t="s">
        <v>5639</v>
      </c>
    </row>
    <row r="1766" spans="1:8">
      <c r="A1766" t="n">
        <v>1765</v>
      </c>
      <c r="B1766" t="s">
        <v>8</v>
      </c>
      <c r="C1766" s="1" t="n">
        <v>42299.25</v>
      </c>
      <c r="D1766" t="s">
        <v>5640</v>
      </c>
      <c r="E1766" t="s">
        <v>509</v>
      </c>
      <c r="F1766" t="s">
        <v>52</v>
      </c>
      <c r="G1766" t="s">
        <v>5641</v>
      </c>
      <c r="H1766" t="s">
        <v>5642</v>
      </c>
    </row>
    <row r="1767" spans="1:8">
      <c r="A1767" t="n">
        <v>1766</v>
      </c>
      <c r="B1767" t="s">
        <v>8</v>
      </c>
      <c r="C1767" s="1" t="n">
        <v>42022.89894675926</v>
      </c>
      <c r="D1767" t="s">
        <v>5643</v>
      </c>
      <c r="E1767" t="s">
        <v>5644</v>
      </c>
      <c r="F1767" t="s">
        <v>56</v>
      </c>
      <c r="G1767" t="s">
        <v>5645</v>
      </c>
      <c r="H1767" t="s">
        <v>5646</v>
      </c>
    </row>
    <row r="1768" spans="1:8">
      <c r="A1768" t="n">
        <v>1767</v>
      </c>
      <c r="B1768" t="s">
        <v>8</v>
      </c>
      <c r="C1768" s="1" t="n">
        <v>41984.54711805555</v>
      </c>
      <c r="D1768" t="s">
        <v>5647</v>
      </c>
      <c r="E1768" t="s">
        <v>67</v>
      </c>
      <c r="F1768" t="s">
        <v>68</v>
      </c>
      <c r="G1768">
        <f>?UTF-8?Q?=E2=80=8BCorrect_The_Record_Thursday_December_11=2C_2014_Mor?=
	=?UTF-8?Q?ning_Roundup?=</f>
        <v/>
      </c>
      <c r="H1768" t="s">
        <v>5648</v>
      </c>
    </row>
    <row r="1769" spans="1:8">
      <c r="A1769" t="n">
        <v>1768</v>
      </c>
      <c r="B1769" t="s">
        <v>8</v>
      </c>
      <c r="C1769" s="1" t="n">
        <v>42063.86788194445</v>
      </c>
      <c r="D1769" t="s">
        <v>5649</v>
      </c>
      <c r="E1769" t="s">
        <v>739</v>
      </c>
      <c r="F1769" t="s">
        <v>25</v>
      </c>
      <c r="G1769" t="s">
        <v>5650</v>
      </c>
      <c r="H1769" t="s">
        <v>5651</v>
      </c>
    </row>
    <row r="1770" spans="1:8">
      <c r="A1770" t="n">
        <v>1769</v>
      </c>
      <c r="B1770" t="s">
        <v>8</v>
      </c>
      <c r="C1770" s="1" t="n">
        <v>41327.89672453704</v>
      </c>
      <c r="D1770" t="s">
        <v>5652</v>
      </c>
      <c r="E1770" t="s">
        <v>4290</v>
      </c>
      <c r="F1770" t="s">
        <v>5653</v>
      </c>
      <c r="G1770" t="s">
        <v>5654</v>
      </c>
      <c r="H1770" t="s">
        <v>5655</v>
      </c>
    </row>
    <row r="1771" spans="1:8">
      <c r="A1771" t="n">
        <v>1770</v>
      </c>
      <c r="B1771" t="s">
        <v>8</v>
      </c>
      <c r="C1771" s="1" t="n">
        <v>41988.89226851852</v>
      </c>
      <c r="D1771" t="s">
        <v>5656</v>
      </c>
      <c r="E1771" t="s">
        <v>111</v>
      </c>
      <c r="F1771" t="s">
        <v>52</v>
      </c>
      <c r="G1771" t="s">
        <v>5657</v>
      </c>
      <c r="H1771" t="s">
        <v>5658</v>
      </c>
    </row>
    <row r="1772" spans="1:8">
      <c r="A1772" t="n">
        <v>1771</v>
      </c>
      <c r="B1772" t="s">
        <v>8</v>
      </c>
      <c r="C1772" s="1" t="n">
        <v>42182.47804398148</v>
      </c>
      <c r="D1772" t="s">
        <v>5659</v>
      </c>
      <c r="E1772" t="s">
        <v>140</v>
      </c>
      <c r="F1772" t="s">
        <v>141</v>
      </c>
      <c r="G1772" t="s">
        <v>2859</v>
      </c>
      <c r="H1772" t="s">
        <v>5660</v>
      </c>
    </row>
    <row r="1773" spans="1:8">
      <c r="A1773" t="n">
        <v>1772</v>
      </c>
      <c r="B1773" t="s">
        <v>8</v>
      </c>
      <c r="C1773" s="1" t="n">
        <v>39612.84964120371</v>
      </c>
      <c r="D1773" t="s">
        <v>5661</v>
      </c>
      <c r="E1773" t="s">
        <v>5662</v>
      </c>
      <c r="F1773" t="s">
        <v>5663</v>
      </c>
      <c r="G1773" t="s">
        <v>5664</v>
      </c>
      <c r="H1773" t="s">
        <v>5665</v>
      </c>
    </row>
    <row r="1774" spans="1:8">
      <c r="A1774" t="n">
        <v>1773</v>
      </c>
      <c r="B1774" t="s">
        <v>8</v>
      </c>
      <c r="C1774" s="1" t="n">
        <v>39759.85960648148</v>
      </c>
      <c r="D1774" t="s">
        <v>5666</v>
      </c>
      <c r="E1774" t="s">
        <v>5062</v>
      </c>
      <c r="F1774" t="s">
        <v>5063</v>
      </c>
      <c r="G1774" t="s">
        <v>4201</v>
      </c>
      <c r="H1774" t="s">
        <v>5667</v>
      </c>
    </row>
    <row r="1775" spans="1:8">
      <c r="A1775" t="n">
        <v>1774</v>
      </c>
      <c r="B1775" t="s">
        <v>8</v>
      </c>
      <c r="C1775" s="1" t="n">
        <v>42138.79615740741</v>
      </c>
      <c r="D1775" t="s">
        <v>5668</v>
      </c>
      <c r="E1775" t="s">
        <v>739</v>
      </c>
      <c r="F1775" t="s">
        <v>25</v>
      </c>
      <c r="G1775" t="s">
        <v>5669</v>
      </c>
      <c r="H1775" t="s">
        <v>5670</v>
      </c>
    </row>
    <row r="1776" spans="1:8">
      <c r="A1776" t="n">
        <v>1775</v>
      </c>
      <c r="B1776" t="s">
        <v>1</v>
      </c>
      <c r="C1776" s="1" t="n">
        <v>42143.97472222222</v>
      </c>
      <c r="D1776" t="s">
        <v>5671</v>
      </c>
      <c r="E1776" t="s">
        <v>225</v>
      </c>
      <c r="F1776" t="s">
        <v>5672</v>
      </c>
      <c r="G1776" t="s">
        <v>5673</v>
      </c>
      <c r="H1776" t="s">
        <v>5674</v>
      </c>
    </row>
    <row r="1777" spans="1:8">
      <c r="A1777" t="n">
        <v>1776</v>
      </c>
      <c r="B1777" t="s">
        <v>8</v>
      </c>
      <c r="C1777" s="1" t="n">
        <v>42289.75521990741</v>
      </c>
      <c r="D1777" t="s">
        <v>5675</v>
      </c>
      <c r="E1777" t="s">
        <v>5083</v>
      </c>
      <c r="F1777" t="s">
        <v>5084</v>
      </c>
      <c r="G1777" t="s">
        <v>5676</v>
      </c>
      <c r="H1777" t="s">
        <v>5677</v>
      </c>
    </row>
    <row r="1778" spans="1:8">
      <c r="A1778" t="n">
        <v>1777</v>
      </c>
      <c r="B1778" t="s">
        <v>8</v>
      </c>
      <c r="C1778" s="1" t="n">
        <v>41957.78240740741</v>
      </c>
      <c r="D1778" t="s">
        <v>5678</v>
      </c>
      <c r="E1778" t="s">
        <v>67</v>
      </c>
      <c r="F1778" t="s">
        <v>68</v>
      </c>
      <c r="G1778">
        <f>?UTF-8?Q?=E2=80=8BCorrect_The_Record_Friday_November_14=2C_2014_After?=
	=?UTF-8?Q?noon_Roundup?=</f>
        <v/>
      </c>
      <c r="H1778" t="s">
        <v>5679</v>
      </c>
    </row>
    <row r="1779" spans="1:8">
      <c r="A1779" t="n">
        <v>1778</v>
      </c>
      <c r="B1779" t="s">
        <v>8</v>
      </c>
      <c r="C1779" s="1" t="n">
        <v>42179.29333333333</v>
      </c>
      <c r="D1779" t="s">
        <v>5680</v>
      </c>
      <c r="E1779">
        <f>?utf-8?Q?S.=20Daniel=20Abraham=20Center=20for=20Middle=20East=20Peace?=
	&lt;info@centerpeace.org&gt;</f>
        <v/>
      </c>
      <c r="F1779" t="s">
        <v>52</v>
      </c>
      <c r="G1779">
        <f>?utf-8?Q?News=20Update=20=2D=20June=2024=2C=202015?=</f>
        <v/>
      </c>
      <c r="H1779" t="s">
        <v>5681</v>
      </c>
    </row>
    <row r="1780" spans="1:8">
      <c r="A1780" t="n">
        <v>1779</v>
      </c>
      <c r="B1780" t="s">
        <v>8</v>
      </c>
      <c r="C1780" s="1" t="n">
        <v>42043.62591435185</v>
      </c>
      <c r="D1780" t="s">
        <v>5682</v>
      </c>
      <c r="E1780" t="s">
        <v>271</v>
      </c>
      <c r="F1780" t="s">
        <v>271</v>
      </c>
      <c r="G1780" t="s">
        <v>5683</v>
      </c>
      <c r="H1780" t="s">
        <v>5684</v>
      </c>
    </row>
    <row r="1781" spans="1:8">
      <c r="A1781" t="n">
        <v>1780</v>
      </c>
      <c r="B1781" t="s">
        <v>1</v>
      </c>
      <c r="C1781" s="1" t="n">
        <v>42412.95310185185</v>
      </c>
      <c r="D1781" t="s">
        <v>5685</v>
      </c>
      <c r="E1781" t="s">
        <v>529</v>
      </c>
      <c r="F1781" t="s">
        <v>56</v>
      </c>
      <c r="G1781" t="s">
        <v>5686</v>
      </c>
      <c r="H1781" t="s">
        <v>5687</v>
      </c>
    </row>
    <row r="1782" spans="1:8">
      <c r="A1782" t="n">
        <v>1781</v>
      </c>
      <c r="B1782" t="s">
        <v>8</v>
      </c>
      <c r="C1782" s="1" t="n">
        <v>39687.73128472222</v>
      </c>
      <c r="D1782" t="s">
        <v>5688</v>
      </c>
      <c r="E1782" t="s">
        <v>34</v>
      </c>
      <c r="F1782" t="s">
        <v>34</v>
      </c>
      <c r="G1782" t="s">
        <v>5689</v>
      </c>
      <c r="H1782" t="s">
        <v>5690</v>
      </c>
    </row>
    <row r="1783" spans="1:8">
      <c r="A1783" t="n">
        <v>1782</v>
      </c>
      <c r="B1783" t="s">
        <v>8</v>
      </c>
      <c r="C1783" s="1" t="n">
        <v>42029.84847222222</v>
      </c>
      <c r="D1783" t="s">
        <v>5691</v>
      </c>
      <c r="E1783" t="s">
        <v>111</v>
      </c>
      <c r="F1783" t="s">
        <v>52</v>
      </c>
      <c r="G1783" t="s">
        <v>5692</v>
      </c>
      <c r="H1783" t="s">
        <v>5693</v>
      </c>
    </row>
    <row r="1784" spans="1:8">
      <c r="A1784" t="n">
        <v>1783</v>
      </c>
      <c r="B1784" t="s">
        <v>8</v>
      </c>
      <c r="C1784" s="1" t="n">
        <v>41869.76086805556</v>
      </c>
      <c r="D1784" t="s">
        <v>5694</v>
      </c>
      <c r="E1784" t="s">
        <v>67</v>
      </c>
      <c r="F1784" t="s">
        <v>537</v>
      </c>
      <c r="G1784" t="s">
        <v>5695</v>
      </c>
      <c r="H1784" t="s">
        <v>5696</v>
      </c>
    </row>
    <row r="1785" spans="1:8">
      <c r="A1785" t="n">
        <v>1784</v>
      </c>
      <c r="B1785" t="s">
        <v>8</v>
      </c>
      <c r="C1785" s="1" t="n">
        <v>41438.64300925926</v>
      </c>
      <c r="D1785" t="s">
        <v>5697</v>
      </c>
      <c r="E1785">
        <f>?utf-8?Q?Devine=20Mulvey=20Longabaugh?= &lt;julian@devinemulvey.com&gt;</f>
        <v/>
      </c>
      <c r="F1785" t="s">
        <v>294</v>
      </c>
      <c r="G1785">
        <f>?utf-8?Q?Two=20Big=20Wins=20for=20Devine=20Mulvey=20Longabaugh?=</f>
        <v/>
      </c>
      <c r="H1785" t="s">
        <v>5698</v>
      </c>
    </row>
    <row r="1786" spans="1:8">
      <c r="A1786" t="n">
        <v>1785</v>
      </c>
      <c r="B1786" t="s">
        <v>8</v>
      </c>
      <c r="C1786" s="1" t="n">
        <v>40470.74685185185</v>
      </c>
      <c r="D1786" t="s">
        <v>5699</v>
      </c>
      <c r="E1786" t="s">
        <v>10</v>
      </c>
      <c r="F1786" t="s">
        <v>11</v>
      </c>
      <c r="G1786" t="s">
        <v>5700</v>
      </c>
      <c r="H1786" t="s">
        <v>5701</v>
      </c>
    </row>
    <row r="1787" spans="1:8">
      <c r="A1787" t="n">
        <v>1786</v>
      </c>
      <c r="B1787" t="s">
        <v>8</v>
      </c>
      <c r="C1787" s="1" t="n">
        <v>42408.88096064814</v>
      </c>
      <c r="D1787" t="s">
        <v>5702</v>
      </c>
      <c r="E1787" t="s">
        <v>270</v>
      </c>
      <c r="F1787" t="s">
        <v>5703</v>
      </c>
      <c r="G1787" t="s">
        <v>2441</v>
      </c>
      <c r="H1787" t="s">
        <v>5704</v>
      </c>
    </row>
    <row r="1788" spans="1:8">
      <c r="A1788" t="n">
        <v>1787</v>
      </c>
      <c r="B1788" t="s">
        <v>8</v>
      </c>
      <c r="C1788" s="1" t="n">
        <v>42298.78649305556</v>
      </c>
      <c r="D1788" t="s">
        <v>5705</v>
      </c>
      <c r="E1788" t="s">
        <v>372</v>
      </c>
      <c r="F1788" t="s">
        <v>150</v>
      </c>
      <c r="G1788" t="s">
        <v>5706</v>
      </c>
      <c r="H1788" t="s">
        <v>5707</v>
      </c>
    </row>
    <row r="1789" spans="1:8">
      <c r="A1789" t="n">
        <v>1788</v>
      </c>
      <c r="B1789" t="s">
        <v>8</v>
      </c>
      <c r="C1789" s="1" t="n">
        <v>39567.8399537037</v>
      </c>
      <c r="D1789" t="s">
        <v>5708</v>
      </c>
      <c r="E1789" t="s">
        <v>135</v>
      </c>
      <c r="F1789" t="s">
        <v>20</v>
      </c>
      <c r="G1789" t="s">
        <v>5709</v>
      </c>
      <c r="H1789" t="s">
        <v>5710</v>
      </c>
    </row>
    <row r="1790" spans="1:8">
      <c r="A1790" t="n">
        <v>1789</v>
      </c>
      <c r="B1790" t="s">
        <v>8</v>
      </c>
      <c r="C1790" s="1" t="n">
        <v>39644.5265625</v>
      </c>
      <c r="D1790" t="s">
        <v>5711</v>
      </c>
      <c r="E1790" t="s">
        <v>60</v>
      </c>
      <c r="F1790" t="s">
        <v>188</v>
      </c>
      <c r="G1790" t="s">
        <v>5712</v>
      </c>
      <c r="H1790" t="s">
        <v>5713</v>
      </c>
    </row>
    <row r="1791" spans="1:8">
      <c r="A1791" t="n">
        <v>1790</v>
      </c>
      <c r="B1791" t="s">
        <v>8</v>
      </c>
      <c r="C1791" s="1" t="n">
        <v>42130.48282407408</v>
      </c>
      <c r="D1791" t="s">
        <v>5714</v>
      </c>
      <c r="E1791" t="s">
        <v>87</v>
      </c>
      <c r="F1791" t="s">
        <v>87</v>
      </c>
      <c r="G1791" t="s">
        <v>5715</v>
      </c>
      <c r="H1791" t="s">
        <v>5716</v>
      </c>
    </row>
    <row r="1792" spans="1:8">
      <c r="A1792" t="n">
        <v>1791</v>
      </c>
      <c r="B1792" t="s">
        <v>8</v>
      </c>
      <c r="C1792" s="1" t="n">
        <v>39580.85538194444</v>
      </c>
      <c r="D1792" t="s">
        <v>5717</v>
      </c>
      <c r="E1792" t="s">
        <v>518</v>
      </c>
      <c r="F1792" t="s">
        <v>5718</v>
      </c>
      <c r="G1792" t="s">
        <v>5719</v>
      </c>
      <c r="H1792" t="s">
        <v>5720</v>
      </c>
    </row>
    <row r="1793" spans="1:8">
      <c r="A1793" t="n">
        <v>1792</v>
      </c>
      <c r="B1793" t="s">
        <v>8</v>
      </c>
      <c r="C1793" s="1" t="n">
        <v>42124.95248842592</v>
      </c>
      <c r="D1793" t="s">
        <v>5721</v>
      </c>
      <c r="E1793" t="s">
        <v>146</v>
      </c>
      <c r="F1793" t="s">
        <v>5722</v>
      </c>
      <c r="G1793" t="s">
        <v>5723</v>
      </c>
      <c r="H1793" t="s">
        <v>5724</v>
      </c>
    </row>
    <row r="1794" spans="1:8">
      <c r="A1794" t="n">
        <v>1793</v>
      </c>
      <c r="B1794" t="s">
        <v>8</v>
      </c>
      <c r="C1794" s="1" t="n">
        <v>41835.80438657408</v>
      </c>
      <c r="D1794" t="s">
        <v>5725</v>
      </c>
      <c r="E1794" t="s">
        <v>5726</v>
      </c>
      <c r="F1794" t="s">
        <v>5726</v>
      </c>
      <c r="G1794" t="s">
        <v>5727</v>
      </c>
      <c r="H1794" t="s">
        <v>5728</v>
      </c>
    </row>
    <row r="1795" spans="1:8">
      <c r="A1795" t="n">
        <v>1794</v>
      </c>
      <c r="B1795" t="s">
        <v>1</v>
      </c>
      <c r="C1795" s="1" t="n">
        <v>42184.83401620371</v>
      </c>
      <c r="D1795" t="s">
        <v>5729</v>
      </c>
      <c r="E1795" t="s">
        <v>24</v>
      </c>
      <c r="F1795" t="s">
        <v>25</v>
      </c>
      <c r="G1795" t="s">
        <v>850</v>
      </c>
      <c r="H1795" t="s">
        <v>5730</v>
      </c>
    </row>
    <row r="1796" spans="1:8">
      <c r="A1796" t="n">
        <v>1795</v>
      </c>
      <c r="B1796" t="s">
        <v>8</v>
      </c>
      <c r="C1796" s="1" t="n">
        <v>41850.5408912037</v>
      </c>
      <c r="D1796" t="s">
        <v>5731</v>
      </c>
      <c r="E1796" t="s">
        <v>67</v>
      </c>
      <c r="F1796" t="s">
        <v>68</v>
      </c>
      <c r="G1796" t="s">
        <v>5732</v>
      </c>
      <c r="H1796" t="s">
        <v>5733</v>
      </c>
    </row>
    <row r="1797" spans="1:8">
      <c r="A1797" t="n">
        <v>1796</v>
      </c>
      <c r="B1797" t="s">
        <v>8</v>
      </c>
      <c r="C1797" s="1" t="n">
        <v>41960.70209490741</v>
      </c>
      <c r="D1797" t="s">
        <v>5734</v>
      </c>
      <c r="E1797" t="s">
        <v>687</v>
      </c>
      <c r="F1797" t="s">
        <v>5735</v>
      </c>
      <c r="G1797" t="s">
        <v>5736</v>
      </c>
      <c r="H1797" t="s">
        <v>5737</v>
      </c>
    </row>
    <row r="1798" spans="1:8">
      <c r="A1798" t="n">
        <v>1797</v>
      </c>
      <c r="B1798" t="s">
        <v>8</v>
      </c>
      <c r="C1798" s="1" t="n">
        <v>42057.8486574074</v>
      </c>
      <c r="D1798" t="s">
        <v>5738</v>
      </c>
      <c r="E1798" t="s">
        <v>67</v>
      </c>
      <c r="F1798" t="s">
        <v>68</v>
      </c>
      <c r="G1798" t="s">
        <v>5739</v>
      </c>
      <c r="H1798" t="s">
        <v>5740</v>
      </c>
    </row>
    <row r="1799" spans="1:8">
      <c r="A1799" t="n">
        <v>1798</v>
      </c>
      <c r="B1799" t="s">
        <v>8</v>
      </c>
      <c r="C1799" s="1" t="n">
        <v>42238.541875</v>
      </c>
      <c r="D1799" t="s">
        <v>5741</v>
      </c>
      <c r="E1799" t="s">
        <v>554</v>
      </c>
      <c r="F1799" t="s">
        <v>555</v>
      </c>
      <c r="G1799" t="s">
        <v>5742</v>
      </c>
      <c r="H1799" t="s">
        <v>5743</v>
      </c>
    </row>
    <row r="1800" spans="1:8">
      <c r="A1800" t="n">
        <v>1799</v>
      </c>
      <c r="B1800" t="s">
        <v>1</v>
      </c>
      <c r="C1800" s="1" t="n">
        <v>42189.54268518519</v>
      </c>
      <c r="D1800" t="s">
        <v>5744</v>
      </c>
      <c r="E1800" t="s">
        <v>87</v>
      </c>
      <c r="F1800" t="s">
        <v>87</v>
      </c>
      <c r="G1800" t="s">
        <v>5745</v>
      </c>
      <c r="H1800" t="s">
        <v>5746</v>
      </c>
    </row>
    <row r="1801" spans="1:8">
      <c r="A1801" t="n">
        <v>1800</v>
      </c>
      <c r="B1801" t="s">
        <v>8</v>
      </c>
      <c r="C1801" s="1" t="n">
        <v>39651.63533564815</v>
      </c>
      <c r="D1801" t="s">
        <v>5747</v>
      </c>
      <c r="E1801" t="s">
        <v>1228</v>
      </c>
      <c r="F1801" t="s">
        <v>20</v>
      </c>
      <c r="G1801" t="s">
        <v>5748</v>
      </c>
      <c r="H1801" t="s">
        <v>5749</v>
      </c>
    </row>
    <row r="1802" spans="1:8">
      <c r="A1802" t="n">
        <v>1801</v>
      </c>
      <c r="B1802" t="s">
        <v>8</v>
      </c>
      <c r="C1802" s="1" t="n">
        <v>42327.58501157408</v>
      </c>
      <c r="D1802" t="s">
        <v>5750</v>
      </c>
      <c r="E1802">
        <f>?utf-8?Q?American=20Security=20Project?= &lt;info@americansecurityproject.org&gt;</f>
        <v/>
      </c>
      <c r="F1802" t="s">
        <v>294</v>
      </c>
      <c r="G1802">
        <f>?utf-8?Q?Latest=20News=20from=20the=20American=20Security=20Project?=</f>
        <v/>
      </c>
      <c r="H1802" t="s">
        <v>5751</v>
      </c>
    </row>
    <row r="1803" spans="1:8">
      <c r="A1803" t="n">
        <v>1802</v>
      </c>
      <c r="B1803" t="s">
        <v>8</v>
      </c>
      <c r="C1803" s="1" t="n">
        <v>42234.52109953704</v>
      </c>
      <c r="D1803" t="s">
        <v>5752</v>
      </c>
      <c r="E1803" t="s">
        <v>5644</v>
      </c>
      <c r="F1803" t="s">
        <v>56</v>
      </c>
      <c r="G1803" t="s">
        <v>5753</v>
      </c>
      <c r="H1803" t="s">
        <v>5754</v>
      </c>
    </row>
    <row r="1804" spans="1:8">
      <c r="A1804" t="n">
        <v>1803</v>
      </c>
      <c r="B1804" t="s">
        <v>8</v>
      </c>
      <c r="C1804" s="1" t="n">
        <v>42135.49015046296</v>
      </c>
      <c r="D1804" t="s">
        <v>5755</v>
      </c>
      <c r="E1804" t="s">
        <v>87</v>
      </c>
      <c r="F1804" t="s">
        <v>87</v>
      </c>
      <c r="G1804" t="s">
        <v>5756</v>
      </c>
      <c r="H1804" t="s">
        <v>5757</v>
      </c>
    </row>
    <row r="1805" spans="1:8">
      <c r="A1805" t="n">
        <v>1804</v>
      </c>
      <c r="B1805" t="s">
        <v>8</v>
      </c>
      <c r="C1805" s="1" t="n">
        <v>39795.68173611111</v>
      </c>
      <c r="D1805" t="s">
        <v>5758</v>
      </c>
      <c r="E1805" t="s">
        <v>1721</v>
      </c>
      <c r="G1805">
        <f>?big5?B?Rnc6ICCrWMO5tLXE4bx2pGqudrPHp0AoKFJ1c3Np?=
	=?big5?B?YSBQaG90b2dyYXBoZXIgWmVuaW4ncyBtYXN0ZXJw?=
	=?big5?B?aWVjZSkgW7B0vNakXavctM4hXQ==?=</f>
        <v/>
      </c>
      <c r="H1805" t="s">
        <v>5759</v>
      </c>
    </row>
    <row r="1806" spans="1:8">
      <c r="A1806" t="n">
        <v>1805</v>
      </c>
      <c r="B1806" t="s">
        <v>8</v>
      </c>
      <c r="C1806" s="1" t="n">
        <v>42088.63881944444</v>
      </c>
      <c r="D1806" t="s">
        <v>5760</v>
      </c>
      <c r="E1806" t="s">
        <v>266</v>
      </c>
      <c r="F1806" t="s">
        <v>140</v>
      </c>
      <c r="G1806" t="s">
        <v>5761</v>
      </c>
      <c r="H1806" t="s">
        <v>5762</v>
      </c>
    </row>
    <row r="1807" spans="1:8">
      <c r="A1807" t="n">
        <v>1806</v>
      </c>
      <c r="B1807" t="s">
        <v>8</v>
      </c>
      <c r="C1807" s="1" t="n">
        <v>41815.80552083333</v>
      </c>
      <c r="D1807" t="s">
        <v>5763</v>
      </c>
      <c r="E1807" t="s">
        <v>5726</v>
      </c>
      <c r="F1807" t="s">
        <v>5726</v>
      </c>
      <c r="G1807" t="s">
        <v>5764</v>
      </c>
      <c r="H1807" t="s">
        <v>5765</v>
      </c>
    </row>
    <row r="1808" spans="1:8">
      <c r="A1808" t="n">
        <v>1807</v>
      </c>
      <c r="B1808" t="s">
        <v>8</v>
      </c>
      <c r="C1808" s="1" t="n">
        <v>41850.77547453704</v>
      </c>
      <c r="D1808" t="s">
        <v>5766</v>
      </c>
      <c r="E1808" t="s">
        <v>67</v>
      </c>
      <c r="F1808" t="s">
        <v>68</v>
      </c>
      <c r="G1808" t="s">
        <v>5767</v>
      </c>
      <c r="H1808" t="s">
        <v>5768</v>
      </c>
    </row>
    <row r="1809" spans="1:8">
      <c r="A1809" t="n">
        <v>1808</v>
      </c>
      <c r="B1809" t="s">
        <v>8</v>
      </c>
      <c r="C1809" s="1" t="n">
        <v>41985.77325231482</v>
      </c>
      <c r="D1809" t="s">
        <v>5769</v>
      </c>
      <c r="E1809" t="s">
        <v>2368</v>
      </c>
      <c r="F1809" t="s">
        <v>555</v>
      </c>
      <c r="G1809" t="s">
        <v>5770</v>
      </c>
      <c r="H1809" t="s">
        <v>5771</v>
      </c>
    </row>
    <row r="1810" spans="1:8">
      <c r="A1810" t="n">
        <v>1809</v>
      </c>
      <c r="B1810" t="s">
        <v>1</v>
      </c>
      <c r="C1810" s="1" t="n">
        <v>42205.46641203704</v>
      </c>
      <c r="D1810" t="s">
        <v>5772</v>
      </c>
      <c r="E1810" t="s">
        <v>55</v>
      </c>
      <c r="F1810" t="s">
        <v>56</v>
      </c>
      <c r="G1810" t="s">
        <v>5773</v>
      </c>
      <c r="H1810" t="s">
        <v>5774</v>
      </c>
    </row>
    <row r="1811" spans="1:8">
      <c r="A1811" t="n">
        <v>1810</v>
      </c>
      <c r="B1811" t="s">
        <v>8</v>
      </c>
      <c r="C1811" s="1" t="n">
        <v>41924.01141203703</v>
      </c>
      <c r="D1811" t="s">
        <v>5775</v>
      </c>
      <c r="E1811" t="s">
        <v>5147</v>
      </c>
      <c r="F1811" t="s">
        <v>555</v>
      </c>
      <c r="G1811" t="s">
        <v>5776</v>
      </c>
      <c r="H1811" t="s">
        <v>5777</v>
      </c>
    </row>
    <row r="1812" spans="1:8">
      <c r="A1812" t="n">
        <v>1811</v>
      </c>
      <c r="B1812" t="s">
        <v>8</v>
      </c>
      <c r="C1812" s="1" t="n">
        <v>42058.56219907408</v>
      </c>
      <c r="D1812" t="s">
        <v>5778</v>
      </c>
      <c r="E1812" t="s">
        <v>67</v>
      </c>
      <c r="F1812" t="s">
        <v>68</v>
      </c>
      <c r="G1812">
        <f>?UTF-8?Q?=E2=80=8BCorrect_The_Record_Monday_February_23=2C_2015_Morni?=
	=?UTF-8?Q?ng_Roundup?=</f>
        <v/>
      </c>
      <c r="H1812" t="s">
        <v>5779</v>
      </c>
    </row>
    <row r="1813" spans="1:8">
      <c r="A1813" t="n">
        <v>1812</v>
      </c>
      <c r="B1813" t="s">
        <v>8</v>
      </c>
      <c r="C1813" s="1" t="n">
        <v>39759.86545138889</v>
      </c>
      <c r="D1813" t="s">
        <v>5780</v>
      </c>
      <c r="E1813" t="s">
        <v>3433</v>
      </c>
      <c r="F1813" t="s">
        <v>4200</v>
      </c>
      <c r="G1813" t="s">
        <v>4201</v>
      </c>
      <c r="H1813" t="s">
        <v>5781</v>
      </c>
    </row>
    <row r="1814" spans="1:8">
      <c r="A1814" t="n">
        <v>1813</v>
      </c>
      <c r="B1814" t="s">
        <v>8</v>
      </c>
      <c r="C1814" s="1" t="n">
        <v>39673.66995370371</v>
      </c>
      <c r="D1814" t="s">
        <v>5782</v>
      </c>
      <c r="E1814" t="s">
        <v>214</v>
      </c>
      <c r="F1814" t="s">
        <v>215</v>
      </c>
      <c r="G1814" t="s">
        <v>5783</v>
      </c>
      <c r="H1814" t="s">
        <v>5784</v>
      </c>
    </row>
    <row r="1815" spans="1:8">
      <c r="A1815" t="n">
        <v>1814</v>
      </c>
      <c r="B1815" t="s">
        <v>1</v>
      </c>
      <c r="C1815" s="1" t="n">
        <v>42251.46287037037</v>
      </c>
      <c r="D1815" t="s">
        <v>5785</v>
      </c>
      <c r="E1815" t="s">
        <v>311</v>
      </c>
      <c r="F1815" t="s">
        <v>56</v>
      </c>
      <c r="G1815" t="s">
        <v>5786</v>
      </c>
      <c r="H1815" t="s">
        <v>5787</v>
      </c>
    </row>
    <row r="1816" spans="1:8">
      <c r="A1816" t="n">
        <v>1815</v>
      </c>
      <c r="B1816" t="s">
        <v>8</v>
      </c>
      <c r="C1816" s="1" t="n">
        <v>42205.41200231481</v>
      </c>
      <c r="D1816" t="s">
        <v>5788</v>
      </c>
      <c r="E1816">
        <f>?utf-8?Q?S.=20Daniel=20Abraham=20Center=20for=20Middle=20East=20Peace?=
	&lt;info@centerpeace.org&gt;</f>
        <v/>
      </c>
      <c r="F1816" t="s">
        <v>52</v>
      </c>
      <c r="G1816">
        <f>?utf-8?Q?News=20Update=20=2D=20July=2020=2C=202015?=</f>
        <v/>
      </c>
      <c r="H1816" t="s">
        <v>5789</v>
      </c>
    </row>
    <row r="1817" spans="1:8">
      <c r="A1817" t="n">
        <v>1816</v>
      </c>
      <c r="B1817" t="s">
        <v>8</v>
      </c>
      <c r="C1817" s="1" t="n">
        <v>41199.66738425926</v>
      </c>
      <c r="D1817" t="s">
        <v>5790</v>
      </c>
      <c r="E1817" t="s">
        <v>5791</v>
      </c>
      <c r="F1817" t="s">
        <v>25</v>
      </c>
      <c r="G1817" t="s">
        <v>5792</v>
      </c>
      <c r="H1817" t="s">
        <v>5793</v>
      </c>
    </row>
    <row r="1818" spans="1:8">
      <c r="A1818" t="n">
        <v>1817</v>
      </c>
      <c r="B1818" t="s">
        <v>8</v>
      </c>
      <c r="C1818" s="1" t="n">
        <v>41857.86381944444</v>
      </c>
      <c r="D1818" t="s">
        <v>5794</v>
      </c>
      <c r="E1818" t="s">
        <v>2880</v>
      </c>
      <c r="F1818" t="s">
        <v>2880</v>
      </c>
      <c r="G1818" t="s">
        <v>5795</v>
      </c>
      <c r="H1818" t="s">
        <v>5796</v>
      </c>
    </row>
    <row r="1819" spans="1:8">
      <c r="A1819" t="n">
        <v>1818</v>
      </c>
      <c r="B1819" t="s">
        <v>1</v>
      </c>
      <c r="C1819" s="1" t="n">
        <v>42392.96087962963</v>
      </c>
      <c r="D1819" t="s">
        <v>5797</v>
      </c>
      <c r="E1819" t="s">
        <v>984</v>
      </c>
      <c r="F1819" t="s">
        <v>5798</v>
      </c>
      <c r="G1819" t="s">
        <v>3492</v>
      </c>
      <c r="H1819" t="s">
        <v>5799</v>
      </c>
    </row>
    <row r="1820" spans="1:8">
      <c r="A1820" t="n">
        <v>1819</v>
      </c>
      <c r="B1820" t="s">
        <v>8</v>
      </c>
      <c r="C1820" s="1" t="n">
        <v>41018.83238425926</v>
      </c>
      <c r="D1820" t="s">
        <v>5800</v>
      </c>
      <c r="E1820" t="s">
        <v>484</v>
      </c>
      <c r="F1820" t="s">
        <v>4220</v>
      </c>
      <c r="G1820" t="s">
        <v>4123</v>
      </c>
      <c r="H1820" t="s">
        <v>5801</v>
      </c>
    </row>
    <row r="1821" spans="1:8">
      <c r="A1821" t="n">
        <v>1820</v>
      </c>
      <c r="B1821" t="s">
        <v>8</v>
      </c>
      <c r="C1821" s="1" t="n">
        <v>42130.56590277778</v>
      </c>
      <c r="D1821" t="s">
        <v>5802</v>
      </c>
      <c r="E1821" t="s">
        <v>225</v>
      </c>
      <c r="F1821" t="s">
        <v>210</v>
      </c>
      <c r="G1821" t="s">
        <v>5803</v>
      </c>
      <c r="H1821" t="s">
        <v>5804</v>
      </c>
    </row>
    <row r="1822" spans="1:8">
      <c r="A1822" t="n">
        <v>1821</v>
      </c>
      <c r="B1822" t="s">
        <v>8</v>
      </c>
      <c r="C1822" s="1" t="n">
        <v>42271.78666666667</v>
      </c>
      <c r="D1822" t="s">
        <v>5805</v>
      </c>
      <c r="E1822" t="s">
        <v>25</v>
      </c>
      <c r="F1822" t="s">
        <v>984</v>
      </c>
      <c r="G1822" t="s">
        <v>5806</v>
      </c>
      <c r="H1822" t="s">
        <v>5807</v>
      </c>
    </row>
    <row r="1823" spans="1:8">
      <c r="A1823" t="n">
        <v>1822</v>
      </c>
      <c r="B1823" t="s">
        <v>8</v>
      </c>
      <c r="C1823" s="1" t="n">
        <v>42066.90738425926</v>
      </c>
      <c r="D1823" t="s">
        <v>5808</v>
      </c>
      <c r="E1823" t="s">
        <v>271</v>
      </c>
      <c r="F1823" t="s">
        <v>5809</v>
      </c>
      <c r="G1823" t="s">
        <v>5810</v>
      </c>
      <c r="H1823" t="s">
        <v>5811</v>
      </c>
    </row>
    <row r="1824" spans="1:8">
      <c r="A1824" t="n">
        <v>1823</v>
      </c>
      <c r="B1824" t="s">
        <v>8</v>
      </c>
      <c r="C1824" s="1" t="n">
        <v>39744.76238425926</v>
      </c>
      <c r="D1824" t="s">
        <v>5812</v>
      </c>
      <c r="E1824" t="s">
        <v>56</v>
      </c>
      <c r="F1824" t="s">
        <v>5813</v>
      </c>
      <c r="G1824" t="s">
        <v>4236</v>
      </c>
      <c r="H1824" t="s">
        <v>5814</v>
      </c>
    </row>
    <row r="1825" spans="1:8">
      <c r="A1825" t="n">
        <v>1824</v>
      </c>
      <c r="B1825" t="s">
        <v>8</v>
      </c>
      <c r="C1825" s="1" t="n">
        <v>39588.75314814815</v>
      </c>
      <c r="D1825" t="s">
        <v>5815</v>
      </c>
      <c r="E1825" t="s">
        <v>5816</v>
      </c>
      <c r="G1825" t="s">
        <v>5817</v>
      </c>
      <c r="H1825" t="s">
        <v>5818</v>
      </c>
    </row>
    <row r="1826" spans="1:8">
      <c r="A1826" t="n">
        <v>1825</v>
      </c>
      <c r="B1826" t="s">
        <v>8</v>
      </c>
      <c r="C1826" s="1" t="n">
        <v>42146.20646990741</v>
      </c>
      <c r="D1826" t="s">
        <v>5819</v>
      </c>
      <c r="E1826" t="s">
        <v>266</v>
      </c>
      <c r="F1826" t="s">
        <v>140</v>
      </c>
      <c r="G1826" t="s">
        <v>4253</v>
      </c>
      <c r="H1826" t="s">
        <v>5820</v>
      </c>
    </row>
    <row r="1827" spans="1:8">
      <c r="A1827" t="n">
        <v>1826</v>
      </c>
      <c r="B1827" t="s">
        <v>8</v>
      </c>
      <c r="C1827" s="1" t="n">
        <v>42032.91675925926</v>
      </c>
      <c r="D1827" t="s">
        <v>5821</v>
      </c>
      <c r="E1827" t="s">
        <v>67</v>
      </c>
      <c r="F1827" t="s">
        <v>68</v>
      </c>
      <c r="G1827" t="s">
        <v>5822</v>
      </c>
      <c r="H1827" t="s">
        <v>5823</v>
      </c>
    </row>
    <row r="1828" spans="1:8">
      <c r="A1828" t="n">
        <v>1827</v>
      </c>
      <c r="B1828" t="s">
        <v>8</v>
      </c>
      <c r="C1828" s="1" t="n">
        <v>39746.94277777777</v>
      </c>
      <c r="D1828" t="s">
        <v>5824</v>
      </c>
      <c r="E1828" t="s">
        <v>60</v>
      </c>
      <c r="F1828" t="s">
        <v>20</v>
      </c>
      <c r="G1828" t="s">
        <v>5825</v>
      </c>
      <c r="H1828" t="s">
        <v>5826</v>
      </c>
    </row>
    <row r="1829" spans="1:8">
      <c r="A1829" t="n">
        <v>1828</v>
      </c>
      <c r="B1829" t="s">
        <v>1</v>
      </c>
      <c r="C1829" s="1" t="n">
        <v>42396.67795138889</v>
      </c>
      <c r="D1829" t="s">
        <v>5827</v>
      </c>
      <c r="E1829" t="s">
        <v>5828</v>
      </c>
      <c r="F1829" t="s">
        <v>1590</v>
      </c>
      <c r="G1829">
        <f>?UTF-8?Q?Re=3A_The_Chelsea_Clinton_fundraiser_that_should_worry?=
	=?UTF-8?Q?_Hillary=E2=80=99s_pro=2DIsrael_backers?=</f>
        <v/>
      </c>
      <c r="H1829" t="s">
        <v>5829</v>
      </c>
    </row>
    <row r="1830" spans="1:8">
      <c r="A1830" t="n">
        <v>1829</v>
      </c>
      <c r="B1830" t="s">
        <v>8</v>
      </c>
      <c r="C1830" s="1" t="n">
        <v>39651.62826388889</v>
      </c>
      <c r="D1830" t="s">
        <v>5830</v>
      </c>
      <c r="E1830" t="s">
        <v>647</v>
      </c>
      <c r="F1830" t="s">
        <v>56</v>
      </c>
      <c r="G1830" t="s">
        <v>5831</v>
      </c>
      <c r="H1830" t="s">
        <v>5832</v>
      </c>
    </row>
    <row r="1831" spans="1:8">
      <c r="A1831" t="n">
        <v>1830</v>
      </c>
      <c r="B1831" t="s">
        <v>8</v>
      </c>
      <c r="C1831" s="1" t="n">
        <v>39415.8256712963</v>
      </c>
      <c r="D1831" t="s">
        <v>5833</v>
      </c>
      <c r="E1831" t="s">
        <v>720</v>
      </c>
      <c r="F1831" t="s">
        <v>721</v>
      </c>
      <c r="G1831" t="s">
        <v>5834</v>
      </c>
      <c r="H1831" t="s">
        <v>5835</v>
      </c>
    </row>
    <row r="1832" spans="1:8">
      <c r="A1832" t="n">
        <v>1831</v>
      </c>
      <c r="B1832" t="s">
        <v>8</v>
      </c>
      <c r="C1832" s="1" t="n">
        <v>42150.99130787037</v>
      </c>
      <c r="D1832" t="s">
        <v>5836</v>
      </c>
      <c r="E1832" t="s">
        <v>5837</v>
      </c>
      <c r="F1832" t="s">
        <v>1264</v>
      </c>
      <c r="G1832" t="s">
        <v>5838</v>
      </c>
      <c r="H1832" t="s">
        <v>5839</v>
      </c>
    </row>
    <row r="1833" spans="1:8">
      <c r="A1833" t="n">
        <v>1832</v>
      </c>
      <c r="B1833" t="s">
        <v>8</v>
      </c>
      <c r="C1833" s="1" t="n">
        <v>39665.74594907407</v>
      </c>
      <c r="D1833" t="s">
        <v>5840</v>
      </c>
      <c r="E1833" t="s">
        <v>955</v>
      </c>
      <c r="F1833" t="s">
        <v>20</v>
      </c>
      <c r="G1833" t="s">
        <v>5841</v>
      </c>
      <c r="H1833" t="s">
        <v>5842</v>
      </c>
    </row>
    <row r="1834" spans="1:8">
      <c r="A1834" t="n">
        <v>1833</v>
      </c>
      <c r="B1834" t="s">
        <v>8</v>
      </c>
      <c r="C1834" s="1" t="n">
        <v>42181.910625</v>
      </c>
      <c r="D1834" t="s">
        <v>5843</v>
      </c>
      <c r="E1834" t="s">
        <v>140</v>
      </c>
      <c r="F1834" t="s">
        <v>141</v>
      </c>
      <c r="G1834" t="s">
        <v>2859</v>
      </c>
      <c r="H1834" t="s">
        <v>5844</v>
      </c>
    </row>
    <row r="1835" spans="1:8">
      <c r="A1835" t="n">
        <v>1834</v>
      </c>
      <c r="B1835" t="s">
        <v>8</v>
      </c>
      <c r="C1835" s="1" t="n">
        <v>42131.88855324074</v>
      </c>
      <c r="D1835" t="s">
        <v>5845</v>
      </c>
      <c r="E1835" t="s">
        <v>25</v>
      </c>
      <c r="F1835" t="s">
        <v>5846</v>
      </c>
      <c r="G1835">
        <f>?UTF-8?Q?Fwd=3A_Our_President=27s_Visit_to_Our_Hometown_of_Beaver?=
	=?UTF-8?Q?ton=E2=80=94and_My_Children=27s_Request?=</f>
        <v/>
      </c>
      <c r="H1835" t="s">
        <v>5847</v>
      </c>
    </row>
    <row r="1836" spans="1:8">
      <c r="A1836" t="n">
        <v>1835</v>
      </c>
      <c r="B1836" t="s">
        <v>8</v>
      </c>
      <c r="C1836" s="1" t="n">
        <v>42083.78520833333</v>
      </c>
      <c r="D1836" t="s">
        <v>5848</v>
      </c>
      <c r="E1836" t="s">
        <v>5849</v>
      </c>
      <c r="F1836" t="s">
        <v>3868</v>
      </c>
      <c r="G1836" t="s">
        <v>5850</v>
      </c>
      <c r="H1836" t="s">
        <v>5851</v>
      </c>
    </row>
    <row r="1837" spans="1:8">
      <c r="A1837" t="n">
        <v>1836</v>
      </c>
      <c r="B1837" t="s">
        <v>8</v>
      </c>
      <c r="C1837" s="1" t="n">
        <v>42037.64375</v>
      </c>
      <c r="D1837" t="s">
        <v>5852</v>
      </c>
      <c r="E1837" t="s">
        <v>323</v>
      </c>
      <c r="F1837" t="s">
        <v>48</v>
      </c>
      <c r="G1837" t="s">
        <v>263</v>
      </c>
      <c r="H1837" t="s">
        <v>5853</v>
      </c>
    </row>
    <row r="1838" spans="1:8">
      <c r="A1838" t="n">
        <v>1837</v>
      </c>
      <c r="B1838" t="s">
        <v>8</v>
      </c>
      <c r="C1838" s="1" t="n">
        <v>39729.49784722222</v>
      </c>
      <c r="D1838" t="s">
        <v>5854</v>
      </c>
      <c r="E1838" t="s">
        <v>999</v>
      </c>
      <c r="F1838" t="s">
        <v>999</v>
      </c>
      <c r="G1838" t="s">
        <v>5855</v>
      </c>
      <c r="H1838" t="s">
        <v>5856</v>
      </c>
    </row>
    <row r="1839" spans="1:8">
      <c r="A1839" t="n">
        <v>1838</v>
      </c>
      <c r="B1839" t="s">
        <v>8</v>
      </c>
      <c r="C1839" s="1" t="n">
        <v>42397.90635416667</v>
      </c>
      <c r="D1839" t="s">
        <v>5857</v>
      </c>
      <c r="E1839">
        <f>?utf-8?Q?American=20Security=20Project?= &lt;info@americansecurityproject.org&gt;</f>
        <v/>
      </c>
      <c r="F1839" t="s">
        <v>56</v>
      </c>
      <c r="G1839">
        <f>?utf-8?Q?Latest=20News=20from=20the=20American=20Security=20Project?=</f>
        <v/>
      </c>
      <c r="H1839" t="s">
        <v>5858</v>
      </c>
    </row>
    <row r="1840" spans="1:8">
      <c r="A1840" t="n">
        <v>1839</v>
      </c>
      <c r="B1840" t="s">
        <v>8</v>
      </c>
      <c r="C1840" s="1" t="n">
        <v>42079.08108796296</v>
      </c>
      <c r="D1840" t="s">
        <v>5859</v>
      </c>
      <c r="E1840" t="s">
        <v>29</v>
      </c>
      <c r="F1840" t="s">
        <v>5860</v>
      </c>
      <c r="G1840" t="s">
        <v>299</v>
      </c>
      <c r="H1840" t="s">
        <v>5861</v>
      </c>
    </row>
    <row r="1841" spans="1:8">
      <c r="A1841" t="n">
        <v>1840</v>
      </c>
      <c r="B1841" t="s">
        <v>8</v>
      </c>
      <c r="C1841" s="1" t="n">
        <v>42115.63591435185</v>
      </c>
      <c r="D1841" t="s">
        <v>5862</v>
      </c>
      <c r="E1841" t="s">
        <v>739</v>
      </c>
      <c r="F1841" t="s">
        <v>5863</v>
      </c>
      <c r="G1841" t="s">
        <v>5864</v>
      </c>
      <c r="H1841" t="s">
        <v>5865</v>
      </c>
    </row>
    <row r="1842" spans="1:8">
      <c r="A1842" t="n">
        <v>1841</v>
      </c>
      <c r="B1842" t="s">
        <v>1</v>
      </c>
      <c r="C1842" s="1" t="n">
        <v>42411.91962962963</v>
      </c>
      <c r="D1842" t="s">
        <v>5866</v>
      </c>
      <c r="E1842" t="s">
        <v>106</v>
      </c>
      <c r="F1842" t="s">
        <v>107</v>
      </c>
      <c r="G1842" t="s">
        <v>5867</v>
      </c>
      <c r="H1842" t="s">
        <v>5868</v>
      </c>
    </row>
    <row r="1843" spans="1:8">
      <c r="A1843" t="n">
        <v>1842</v>
      </c>
      <c r="B1843" t="s">
        <v>8</v>
      </c>
      <c r="C1843" s="1" t="n">
        <v>42127.77127314815</v>
      </c>
      <c r="D1843" t="s">
        <v>5869</v>
      </c>
      <c r="E1843" t="s">
        <v>145</v>
      </c>
      <c r="F1843" t="s">
        <v>146</v>
      </c>
      <c r="G1843" t="s">
        <v>325</v>
      </c>
      <c r="H1843" t="s">
        <v>5870</v>
      </c>
    </row>
    <row r="1844" spans="1:8">
      <c r="A1844" t="n">
        <v>1843</v>
      </c>
      <c r="B1844" t="s">
        <v>8</v>
      </c>
      <c r="C1844" s="1" t="n">
        <v>39744.67162037037</v>
      </c>
      <c r="D1844" t="s">
        <v>5871</v>
      </c>
      <c r="E1844" t="s">
        <v>96</v>
      </c>
      <c r="F1844" t="s">
        <v>473</v>
      </c>
      <c r="G1844" t="s">
        <v>5872</v>
      </c>
      <c r="H1844" t="s">
        <v>5873</v>
      </c>
    </row>
    <row r="1845" spans="1:8">
      <c r="A1845" t="n">
        <v>1844</v>
      </c>
      <c r="B1845" t="s">
        <v>8</v>
      </c>
      <c r="C1845" s="1" t="n">
        <v>42117.70396990741</v>
      </c>
      <c r="D1845" t="s">
        <v>5874</v>
      </c>
      <c r="E1845" t="s">
        <v>984</v>
      </c>
      <c r="F1845" t="s">
        <v>5875</v>
      </c>
      <c r="G1845">
        <f>?UTF-8?Q?Fwd=3A_Politico=3A_Book_blowback_hits_Clinton=E2=80=99s_NYC_do?=
	=?UTF-8?Q?nor_kick=2Doff?=</f>
        <v/>
      </c>
      <c r="H1845" t="s">
        <v>5876</v>
      </c>
    </row>
    <row r="1846" spans="1:8">
      <c r="A1846" t="n">
        <v>1845</v>
      </c>
      <c r="B1846" t="s">
        <v>1</v>
      </c>
      <c r="C1846" s="1" t="n">
        <v>42084.02658564815</v>
      </c>
      <c r="D1846" t="s">
        <v>5877</v>
      </c>
      <c r="E1846" t="s">
        <v>48</v>
      </c>
      <c r="F1846" t="s">
        <v>5878</v>
      </c>
      <c r="G1846" t="s">
        <v>5879</v>
      </c>
      <c r="H1846" t="s">
        <v>5880</v>
      </c>
    </row>
    <row r="1847" spans="1:8">
      <c r="A1847" t="n">
        <v>1846</v>
      </c>
      <c r="B1847" t="s">
        <v>8</v>
      </c>
      <c r="C1847" s="1" t="n">
        <v>42397.1187037037</v>
      </c>
      <c r="D1847" t="s">
        <v>5881</v>
      </c>
      <c r="E1847" t="s">
        <v>43</v>
      </c>
      <c r="F1847" t="s">
        <v>5882</v>
      </c>
      <c r="G1847" t="s">
        <v>5883</v>
      </c>
      <c r="H1847" t="s">
        <v>5884</v>
      </c>
    </row>
    <row r="1848" spans="1:8">
      <c r="A1848" t="n">
        <v>1847</v>
      </c>
      <c r="B1848" t="s">
        <v>8</v>
      </c>
      <c r="C1848" s="1" t="n">
        <v>39795.00556712963</v>
      </c>
      <c r="D1848" t="s">
        <v>5885</v>
      </c>
      <c r="E1848" t="s">
        <v>5886</v>
      </c>
      <c r="F1848" t="s">
        <v>5887</v>
      </c>
      <c r="G1848" t="s">
        <v>5888</v>
      </c>
      <c r="H1848" t="s">
        <v>5889</v>
      </c>
    </row>
    <row r="1849" spans="1:8">
      <c r="A1849" t="n">
        <v>1848</v>
      </c>
      <c r="B1849" t="s">
        <v>8</v>
      </c>
      <c r="C1849" s="1" t="n">
        <v>42013.87766203703</v>
      </c>
      <c r="D1849" t="s">
        <v>5890</v>
      </c>
      <c r="E1849" t="s">
        <v>67</v>
      </c>
      <c r="F1849" t="s">
        <v>68</v>
      </c>
      <c r="G1849" t="s">
        <v>5891</v>
      </c>
      <c r="H1849" t="s">
        <v>5892</v>
      </c>
    </row>
    <row r="1850" spans="1:8">
      <c r="A1850" t="n">
        <v>1849</v>
      </c>
      <c r="B1850" t="s">
        <v>8</v>
      </c>
      <c r="C1850" s="1" t="n">
        <v>39645.104375</v>
      </c>
      <c r="D1850" t="s">
        <v>5893</v>
      </c>
      <c r="E1850" t="s">
        <v>214</v>
      </c>
      <c r="F1850" t="s">
        <v>215</v>
      </c>
      <c r="G1850" t="s">
        <v>5894</v>
      </c>
      <c r="H1850" t="s">
        <v>5895</v>
      </c>
    </row>
    <row r="1851" spans="1:8">
      <c r="A1851" t="n">
        <v>1850</v>
      </c>
      <c r="B1851" t="s">
        <v>8</v>
      </c>
      <c r="C1851" s="1" t="n">
        <v>40987.5134375</v>
      </c>
      <c r="D1851" t="s">
        <v>5896</v>
      </c>
      <c r="E1851" t="s">
        <v>5897</v>
      </c>
      <c r="F1851" t="s">
        <v>5898</v>
      </c>
      <c r="G1851" t="s">
        <v>4604</v>
      </c>
      <c r="H1851" t="s">
        <v>5899</v>
      </c>
    </row>
    <row r="1852" spans="1:8">
      <c r="A1852" t="n">
        <v>1851</v>
      </c>
      <c r="B1852" t="s">
        <v>1</v>
      </c>
      <c r="C1852" s="1" t="n">
        <v>42078.0671412037</v>
      </c>
      <c r="D1852" t="s">
        <v>5900</v>
      </c>
      <c r="E1852" t="s">
        <v>48</v>
      </c>
      <c r="F1852" t="s">
        <v>25</v>
      </c>
      <c r="G1852" t="s">
        <v>801</v>
      </c>
      <c r="H1852" t="s">
        <v>5901</v>
      </c>
    </row>
    <row r="1853" spans="1:8">
      <c r="A1853" t="n">
        <v>1852</v>
      </c>
      <c r="B1853" t="s">
        <v>1</v>
      </c>
      <c r="C1853" s="1" t="n">
        <v>42271.78696759259</v>
      </c>
      <c r="D1853" t="s">
        <v>5902</v>
      </c>
      <c r="E1853" t="s">
        <v>984</v>
      </c>
      <c r="F1853" t="s">
        <v>25</v>
      </c>
      <c r="G1853" t="s">
        <v>5903</v>
      </c>
      <c r="H1853" t="s">
        <v>5904</v>
      </c>
    </row>
    <row r="1854" spans="1:8">
      <c r="A1854" t="n">
        <v>1853</v>
      </c>
      <c r="B1854" t="s">
        <v>8</v>
      </c>
      <c r="C1854" s="1" t="n">
        <v>41964.82988425926</v>
      </c>
      <c r="D1854" t="s">
        <v>5905</v>
      </c>
      <c r="E1854" t="s">
        <v>67</v>
      </c>
      <c r="F1854" t="s">
        <v>68</v>
      </c>
      <c r="G1854" t="s">
        <v>5906</v>
      </c>
      <c r="H1854" t="s">
        <v>5907</v>
      </c>
    </row>
    <row r="1855" spans="1:8">
      <c r="A1855" t="n">
        <v>1854</v>
      </c>
      <c r="B1855" t="s">
        <v>1</v>
      </c>
      <c r="C1855" s="1" t="n">
        <v>41845.94912037037</v>
      </c>
      <c r="D1855" t="s">
        <v>5908</v>
      </c>
      <c r="E1855" t="s">
        <v>425</v>
      </c>
      <c r="F1855" t="s">
        <v>56</v>
      </c>
      <c r="G1855" t="s">
        <v>5909</v>
      </c>
      <c r="H1855" t="s">
        <v>5910</v>
      </c>
    </row>
    <row r="1856" spans="1:8">
      <c r="A1856" t="n">
        <v>1855</v>
      </c>
      <c r="B1856" t="s">
        <v>8</v>
      </c>
      <c r="C1856" s="1" t="n">
        <v>40260.89907407408</v>
      </c>
      <c r="D1856" t="s">
        <v>5911</v>
      </c>
      <c r="E1856" t="s">
        <v>5912</v>
      </c>
      <c r="F1856" t="s">
        <v>20</v>
      </c>
      <c r="G1856" t="s">
        <v>5913</v>
      </c>
      <c r="H1856" t="s">
        <v>5914</v>
      </c>
    </row>
    <row r="1857" spans="1:8">
      <c r="A1857" t="n">
        <v>1856</v>
      </c>
      <c r="B1857" t="s">
        <v>8</v>
      </c>
      <c r="C1857" s="1" t="n">
        <v>40456.60369212963</v>
      </c>
      <c r="D1857" t="s">
        <v>5915</v>
      </c>
      <c r="E1857" t="s">
        <v>10</v>
      </c>
      <c r="F1857" t="s">
        <v>11</v>
      </c>
      <c r="G1857" t="s">
        <v>5916</v>
      </c>
      <c r="H1857" t="s">
        <v>5917</v>
      </c>
    </row>
    <row r="1858" spans="1:8">
      <c r="A1858" t="n">
        <v>1857</v>
      </c>
      <c r="B1858" t="s">
        <v>8</v>
      </c>
      <c r="C1858" s="1" t="n">
        <v>40301.91209490741</v>
      </c>
      <c r="D1858" t="s">
        <v>5918</v>
      </c>
      <c r="E1858" t="s">
        <v>1717</v>
      </c>
      <c r="F1858" t="s">
        <v>56</v>
      </c>
      <c r="G1858" t="s">
        <v>5919</v>
      </c>
      <c r="H1858" t="s">
        <v>5920</v>
      </c>
    </row>
    <row r="1859" spans="1:8">
      <c r="A1859" t="n">
        <v>1858</v>
      </c>
      <c r="B1859" t="s">
        <v>8</v>
      </c>
      <c r="C1859" s="1" t="n">
        <v>42219.90836805556</v>
      </c>
      <c r="D1859" t="s">
        <v>5921</v>
      </c>
      <c r="E1859" t="s">
        <v>179</v>
      </c>
      <c r="F1859" t="s">
        <v>25</v>
      </c>
      <c r="G1859">
        <f>?Windows-1252?Q?Fwd:_EPA=92s_nuclear_shift_eases_climate_goals_for_South?=
 =?Windows-1252?Q?_Carolina,_Georgia?=</f>
        <v/>
      </c>
      <c r="H1859" t="s">
        <v>5922</v>
      </c>
    </row>
    <row r="1860" spans="1:8">
      <c r="A1860" t="n">
        <v>1859</v>
      </c>
      <c r="B1860" t="s">
        <v>8</v>
      </c>
      <c r="C1860" s="1" t="n">
        <v>41171.45559027778</v>
      </c>
      <c r="D1860" t="s">
        <v>5923</v>
      </c>
      <c r="E1860" t="s">
        <v>2032</v>
      </c>
      <c r="F1860" t="s">
        <v>20</v>
      </c>
      <c r="G1860" t="s">
        <v>5924</v>
      </c>
      <c r="H1860" t="s">
        <v>5925</v>
      </c>
    </row>
    <row r="1861" spans="1:8">
      <c r="A1861" t="n">
        <v>1860</v>
      </c>
      <c r="B1861" t="s">
        <v>8</v>
      </c>
      <c r="C1861" s="1" t="n">
        <v>41865.7422337963</v>
      </c>
      <c r="D1861" t="s">
        <v>5926</v>
      </c>
      <c r="E1861" t="s">
        <v>67</v>
      </c>
      <c r="F1861" t="s">
        <v>68</v>
      </c>
      <c r="G1861" t="s">
        <v>5927</v>
      </c>
      <c r="H1861" t="s">
        <v>5928</v>
      </c>
    </row>
    <row r="1862" spans="1:8">
      <c r="A1862" t="n">
        <v>1861</v>
      </c>
      <c r="B1862" t="s">
        <v>8</v>
      </c>
      <c r="C1862" s="1" t="n">
        <v>42121.96743055555</v>
      </c>
      <c r="D1862" t="s">
        <v>5929</v>
      </c>
      <c r="E1862" t="s">
        <v>132</v>
      </c>
      <c r="F1862" t="s">
        <v>5930</v>
      </c>
      <c r="G1862" t="s">
        <v>5931</v>
      </c>
      <c r="H1862" t="s">
        <v>5932</v>
      </c>
    </row>
    <row r="1863" spans="1:8">
      <c r="A1863" t="n">
        <v>1862</v>
      </c>
      <c r="B1863" t="s">
        <v>1</v>
      </c>
      <c r="C1863" s="1" t="n">
        <v>42216.91760416667</v>
      </c>
      <c r="D1863" t="s">
        <v>5933</v>
      </c>
      <c r="E1863" t="s">
        <v>1677</v>
      </c>
      <c r="F1863" t="s">
        <v>145</v>
      </c>
      <c r="G1863" t="s">
        <v>1678</v>
      </c>
      <c r="H1863" t="s">
        <v>5934</v>
      </c>
    </row>
    <row r="1864" spans="1:8">
      <c r="A1864" t="n">
        <v>1863</v>
      </c>
      <c r="B1864" t="s">
        <v>1</v>
      </c>
      <c r="C1864" s="1" t="n">
        <v>42106.05216435185</v>
      </c>
      <c r="D1864" t="s">
        <v>5935</v>
      </c>
      <c r="E1864" t="s">
        <v>38</v>
      </c>
      <c r="F1864" t="s">
        <v>210</v>
      </c>
      <c r="G1864" t="s">
        <v>5936</v>
      </c>
      <c r="H1864" t="s">
        <v>5937</v>
      </c>
    </row>
    <row r="1865" spans="1:8">
      <c r="A1865" t="n">
        <v>1864</v>
      </c>
      <c r="B1865" t="s">
        <v>8</v>
      </c>
      <c r="C1865" s="1" t="n">
        <v>41676.85408564815</v>
      </c>
      <c r="D1865" t="s">
        <v>5938</v>
      </c>
      <c r="E1865" t="s">
        <v>5939</v>
      </c>
      <c r="F1865" t="s">
        <v>25</v>
      </c>
      <c r="G1865" t="s">
        <v>5940</v>
      </c>
      <c r="H1865" t="s">
        <v>5941</v>
      </c>
    </row>
    <row r="1866" spans="1:8">
      <c r="A1866" t="n">
        <v>1865</v>
      </c>
      <c r="B1866" t="s">
        <v>8</v>
      </c>
      <c r="C1866" s="1" t="n">
        <v>41993.81487268519</v>
      </c>
      <c r="D1866" t="s">
        <v>5942</v>
      </c>
      <c r="E1866" t="s">
        <v>67</v>
      </c>
      <c r="F1866" t="s">
        <v>68</v>
      </c>
      <c r="G1866" t="s">
        <v>5943</v>
      </c>
      <c r="H1866" t="s">
        <v>5944</v>
      </c>
    </row>
    <row r="1867" spans="1:8">
      <c r="A1867" t="n">
        <v>1866</v>
      </c>
      <c r="B1867" t="s">
        <v>8</v>
      </c>
      <c r="C1867" s="1" t="n">
        <v>41962.57189814815</v>
      </c>
      <c r="D1867" t="s">
        <v>5945</v>
      </c>
      <c r="E1867" t="s">
        <v>67</v>
      </c>
      <c r="F1867" t="s">
        <v>68</v>
      </c>
      <c r="G1867" t="s">
        <v>5946</v>
      </c>
      <c r="H1867" t="s">
        <v>5947</v>
      </c>
    </row>
    <row r="1868" spans="1:8">
      <c r="A1868" t="n">
        <v>1867</v>
      </c>
      <c r="B1868" t="s">
        <v>8</v>
      </c>
      <c r="C1868" s="1" t="n">
        <v>41890.76319444444</v>
      </c>
      <c r="D1868" t="s">
        <v>5948</v>
      </c>
      <c r="E1868" t="s">
        <v>67</v>
      </c>
      <c r="F1868" t="s">
        <v>68</v>
      </c>
      <c r="G1868" t="s">
        <v>5949</v>
      </c>
      <c r="H1868" t="s">
        <v>5950</v>
      </c>
    </row>
    <row r="1869" spans="1:8">
      <c r="A1869" t="n">
        <v>1868</v>
      </c>
      <c r="B1869" t="s">
        <v>8</v>
      </c>
      <c r="C1869" s="1" t="n">
        <v>42166.46896990741</v>
      </c>
      <c r="D1869" t="s">
        <v>5951</v>
      </c>
      <c r="E1869" t="s">
        <v>87</v>
      </c>
      <c r="F1869" t="s">
        <v>87</v>
      </c>
      <c r="G1869" t="s">
        <v>5952</v>
      </c>
      <c r="H1869" t="s">
        <v>5953</v>
      </c>
    </row>
    <row r="1870" spans="1:8">
      <c r="A1870" t="n">
        <v>1869</v>
      </c>
      <c r="B1870" t="s">
        <v>8</v>
      </c>
      <c r="C1870" s="1" t="n">
        <v>41761.62196759259</v>
      </c>
      <c r="D1870" t="s">
        <v>5954</v>
      </c>
      <c r="E1870" t="s">
        <v>1009</v>
      </c>
      <c r="F1870" t="s">
        <v>5955</v>
      </c>
      <c r="G1870" t="s">
        <v>5956</v>
      </c>
      <c r="H1870" t="s">
        <v>5957</v>
      </c>
    </row>
    <row r="1871" spans="1:8">
      <c r="A1871" t="n">
        <v>1870</v>
      </c>
      <c r="B1871" t="s">
        <v>8</v>
      </c>
      <c r="C1871" s="1" t="n">
        <v>40538.92184027778</v>
      </c>
      <c r="D1871" t="s">
        <v>5958</v>
      </c>
      <c r="E1871" t="s">
        <v>2000</v>
      </c>
      <c r="F1871" t="s">
        <v>5959</v>
      </c>
      <c r="G1871" t="s">
        <v>5960</v>
      </c>
      <c r="H1871" t="s">
        <v>5961</v>
      </c>
    </row>
    <row r="1872" spans="1:8">
      <c r="A1872" t="n">
        <v>1871</v>
      </c>
      <c r="B1872" t="s">
        <v>1</v>
      </c>
      <c r="C1872" s="1" t="n">
        <v>42392.97008101852</v>
      </c>
      <c r="D1872" t="s">
        <v>5962</v>
      </c>
      <c r="E1872" t="s">
        <v>5162</v>
      </c>
      <c r="F1872" t="s">
        <v>651</v>
      </c>
      <c r="G1872" t="s">
        <v>5163</v>
      </c>
      <c r="H1872" t="s">
        <v>5963</v>
      </c>
    </row>
    <row r="1873" spans="1:8">
      <c r="A1873" t="n">
        <v>1872</v>
      </c>
      <c r="B1873" t="s">
        <v>8</v>
      </c>
      <c r="C1873" s="1" t="n">
        <v>41272.46266203704</v>
      </c>
      <c r="D1873" t="s">
        <v>5964</v>
      </c>
      <c r="E1873" t="s">
        <v>5965</v>
      </c>
      <c r="F1873" t="s">
        <v>56</v>
      </c>
      <c r="G1873" t="s">
        <v>5966</v>
      </c>
      <c r="H1873" t="s">
        <v>5967</v>
      </c>
    </row>
    <row r="1874" spans="1:8">
      <c r="A1874" t="n">
        <v>1873</v>
      </c>
      <c r="B1874" t="s">
        <v>8</v>
      </c>
      <c r="C1874" s="1" t="n">
        <v>39665.52974537037</v>
      </c>
      <c r="D1874" t="s">
        <v>5968</v>
      </c>
      <c r="E1874" t="s">
        <v>60</v>
      </c>
      <c r="F1874" t="s">
        <v>188</v>
      </c>
      <c r="G1874" t="s">
        <v>5969</v>
      </c>
      <c r="H1874" t="s">
        <v>5970</v>
      </c>
    </row>
    <row r="1875" spans="1:8">
      <c r="A1875" t="n">
        <v>1874</v>
      </c>
      <c r="B1875" t="s">
        <v>8</v>
      </c>
      <c r="C1875" s="1" t="n">
        <v>39640.80203703704</v>
      </c>
      <c r="D1875" t="s">
        <v>5971</v>
      </c>
      <c r="E1875" t="s">
        <v>5972</v>
      </c>
      <c r="F1875" t="s">
        <v>5973</v>
      </c>
      <c r="G1875" t="s">
        <v>5974</v>
      </c>
      <c r="H1875" t="s">
        <v>5975</v>
      </c>
    </row>
    <row r="1876" spans="1:8">
      <c r="A1876" t="n">
        <v>1875</v>
      </c>
      <c r="B1876" t="s">
        <v>8</v>
      </c>
      <c r="C1876" s="1" t="n">
        <v>42411.87597222222</v>
      </c>
      <c r="D1876" t="s">
        <v>5976</v>
      </c>
      <c r="E1876">
        <f>?utf-8?Q?American=20Security=20Project?= &lt;info@americansecurityproject.org&gt;</f>
        <v/>
      </c>
      <c r="F1876" t="s">
        <v>56</v>
      </c>
      <c r="G1876">
        <f>?utf-8?Q?Latest=20News=20from=20the=20American=20Security=20Project?=</f>
        <v/>
      </c>
      <c r="H1876" t="s">
        <v>5977</v>
      </c>
    </row>
    <row r="1877" spans="1:8">
      <c r="A1877" t="n">
        <v>1876</v>
      </c>
      <c r="B1877" t="s">
        <v>8</v>
      </c>
      <c r="C1877" s="1" t="n">
        <v>42216.69538194445</v>
      </c>
      <c r="D1877" t="s">
        <v>5978</v>
      </c>
      <c r="E1877" t="s">
        <v>145</v>
      </c>
      <c r="F1877" t="s">
        <v>5979</v>
      </c>
      <c r="G1877" t="s">
        <v>1275</v>
      </c>
      <c r="H1877" t="s">
        <v>5980</v>
      </c>
    </row>
    <row r="1878" spans="1:8">
      <c r="A1878" t="n">
        <v>1877</v>
      </c>
      <c r="B1878" t="s">
        <v>8</v>
      </c>
      <c r="C1878" s="1" t="n">
        <v>42079.0955787037</v>
      </c>
      <c r="D1878" t="s">
        <v>5981</v>
      </c>
      <c r="E1878" t="s">
        <v>323</v>
      </c>
      <c r="F1878" t="s">
        <v>5982</v>
      </c>
      <c r="G1878" t="s">
        <v>299</v>
      </c>
      <c r="H1878" t="s">
        <v>5983</v>
      </c>
    </row>
    <row r="1879" spans="1:8">
      <c r="A1879" t="n">
        <v>1878</v>
      </c>
      <c r="B1879" t="s">
        <v>1</v>
      </c>
      <c r="C1879" s="1" t="n">
        <v>42300.9496412037</v>
      </c>
      <c r="D1879" t="s">
        <v>5984</v>
      </c>
      <c r="E1879" t="s">
        <v>425</v>
      </c>
      <c r="F1879" t="s">
        <v>56</v>
      </c>
      <c r="G1879" t="s">
        <v>5985</v>
      </c>
      <c r="H1879" t="s">
        <v>5986</v>
      </c>
    </row>
    <row r="1880" spans="1:8">
      <c r="A1880" t="n">
        <v>1879</v>
      </c>
      <c r="B1880" t="s">
        <v>8</v>
      </c>
      <c r="C1880" s="1" t="n">
        <v>41864.74030092593</v>
      </c>
      <c r="D1880" t="s">
        <v>5987</v>
      </c>
      <c r="E1880" t="s">
        <v>67</v>
      </c>
      <c r="F1880" t="s">
        <v>68</v>
      </c>
      <c r="G1880" t="s">
        <v>5988</v>
      </c>
      <c r="H1880" t="s">
        <v>5989</v>
      </c>
    </row>
    <row r="1881" spans="1:8">
      <c r="A1881" t="n">
        <v>1880</v>
      </c>
      <c r="B1881" t="s">
        <v>1</v>
      </c>
      <c r="C1881" s="1" t="n">
        <v>41158.93679398148</v>
      </c>
      <c r="D1881" t="s">
        <v>5990</v>
      </c>
      <c r="E1881" t="s">
        <v>5991</v>
      </c>
      <c r="F1881" t="s">
        <v>5991</v>
      </c>
      <c r="G1881" t="s">
        <v>5992</v>
      </c>
      <c r="H1881" t="s">
        <v>5993</v>
      </c>
    </row>
    <row r="1882" spans="1:8">
      <c r="A1882" t="n">
        <v>1881</v>
      </c>
      <c r="B1882" t="s">
        <v>1</v>
      </c>
      <c r="C1882" s="1" t="n">
        <v>42281.8163425926</v>
      </c>
      <c r="D1882" t="s">
        <v>5994</v>
      </c>
      <c r="E1882" t="s">
        <v>146</v>
      </c>
      <c r="F1882" t="s">
        <v>5995</v>
      </c>
      <c r="G1882" t="s">
        <v>5996</v>
      </c>
      <c r="H1882" t="s">
        <v>5997</v>
      </c>
    </row>
    <row r="1883" spans="1:8">
      <c r="A1883" t="n">
        <v>1882</v>
      </c>
      <c r="B1883" t="s">
        <v>8</v>
      </c>
      <c r="C1883" s="1" t="n">
        <v>41896.88390046296</v>
      </c>
      <c r="D1883" t="s">
        <v>5998</v>
      </c>
      <c r="E1883" t="s">
        <v>111</v>
      </c>
      <c r="F1883" t="s">
        <v>52</v>
      </c>
      <c r="G1883" t="s">
        <v>5999</v>
      </c>
      <c r="H1883" t="s">
        <v>6000</v>
      </c>
    </row>
    <row r="1884" spans="1:8">
      <c r="A1884" t="n">
        <v>1883</v>
      </c>
      <c r="B1884" t="s">
        <v>1</v>
      </c>
      <c r="C1884" s="1" t="n">
        <v>42131.9522337963</v>
      </c>
      <c r="D1884" t="s">
        <v>6001</v>
      </c>
      <c r="E1884" t="s">
        <v>2099</v>
      </c>
      <c r="F1884" t="s">
        <v>5182</v>
      </c>
      <c r="G1884">
        <f>?utf-8?Q?Re:_Our_President's_Visit_to_Our_Hometown_of_Beaverton?=
 =?utf-8?Q?=E2=80=94and_My_Children's_Request?=</f>
        <v/>
      </c>
      <c r="H1884" t="s">
        <v>6002</v>
      </c>
    </row>
    <row r="1885" spans="1:8">
      <c r="A1885" t="n">
        <v>1884</v>
      </c>
      <c r="B1885" t="s">
        <v>8</v>
      </c>
      <c r="C1885" s="1" t="n">
        <v>39665.65461805555</v>
      </c>
      <c r="D1885" t="s">
        <v>6003</v>
      </c>
      <c r="E1885" t="s">
        <v>949</v>
      </c>
      <c r="F1885" t="s">
        <v>20</v>
      </c>
      <c r="G1885" t="s">
        <v>6004</v>
      </c>
      <c r="H1885" t="s">
        <v>6005</v>
      </c>
    </row>
    <row r="1886" spans="1:8">
      <c r="A1886" t="n">
        <v>1885</v>
      </c>
      <c r="B1886" t="s">
        <v>8</v>
      </c>
      <c r="C1886" s="1" t="n">
        <v>41017.69952546297</v>
      </c>
      <c r="D1886" t="s">
        <v>6006</v>
      </c>
      <c r="E1886" t="s">
        <v>484</v>
      </c>
      <c r="F1886" t="s">
        <v>4220</v>
      </c>
      <c r="G1886" t="s">
        <v>6007</v>
      </c>
      <c r="H1886" t="s">
        <v>6008</v>
      </c>
    </row>
    <row r="1887" spans="1:8">
      <c r="A1887" t="n">
        <v>1886</v>
      </c>
      <c r="B1887" t="s">
        <v>8</v>
      </c>
      <c r="C1887" s="1" t="n">
        <v>39659.64837962963</v>
      </c>
      <c r="D1887" t="s">
        <v>6009</v>
      </c>
      <c r="E1887" t="s">
        <v>34</v>
      </c>
      <c r="F1887" t="s">
        <v>34</v>
      </c>
      <c r="G1887" t="s">
        <v>6010</v>
      </c>
      <c r="H1887" t="s">
        <v>6011</v>
      </c>
    </row>
    <row r="1888" spans="1:8">
      <c r="A1888" t="n">
        <v>1887</v>
      </c>
      <c r="B1888" t="s">
        <v>8</v>
      </c>
      <c r="C1888" s="1" t="n">
        <v>39648.58554398148</v>
      </c>
      <c r="D1888" t="s">
        <v>6012</v>
      </c>
      <c r="E1888" t="s">
        <v>230</v>
      </c>
      <c r="F1888" t="s">
        <v>5070</v>
      </c>
      <c r="G1888" t="s">
        <v>5071</v>
      </c>
      <c r="H1888" t="s">
        <v>6013</v>
      </c>
    </row>
    <row r="1889" spans="1:8">
      <c r="A1889" t="n">
        <v>1888</v>
      </c>
      <c r="B1889" t="s">
        <v>8</v>
      </c>
      <c r="C1889" s="1" t="n">
        <v>42234.61543981481</v>
      </c>
      <c r="D1889" t="s">
        <v>6014</v>
      </c>
      <c r="E1889" t="s">
        <v>581</v>
      </c>
      <c r="F1889" t="s">
        <v>6015</v>
      </c>
      <c r="G1889" t="s">
        <v>6016</v>
      </c>
      <c r="H1889" t="s">
        <v>6017</v>
      </c>
    </row>
    <row r="1890" spans="1:8">
      <c r="A1890" t="n">
        <v>1889</v>
      </c>
      <c r="B1890" t="s">
        <v>8</v>
      </c>
      <c r="C1890" s="1" t="n">
        <v>42139.56210648148</v>
      </c>
      <c r="D1890" t="s">
        <v>6018</v>
      </c>
      <c r="E1890" t="s">
        <v>225</v>
      </c>
      <c r="F1890" t="s">
        <v>210</v>
      </c>
      <c r="G1890" t="s">
        <v>6019</v>
      </c>
      <c r="H1890" t="s">
        <v>6020</v>
      </c>
    </row>
    <row r="1891" spans="1:8">
      <c r="A1891" t="n">
        <v>1890</v>
      </c>
      <c r="B1891" t="s">
        <v>8</v>
      </c>
      <c r="C1891" s="1" t="n">
        <v>42213.79548611111</v>
      </c>
      <c r="D1891" t="s">
        <v>6021</v>
      </c>
      <c r="E1891" t="s">
        <v>6022</v>
      </c>
      <c r="F1891" t="s">
        <v>6023</v>
      </c>
      <c r="G1891" t="s">
        <v>6024</v>
      </c>
      <c r="H1891" t="s">
        <v>6025</v>
      </c>
    </row>
    <row r="1892" spans="1:8">
      <c r="A1892" t="n">
        <v>1891</v>
      </c>
      <c r="B1892" t="s">
        <v>8</v>
      </c>
      <c r="C1892" s="1" t="n">
        <v>39746.96613425926</v>
      </c>
      <c r="D1892" t="s">
        <v>6026</v>
      </c>
      <c r="E1892" t="s">
        <v>56</v>
      </c>
      <c r="F1892" t="s">
        <v>1127</v>
      </c>
      <c r="G1892" t="s">
        <v>6027</v>
      </c>
      <c r="H1892" t="s">
        <v>6028</v>
      </c>
    </row>
    <row r="1893" spans="1:8">
      <c r="A1893" t="n">
        <v>1892</v>
      </c>
      <c r="B1893" t="s">
        <v>8</v>
      </c>
      <c r="C1893" s="1" t="n">
        <v>39612.76457175926</v>
      </c>
      <c r="D1893" t="s">
        <v>6029</v>
      </c>
      <c r="E1893" t="s">
        <v>282</v>
      </c>
      <c r="F1893" t="s">
        <v>283</v>
      </c>
      <c r="G1893" t="s">
        <v>6030</v>
      </c>
      <c r="H1893" t="s">
        <v>6031</v>
      </c>
    </row>
    <row r="1894" spans="1:8">
      <c r="A1894" t="n">
        <v>1893</v>
      </c>
      <c r="B1894" t="s">
        <v>8</v>
      </c>
      <c r="C1894" s="1" t="n">
        <v>41888.70081018518</v>
      </c>
      <c r="D1894" t="s">
        <v>6032</v>
      </c>
      <c r="E1894" t="s">
        <v>6033</v>
      </c>
      <c r="F1894" t="s">
        <v>555</v>
      </c>
      <c r="G1894">
        <f>?utf-8?Q?SIGN_YOUR_NAME_=E2=9C=8F?=</f>
        <v/>
      </c>
      <c r="H1894" t="s">
        <v>6034</v>
      </c>
    </row>
    <row r="1895" spans="1:8">
      <c r="A1895" t="n">
        <v>1894</v>
      </c>
      <c r="B1895" t="s">
        <v>8</v>
      </c>
      <c r="C1895" s="1" t="n">
        <v>42131.86858796296</v>
      </c>
      <c r="D1895" t="s">
        <v>6035</v>
      </c>
      <c r="E1895" t="s">
        <v>4871</v>
      </c>
      <c r="F1895" t="s">
        <v>6036</v>
      </c>
      <c r="G1895" t="s">
        <v>6037</v>
      </c>
      <c r="H1895" t="s">
        <v>6038</v>
      </c>
    </row>
    <row r="1896" spans="1:8">
      <c r="A1896" t="n">
        <v>1895</v>
      </c>
      <c r="B1896" t="s">
        <v>8</v>
      </c>
      <c r="C1896" s="1" t="n">
        <v>42303.58189814815</v>
      </c>
      <c r="D1896" t="s">
        <v>6039</v>
      </c>
      <c r="E1896">
        <f>?utf-8?Q?S.=20Daniel=20Abraham=20Center=20for=20Middle=20East=20Peace?=
	&lt;info@centerpeace.org&gt;</f>
        <v/>
      </c>
      <c r="F1896" t="s">
        <v>52</v>
      </c>
      <c r="G1896">
        <f>?utf-8?Q?News=20Update=20=2D=20October=2026?=</f>
        <v/>
      </c>
      <c r="H1896" t="s">
        <v>6040</v>
      </c>
    </row>
    <row r="1897" spans="1:8">
      <c r="A1897" t="n">
        <v>1896</v>
      </c>
      <c r="B1897" t="s">
        <v>8</v>
      </c>
      <c r="C1897" s="1" t="n">
        <v>42294.13760416667</v>
      </c>
      <c r="D1897" t="s">
        <v>6041</v>
      </c>
      <c r="E1897" t="s">
        <v>3457</v>
      </c>
      <c r="F1897" t="s">
        <v>6042</v>
      </c>
      <c r="G1897" t="s">
        <v>3458</v>
      </c>
      <c r="H1897" t="s">
        <v>6043</v>
      </c>
    </row>
    <row r="1898" spans="1:8">
      <c r="A1898" t="n">
        <v>1897</v>
      </c>
      <c r="B1898" t="s">
        <v>8</v>
      </c>
      <c r="C1898" s="1" t="n">
        <v>39624.07557870371</v>
      </c>
      <c r="D1898" t="s">
        <v>6044</v>
      </c>
      <c r="E1898" t="s">
        <v>886</v>
      </c>
      <c r="F1898" t="s">
        <v>20</v>
      </c>
      <c r="G1898" t="s">
        <v>6045</v>
      </c>
      <c r="H1898" t="s">
        <v>6046</v>
      </c>
    </row>
    <row r="1899" spans="1:8">
      <c r="A1899" t="n">
        <v>1898</v>
      </c>
      <c r="B1899" t="s">
        <v>8</v>
      </c>
      <c r="C1899" s="1" t="n">
        <v>41955.7227662037</v>
      </c>
      <c r="D1899" t="s">
        <v>6047</v>
      </c>
      <c r="E1899" t="s">
        <v>6048</v>
      </c>
      <c r="F1899" t="s">
        <v>100</v>
      </c>
      <c r="G1899" t="s">
        <v>6049</v>
      </c>
      <c r="H1899" t="s">
        <v>6050</v>
      </c>
    </row>
    <row r="1900" spans="1:8">
      <c r="A1900" t="n">
        <v>1899</v>
      </c>
      <c r="B1900" t="s">
        <v>1</v>
      </c>
      <c r="C1900" s="1" t="n">
        <v>42407.62535879629</v>
      </c>
      <c r="D1900" t="s">
        <v>6051</v>
      </c>
      <c r="E1900" t="s">
        <v>30</v>
      </c>
      <c r="F1900" t="s">
        <v>323</v>
      </c>
      <c r="G1900" t="s">
        <v>6052</v>
      </c>
      <c r="H1900" t="s">
        <v>6053</v>
      </c>
    </row>
    <row r="1901" spans="1:8">
      <c r="A1901" t="n">
        <v>1900</v>
      </c>
      <c r="B1901" t="s">
        <v>8</v>
      </c>
      <c r="C1901" s="1" t="n">
        <v>39604.833125</v>
      </c>
      <c r="D1901" t="s">
        <v>6054</v>
      </c>
      <c r="E1901" t="s">
        <v>135</v>
      </c>
      <c r="F1901" t="s">
        <v>20</v>
      </c>
      <c r="G1901" t="s">
        <v>6055</v>
      </c>
      <c r="H1901" t="s">
        <v>6056</v>
      </c>
    </row>
    <row r="1902" spans="1:8">
      <c r="A1902" t="n">
        <v>1901</v>
      </c>
      <c r="B1902" t="s">
        <v>8</v>
      </c>
      <c r="C1902" s="1" t="n">
        <v>42418.29166666666</v>
      </c>
      <c r="D1902" t="s">
        <v>6057</v>
      </c>
      <c r="E1902" t="s">
        <v>509</v>
      </c>
      <c r="F1902" t="s">
        <v>52</v>
      </c>
      <c r="G1902" t="s">
        <v>6058</v>
      </c>
      <c r="H1902" t="s">
        <v>6059</v>
      </c>
    </row>
    <row r="1903" spans="1:8">
      <c r="A1903" t="n">
        <v>1902</v>
      </c>
      <c r="B1903" t="s">
        <v>8</v>
      </c>
      <c r="C1903" s="1" t="n">
        <v>42216.69408564815</v>
      </c>
      <c r="D1903" t="s">
        <v>6060</v>
      </c>
      <c r="E1903" t="s">
        <v>394</v>
      </c>
      <c r="F1903" t="s">
        <v>132</v>
      </c>
      <c r="G1903" t="s">
        <v>1678</v>
      </c>
      <c r="H1903" t="s">
        <v>6061</v>
      </c>
    </row>
    <row r="1904" spans="1:8">
      <c r="A1904" t="n">
        <v>1903</v>
      </c>
      <c r="B1904" t="s">
        <v>1</v>
      </c>
      <c r="C1904" s="1" t="n">
        <v>42085.94010416666</v>
      </c>
      <c r="D1904" t="s">
        <v>6062</v>
      </c>
      <c r="E1904" t="s">
        <v>1108</v>
      </c>
      <c r="F1904" t="s">
        <v>48</v>
      </c>
      <c r="G1904" t="s">
        <v>1109</v>
      </c>
      <c r="H1904" t="s">
        <v>6063</v>
      </c>
    </row>
    <row r="1905" spans="1:8">
      <c r="A1905" t="n">
        <v>1904</v>
      </c>
      <c r="B1905" t="s">
        <v>8</v>
      </c>
      <c r="C1905" s="1" t="n">
        <v>41936.69511574074</v>
      </c>
      <c r="D1905" t="s">
        <v>6064</v>
      </c>
      <c r="E1905" t="s">
        <v>67</v>
      </c>
      <c r="F1905" t="s">
        <v>68</v>
      </c>
      <c r="G1905">
        <f>?UTF-8?Q?CTR_TALKING_POINTS=3A_RAND_PAUL=E2=80=99S_FOREIGN_POLICY?=</f>
        <v/>
      </c>
      <c r="H1905" t="s">
        <v>6065</v>
      </c>
    </row>
    <row r="1906" spans="1:8">
      <c r="A1906" t="n">
        <v>1905</v>
      </c>
      <c r="B1906" t="s">
        <v>8</v>
      </c>
      <c r="C1906" s="1" t="n">
        <v>42304.59598379629</v>
      </c>
      <c r="D1906" t="s">
        <v>6066</v>
      </c>
      <c r="E1906">
        <f>?utf-8?Q?S.=20Daniel=20Abraham=20Center=20for=20Middle=20East=20Peace?=
	&lt;info@centerpeace.org&gt;</f>
        <v/>
      </c>
      <c r="F1906" t="s">
        <v>52</v>
      </c>
      <c r="G1906">
        <f>?utf-8?Q?News=20Update=20=2D=20October=2027?=</f>
        <v/>
      </c>
      <c r="H1906" t="s">
        <v>6067</v>
      </c>
    </row>
    <row r="1907" spans="1:8">
      <c r="A1907" t="n">
        <v>1906</v>
      </c>
      <c r="B1907" t="s">
        <v>8</v>
      </c>
      <c r="C1907" s="1" t="n">
        <v>41717.04444444444</v>
      </c>
      <c r="D1907" t="s">
        <v>6068</v>
      </c>
      <c r="E1907" t="s">
        <v>1009</v>
      </c>
      <c r="F1907" t="s">
        <v>6069</v>
      </c>
      <c r="G1907" t="s">
        <v>6070</v>
      </c>
      <c r="H1907" t="s">
        <v>6071</v>
      </c>
    </row>
    <row r="1908" spans="1:8">
      <c r="A1908" t="n">
        <v>1907</v>
      </c>
      <c r="B1908" t="s">
        <v>8</v>
      </c>
      <c r="C1908" s="1" t="n">
        <v>42376.72063657407</v>
      </c>
      <c r="D1908" t="s">
        <v>6072</v>
      </c>
      <c r="E1908" t="s">
        <v>6073</v>
      </c>
      <c r="F1908" t="s">
        <v>56</v>
      </c>
      <c r="G1908" t="s">
        <v>6074</v>
      </c>
      <c r="H1908" t="s">
        <v>6075</v>
      </c>
    </row>
    <row r="1909" spans="1:8">
      <c r="A1909" t="n">
        <v>1908</v>
      </c>
      <c r="B1909" t="s">
        <v>1</v>
      </c>
      <c r="C1909" s="1" t="n">
        <v>42392.98638888889</v>
      </c>
      <c r="D1909" t="s">
        <v>6076</v>
      </c>
      <c r="E1909" t="s">
        <v>651</v>
      </c>
      <c r="F1909" t="s">
        <v>270</v>
      </c>
      <c r="G1909" t="s">
        <v>1121</v>
      </c>
      <c r="H1909" t="s">
        <v>6077</v>
      </c>
    </row>
    <row r="1910" spans="1:8">
      <c r="A1910" t="n">
        <v>1909</v>
      </c>
      <c r="B1910" t="s">
        <v>8</v>
      </c>
      <c r="C1910" s="1" t="n">
        <v>39630.1065162037</v>
      </c>
      <c r="D1910" t="s">
        <v>6078</v>
      </c>
      <c r="E1910" t="s">
        <v>96</v>
      </c>
      <c r="F1910" t="s">
        <v>20</v>
      </c>
      <c r="G1910" t="s">
        <v>6079</v>
      </c>
      <c r="H1910" t="s">
        <v>6080</v>
      </c>
    </row>
    <row r="1911" spans="1:8">
      <c r="A1911" t="n">
        <v>1910</v>
      </c>
      <c r="B1911" t="s">
        <v>8</v>
      </c>
      <c r="C1911" s="1" t="n">
        <v>42234.7500462963</v>
      </c>
      <c r="D1911" t="s">
        <v>6081</v>
      </c>
      <c r="E1911" t="s">
        <v>1302</v>
      </c>
      <c r="F1911" t="s">
        <v>100</v>
      </c>
      <c r="G1911" t="s">
        <v>6082</v>
      </c>
      <c r="H1911" t="s">
        <v>6083</v>
      </c>
    </row>
    <row r="1912" spans="1:8">
      <c r="A1912" t="n">
        <v>1911</v>
      </c>
      <c r="B1912" t="s">
        <v>8</v>
      </c>
      <c r="C1912" s="1" t="n">
        <v>42131.903125</v>
      </c>
      <c r="D1912" t="s">
        <v>6084</v>
      </c>
      <c r="E1912" t="s">
        <v>6085</v>
      </c>
      <c r="F1912" t="s">
        <v>25</v>
      </c>
      <c r="G1912">
        <f>?cp932?Q?Re:_Our_President's_Visit_to_Our_Hometown_of_Beaverton?=
 =?cp932?Q?=81\and_My_Children's_Request?=</f>
        <v/>
      </c>
      <c r="H1912" t="s">
        <v>6086</v>
      </c>
    </row>
    <row r="1913" spans="1:8">
      <c r="A1913" t="n">
        <v>1912</v>
      </c>
      <c r="B1913" t="s">
        <v>8</v>
      </c>
      <c r="C1913" s="1" t="n">
        <v>42099.65078703704</v>
      </c>
      <c r="D1913" t="s">
        <v>6087</v>
      </c>
      <c r="E1913" t="s">
        <v>271</v>
      </c>
      <c r="F1913" t="s">
        <v>271</v>
      </c>
      <c r="G1913" t="s">
        <v>6088</v>
      </c>
      <c r="H1913" t="s">
        <v>6089</v>
      </c>
    </row>
    <row r="1914" spans="1:8">
      <c r="A1914" t="n">
        <v>1913</v>
      </c>
      <c r="B1914" t="s">
        <v>8</v>
      </c>
      <c r="C1914" s="1" t="n">
        <v>40534.5300462963</v>
      </c>
      <c r="D1914" t="s">
        <v>6090</v>
      </c>
      <c r="E1914" t="s">
        <v>6091</v>
      </c>
      <c r="F1914" t="s">
        <v>56</v>
      </c>
      <c r="G1914" t="s">
        <v>6092</v>
      </c>
      <c r="H1914" t="s">
        <v>6093</v>
      </c>
    </row>
    <row r="1915" spans="1:8">
      <c r="A1915" t="n">
        <v>1914</v>
      </c>
      <c r="B1915" t="s">
        <v>1</v>
      </c>
      <c r="C1915" s="1" t="n">
        <v>42320.54497685185</v>
      </c>
      <c r="D1915" t="s">
        <v>6094</v>
      </c>
      <c r="E1915" t="s">
        <v>55</v>
      </c>
      <c r="F1915" t="s">
        <v>56</v>
      </c>
      <c r="G1915" t="s">
        <v>6095</v>
      </c>
      <c r="H1915" t="s">
        <v>6096</v>
      </c>
    </row>
    <row r="1916" spans="1:8">
      <c r="A1916" t="n">
        <v>1915</v>
      </c>
      <c r="B1916" t="s">
        <v>8</v>
      </c>
      <c r="C1916" s="1" t="n">
        <v>42212.65967592593</v>
      </c>
      <c r="D1916" t="s">
        <v>6097</v>
      </c>
      <c r="E1916" t="s">
        <v>4999</v>
      </c>
      <c r="F1916" t="s">
        <v>1293</v>
      </c>
      <c r="G1916" t="s">
        <v>6098</v>
      </c>
      <c r="H1916" t="s">
        <v>6099</v>
      </c>
    </row>
    <row r="1917" spans="1:8">
      <c r="A1917" t="n">
        <v>1916</v>
      </c>
      <c r="B1917" t="s">
        <v>8</v>
      </c>
      <c r="C1917" s="1" t="n">
        <v>42389.84045138889</v>
      </c>
      <c r="D1917" t="s">
        <v>6100</v>
      </c>
      <c r="E1917" t="s">
        <v>1692</v>
      </c>
      <c r="F1917" t="s">
        <v>52</v>
      </c>
      <c r="G1917" t="s">
        <v>6101</v>
      </c>
      <c r="H1917" t="s">
        <v>6102</v>
      </c>
    </row>
    <row r="1918" spans="1:8">
      <c r="A1918" t="n">
        <v>1917</v>
      </c>
      <c r="B1918" t="s">
        <v>8</v>
      </c>
      <c r="C1918" s="1" t="n">
        <v>41879.85310185186</v>
      </c>
      <c r="D1918" t="s">
        <v>6103</v>
      </c>
      <c r="E1918" t="s">
        <v>111</v>
      </c>
      <c r="F1918" t="s">
        <v>52</v>
      </c>
      <c r="G1918" t="s">
        <v>6104</v>
      </c>
      <c r="H1918" t="s">
        <v>6105</v>
      </c>
    </row>
    <row r="1919" spans="1:8">
      <c r="A1919" t="n">
        <v>1918</v>
      </c>
      <c r="B1919" t="s">
        <v>8</v>
      </c>
      <c r="C1919" s="1" t="n">
        <v>39707.53622685185</v>
      </c>
      <c r="D1919" t="s">
        <v>6106</v>
      </c>
      <c r="E1919" t="s">
        <v>60</v>
      </c>
      <c r="F1919" t="s">
        <v>188</v>
      </c>
      <c r="G1919" t="s">
        <v>6107</v>
      </c>
      <c r="H1919" t="s">
        <v>6108</v>
      </c>
    </row>
    <row r="1920" spans="1:8">
      <c r="A1920" t="n">
        <v>1919</v>
      </c>
      <c r="B1920" t="s">
        <v>1</v>
      </c>
      <c r="C1920" s="1" t="n">
        <v>42191.82980324074</v>
      </c>
      <c r="D1920" t="s">
        <v>6109</v>
      </c>
      <c r="E1920" t="s">
        <v>2099</v>
      </c>
      <c r="F1920" t="s">
        <v>25</v>
      </c>
      <c r="G1920" t="s">
        <v>6110</v>
      </c>
      <c r="H1920" t="s">
        <v>6111</v>
      </c>
    </row>
    <row r="1921" spans="1:8">
      <c r="A1921" t="n">
        <v>1920</v>
      </c>
      <c r="B1921" t="s">
        <v>1</v>
      </c>
      <c r="C1921" s="1" t="n">
        <v>42405.95925925926</v>
      </c>
      <c r="D1921" t="s">
        <v>6112</v>
      </c>
      <c r="E1921" t="s">
        <v>425</v>
      </c>
      <c r="F1921" t="s">
        <v>56</v>
      </c>
      <c r="G1921" t="s">
        <v>6113</v>
      </c>
      <c r="H1921" t="s">
        <v>6114</v>
      </c>
    </row>
    <row r="1922" spans="1:8">
      <c r="A1922" t="n">
        <v>1921</v>
      </c>
      <c r="B1922" t="s">
        <v>8</v>
      </c>
      <c r="C1922" s="1" t="n">
        <v>41966.80559027778</v>
      </c>
      <c r="D1922" t="s">
        <v>6115</v>
      </c>
      <c r="E1922" t="s">
        <v>67</v>
      </c>
      <c r="F1922" t="s">
        <v>68</v>
      </c>
      <c r="G1922">
        <f>?UTF-8?Q?=E2=80=8BCorrect_The_Record_Sunday_November_23=2C_2014_Round?=
	=?UTF-8?Q?up?=</f>
        <v/>
      </c>
      <c r="H1922" t="s">
        <v>6116</v>
      </c>
    </row>
    <row r="1923" spans="1:8">
      <c r="A1923" t="n">
        <v>1922</v>
      </c>
      <c r="B1923" t="s">
        <v>8</v>
      </c>
      <c r="C1923" s="1" t="n">
        <v>39743.48090277778</v>
      </c>
      <c r="D1923" t="s">
        <v>6117</v>
      </c>
      <c r="E1923" t="s">
        <v>999</v>
      </c>
      <c r="F1923" t="s">
        <v>999</v>
      </c>
      <c r="G1923" t="s">
        <v>6118</v>
      </c>
      <c r="H1923" t="s">
        <v>6119</v>
      </c>
    </row>
    <row r="1924" spans="1:8">
      <c r="A1924" t="n">
        <v>1923</v>
      </c>
      <c r="B1924" t="s">
        <v>1</v>
      </c>
      <c r="C1924" s="1" t="n">
        <v>42332.51005787037</v>
      </c>
      <c r="D1924" t="s">
        <v>6120</v>
      </c>
      <c r="E1924" t="s">
        <v>311</v>
      </c>
      <c r="F1924" t="s">
        <v>56</v>
      </c>
      <c r="G1924" t="s">
        <v>6121</v>
      </c>
      <c r="H1924" t="s">
        <v>6122</v>
      </c>
    </row>
    <row r="1925" spans="1:8">
      <c r="A1925" t="n">
        <v>1924</v>
      </c>
      <c r="B1925" t="s">
        <v>8</v>
      </c>
      <c r="C1925" s="1" t="n">
        <v>41858.66796296297</v>
      </c>
      <c r="D1925" t="s">
        <v>6123</v>
      </c>
      <c r="E1925" t="s">
        <v>5039</v>
      </c>
      <c r="F1925" t="s">
        <v>52</v>
      </c>
      <c r="G1925">
        <f>?UTF-8?Q?Invitation:_=E2=80=9CThey_Can_Live_in_the_Desert_but_No?=
 =?UTF-8?Q?where_Else:_A_History_of_the_Armenian_Genocide"?=</f>
        <v/>
      </c>
      <c r="H1925" t="s">
        <v>6124</v>
      </c>
    </row>
    <row r="1926" spans="1:8">
      <c r="A1926" t="n">
        <v>1925</v>
      </c>
      <c r="B1926" t="s">
        <v>8</v>
      </c>
      <c r="C1926" s="1" t="n">
        <v>42292.75918981482</v>
      </c>
      <c r="D1926" t="s">
        <v>6125</v>
      </c>
      <c r="E1926" t="s">
        <v>1593</v>
      </c>
      <c r="F1926" t="s">
        <v>1594</v>
      </c>
      <c r="G1926" t="s">
        <v>6126</v>
      </c>
      <c r="H1926" t="s">
        <v>6127</v>
      </c>
    </row>
    <row r="1927" spans="1:8">
      <c r="A1927" t="n">
        <v>1926</v>
      </c>
      <c r="B1927" t="s">
        <v>8</v>
      </c>
      <c r="C1927" s="1" t="n">
        <v>39644.92741898148</v>
      </c>
      <c r="D1927" t="s">
        <v>6128</v>
      </c>
      <c r="E1927" t="s">
        <v>2174</v>
      </c>
      <c r="F1927" t="s">
        <v>20</v>
      </c>
      <c r="G1927" t="s">
        <v>6129</v>
      </c>
      <c r="H1927" t="s">
        <v>6130</v>
      </c>
    </row>
    <row r="1928" spans="1:8">
      <c r="A1928" t="n">
        <v>1927</v>
      </c>
      <c r="B1928" t="s">
        <v>8</v>
      </c>
      <c r="C1928" s="1" t="n">
        <v>39657.79335648148</v>
      </c>
      <c r="D1928" t="s">
        <v>6131</v>
      </c>
      <c r="E1928" t="s">
        <v>1112</v>
      </c>
      <c r="F1928" t="s">
        <v>473</v>
      </c>
      <c r="G1928" t="s">
        <v>6132</v>
      </c>
      <c r="H1928" t="s">
        <v>6133</v>
      </c>
    </row>
    <row r="1929" spans="1:8">
      <c r="A1929" t="n">
        <v>1928</v>
      </c>
      <c r="B1929" t="s">
        <v>8</v>
      </c>
      <c r="C1929" s="1" t="n">
        <v>42121.85466435185</v>
      </c>
      <c r="D1929" t="s">
        <v>6134</v>
      </c>
      <c r="E1929" t="s">
        <v>179</v>
      </c>
      <c r="F1929" t="s">
        <v>25</v>
      </c>
      <c r="G1929" t="s">
        <v>6135</v>
      </c>
      <c r="H1929" t="s">
        <v>6136</v>
      </c>
    </row>
    <row r="1930" spans="1:8">
      <c r="A1930" t="n">
        <v>1929</v>
      </c>
      <c r="B1930" t="s">
        <v>8</v>
      </c>
      <c r="C1930" s="1" t="n">
        <v>42204.45866898148</v>
      </c>
      <c r="D1930" t="s">
        <v>6137</v>
      </c>
      <c r="E1930" t="s">
        <v>87</v>
      </c>
      <c r="F1930" t="s">
        <v>87</v>
      </c>
      <c r="G1930" t="s">
        <v>6138</v>
      </c>
      <c r="H1930" t="s">
        <v>6139</v>
      </c>
    </row>
    <row r="1931" spans="1:8">
      <c r="A1931" t="n">
        <v>1930</v>
      </c>
      <c r="B1931" t="s">
        <v>8</v>
      </c>
      <c r="C1931" s="1" t="n">
        <v>42115.6921875</v>
      </c>
      <c r="D1931" t="s">
        <v>6140</v>
      </c>
      <c r="E1931" t="s">
        <v>1656</v>
      </c>
      <c r="F1931" t="s">
        <v>1657</v>
      </c>
      <c r="G1931" t="s">
        <v>6141</v>
      </c>
      <c r="H1931" t="s">
        <v>6142</v>
      </c>
    </row>
    <row r="1932" spans="1:8">
      <c r="A1932" t="n">
        <v>1931</v>
      </c>
      <c r="B1932" t="s">
        <v>8</v>
      </c>
      <c r="C1932" s="1" t="n">
        <v>39625.53</v>
      </c>
      <c r="D1932" t="s">
        <v>6143</v>
      </c>
      <c r="E1932" t="s">
        <v>135</v>
      </c>
      <c r="F1932" t="s">
        <v>136</v>
      </c>
      <c r="G1932" t="s">
        <v>6144</v>
      </c>
      <c r="H1932" t="s">
        <v>6145</v>
      </c>
    </row>
    <row r="1933" spans="1:8">
      <c r="A1933" t="n">
        <v>1932</v>
      </c>
      <c r="B1933" t="s">
        <v>8</v>
      </c>
      <c r="C1933" s="1" t="n">
        <v>41153.86784722222</v>
      </c>
      <c r="D1933" t="s">
        <v>6146</v>
      </c>
      <c r="E1933" t="s">
        <v>6147</v>
      </c>
      <c r="F1933" t="s">
        <v>56</v>
      </c>
      <c r="G1933" t="s">
        <v>6148</v>
      </c>
      <c r="H1933" t="s">
        <v>6149</v>
      </c>
    </row>
    <row r="1934" spans="1:8">
      <c r="A1934" t="n">
        <v>1933</v>
      </c>
      <c r="B1934" t="s">
        <v>8</v>
      </c>
      <c r="C1934" s="1" t="n">
        <v>42368.01574074074</v>
      </c>
      <c r="D1934" t="s">
        <v>6150</v>
      </c>
      <c r="E1934" t="s">
        <v>1860</v>
      </c>
      <c r="F1934" t="s">
        <v>52</v>
      </c>
      <c r="G1934" t="s">
        <v>6151</v>
      </c>
      <c r="H1934" t="s">
        <v>6152</v>
      </c>
    </row>
    <row r="1935" spans="1:8">
      <c r="A1935" t="n">
        <v>1934</v>
      </c>
      <c r="B1935" t="s">
        <v>8</v>
      </c>
      <c r="C1935" s="1" t="n">
        <v>41862.82702546296</v>
      </c>
      <c r="D1935" t="s">
        <v>6153</v>
      </c>
      <c r="E1935" t="s">
        <v>111</v>
      </c>
      <c r="F1935" t="s">
        <v>52</v>
      </c>
      <c r="G1935" t="s">
        <v>6154</v>
      </c>
      <c r="H1935" t="s">
        <v>6155</v>
      </c>
    </row>
    <row r="1936" spans="1:8">
      <c r="A1936" t="n">
        <v>1935</v>
      </c>
      <c r="B1936" t="s">
        <v>8</v>
      </c>
      <c r="C1936" s="1" t="n">
        <v>42222.43035879629</v>
      </c>
      <c r="D1936" t="s">
        <v>6156</v>
      </c>
      <c r="E1936">
        <f>?utf-8?Q?theSkimm?= &lt;dailyskimm@theskimm.com&gt;</f>
        <v/>
      </c>
      <c r="F1936" t="s">
        <v>56</v>
      </c>
      <c r="G1936">
        <f>?utf-8?Q?Daily=20Skimm=3A=20Throw=20it=20back?=</f>
        <v/>
      </c>
      <c r="H1936" t="s">
        <v>6157</v>
      </c>
    </row>
    <row r="1937" spans="1:8">
      <c r="A1937" t="n">
        <v>1936</v>
      </c>
      <c r="B1937" t="s">
        <v>8</v>
      </c>
      <c r="C1937" s="1" t="n">
        <v>39639.73361111111</v>
      </c>
      <c r="D1937" t="s">
        <v>6158</v>
      </c>
      <c r="E1937" t="s">
        <v>2174</v>
      </c>
      <c r="F1937" t="s">
        <v>20</v>
      </c>
      <c r="G1937" t="s">
        <v>6159</v>
      </c>
      <c r="H1937" t="s">
        <v>6160</v>
      </c>
    </row>
    <row r="1938" spans="1:8">
      <c r="A1938" t="n">
        <v>1937</v>
      </c>
      <c r="B1938" t="s">
        <v>8</v>
      </c>
      <c r="C1938" s="1" t="n">
        <v>42256.61016203704</v>
      </c>
      <c r="D1938" t="s">
        <v>6161</v>
      </c>
      <c r="E1938" t="s">
        <v>2088</v>
      </c>
      <c r="F1938" t="s">
        <v>25</v>
      </c>
      <c r="G1938" t="s">
        <v>6162</v>
      </c>
      <c r="H1938" t="s">
        <v>6163</v>
      </c>
    </row>
    <row r="1939" spans="1:8">
      <c r="A1939" t="n">
        <v>1938</v>
      </c>
      <c r="B1939" t="s">
        <v>8</v>
      </c>
      <c r="C1939" s="1" t="n">
        <v>41900.80883101852</v>
      </c>
      <c r="D1939" t="s">
        <v>6164</v>
      </c>
      <c r="E1939" t="s">
        <v>67</v>
      </c>
      <c r="F1939" t="s">
        <v>68</v>
      </c>
      <c r="G1939">
        <f>?UTF-8?Q?MUST_READ=3A_=E2=80=8B=E2=80=8BCNBC=3A_Empowering_women_is_good_for_?=
	=?UTF-8?Q?the_economy?=</f>
        <v/>
      </c>
      <c r="H1939" t="s">
        <v>6165</v>
      </c>
    </row>
    <row r="1940" spans="1:8">
      <c r="A1940" t="n">
        <v>1939</v>
      </c>
      <c r="B1940" t="s">
        <v>8</v>
      </c>
      <c r="C1940" s="1" t="n">
        <v>41862.73869212963</v>
      </c>
      <c r="D1940" t="s">
        <v>6166</v>
      </c>
      <c r="E1940" t="s">
        <v>67</v>
      </c>
      <c r="F1940" t="s">
        <v>68</v>
      </c>
      <c r="G1940" t="s">
        <v>6167</v>
      </c>
      <c r="H1940" t="s">
        <v>6168</v>
      </c>
    </row>
    <row r="1941" spans="1:8">
      <c r="A1941" t="n">
        <v>1940</v>
      </c>
      <c r="B1941" t="s">
        <v>8</v>
      </c>
      <c r="C1941" s="1" t="n">
        <v>42279.75980324074</v>
      </c>
      <c r="D1941" t="s">
        <v>6169</v>
      </c>
      <c r="E1941" t="s">
        <v>509</v>
      </c>
      <c r="F1941" t="s">
        <v>52</v>
      </c>
      <c r="G1941">
        <f>?utf-8?B?VHJhbnNhdGxhbnRpYyBUYWtlOiBU?=
 =?utf-8?B?d28gVGFrZXMgb24gdGhlIExlZ2FjeSBvZiDigJk4OQ==?=</f>
        <v/>
      </c>
      <c r="H1941" t="s">
        <v>6170</v>
      </c>
    </row>
    <row r="1942" spans="1:8">
      <c r="A1942" t="n">
        <v>1941</v>
      </c>
      <c r="B1942" t="s">
        <v>8</v>
      </c>
      <c r="C1942" s="1" t="n">
        <v>42286.65630787037</v>
      </c>
      <c r="D1942" t="s">
        <v>6171</v>
      </c>
      <c r="E1942" t="s">
        <v>266</v>
      </c>
      <c r="F1942" t="s">
        <v>6172</v>
      </c>
      <c r="G1942" t="s">
        <v>1032</v>
      </c>
      <c r="H1942" t="s">
        <v>6173</v>
      </c>
    </row>
    <row r="1943" spans="1:8">
      <c r="A1943" t="n">
        <v>1942</v>
      </c>
      <c r="B1943" t="s">
        <v>8</v>
      </c>
      <c r="C1943" s="1" t="n">
        <v>41917.80366898148</v>
      </c>
      <c r="D1943" t="s">
        <v>6174</v>
      </c>
      <c r="E1943" t="s">
        <v>111</v>
      </c>
      <c r="F1943" t="s">
        <v>52</v>
      </c>
      <c r="G1943" t="s">
        <v>6175</v>
      </c>
      <c r="H1943" t="s">
        <v>6176</v>
      </c>
    </row>
    <row r="1944" spans="1:8">
      <c r="A1944" t="n">
        <v>1943</v>
      </c>
      <c r="B1944" t="s">
        <v>1</v>
      </c>
      <c r="C1944" s="1" t="n">
        <v>42188.780625</v>
      </c>
      <c r="D1944" t="s">
        <v>6177</v>
      </c>
      <c r="E1944" t="s">
        <v>145</v>
      </c>
      <c r="F1944" t="s">
        <v>381</v>
      </c>
      <c r="G1944">
        <f>?UTF-8?Q?Re=3A_Hillary_Clinton_to_Jewish_donors=3A_I=E2=80=99ll_be_bett?=
	=?UTF-8?Q?er_for_Israel_than_Obama_=2D_POLITICO?=</f>
        <v/>
      </c>
      <c r="H1944" t="s">
        <v>6178</v>
      </c>
    </row>
    <row r="1945" spans="1:8">
      <c r="A1945" t="n">
        <v>1944</v>
      </c>
      <c r="B1945" t="s">
        <v>8</v>
      </c>
      <c r="C1945" s="1" t="n">
        <v>42117.04086805556</v>
      </c>
      <c r="D1945" t="s">
        <v>6179</v>
      </c>
      <c r="E1945" t="s">
        <v>24</v>
      </c>
      <c r="F1945" t="s">
        <v>25</v>
      </c>
      <c r="G1945" t="s">
        <v>391</v>
      </c>
      <c r="H1945" t="s">
        <v>6180</v>
      </c>
    </row>
    <row r="1946" spans="1:8">
      <c r="A1946" t="n">
        <v>1945</v>
      </c>
      <c r="B1946" t="s">
        <v>8</v>
      </c>
      <c r="C1946" s="1" t="n">
        <v>42040.81505787037</v>
      </c>
      <c r="D1946" t="s">
        <v>6181</v>
      </c>
      <c r="E1946" t="s">
        <v>2790</v>
      </c>
      <c r="F1946" t="s">
        <v>6182</v>
      </c>
      <c r="G1946" t="s">
        <v>6183</v>
      </c>
      <c r="H1946" t="s">
        <v>6184</v>
      </c>
    </row>
    <row r="1947" spans="1:8">
      <c r="A1947" t="n">
        <v>1946</v>
      </c>
      <c r="B1947" t="s">
        <v>8</v>
      </c>
      <c r="C1947" s="1" t="n">
        <v>39746.90716435185</v>
      </c>
      <c r="D1947" t="s">
        <v>6185</v>
      </c>
      <c r="E1947" t="s">
        <v>6186</v>
      </c>
      <c r="F1947" t="s">
        <v>56</v>
      </c>
      <c r="G1947" t="s">
        <v>6187</v>
      </c>
      <c r="H1947" t="s">
        <v>6188</v>
      </c>
    </row>
    <row r="1948" spans="1:8">
      <c r="A1948" t="n">
        <v>1947</v>
      </c>
      <c r="B1948" t="s">
        <v>8</v>
      </c>
      <c r="C1948" s="1" t="n">
        <v>42235.43215277778</v>
      </c>
      <c r="D1948" t="s">
        <v>6189</v>
      </c>
      <c r="E1948" t="s">
        <v>421</v>
      </c>
      <c r="F1948" t="s">
        <v>56</v>
      </c>
      <c r="G1948" t="s">
        <v>6190</v>
      </c>
      <c r="H1948" t="s">
        <v>6191</v>
      </c>
    </row>
    <row r="1949" spans="1:8">
      <c r="A1949" t="n">
        <v>1948</v>
      </c>
      <c r="B1949" t="s">
        <v>8</v>
      </c>
      <c r="C1949" s="1" t="n">
        <v>39645.70075231481</v>
      </c>
      <c r="D1949" t="s">
        <v>6192</v>
      </c>
      <c r="E1949" t="s">
        <v>2174</v>
      </c>
      <c r="F1949" t="s">
        <v>20</v>
      </c>
      <c r="G1949" t="s">
        <v>6193</v>
      </c>
      <c r="H1949" t="s">
        <v>6194</v>
      </c>
    </row>
    <row r="1950" spans="1:8">
      <c r="A1950" t="n">
        <v>1949</v>
      </c>
      <c r="B1950" t="s">
        <v>8</v>
      </c>
      <c r="C1950" s="1" t="n">
        <v>42235.63842592593</v>
      </c>
      <c r="D1950" t="s">
        <v>6195</v>
      </c>
      <c r="E1950" t="s">
        <v>1286</v>
      </c>
      <c r="F1950" t="s">
        <v>25</v>
      </c>
      <c r="G1950" t="s">
        <v>6196</v>
      </c>
      <c r="H1950" t="s">
        <v>6197</v>
      </c>
    </row>
    <row r="1951" spans="1:8">
      <c r="A1951" t="n">
        <v>1950</v>
      </c>
      <c r="B1951" t="s">
        <v>8</v>
      </c>
      <c r="C1951" s="1" t="n">
        <v>42113.05534722222</v>
      </c>
      <c r="D1951" t="s">
        <v>6198</v>
      </c>
      <c r="E1951" t="s">
        <v>30</v>
      </c>
      <c r="F1951" t="s">
        <v>6199</v>
      </c>
      <c r="G1951" t="s">
        <v>6200</v>
      </c>
      <c r="H1951" t="s">
        <v>6201</v>
      </c>
    </row>
    <row r="1952" spans="1:8">
      <c r="A1952" t="n">
        <v>1951</v>
      </c>
      <c r="B1952" t="s">
        <v>1</v>
      </c>
      <c r="C1952" s="1" t="n">
        <v>42073.63486111111</v>
      </c>
      <c r="D1952" t="s">
        <v>6202</v>
      </c>
      <c r="E1952" t="s">
        <v>6203</v>
      </c>
      <c r="F1952" t="s">
        <v>1108</v>
      </c>
      <c r="G1952" t="s">
        <v>614</v>
      </c>
      <c r="H1952" t="s">
        <v>6204</v>
      </c>
    </row>
    <row r="1953" spans="1:8">
      <c r="A1953" t="n">
        <v>1952</v>
      </c>
      <c r="B1953" t="s">
        <v>8</v>
      </c>
      <c r="C1953" s="1" t="n">
        <v>42127.97828703704</v>
      </c>
      <c r="D1953" t="s">
        <v>6205</v>
      </c>
      <c r="E1953" t="s">
        <v>25</v>
      </c>
      <c r="F1953" t="s">
        <v>266</v>
      </c>
      <c r="G1953" t="s">
        <v>1438</v>
      </c>
      <c r="H1953" t="s">
        <v>6206</v>
      </c>
    </row>
    <row r="1954" spans="1:8">
      <c r="A1954" t="n">
        <v>1953</v>
      </c>
      <c r="B1954" t="s">
        <v>8</v>
      </c>
      <c r="C1954" s="1" t="n">
        <v>42041.90686342592</v>
      </c>
      <c r="D1954" t="s">
        <v>6207</v>
      </c>
      <c r="E1954" t="s">
        <v>67</v>
      </c>
      <c r="F1954" t="s">
        <v>68</v>
      </c>
      <c r="G1954" t="s">
        <v>6208</v>
      </c>
      <c r="H1954" t="s">
        <v>6209</v>
      </c>
    </row>
    <row r="1955" spans="1:8">
      <c r="A1955" t="n">
        <v>1954</v>
      </c>
      <c r="B1955" t="s">
        <v>8</v>
      </c>
      <c r="C1955" s="1" t="n">
        <v>42117.65409722222</v>
      </c>
      <c r="D1955" t="s">
        <v>6210</v>
      </c>
      <c r="E1955" t="s">
        <v>5415</v>
      </c>
      <c r="F1955" t="s">
        <v>25</v>
      </c>
      <c r="G1955" t="s">
        <v>4806</v>
      </c>
      <c r="H1955" t="s">
        <v>6211</v>
      </c>
    </row>
    <row r="1956" spans="1:8">
      <c r="A1956" t="n">
        <v>1955</v>
      </c>
      <c r="B1956" t="s">
        <v>8</v>
      </c>
      <c r="C1956" s="1" t="n">
        <v>42041.83916666666</v>
      </c>
      <c r="D1956" t="s">
        <v>6212</v>
      </c>
      <c r="E1956" t="s">
        <v>626</v>
      </c>
      <c r="F1956" t="s">
        <v>626</v>
      </c>
      <c r="G1956" t="s">
        <v>6213</v>
      </c>
      <c r="H1956" t="s">
        <v>6214</v>
      </c>
    </row>
    <row r="1957" spans="1:8">
      <c r="A1957" t="n">
        <v>1956</v>
      </c>
      <c r="B1957" t="s">
        <v>8</v>
      </c>
      <c r="C1957" s="1" t="n">
        <v>39686.76158564815</v>
      </c>
      <c r="D1957" t="s">
        <v>6215</v>
      </c>
      <c r="E1957" t="s">
        <v>230</v>
      </c>
      <c r="F1957" t="s">
        <v>283</v>
      </c>
      <c r="G1957" t="s">
        <v>6216</v>
      </c>
      <c r="H1957" t="s">
        <v>6217</v>
      </c>
    </row>
    <row r="1958" spans="1:8">
      <c r="A1958" t="n">
        <v>1957</v>
      </c>
      <c r="B1958" t="s">
        <v>8</v>
      </c>
      <c r="C1958" s="1" t="n">
        <v>41904.92987268518</v>
      </c>
      <c r="D1958" t="s">
        <v>6218</v>
      </c>
      <c r="E1958" t="s">
        <v>111</v>
      </c>
      <c r="F1958" t="s">
        <v>52</v>
      </c>
      <c r="G1958" t="s">
        <v>6219</v>
      </c>
      <c r="H1958" t="s">
        <v>6220</v>
      </c>
    </row>
    <row r="1959" spans="1:8">
      <c r="A1959" t="n">
        <v>1958</v>
      </c>
      <c r="B1959" t="s">
        <v>8</v>
      </c>
      <c r="C1959" s="1" t="n">
        <v>42305.6746875</v>
      </c>
      <c r="D1959" t="s">
        <v>6221</v>
      </c>
      <c r="E1959" t="s">
        <v>4849</v>
      </c>
      <c r="F1959" t="s">
        <v>52</v>
      </c>
      <c r="G1959" t="s">
        <v>6222</v>
      </c>
      <c r="H1959" t="s">
        <v>6223</v>
      </c>
    </row>
    <row r="1960" spans="1:8">
      <c r="A1960" t="n">
        <v>1959</v>
      </c>
      <c r="B1960" t="s">
        <v>8</v>
      </c>
      <c r="C1960" s="1" t="n">
        <v>42226.84956018518</v>
      </c>
      <c r="D1960" t="s">
        <v>6224</v>
      </c>
      <c r="E1960" t="s">
        <v>25</v>
      </c>
      <c r="F1960" t="s">
        <v>6225</v>
      </c>
      <c r="G1960" t="s">
        <v>6226</v>
      </c>
      <c r="H1960" t="s">
        <v>6227</v>
      </c>
    </row>
    <row r="1961" spans="1:8">
      <c r="A1961" t="n">
        <v>1960</v>
      </c>
      <c r="B1961" t="s">
        <v>1</v>
      </c>
      <c r="C1961" s="1" t="n">
        <v>42103.93831018519</v>
      </c>
      <c r="D1961" t="s">
        <v>6228</v>
      </c>
      <c r="E1961" t="s">
        <v>266</v>
      </c>
      <c r="F1961" t="s">
        <v>270</v>
      </c>
      <c r="G1961" t="s">
        <v>2686</v>
      </c>
      <c r="H1961" t="s">
        <v>6229</v>
      </c>
    </row>
    <row r="1962" spans="1:8">
      <c r="A1962" t="n">
        <v>1961</v>
      </c>
      <c r="B1962" t="s">
        <v>8</v>
      </c>
      <c r="C1962" s="1" t="n">
        <v>42353.67711805556</v>
      </c>
      <c r="D1962" t="s">
        <v>6230</v>
      </c>
      <c r="E1962" t="s">
        <v>411</v>
      </c>
      <c r="F1962" t="s">
        <v>100</v>
      </c>
      <c r="G1962">
        <f>?utf-8?Q?Upcoming_Events:_Fighting_Kleptocracy,_Regional_Security?=
  =?utf-8?Q?_in_the_Pacific,_Venezuela?=
  =?utf-8?Q?=e2=80=99s_Elections,_and_the_Muslim_World_in_Crisis?=</f>
        <v/>
      </c>
      <c r="H1962" t="s">
        <v>6231</v>
      </c>
    </row>
    <row r="1963" spans="1:8">
      <c r="A1963" t="n">
        <v>1962</v>
      </c>
      <c r="B1963" t="s">
        <v>8</v>
      </c>
      <c r="C1963" s="1" t="n">
        <v>41974.59162037037</v>
      </c>
      <c r="D1963" t="s">
        <v>6232</v>
      </c>
      <c r="E1963" t="s">
        <v>67</v>
      </c>
      <c r="F1963" t="s">
        <v>68</v>
      </c>
      <c r="G1963">
        <f>?UTF-8?Q?=E2=80=8BCorrect_The_Record_Monday_December_1=2C_2014_Mornin?=
	=?UTF-8?Q?g_Roundup?=</f>
        <v/>
      </c>
      <c r="H1963" t="s">
        <v>6233</v>
      </c>
    </row>
    <row r="1964" spans="1:8">
      <c r="A1964" t="n">
        <v>1963</v>
      </c>
      <c r="B1964" t="s">
        <v>1</v>
      </c>
      <c r="C1964" s="1" t="n">
        <v>42301.6562037037</v>
      </c>
      <c r="D1964" t="s">
        <v>6234</v>
      </c>
      <c r="E1964" t="s">
        <v>30</v>
      </c>
      <c r="F1964" t="s">
        <v>29</v>
      </c>
      <c r="G1964" t="s">
        <v>31</v>
      </c>
      <c r="H1964" t="s">
        <v>6235</v>
      </c>
    </row>
    <row r="1965" spans="1:8">
      <c r="A1965" t="n">
        <v>1964</v>
      </c>
      <c r="B1965" t="s">
        <v>8</v>
      </c>
      <c r="C1965" s="1" t="n">
        <v>42000.89381944444</v>
      </c>
      <c r="D1965" t="s">
        <v>6236</v>
      </c>
      <c r="E1965" t="s">
        <v>111</v>
      </c>
      <c r="F1965" t="s">
        <v>52</v>
      </c>
      <c r="G1965" t="s">
        <v>6237</v>
      </c>
      <c r="H1965" t="s">
        <v>6238</v>
      </c>
    </row>
    <row r="1966" spans="1:8">
      <c r="A1966" t="n">
        <v>1965</v>
      </c>
      <c r="B1966" t="s">
        <v>1</v>
      </c>
      <c r="C1966" s="1" t="n">
        <v>42114.95918981481</v>
      </c>
      <c r="D1966" t="s">
        <v>6239</v>
      </c>
      <c r="E1966" t="s">
        <v>497</v>
      </c>
      <c r="F1966" t="s">
        <v>931</v>
      </c>
      <c r="G1966" t="s">
        <v>6240</v>
      </c>
      <c r="H1966" t="s">
        <v>6241</v>
      </c>
    </row>
    <row r="1967" spans="1:8">
      <c r="A1967" t="n">
        <v>1966</v>
      </c>
      <c r="B1967" t="s">
        <v>8</v>
      </c>
      <c r="C1967" s="1" t="n">
        <v>41880.78065972222</v>
      </c>
      <c r="D1967" t="s">
        <v>6242</v>
      </c>
      <c r="E1967" t="s">
        <v>111</v>
      </c>
      <c r="F1967" t="s">
        <v>52</v>
      </c>
      <c r="G1967" t="s">
        <v>6243</v>
      </c>
      <c r="H1967" t="s">
        <v>6244</v>
      </c>
    </row>
    <row r="1968" spans="1:8">
      <c r="A1968" t="n">
        <v>1967</v>
      </c>
      <c r="B1968" t="s">
        <v>8</v>
      </c>
      <c r="C1968" s="1" t="n">
        <v>42227.70542824074</v>
      </c>
      <c r="D1968" t="s">
        <v>6245</v>
      </c>
      <c r="E1968" t="s">
        <v>1286</v>
      </c>
      <c r="F1968" t="s">
        <v>25</v>
      </c>
      <c r="G1968" t="s">
        <v>6246</v>
      </c>
      <c r="H1968" t="s">
        <v>6247</v>
      </c>
    </row>
    <row r="1969" spans="1:8">
      <c r="A1969" t="n">
        <v>1968</v>
      </c>
      <c r="B1969" t="s">
        <v>8</v>
      </c>
      <c r="C1969" s="1" t="n">
        <v>41927.62979166667</v>
      </c>
      <c r="D1969" t="s">
        <v>6248</v>
      </c>
      <c r="E1969" t="s">
        <v>242</v>
      </c>
      <c r="F1969" t="s">
        <v>52</v>
      </c>
      <c r="G1969" t="s">
        <v>6249</v>
      </c>
      <c r="H1969" t="s">
        <v>6250</v>
      </c>
    </row>
    <row r="1970" spans="1:8">
      <c r="A1970" t="n">
        <v>1969</v>
      </c>
      <c r="B1970" t="s">
        <v>8</v>
      </c>
      <c r="C1970" s="1" t="n">
        <v>41996.77650462963</v>
      </c>
      <c r="D1970" t="s">
        <v>6251</v>
      </c>
      <c r="E1970" t="s">
        <v>67</v>
      </c>
      <c r="F1970" t="s">
        <v>68</v>
      </c>
      <c r="G1970">
        <f>?UTF-8?Q?=E2=80=8BCorrect_The_Record_Tuesday_December_23=2C_2014_Afte?=
	=?UTF-8?Q?rnoon_Roundup?=</f>
        <v/>
      </c>
      <c r="H1970" t="s">
        <v>6252</v>
      </c>
    </row>
    <row r="1971" spans="1:8">
      <c r="A1971" t="n">
        <v>1970</v>
      </c>
      <c r="B1971" t="s">
        <v>8</v>
      </c>
      <c r="C1971" s="1" t="n">
        <v>42005.78827546296</v>
      </c>
      <c r="D1971" t="s">
        <v>6253</v>
      </c>
      <c r="E1971" t="s">
        <v>111</v>
      </c>
      <c r="F1971" t="s">
        <v>52</v>
      </c>
      <c r="G1971" t="s">
        <v>6254</v>
      </c>
      <c r="H1971" t="s">
        <v>6255</v>
      </c>
    </row>
    <row r="1972" spans="1:8">
      <c r="A1972" t="n">
        <v>1971</v>
      </c>
      <c r="B1972" t="s">
        <v>8</v>
      </c>
      <c r="C1972" s="1" t="n">
        <v>42265.69818287037</v>
      </c>
      <c r="D1972" t="s">
        <v>6256</v>
      </c>
      <c r="E1972" t="s">
        <v>1860</v>
      </c>
      <c r="F1972" t="s">
        <v>52</v>
      </c>
      <c r="G1972" t="s">
        <v>4763</v>
      </c>
      <c r="H1972" t="s">
        <v>6257</v>
      </c>
    </row>
    <row r="1973" spans="1:8">
      <c r="A1973" t="n">
        <v>1972</v>
      </c>
      <c r="B1973" t="s">
        <v>1</v>
      </c>
      <c r="C1973" s="1" t="n">
        <v>42386.6377199074</v>
      </c>
      <c r="D1973" t="s">
        <v>6258</v>
      </c>
      <c r="E1973" t="s">
        <v>6259</v>
      </c>
      <c r="F1973" t="s">
        <v>6260</v>
      </c>
      <c r="G1973" t="s">
        <v>6261</v>
      </c>
      <c r="H1973" t="s">
        <v>6262</v>
      </c>
    </row>
    <row r="1974" spans="1:8">
      <c r="A1974" t="n">
        <v>1973</v>
      </c>
      <c r="B1974" t="s">
        <v>8</v>
      </c>
      <c r="C1974" s="1" t="n">
        <v>42083.68753472222</v>
      </c>
      <c r="D1974" t="s">
        <v>6263</v>
      </c>
      <c r="E1974" t="s">
        <v>271</v>
      </c>
      <c r="F1974" t="s">
        <v>6264</v>
      </c>
      <c r="G1974" t="s">
        <v>6265</v>
      </c>
      <c r="H1974" t="s">
        <v>6266</v>
      </c>
    </row>
    <row r="1975" spans="1:8">
      <c r="A1975" t="n">
        <v>1974</v>
      </c>
      <c r="B1975" t="s">
        <v>8</v>
      </c>
      <c r="C1975" s="1" t="n">
        <v>42215.15635416667</v>
      </c>
      <c r="D1975" t="s">
        <v>6267</v>
      </c>
      <c r="E1975" t="s">
        <v>262</v>
      </c>
      <c r="F1975" t="s">
        <v>146</v>
      </c>
      <c r="G1975" t="s">
        <v>395</v>
      </c>
      <c r="H1975" t="s">
        <v>6268</v>
      </c>
    </row>
    <row r="1976" spans="1:8">
      <c r="A1976" t="n">
        <v>1975</v>
      </c>
      <c r="B1976" t="s">
        <v>8</v>
      </c>
      <c r="C1976" s="1" t="n">
        <v>42048.77835648148</v>
      </c>
      <c r="D1976" t="s">
        <v>6269</v>
      </c>
      <c r="E1976" t="s">
        <v>67</v>
      </c>
      <c r="F1976" t="s">
        <v>68</v>
      </c>
      <c r="G1976">
        <f>?UTF-8?Q?=E2=80=8BCorrect_The_Record_Friday_February_13=2C_2015_After?=
	=?UTF-8?Q?noon_Roundup?=</f>
        <v/>
      </c>
      <c r="H1976" t="s">
        <v>6270</v>
      </c>
    </row>
    <row r="1977" spans="1:8">
      <c r="A1977" t="n">
        <v>1976</v>
      </c>
      <c r="B1977" t="s">
        <v>8</v>
      </c>
      <c r="C1977" s="1" t="n">
        <v>41173.0490625</v>
      </c>
      <c r="D1977" t="s">
        <v>6271</v>
      </c>
      <c r="E1977" t="s">
        <v>3121</v>
      </c>
      <c r="F1977" t="s">
        <v>25</v>
      </c>
      <c r="G1977" t="s">
        <v>6272</v>
      </c>
      <c r="H1977" t="s">
        <v>6273</v>
      </c>
    </row>
    <row r="1978" spans="1:8">
      <c r="A1978" t="n">
        <v>1977</v>
      </c>
      <c r="B1978" t="s">
        <v>8</v>
      </c>
      <c r="C1978" s="1" t="n">
        <v>42150.49478009259</v>
      </c>
      <c r="D1978" t="s">
        <v>6274</v>
      </c>
      <c r="E1978" t="s">
        <v>87</v>
      </c>
      <c r="F1978" t="s">
        <v>87</v>
      </c>
      <c r="G1978" t="s">
        <v>6275</v>
      </c>
      <c r="H1978" t="s">
        <v>6276</v>
      </c>
    </row>
    <row r="1979" spans="1:8">
      <c r="A1979" t="n">
        <v>1978</v>
      </c>
      <c r="B1979" t="s">
        <v>8</v>
      </c>
      <c r="C1979" s="1" t="n">
        <v>42303.87</v>
      </c>
      <c r="D1979" t="s">
        <v>6277</v>
      </c>
      <c r="E1979" t="s">
        <v>1624</v>
      </c>
      <c r="F1979" t="s">
        <v>1625</v>
      </c>
      <c r="G1979" t="s">
        <v>6278</v>
      </c>
      <c r="H1979" t="s">
        <v>6279</v>
      </c>
    </row>
    <row r="1980" spans="1:8">
      <c r="A1980" t="n">
        <v>1979</v>
      </c>
      <c r="B1980" t="s">
        <v>8</v>
      </c>
      <c r="C1980" s="1" t="n">
        <v>42117.02002314815</v>
      </c>
      <c r="D1980" t="s">
        <v>6280</v>
      </c>
      <c r="E1980" t="s">
        <v>146</v>
      </c>
      <c r="F1980" t="s">
        <v>25</v>
      </c>
      <c r="G1980" t="s">
        <v>391</v>
      </c>
      <c r="H1980" t="s">
        <v>6281</v>
      </c>
    </row>
    <row r="1981" spans="1:8">
      <c r="A1981" t="n">
        <v>1980</v>
      </c>
      <c r="B1981" t="s">
        <v>8</v>
      </c>
      <c r="C1981" s="1" t="n">
        <v>40214.73648148148</v>
      </c>
      <c r="D1981" t="s">
        <v>6282</v>
      </c>
      <c r="E1981" t="s">
        <v>768</v>
      </c>
      <c r="F1981" t="s">
        <v>283</v>
      </c>
      <c r="G1981" t="s">
        <v>6283</v>
      </c>
      <c r="H1981" t="s">
        <v>6284</v>
      </c>
    </row>
    <row r="1982" spans="1:8">
      <c r="A1982" t="n">
        <v>1981</v>
      </c>
      <c r="B1982" t="s">
        <v>8</v>
      </c>
      <c r="C1982" s="1" t="n">
        <v>41670.60436342593</v>
      </c>
      <c r="D1982" t="s">
        <v>6285</v>
      </c>
      <c r="E1982" t="s">
        <v>1009</v>
      </c>
      <c r="F1982" t="s">
        <v>6286</v>
      </c>
      <c r="G1982" t="s">
        <v>6287</v>
      </c>
      <c r="H1982" t="s">
        <v>6288</v>
      </c>
    </row>
    <row r="1983" spans="1:8">
      <c r="A1983" t="n">
        <v>1982</v>
      </c>
      <c r="B1983" t="s">
        <v>8</v>
      </c>
      <c r="C1983" s="1" t="n">
        <v>41842.75472222222</v>
      </c>
      <c r="D1983" t="s">
        <v>6289</v>
      </c>
      <c r="E1983" t="s">
        <v>67</v>
      </c>
      <c r="F1983" t="s">
        <v>68</v>
      </c>
      <c r="G1983" t="s">
        <v>6290</v>
      </c>
      <c r="H1983" t="s">
        <v>6291</v>
      </c>
    </row>
    <row r="1984" spans="1:8">
      <c r="A1984" t="n">
        <v>1983</v>
      </c>
      <c r="B1984" t="s">
        <v>8</v>
      </c>
      <c r="C1984" s="1" t="n">
        <v>42096.96358796296</v>
      </c>
      <c r="D1984" t="s">
        <v>6292</v>
      </c>
      <c r="E1984" t="s">
        <v>749</v>
      </c>
      <c r="F1984" t="s">
        <v>266</v>
      </c>
      <c r="G1984" t="s">
        <v>1802</v>
      </c>
      <c r="H1984" t="s">
        <v>6293</v>
      </c>
    </row>
    <row r="1985" spans="1:8">
      <c r="A1985" t="n">
        <v>1984</v>
      </c>
      <c r="B1985" t="s">
        <v>8</v>
      </c>
      <c r="C1985" s="1" t="n">
        <v>42088.58287037037</v>
      </c>
      <c r="D1985" t="s">
        <v>6294</v>
      </c>
      <c r="E1985" t="s">
        <v>271</v>
      </c>
      <c r="F1985" t="s">
        <v>271</v>
      </c>
      <c r="G1985" t="s">
        <v>6295</v>
      </c>
      <c r="H1985" t="s">
        <v>6296</v>
      </c>
    </row>
    <row r="1986" spans="1:8">
      <c r="A1986" t="n">
        <v>1985</v>
      </c>
      <c r="B1986" t="s">
        <v>8</v>
      </c>
      <c r="C1986" s="1" t="n">
        <v>42230.95410879629</v>
      </c>
      <c r="D1986" t="s">
        <v>6297</v>
      </c>
      <c r="E1986" t="s">
        <v>6298</v>
      </c>
      <c r="F1986" t="s">
        <v>150</v>
      </c>
      <c r="G1986" t="s">
        <v>6299</v>
      </c>
      <c r="H1986" t="s">
        <v>6300</v>
      </c>
    </row>
    <row r="1987" spans="1:8">
      <c r="A1987" t="n">
        <v>1986</v>
      </c>
      <c r="B1987" t="s">
        <v>1</v>
      </c>
      <c r="C1987" s="1" t="n">
        <v>42120.7253587963</v>
      </c>
      <c r="D1987" t="s">
        <v>6301</v>
      </c>
      <c r="E1987" t="s">
        <v>39</v>
      </c>
      <c r="F1987" t="s">
        <v>497</v>
      </c>
      <c r="G1987">
        <f>?UTF-8?Q?Re=3A_=27This_Week=27_Transcript=3A_=27Clinton_Cash=E2=80=99_Author_?=
	=?UTF-8?Q?Peter_Schweizer?=</f>
        <v/>
      </c>
      <c r="H1987" t="s">
        <v>6302</v>
      </c>
    </row>
    <row r="1988" spans="1:8">
      <c r="A1988" t="n">
        <v>1987</v>
      </c>
      <c r="B1988" t="s">
        <v>8</v>
      </c>
      <c r="C1988" s="1" t="n">
        <v>41915.78247685185</v>
      </c>
      <c r="D1988" t="s">
        <v>6303</v>
      </c>
      <c r="E1988" t="s">
        <v>67</v>
      </c>
      <c r="F1988" t="s">
        <v>68</v>
      </c>
      <c r="G1988" t="s">
        <v>6304</v>
      </c>
      <c r="H1988" t="s">
        <v>6305</v>
      </c>
    </row>
    <row r="1989" spans="1:8">
      <c r="A1989" t="n">
        <v>1988</v>
      </c>
      <c r="B1989" t="s">
        <v>8</v>
      </c>
      <c r="C1989" s="1" t="n">
        <v>42373.71038194445</v>
      </c>
      <c r="D1989" t="s">
        <v>6306</v>
      </c>
      <c r="E1989" t="s">
        <v>509</v>
      </c>
      <c r="F1989" t="s">
        <v>52</v>
      </c>
      <c r="G1989" t="s">
        <v>6307</v>
      </c>
      <c r="H1989" t="s">
        <v>6308</v>
      </c>
    </row>
    <row r="1990" spans="1:8">
      <c r="A1990" t="n">
        <v>1989</v>
      </c>
      <c r="B1990" t="s">
        <v>8</v>
      </c>
      <c r="C1990" s="1" t="n">
        <v>42205.70836805556</v>
      </c>
      <c r="D1990" t="s">
        <v>6309</v>
      </c>
      <c r="E1990" t="s">
        <v>411</v>
      </c>
      <c r="F1990" t="s">
        <v>100</v>
      </c>
      <c r="G1990" t="s">
        <v>6310</v>
      </c>
      <c r="H1990" t="s">
        <v>6311</v>
      </c>
    </row>
    <row r="1991" spans="1:8">
      <c r="A1991" t="n">
        <v>1990</v>
      </c>
      <c r="B1991" t="s">
        <v>1</v>
      </c>
      <c r="C1991" s="1" t="n">
        <v>42148.61033564815</v>
      </c>
      <c r="D1991" t="s">
        <v>6312</v>
      </c>
      <c r="E1991" t="s">
        <v>87</v>
      </c>
      <c r="F1991" t="s">
        <v>87</v>
      </c>
      <c r="G1991" t="s">
        <v>6313</v>
      </c>
      <c r="H1991" t="s">
        <v>6314</v>
      </c>
    </row>
    <row r="1992" spans="1:8">
      <c r="A1992" t="n">
        <v>1991</v>
      </c>
      <c r="B1992" t="s">
        <v>1</v>
      </c>
      <c r="C1992" s="1" t="n">
        <v>42216.62299768518</v>
      </c>
      <c r="D1992" t="s">
        <v>6315</v>
      </c>
      <c r="E1992" t="s">
        <v>132</v>
      </c>
      <c r="F1992" t="s">
        <v>6316</v>
      </c>
      <c r="G1992" t="s">
        <v>6317</v>
      </c>
      <c r="H1992" t="s">
        <v>6318</v>
      </c>
    </row>
    <row r="1993" spans="1:8">
      <c r="A1993" t="n">
        <v>1992</v>
      </c>
      <c r="B1993" t="s">
        <v>8</v>
      </c>
      <c r="C1993" s="1" t="n">
        <v>39640.52777777778</v>
      </c>
      <c r="D1993" t="s">
        <v>6319</v>
      </c>
      <c r="E1993" t="s">
        <v>60</v>
      </c>
      <c r="F1993" t="s">
        <v>188</v>
      </c>
      <c r="G1993" t="s">
        <v>6320</v>
      </c>
      <c r="H1993" t="s">
        <v>6321</v>
      </c>
    </row>
    <row r="1994" spans="1:8">
      <c r="A1994" t="n">
        <v>1993</v>
      </c>
      <c r="B1994" t="s">
        <v>8</v>
      </c>
      <c r="C1994" s="1" t="n">
        <v>41976.80152777778</v>
      </c>
      <c r="D1994" t="s">
        <v>6322</v>
      </c>
      <c r="E1994" t="s">
        <v>67</v>
      </c>
      <c r="F1994" t="s">
        <v>68</v>
      </c>
      <c r="G1994" t="s">
        <v>6323</v>
      </c>
      <c r="H1994" t="s">
        <v>6324</v>
      </c>
    </row>
    <row r="1995" spans="1:8">
      <c r="A1995" t="n">
        <v>1994</v>
      </c>
      <c r="B1995" t="s">
        <v>1</v>
      </c>
      <c r="C1995" s="1" t="n">
        <v>42114.06443287037</v>
      </c>
      <c r="D1995" t="s">
        <v>6325</v>
      </c>
      <c r="E1995" t="s">
        <v>497</v>
      </c>
      <c r="F1995" t="s">
        <v>493</v>
      </c>
      <c r="G1995" t="s">
        <v>6326</v>
      </c>
      <c r="H1995" t="s">
        <v>6327</v>
      </c>
    </row>
    <row r="1996" spans="1:8">
      <c r="A1996" t="n">
        <v>1995</v>
      </c>
      <c r="B1996" t="s">
        <v>8</v>
      </c>
      <c r="C1996" s="1" t="n">
        <v>39674.59240740741</v>
      </c>
      <c r="D1996" t="s">
        <v>6328</v>
      </c>
      <c r="E1996" t="s">
        <v>2415</v>
      </c>
      <c r="F1996" t="s">
        <v>6329</v>
      </c>
      <c r="G1996" t="s">
        <v>6330</v>
      </c>
      <c r="H1996" t="s">
        <v>6331</v>
      </c>
    </row>
    <row r="1997" spans="1:8">
      <c r="A1997" t="n">
        <v>1996</v>
      </c>
      <c r="B1997" t="s">
        <v>1</v>
      </c>
      <c r="C1997" s="1" t="n">
        <v>42154.64511574074</v>
      </c>
      <c r="D1997" t="s">
        <v>6332</v>
      </c>
      <c r="E1997" t="s">
        <v>651</v>
      </c>
      <c r="F1997" t="s">
        <v>6333</v>
      </c>
      <c r="G1997" t="s">
        <v>6334</v>
      </c>
      <c r="H1997" t="s">
        <v>6335</v>
      </c>
    </row>
    <row r="1998" spans="1:8">
      <c r="A1998" t="n">
        <v>1997</v>
      </c>
      <c r="B1998" t="s">
        <v>8</v>
      </c>
      <c r="C1998" s="1" t="n">
        <v>42012.94273148148</v>
      </c>
      <c r="D1998" t="s">
        <v>6336</v>
      </c>
      <c r="E1998" t="s">
        <v>111</v>
      </c>
      <c r="F1998" t="s">
        <v>52</v>
      </c>
      <c r="G1998" t="s">
        <v>6337</v>
      </c>
      <c r="H1998" t="s">
        <v>6338</v>
      </c>
    </row>
    <row r="1999" spans="1:8">
      <c r="A1999" t="n">
        <v>1998</v>
      </c>
      <c r="B1999" t="s">
        <v>8</v>
      </c>
      <c r="C1999" s="1" t="n">
        <v>41973.68988425926</v>
      </c>
      <c r="D1999" t="s">
        <v>6339</v>
      </c>
      <c r="E1999" t="s">
        <v>25</v>
      </c>
      <c r="F1999" t="s">
        <v>4536</v>
      </c>
      <c r="G1999" t="s">
        <v>3112</v>
      </c>
      <c r="H1999" t="s">
        <v>6340</v>
      </c>
    </row>
    <row r="2000" spans="1:8">
      <c r="A2000" t="n">
        <v>1999</v>
      </c>
      <c r="B2000" t="s">
        <v>8</v>
      </c>
      <c r="C2000" s="1" t="n">
        <v>42254.54274305556</v>
      </c>
      <c r="D2000" t="s">
        <v>6341</v>
      </c>
      <c r="E2000" t="s">
        <v>1860</v>
      </c>
      <c r="F2000" t="s">
        <v>52</v>
      </c>
      <c r="G2000" t="s">
        <v>4730</v>
      </c>
      <c r="H2000" t="s">
        <v>6342</v>
      </c>
    </row>
    <row r="2001" spans="1:8">
      <c r="A2001" t="n">
        <v>2000</v>
      </c>
      <c r="B2001" t="s">
        <v>8</v>
      </c>
      <c r="C2001" s="1" t="n">
        <v>42127.95017361111</v>
      </c>
      <c r="D2001" t="s">
        <v>6343</v>
      </c>
      <c r="E2001" t="s">
        <v>984</v>
      </c>
      <c r="F2001" t="s">
        <v>6344</v>
      </c>
      <c r="G2001" t="s">
        <v>6345</v>
      </c>
      <c r="H2001" t="s">
        <v>6346</v>
      </c>
    </row>
    <row r="2002" spans="1:8">
      <c r="A2002" t="n">
        <v>2001</v>
      </c>
      <c r="B2002" t="s">
        <v>8</v>
      </c>
      <c r="C2002" s="1" t="n">
        <v>42184.80140046297</v>
      </c>
      <c r="D2002" t="s">
        <v>6347</v>
      </c>
      <c r="E2002" t="s">
        <v>24</v>
      </c>
      <c r="F2002" t="s">
        <v>25</v>
      </c>
      <c r="G2002" t="s">
        <v>6348</v>
      </c>
      <c r="H2002" t="s">
        <v>6349</v>
      </c>
    </row>
    <row r="2003" spans="1:8">
      <c r="A2003" t="n">
        <v>2002</v>
      </c>
      <c r="B2003" t="s">
        <v>8</v>
      </c>
      <c r="C2003" s="1" t="n">
        <v>42128.69450231481</v>
      </c>
      <c r="D2003" t="s">
        <v>6350</v>
      </c>
      <c r="E2003" t="s">
        <v>146</v>
      </c>
      <c r="F2003" t="s">
        <v>43</v>
      </c>
      <c r="G2003" t="s">
        <v>6351</v>
      </c>
      <c r="H2003" t="s">
        <v>6352</v>
      </c>
    </row>
    <row r="2004" spans="1:8">
      <c r="A2004" t="n">
        <v>2003</v>
      </c>
      <c r="B2004" t="s">
        <v>8</v>
      </c>
      <c r="C2004" s="1" t="n">
        <v>42030.60549768519</v>
      </c>
      <c r="D2004" t="s">
        <v>6353</v>
      </c>
      <c r="E2004">
        <f>?utf-8?Q?S.=20Daniel=20Abraham=20Center=20for=20Middle=20East=20Peace?=
	&lt;info@centerpeace.org&gt;</f>
        <v/>
      </c>
      <c r="F2004" t="s">
        <v>52</v>
      </c>
      <c r="G2004">
        <f>?utf-8?Q?News=20Update=20=2D=20January=2026?=</f>
        <v/>
      </c>
      <c r="H2004" t="s">
        <v>6354</v>
      </c>
    </row>
    <row r="2005" spans="1:8">
      <c r="A2005" t="n">
        <v>2004</v>
      </c>
      <c r="B2005" t="s">
        <v>8</v>
      </c>
      <c r="C2005" s="1" t="n">
        <v>42131.81142361111</v>
      </c>
      <c r="D2005" t="s">
        <v>6355</v>
      </c>
      <c r="E2005" t="s">
        <v>630</v>
      </c>
      <c r="F2005" t="s">
        <v>555</v>
      </c>
      <c r="G2005">
        <f>?utf-8?Q?Our_President=27s_Visit_to_Our_Hometown_of_Beaverton?=
 =?utf-8?Q?=E2=80=94and_My_Children=27s_Request?=</f>
        <v/>
      </c>
      <c r="H2005" t="s">
        <v>6356</v>
      </c>
    </row>
    <row r="2006" spans="1:8">
      <c r="A2006" t="n">
        <v>2005</v>
      </c>
      <c r="B2006" t="s">
        <v>8</v>
      </c>
      <c r="C2006" s="1" t="n">
        <v>42279.64331018519</v>
      </c>
      <c r="D2006" t="s">
        <v>6357</v>
      </c>
      <c r="E2006">
        <f>?utf-8?Q?S.=20Daniel=20Abraham=20Center=20for=20Middle=20East=20Peace?=
	&lt;info@centerpeace.org&gt;</f>
        <v/>
      </c>
      <c r="F2006" t="s">
        <v>52</v>
      </c>
      <c r="G2006">
        <f>?utf-8?Q?News=20Update=20=2D=20October=202?=</f>
        <v/>
      </c>
      <c r="H2006" t="s">
        <v>6358</v>
      </c>
    </row>
    <row r="2007" spans="1:8">
      <c r="A2007" t="n">
        <v>2006</v>
      </c>
      <c r="B2007" t="s">
        <v>1</v>
      </c>
      <c r="C2007" s="1" t="n">
        <v>42165.9328125</v>
      </c>
      <c r="D2007" t="s">
        <v>6359</v>
      </c>
      <c r="E2007" t="s">
        <v>225</v>
      </c>
      <c r="F2007" t="s">
        <v>1362</v>
      </c>
      <c r="G2007" t="s">
        <v>6360</v>
      </c>
      <c r="H2007" t="s">
        <v>6361</v>
      </c>
    </row>
    <row r="2008" spans="1:8">
      <c r="A2008" t="n">
        <v>2007</v>
      </c>
      <c r="B2008" t="s">
        <v>8</v>
      </c>
      <c r="C2008" s="1" t="n">
        <v>42078.07837962963</v>
      </c>
      <c r="D2008" t="s">
        <v>6362</v>
      </c>
      <c r="E2008" t="s">
        <v>297</v>
      </c>
      <c r="F2008" t="s">
        <v>48</v>
      </c>
      <c r="G2008" t="s">
        <v>299</v>
      </c>
      <c r="H2008" t="s">
        <v>6363</v>
      </c>
    </row>
    <row r="2009" spans="1:8">
      <c r="A2009" t="n">
        <v>2008</v>
      </c>
      <c r="B2009" t="s">
        <v>8</v>
      </c>
      <c r="C2009" s="1" t="n">
        <v>39617.7234837963</v>
      </c>
      <c r="D2009" t="s">
        <v>6364</v>
      </c>
      <c r="E2009" t="s">
        <v>1576</v>
      </c>
      <c r="F2009" t="s">
        <v>20</v>
      </c>
      <c r="G2009" t="s">
        <v>6365</v>
      </c>
      <c r="H2009" t="s">
        <v>6366</v>
      </c>
    </row>
    <row r="2010" spans="1:8">
      <c r="A2010" t="n">
        <v>2009</v>
      </c>
      <c r="B2010" t="s">
        <v>1</v>
      </c>
      <c r="C2010" s="1" t="n">
        <v>42145.93887731482</v>
      </c>
      <c r="D2010" t="s">
        <v>6367</v>
      </c>
      <c r="E2010" t="s">
        <v>225</v>
      </c>
      <c r="F2010" t="s">
        <v>5672</v>
      </c>
      <c r="G2010" t="s">
        <v>6368</v>
      </c>
      <c r="H2010" t="s">
        <v>6369</v>
      </c>
    </row>
    <row r="2011" spans="1:8">
      <c r="A2011" t="n">
        <v>2010</v>
      </c>
      <c r="B2011" t="s">
        <v>8</v>
      </c>
      <c r="C2011" s="1" t="n">
        <v>41824.20290509259</v>
      </c>
      <c r="D2011" t="s">
        <v>6370</v>
      </c>
      <c r="E2011" t="s">
        <v>319</v>
      </c>
      <c r="F2011" t="s">
        <v>25</v>
      </c>
      <c r="G2011" t="s">
        <v>6371</v>
      </c>
      <c r="H2011" t="s">
        <v>6372</v>
      </c>
    </row>
    <row r="2012" spans="1:8">
      <c r="A2012" t="n">
        <v>2011</v>
      </c>
      <c r="B2012" t="s">
        <v>8</v>
      </c>
      <c r="C2012" s="1" t="n">
        <v>42241.35707175926</v>
      </c>
      <c r="D2012" t="s">
        <v>6373</v>
      </c>
      <c r="E2012">
        <f>?utf-8?Q?S.=20Daniel=20Abraham=20Center=20for=20Middle=20East=20Peace?=
	&lt;info@centerpeace.org&gt;</f>
        <v/>
      </c>
      <c r="F2012" t="s">
        <v>52</v>
      </c>
      <c r="G2012">
        <f>?utf-8?Q?News=20Update=20=2D=20August=2025=2C=202015?=</f>
        <v/>
      </c>
      <c r="H2012" t="s">
        <v>6374</v>
      </c>
    </row>
    <row r="2013" spans="1:8">
      <c r="A2013" t="n">
        <v>2012</v>
      </c>
      <c r="B2013" t="s">
        <v>8</v>
      </c>
      <c r="C2013" s="1" t="n">
        <v>39583.74611111111</v>
      </c>
      <c r="D2013" t="s">
        <v>6375</v>
      </c>
      <c r="E2013" t="s">
        <v>289</v>
      </c>
      <c r="F2013" t="s">
        <v>20</v>
      </c>
      <c r="G2013" t="s">
        <v>6376</v>
      </c>
      <c r="H2013" t="s">
        <v>6377</v>
      </c>
    </row>
    <row r="2014" spans="1:8">
      <c r="A2014" t="n">
        <v>2013</v>
      </c>
      <c r="B2014" t="s">
        <v>8</v>
      </c>
      <c r="C2014" s="1" t="n">
        <v>39577.77039351852</v>
      </c>
      <c r="D2014" t="s">
        <v>6378</v>
      </c>
      <c r="E2014" t="s">
        <v>949</v>
      </c>
      <c r="F2014" t="s">
        <v>20</v>
      </c>
      <c r="G2014" t="s">
        <v>6379</v>
      </c>
      <c r="H2014" t="s">
        <v>6380</v>
      </c>
    </row>
    <row r="2015" spans="1:8">
      <c r="A2015" t="n">
        <v>2014</v>
      </c>
      <c r="B2015" t="s">
        <v>8</v>
      </c>
      <c r="C2015" s="1" t="n">
        <v>42202.75771990741</v>
      </c>
      <c r="D2015" t="s">
        <v>6381</v>
      </c>
      <c r="E2015" t="s">
        <v>255</v>
      </c>
      <c r="F2015" t="s">
        <v>255</v>
      </c>
      <c r="G2015" t="s">
        <v>6382</v>
      </c>
      <c r="H2015" t="s">
        <v>6383</v>
      </c>
    </row>
    <row r="2016" spans="1:8">
      <c r="A2016" t="n">
        <v>2015</v>
      </c>
      <c r="B2016" t="s">
        <v>8</v>
      </c>
      <c r="C2016" s="1" t="n">
        <v>41848.54460648148</v>
      </c>
      <c r="D2016" t="s">
        <v>6384</v>
      </c>
      <c r="E2016" t="s">
        <v>67</v>
      </c>
      <c r="F2016" t="s">
        <v>68</v>
      </c>
      <c r="G2016" t="s">
        <v>6385</v>
      </c>
      <c r="H2016" t="s">
        <v>6386</v>
      </c>
    </row>
    <row r="2017" spans="1:8">
      <c r="A2017" t="n">
        <v>2016</v>
      </c>
      <c r="B2017" t="s">
        <v>8</v>
      </c>
      <c r="C2017" s="1" t="n">
        <v>42066.78293981482</v>
      </c>
      <c r="D2017" t="s">
        <v>6387</v>
      </c>
      <c r="E2017" t="s">
        <v>266</v>
      </c>
      <c r="F2017" t="s">
        <v>140</v>
      </c>
      <c r="G2017" t="s">
        <v>267</v>
      </c>
      <c r="H2017" t="s">
        <v>6388</v>
      </c>
    </row>
    <row r="2018" spans="1:8">
      <c r="A2018" t="n">
        <v>2017</v>
      </c>
      <c r="B2018" t="s">
        <v>8</v>
      </c>
      <c r="C2018" s="1" t="n">
        <v>42096.9975462963</v>
      </c>
      <c r="D2018" t="s">
        <v>6389</v>
      </c>
      <c r="E2018" t="s">
        <v>271</v>
      </c>
      <c r="F2018" t="s">
        <v>6390</v>
      </c>
      <c r="G2018" t="s">
        <v>1802</v>
      </c>
      <c r="H2018" t="s">
        <v>6391</v>
      </c>
    </row>
    <row r="2019" spans="1:8">
      <c r="A2019" t="n">
        <v>2018</v>
      </c>
      <c r="B2019" t="s">
        <v>8</v>
      </c>
      <c r="C2019" s="1" t="n">
        <v>42248.43252314815</v>
      </c>
      <c r="D2019" t="s">
        <v>6392</v>
      </c>
      <c r="E2019" t="s">
        <v>421</v>
      </c>
      <c r="F2019" t="s">
        <v>56</v>
      </c>
      <c r="G2019" t="s">
        <v>5496</v>
      </c>
      <c r="H2019" t="s">
        <v>6393</v>
      </c>
    </row>
    <row r="2020" spans="1:8">
      <c r="A2020" t="n">
        <v>2019</v>
      </c>
      <c r="B2020" t="s">
        <v>8</v>
      </c>
      <c r="C2020" s="1" t="n">
        <v>42063.70756944444</v>
      </c>
      <c r="D2020" t="s">
        <v>6394</v>
      </c>
      <c r="E2020" t="s">
        <v>725</v>
      </c>
      <c r="F2020" t="s">
        <v>537</v>
      </c>
      <c r="G2020" t="s">
        <v>6395</v>
      </c>
      <c r="H2020" t="s">
        <v>6396</v>
      </c>
    </row>
    <row r="2021" spans="1:8">
      <c r="A2021" t="n">
        <v>2020</v>
      </c>
      <c r="B2021" t="s">
        <v>8</v>
      </c>
      <c r="C2021" s="1" t="n">
        <v>42046.59356481482</v>
      </c>
      <c r="D2021" t="s">
        <v>6397</v>
      </c>
      <c r="E2021" t="s">
        <v>271</v>
      </c>
      <c r="F2021" t="s">
        <v>271</v>
      </c>
      <c r="G2021" t="s">
        <v>6398</v>
      </c>
      <c r="H2021" t="s">
        <v>6399</v>
      </c>
    </row>
    <row r="2022" spans="1:8">
      <c r="A2022" t="n">
        <v>2021</v>
      </c>
      <c r="B2022" t="s">
        <v>8</v>
      </c>
      <c r="C2022" s="1" t="n">
        <v>39640.74403935186</v>
      </c>
      <c r="D2022" t="s">
        <v>6400</v>
      </c>
      <c r="E2022" t="s">
        <v>2174</v>
      </c>
      <c r="F2022" t="s">
        <v>20</v>
      </c>
      <c r="G2022" t="s">
        <v>6401</v>
      </c>
      <c r="H2022" t="s">
        <v>6402</v>
      </c>
    </row>
    <row r="2023" spans="1:8">
      <c r="A2023" t="n">
        <v>2022</v>
      </c>
      <c r="B2023" t="s">
        <v>8</v>
      </c>
      <c r="C2023" s="1" t="n">
        <v>42128.64150462963</v>
      </c>
      <c r="D2023" t="s">
        <v>6403</v>
      </c>
      <c r="E2023" t="s">
        <v>25</v>
      </c>
      <c r="F2023" t="s">
        <v>43</v>
      </c>
      <c r="G2023" t="s">
        <v>4724</v>
      </c>
      <c r="H2023" t="s">
        <v>6404</v>
      </c>
    </row>
    <row r="2024" spans="1:8">
      <c r="A2024" t="n">
        <v>2023</v>
      </c>
      <c r="B2024" t="s">
        <v>8</v>
      </c>
      <c r="C2024" s="1" t="n">
        <v>42149.55329861111</v>
      </c>
      <c r="D2024" t="s">
        <v>6405</v>
      </c>
      <c r="E2024" t="s">
        <v>87</v>
      </c>
      <c r="F2024" t="s">
        <v>87</v>
      </c>
      <c r="G2024" t="s">
        <v>6406</v>
      </c>
      <c r="H2024" t="s">
        <v>6407</v>
      </c>
    </row>
    <row r="2025" spans="1:8">
      <c r="A2025" t="n">
        <v>2024</v>
      </c>
      <c r="B2025" t="s">
        <v>8</v>
      </c>
      <c r="C2025" s="1" t="n">
        <v>42235.4684375</v>
      </c>
      <c r="D2025" t="s">
        <v>6408</v>
      </c>
      <c r="E2025">
        <f>?utf-8?Q?S.=20Daniel=20Abraham=20Center=20for=20Middle=20East=20Peace?=
	&lt;info@centerpeace.org&gt;</f>
        <v/>
      </c>
      <c r="F2025" t="s">
        <v>52</v>
      </c>
      <c r="G2025">
        <f>?utf-8?Q?News=20Update=20=2DAugust=2019=2C=202015?=</f>
        <v/>
      </c>
      <c r="H2025" t="s">
        <v>6409</v>
      </c>
    </row>
    <row r="2026" spans="1:8">
      <c r="A2026" t="n">
        <v>2025</v>
      </c>
      <c r="B2026" t="s">
        <v>8</v>
      </c>
      <c r="C2026" s="1" t="n">
        <v>41835.73601851852</v>
      </c>
      <c r="D2026" t="s">
        <v>6410</v>
      </c>
      <c r="E2026" t="s">
        <v>67</v>
      </c>
      <c r="F2026" t="s">
        <v>68</v>
      </c>
      <c r="G2026" t="s">
        <v>6411</v>
      </c>
      <c r="H2026" t="s">
        <v>6412</v>
      </c>
    </row>
    <row r="2027" spans="1:8">
      <c r="A2027" t="n">
        <v>2026</v>
      </c>
      <c r="B2027" t="s">
        <v>8</v>
      </c>
      <c r="C2027" s="1" t="n">
        <v>42301.67887731481</v>
      </c>
      <c r="D2027" t="s">
        <v>6413</v>
      </c>
      <c r="E2027" t="s">
        <v>29</v>
      </c>
      <c r="F2027" t="s">
        <v>323</v>
      </c>
      <c r="G2027" t="s">
        <v>31</v>
      </c>
      <c r="H2027" t="s">
        <v>6414</v>
      </c>
    </row>
    <row r="2028" spans="1:8">
      <c r="A2028" t="n">
        <v>2027</v>
      </c>
      <c r="B2028" t="s">
        <v>8</v>
      </c>
      <c r="C2028" s="1" t="n">
        <v>39665.61655092592</v>
      </c>
      <c r="D2028" t="s">
        <v>6415</v>
      </c>
      <c r="E2028" t="s">
        <v>96</v>
      </c>
      <c r="F2028" t="s">
        <v>20</v>
      </c>
      <c r="G2028" t="s">
        <v>6416</v>
      </c>
      <c r="H2028" t="s">
        <v>6417</v>
      </c>
    </row>
    <row r="2029" spans="1:8">
      <c r="A2029" t="n">
        <v>2028</v>
      </c>
      <c r="B2029" t="s">
        <v>8</v>
      </c>
      <c r="C2029" s="1" t="n">
        <v>41861.77752314815</v>
      </c>
      <c r="D2029" t="s">
        <v>6418</v>
      </c>
      <c r="E2029" t="s">
        <v>67</v>
      </c>
      <c r="F2029" t="s">
        <v>68</v>
      </c>
      <c r="G2029" t="s">
        <v>6419</v>
      </c>
      <c r="H2029" t="s">
        <v>6420</v>
      </c>
    </row>
    <row r="2030" spans="1:8">
      <c r="A2030" t="n">
        <v>2029</v>
      </c>
      <c r="B2030" t="s">
        <v>8</v>
      </c>
      <c r="C2030" s="1" t="n">
        <v>39625.65991898148</v>
      </c>
      <c r="D2030" t="s">
        <v>6421</v>
      </c>
      <c r="E2030" t="s">
        <v>1576</v>
      </c>
      <c r="F2030" t="s">
        <v>20</v>
      </c>
      <c r="G2030" t="s">
        <v>6422</v>
      </c>
      <c r="H2030" t="s">
        <v>6423</v>
      </c>
    </row>
    <row r="2031" spans="1:8">
      <c r="A2031" t="n">
        <v>2030</v>
      </c>
      <c r="B2031" t="s">
        <v>8</v>
      </c>
      <c r="C2031" s="1" t="n">
        <v>42317.59928240741</v>
      </c>
      <c r="D2031" t="s">
        <v>6424</v>
      </c>
      <c r="E2031" t="s">
        <v>6425</v>
      </c>
      <c r="F2031" t="s">
        <v>150</v>
      </c>
      <c r="G2031" t="s">
        <v>6426</v>
      </c>
      <c r="H2031" t="s">
        <v>6427</v>
      </c>
    </row>
    <row r="2032" spans="1:8">
      <c r="A2032" t="n">
        <v>2031</v>
      </c>
      <c r="B2032" t="s">
        <v>8</v>
      </c>
      <c r="C2032" s="1" t="n">
        <v>39584.62560185185</v>
      </c>
      <c r="D2032" t="s">
        <v>6428</v>
      </c>
      <c r="E2032" t="s">
        <v>1528</v>
      </c>
      <c r="F2032" t="s">
        <v>20</v>
      </c>
      <c r="G2032" t="s">
        <v>6429</v>
      </c>
      <c r="H2032" t="s">
        <v>6430</v>
      </c>
    </row>
    <row r="2033" spans="1:8">
      <c r="A2033" t="n">
        <v>2032</v>
      </c>
      <c r="B2033" t="s">
        <v>8</v>
      </c>
      <c r="C2033" s="1" t="n">
        <v>42132.80541666667</v>
      </c>
      <c r="D2033" t="s">
        <v>6431</v>
      </c>
      <c r="E2033" t="s">
        <v>2735</v>
      </c>
      <c r="F2033" t="s">
        <v>376</v>
      </c>
      <c r="G2033" t="s">
        <v>6432</v>
      </c>
      <c r="H2033" t="s">
        <v>6433</v>
      </c>
    </row>
    <row r="2034" spans="1:8">
      <c r="A2034" t="n">
        <v>2033</v>
      </c>
      <c r="B2034" t="s">
        <v>8</v>
      </c>
      <c r="C2034" s="1" t="n">
        <v>42211.5</v>
      </c>
      <c r="D2034" t="s">
        <v>6434</v>
      </c>
      <c r="E2034" t="s">
        <v>87</v>
      </c>
      <c r="F2034" t="s">
        <v>87</v>
      </c>
      <c r="G2034" t="s">
        <v>6435</v>
      </c>
      <c r="H2034" t="s">
        <v>6436</v>
      </c>
    </row>
    <row r="2035" spans="1:8">
      <c r="A2035" t="n">
        <v>2034</v>
      </c>
      <c r="B2035" t="s">
        <v>8</v>
      </c>
      <c r="C2035" s="1" t="n">
        <v>42088.61618055555</v>
      </c>
      <c r="D2035" t="s">
        <v>6437</v>
      </c>
      <c r="E2035" t="s">
        <v>140</v>
      </c>
      <c r="F2035" t="s">
        <v>274</v>
      </c>
      <c r="G2035" t="s">
        <v>6438</v>
      </c>
      <c r="H2035" t="s">
        <v>6439</v>
      </c>
    </row>
    <row r="2036" spans="1:8">
      <c r="A2036" t="n">
        <v>2035</v>
      </c>
      <c r="B2036" t="s">
        <v>8</v>
      </c>
      <c r="C2036" s="1" t="n">
        <v>39603.51828703703</v>
      </c>
      <c r="D2036" t="s">
        <v>6440</v>
      </c>
      <c r="E2036" t="s">
        <v>135</v>
      </c>
      <c r="F2036" t="s">
        <v>136</v>
      </c>
      <c r="G2036" t="s">
        <v>6441</v>
      </c>
      <c r="H2036" t="s">
        <v>6442</v>
      </c>
    </row>
    <row r="2037" spans="1:8">
      <c r="A2037" t="n">
        <v>2036</v>
      </c>
      <c r="B2037" t="s">
        <v>8</v>
      </c>
      <c r="C2037" s="1" t="n">
        <v>42093.66861111111</v>
      </c>
      <c r="D2037" t="s">
        <v>6443</v>
      </c>
      <c r="E2037" t="s">
        <v>154</v>
      </c>
      <c r="F2037" t="s">
        <v>25</v>
      </c>
      <c r="G2037" t="s">
        <v>6444</v>
      </c>
      <c r="H2037" t="s">
        <v>6445</v>
      </c>
    </row>
    <row r="2038" spans="1:8">
      <c r="A2038" t="n">
        <v>2037</v>
      </c>
      <c r="B2038" t="s">
        <v>8</v>
      </c>
      <c r="C2038" s="1" t="n">
        <v>39638.53766203704</v>
      </c>
      <c r="D2038" t="s">
        <v>6446</v>
      </c>
      <c r="E2038" t="s">
        <v>60</v>
      </c>
      <c r="F2038" t="s">
        <v>188</v>
      </c>
      <c r="G2038" t="s">
        <v>6447</v>
      </c>
      <c r="H2038" t="s">
        <v>6448</v>
      </c>
    </row>
    <row r="2039" spans="1:8">
      <c r="A2039" t="n">
        <v>2038</v>
      </c>
      <c r="B2039" t="s">
        <v>8</v>
      </c>
      <c r="C2039" s="1" t="n">
        <v>42298.88637731481</v>
      </c>
      <c r="D2039" t="s">
        <v>6449</v>
      </c>
      <c r="E2039" t="s">
        <v>3901</v>
      </c>
      <c r="F2039" t="s">
        <v>6450</v>
      </c>
      <c r="G2039" t="s">
        <v>6451</v>
      </c>
      <c r="H2039" t="s">
        <v>6452</v>
      </c>
    </row>
    <row r="2040" spans="1:8">
      <c r="A2040" t="n">
        <v>2039</v>
      </c>
      <c r="B2040" t="s">
        <v>8</v>
      </c>
      <c r="C2040" s="1" t="n">
        <v>42239.87997685185</v>
      </c>
      <c r="D2040" t="s">
        <v>6453</v>
      </c>
      <c r="E2040" t="s">
        <v>2014</v>
      </c>
      <c r="F2040" t="s">
        <v>1731</v>
      </c>
      <c r="G2040" t="s">
        <v>2015</v>
      </c>
      <c r="H2040" t="s">
        <v>6454</v>
      </c>
    </row>
    <row r="2041" spans="1:8">
      <c r="A2041" t="n">
        <v>2040</v>
      </c>
      <c r="B2041" t="s">
        <v>8</v>
      </c>
      <c r="C2041" s="1" t="n">
        <v>42192.27206018518</v>
      </c>
      <c r="D2041" t="s">
        <v>6455</v>
      </c>
      <c r="E2041">
        <f>?utf-8?Q?S.=20Daniel=20Abraham=20Center=20for=20Middle=20East=20Peace?=
	&lt;info@centerpeace.org&gt;</f>
        <v/>
      </c>
      <c r="F2041" t="s">
        <v>52</v>
      </c>
      <c r="G2041">
        <f>?utf-8?Q?News=20Update=20=2DJuly=207=2C=202015?=</f>
        <v/>
      </c>
      <c r="H2041" t="s">
        <v>6456</v>
      </c>
    </row>
    <row r="2042" spans="1:8">
      <c r="A2042" t="n">
        <v>2041</v>
      </c>
      <c r="B2042" t="s">
        <v>8</v>
      </c>
      <c r="C2042" s="1" t="n">
        <v>40611.14212962963</v>
      </c>
      <c r="D2042" t="s">
        <v>6457</v>
      </c>
      <c r="E2042" t="s">
        <v>6458</v>
      </c>
      <c r="F2042" t="s">
        <v>20</v>
      </c>
      <c r="G2042" t="s">
        <v>6459</v>
      </c>
      <c r="H2042" t="s">
        <v>6460</v>
      </c>
    </row>
    <row r="2043" spans="1:8">
      <c r="A2043" t="n">
        <v>2042</v>
      </c>
      <c r="B2043" t="s">
        <v>8</v>
      </c>
      <c r="C2043" s="1" t="n">
        <v>39614.73913194444</v>
      </c>
      <c r="D2043" t="s">
        <v>6461</v>
      </c>
      <c r="E2043" t="s">
        <v>289</v>
      </c>
      <c r="F2043" t="s">
        <v>20</v>
      </c>
      <c r="G2043" t="s">
        <v>1462</v>
      </c>
      <c r="H2043" t="s">
        <v>6462</v>
      </c>
    </row>
    <row r="2044" spans="1:8">
      <c r="A2044" t="n">
        <v>2043</v>
      </c>
      <c r="B2044" t="s">
        <v>8</v>
      </c>
      <c r="C2044" s="1" t="n">
        <v>39479.4875462963</v>
      </c>
      <c r="D2044" t="s">
        <v>6463</v>
      </c>
      <c r="E2044" t="s">
        <v>642</v>
      </c>
      <c r="F2044" t="s">
        <v>643</v>
      </c>
      <c r="G2044" t="s">
        <v>6464</v>
      </c>
      <c r="H2044" t="s">
        <v>6465</v>
      </c>
    </row>
    <row r="2045" spans="1:8">
      <c r="A2045" t="n">
        <v>2044</v>
      </c>
      <c r="B2045" t="s">
        <v>1</v>
      </c>
      <c r="C2045" s="1" t="n">
        <v>42118.57148148148</v>
      </c>
      <c r="D2045" t="s">
        <v>6466</v>
      </c>
      <c r="E2045" t="s">
        <v>15</v>
      </c>
      <c r="F2045" t="s">
        <v>16</v>
      </c>
      <c r="G2045" t="s">
        <v>6467</v>
      </c>
      <c r="H2045" t="s">
        <v>6468</v>
      </c>
    </row>
    <row r="2046" spans="1:8">
      <c r="A2046" t="n">
        <v>2045</v>
      </c>
      <c r="B2046" t="s">
        <v>8</v>
      </c>
      <c r="C2046" s="1" t="n">
        <v>42154.56271990741</v>
      </c>
      <c r="D2046" t="s">
        <v>6469</v>
      </c>
      <c r="E2046" t="s">
        <v>1487</v>
      </c>
      <c r="F2046" t="s">
        <v>52</v>
      </c>
      <c r="G2046" t="s">
        <v>6470</v>
      </c>
      <c r="H2046" t="s">
        <v>6471</v>
      </c>
    </row>
    <row r="2047" spans="1:8">
      <c r="A2047" t="n">
        <v>2046</v>
      </c>
      <c r="B2047" t="s">
        <v>8</v>
      </c>
      <c r="C2047" s="1" t="n">
        <v>42127.56123842593</v>
      </c>
      <c r="D2047" t="s">
        <v>6472</v>
      </c>
      <c r="E2047" t="s">
        <v>1144</v>
      </c>
      <c r="F2047" t="s">
        <v>6473</v>
      </c>
      <c r="G2047" t="s">
        <v>6474</v>
      </c>
      <c r="H2047" t="s">
        <v>6475</v>
      </c>
    </row>
    <row r="2048" spans="1:8">
      <c r="A2048" t="n">
        <v>2047</v>
      </c>
      <c r="B2048" t="s">
        <v>8</v>
      </c>
      <c r="C2048" s="1" t="n">
        <v>39416.54646990741</v>
      </c>
      <c r="D2048" t="s">
        <v>6476</v>
      </c>
      <c r="E2048" t="s">
        <v>184</v>
      </c>
      <c r="G2048" t="s">
        <v>6477</v>
      </c>
      <c r="H2048" t="s">
        <v>6478</v>
      </c>
    </row>
    <row r="2049" spans="1:8">
      <c r="A2049" t="n">
        <v>2048</v>
      </c>
      <c r="B2049" t="s">
        <v>8</v>
      </c>
      <c r="C2049" s="1" t="n">
        <v>42049.76140046296</v>
      </c>
      <c r="D2049" t="s">
        <v>6479</v>
      </c>
      <c r="E2049" t="s">
        <v>271</v>
      </c>
      <c r="F2049" t="s">
        <v>271</v>
      </c>
      <c r="G2049" t="s">
        <v>6480</v>
      </c>
      <c r="H2049" t="s">
        <v>6481</v>
      </c>
    </row>
    <row r="2050" spans="1:8">
      <c r="A2050" t="n">
        <v>2049</v>
      </c>
      <c r="B2050" t="s">
        <v>8</v>
      </c>
      <c r="C2050" s="1" t="n">
        <v>39640.89400462963</v>
      </c>
      <c r="D2050" t="s">
        <v>6482</v>
      </c>
      <c r="E2050" t="s">
        <v>2174</v>
      </c>
      <c r="F2050" t="s">
        <v>20</v>
      </c>
      <c r="G2050" t="s">
        <v>6483</v>
      </c>
      <c r="H2050" t="s">
        <v>6484</v>
      </c>
    </row>
    <row r="2051" spans="1:8">
      <c r="A2051" t="n">
        <v>2050</v>
      </c>
      <c r="B2051" t="s">
        <v>8</v>
      </c>
      <c r="C2051" s="1" t="n">
        <v>42219.19883101852</v>
      </c>
      <c r="D2051" t="s">
        <v>6485</v>
      </c>
      <c r="E2051">
        <f>?utf-8?Q?S.=20Daniel=20Abraham=20Center=20for=20Middle=20East=20Peace?=
	&lt;info@centerpeace.org&gt;</f>
        <v/>
      </c>
      <c r="F2051" t="s">
        <v>52</v>
      </c>
      <c r="G2051">
        <f>?utf-8?Q?News=20Update=20=2D=20August=203=2C=202015?=</f>
        <v/>
      </c>
      <c r="H2051" t="s">
        <v>6486</v>
      </c>
    </row>
    <row r="2052" spans="1:8">
      <c r="A2052" t="n">
        <v>2051</v>
      </c>
      <c r="B2052" t="s">
        <v>1</v>
      </c>
      <c r="C2052" s="1" t="n">
        <v>42188.78348379629</v>
      </c>
      <c r="D2052" t="s">
        <v>6487</v>
      </c>
      <c r="E2052" t="s">
        <v>381</v>
      </c>
      <c r="F2052" t="s">
        <v>145</v>
      </c>
      <c r="G2052">
        <f>?UTF-8?Q?RE=3A_Hillary_Clinton_to_Jewish_donors=3A_I=E2=80=99ll_be_bett?=
	=?UTF-8?Q?er_for_Israel_than_Obama_=2D_POLITICO?=</f>
        <v/>
      </c>
      <c r="H2052" t="s">
        <v>6488</v>
      </c>
    </row>
    <row r="2053" spans="1:8">
      <c r="A2053" t="n">
        <v>2052</v>
      </c>
      <c r="B2053" t="s">
        <v>8</v>
      </c>
      <c r="C2053" s="1" t="n">
        <v>42193.59901620371</v>
      </c>
      <c r="D2053" t="s">
        <v>6489</v>
      </c>
      <c r="E2053" t="s">
        <v>225</v>
      </c>
      <c r="F2053" t="s">
        <v>1293</v>
      </c>
      <c r="G2053" t="s">
        <v>6490</v>
      </c>
      <c r="H2053" t="s">
        <v>6491</v>
      </c>
    </row>
    <row r="2054" spans="1:8">
      <c r="A2054" t="n">
        <v>2053</v>
      </c>
      <c r="B2054" t="s">
        <v>8</v>
      </c>
      <c r="C2054" s="1" t="n">
        <v>42111.96700231481</v>
      </c>
      <c r="D2054" t="s">
        <v>6492</v>
      </c>
      <c r="E2054" t="s">
        <v>6493</v>
      </c>
      <c r="F2054" t="s">
        <v>6494</v>
      </c>
      <c r="G2054" t="s">
        <v>6495</v>
      </c>
      <c r="H2054" t="s">
        <v>6496</v>
      </c>
    </row>
    <row r="2055" spans="1:8">
      <c r="A2055" t="n">
        <v>2054</v>
      </c>
      <c r="B2055" t="s">
        <v>1</v>
      </c>
      <c r="C2055" s="1" t="n">
        <v>42110.05840277778</v>
      </c>
      <c r="D2055" t="s">
        <v>6497</v>
      </c>
      <c r="E2055" t="s">
        <v>597</v>
      </c>
      <c r="F2055" t="s">
        <v>25</v>
      </c>
      <c r="G2055" t="s">
        <v>6498</v>
      </c>
      <c r="H2055" t="s">
        <v>6499</v>
      </c>
    </row>
    <row r="2056" spans="1:8">
      <c r="A2056" t="n">
        <v>2055</v>
      </c>
      <c r="B2056" t="s">
        <v>8</v>
      </c>
      <c r="C2056" s="1" t="n">
        <v>42093.08773148148</v>
      </c>
      <c r="D2056" t="s">
        <v>6500</v>
      </c>
      <c r="E2056" t="s">
        <v>6493</v>
      </c>
      <c r="F2056" t="s">
        <v>387</v>
      </c>
      <c r="G2056" t="s">
        <v>6501</v>
      </c>
      <c r="H2056" t="s">
        <v>6502</v>
      </c>
    </row>
    <row r="2057" spans="1:8">
      <c r="A2057" t="n">
        <v>2056</v>
      </c>
      <c r="B2057" t="s">
        <v>8</v>
      </c>
      <c r="C2057" s="1" t="n">
        <v>39587.6637962963</v>
      </c>
      <c r="D2057" t="s">
        <v>6503</v>
      </c>
      <c r="E2057" t="s">
        <v>856</v>
      </c>
      <c r="G2057" t="s">
        <v>6504</v>
      </c>
      <c r="H2057" t="s">
        <v>6505</v>
      </c>
    </row>
    <row r="2058" spans="1:8">
      <c r="A2058" t="n">
        <v>2057</v>
      </c>
      <c r="B2058" t="s">
        <v>8</v>
      </c>
      <c r="C2058" s="1" t="n">
        <v>42423.91497685185</v>
      </c>
      <c r="D2058" t="s">
        <v>6506</v>
      </c>
      <c r="E2058" t="s">
        <v>25</v>
      </c>
      <c r="F2058" t="s">
        <v>145</v>
      </c>
      <c r="G2058" t="s">
        <v>6507</v>
      </c>
      <c r="H2058" t="s">
        <v>6508</v>
      </c>
    </row>
    <row r="2059" spans="1:8">
      <c r="A2059" t="n">
        <v>2058</v>
      </c>
      <c r="B2059" t="s">
        <v>8</v>
      </c>
      <c r="C2059" s="1" t="n">
        <v>42423.90280092593</v>
      </c>
      <c r="D2059" t="s">
        <v>6509</v>
      </c>
      <c r="E2059" t="s">
        <v>6510</v>
      </c>
      <c r="F2059" t="s">
        <v>5084</v>
      </c>
      <c r="G2059" t="s">
        <v>6511</v>
      </c>
      <c r="H2059" t="s">
        <v>6512</v>
      </c>
    </row>
    <row r="2060" spans="1:8">
      <c r="A2060" t="n">
        <v>2059</v>
      </c>
      <c r="B2060" t="s">
        <v>8</v>
      </c>
      <c r="C2060" s="1" t="n">
        <v>42093.61371527778</v>
      </c>
      <c r="D2060" t="s">
        <v>6513</v>
      </c>
      <c r="E2060" t="s">
        <v>25</v>
      </c>
      <c r="F2060" t="s">
        <v>6514</v>
      </c>
      <c r="G2060" t="s">
        <v>6515</v>
      </c>
      <c r="H2060" t="s">
        <v>6516</v>
      </c>
    </row>
    <row r="2061" spans="1:8">
      <c r="A2061" t="n">
        <v>2060</v>
      </c>
      <c r="B2061" t="s">
        <v>8</v>
      </c>
      <c r="C2061" s="1" t="n">
        <v>42093.69540509259</v>
      </c>
      <c r="D2061" t="s">
        <v>6517</v>
      </c>
      <c r="E2061" t="s">
        <v>6493</v>
      </c>
      <c r="F2061" t="s">
        <v>25</v>
      </c>
      <c r="G2061" t="s">
        <v>6518</v>
      </c>
      <c r="H2061" t="s">
        <v>6519</v>
      </c>
    </row>
    <row r="2062" spans="1:8">
      <c r="A2062" t="n">
        <v>2061</v>
      </c>
    </row>
    <row r="2063" spans="1:8">
      <c r="A2063" t="n">
        <v>2062</v>
      </c>
      <c r="B2063" t="s">
        <v>8</v>
      </c>
      <c r="C2063" s="1" t="n">
        <v>42391.63335648148</v>
      </c>
      <c r="D2063" t="s">
        <v>6520</v>
      </c>
      <c r="E2063" t="s">
        <v>6521</v>
      </c>
      <c r="F2063" t="s">
        <v>348</v>
      </c>
      <c r="G2063" t="s">
        <v>6522</v>
      </c>
      <c r="H2063" t="s">
        <v>6523</v>
      </c>
    </row>
    <row r="2064" spans="1:8">
      <c r="A2064" t="n">
        <v>2063</v>
      </c>
      <c r="B2064" t="s">
        <v>1</v>
      </c>
      <c r="C2064" s="1" t="n">
        <v>42161.79049768519</v>
      </c>
      <c r="D2064" t="s">
        <v>6524</v>
      </c>
      <c r="E2064" t="s">
        <v>146</v>
      </c>
      <c r="F2064" t="s">
        <v>6525</v>
      </c>
      <c r="G2064" t="s">
        <v>6526</v>
      </c>
      <c r="H2064" t="s">
        <v>6527</v>
      </c>
    </row>
    <row r="2065" spans="1:8">
      <c r="A2065" t="n">
        <v>2064</v>
      </c>
      <c r="B2065" t="s">
        <v>1</v>
      </c>
      <c r="C2065" s="1" t="n">
        <v>42000.6907175926</v>
      </c>
      <c r="D2065" t="s">
        <v>6528</v>
      </c>
      <c r="E2065" t="s">
        <v>6529</v>
      </c>
      <c r="F2065" t="s">
        <v>25</v>
      </c>
      <c r="G2065" t="s">
        <v>6530</v>
      </c>
      <c r="H2065" t="s">
        <v>6531</v>
      </c>
    </row>
    <row r="2066" spans="1:8">
      <c r="A2066" t="n">
        <v>2065</v>
      </c>
      <c r="B2066" t="s">
        <v>8</v>
      </c>
      <c r="C2066" s="1" t="n">
        <v>39817.73050925926</v>
      </c>
      <c r="D2066" t="s">
        <v>6532</v>
      </c>
      <c r="E2066" t="s">
        <v>1808</v>
      </c>
      <c r="F2066" t="s">
        <v>387</v>
      </c>
      <c r="G2066" t="s"/>
      <c r="H2066" t="s">
        <v>6533</v>
      </c>
    </row>
    <row r="2067" spans="1:8">
      <c r="A2067" t="n">
        <v>2066</v>
      </c>
      <c r="B2067" t="s">
        <v>8</v>
      </c>
      <c r="C2067" s="1" t="n">
        <v>42340.00925925926</v>
      </c>
      <c r="D2067" t="s">
        <v>6534</v>
      </c>
      <c r="E2067" t="s">
        <v>25</v>
      </c>
      <c r="F2067" t="s">
        <v>24</v>
      </c>
      <c r="G2067" t="s">
        <v>6535</v>
      </c>
      <c r="H2067" t="s">
        <v>6536</v>
      </c>
    </row>
    <row r="2068" spans="1:8">
      <c r="A2068" t="n">
        <v>2067</v>
      </c>
      <c r="B2068" t="s">
        <v>8</v>
      </c>
      <c r="C2068" s="1" t="n">
        <v>42200.70346064815</v>
      </c>
      <c r="D2068" t="s">
        <v>6537</v>
      </c>
      <c r="E2068" t="s">
        <v>509</v>
      </c>
      <c r="F2068" t="s">
        <v>52</v>
      </c>
      <c r="G2068" t="s">
        <v>6538</v>
      </c>
      <c r="H2068" t="s">
        <v>6539</v>
      </c>
    </row>
    <row r="2069" spans="1:8">
      <c r="A2069" t="n">
        <v>2068</v>
      </c>
      <c r="B2069" t="s">
        <v>8</v>
      </c>
      <c r="C2069" s="1" t="n">
        <v>39810.55444444445</v>
      </c>
      <c r="D2069" t="s">
        <v>6540</v>
      </c>
      <c r="E2069" t="s">
        <v>1721</v>
      </c>
      <c r="G2069">
        <f>?big5?B?MjAwOaZ+t3OnxrHmLS2vrLrWuqG6oQ==?=</f>
        <v/>
      </c>
      <c r="H2069" t="s">
        <v>6541</v>
      </c>
    </row>
    <row r="2070" spans="1:8">
      <c r="A2070" t="n">
        <v>2069</v>
      </c>
      <c r="B2070" t="s">
        <v>8</v>
      </c>
      <c r="C2070" s="1" t="n">
        <v>39751.17305555556</v>
      </c>
      <c r="D2070" t="s">
        <v>6542</v>
      </c>
      <c r="E2070" t="s">
        <v>56</v>
      </c>
      <c r="F2070" t="s">
        <v>6543</v>
      </c>
      <c r="G2070" t="s">
        <v>6544</v>
      </c>
      <c r="H2070" t="s">
        <v>6545</v>
      </c>
    </row>
    <row r="2071" spans="1:8">
      <c r="A2071" t="n">
        <v>2070</v>
      </c>
      <c r="B2071" t="s">
        <v>8</v>
      </c>
      <c r="C2071" s="1" t="n">
        <v>41774.33773148148</v>
      </c>
      <c r="D2071" t="s">
        <v>6546</v>
      </c>
      <c r="E2071" t="s">
        <v>25</v>
      </c>
      <c r="F2071" t="s">
        <v>6547</v>
      </c>
      <c r="G2071" t="s">
        <v>6548</v>
      </c>
      <c r="H2071" t="s">
        <v>6549</v>
      </c>
    </row>
    <row r="2072" spans="1:8">
      <c r="A2072" t="n">
        <v>2071</v>
      </c>
      <c r="B2072" t="s">
        <v>1</v>
      </c>
      <c r="C2072" s="1" t="n">
        <v>42221.86212962963</v>
      </c>
      <c r="D2072" t="s">
        <v>6550</v>
      </c>
      <c r="E2072" t="s">
        <v>24</v>
      </c>
      <c r="F2072" t="s">
        <v>25</v>
      </c>
      <c r="G2072" t="s">
        <v>6551</v>
      </c>
      <c r="H2072" t="s">
        <v>6552</v>
      </c>
    </row>
    <row r="2073" spans="1:8">
      <c r="A2073" t="n">
        <v>2072</v>
      </c>
      <c r="B2073" t="s">
        <v>1</v>
      </c>
      <c r="C2073" s="1" t="n">
        <v>42257.06127314815</v>
      </c>
      <c r="D2073" t="s">
        <v>6553</v>
      </c>
      <c r="E2073" t="s">
        <v>6554</v>
      </c>
      <c r="F2073" t="s">
        <v>6555</v>
      </c>
      <c r="G2073" t="s">
        <v>6556</v>
      </c>
      <c r="H2073" t="s">
        <v>6557</v>
      </c>
    </row>
    <row r="2074" spans="1:8">
      <c r="A2074" t="n">
        <v>2073</v>
      </c>
      <c r="B2074" t="s">
        <v>8</v>
      </c>
      <c r="C2074" s="1" t="n">
        <v>41784.22699074074</v>
      </c>
      <c r="D2074" t="s">
        <v>6558</v>
      </c>
      <c r="E2074" t="s">
        <v>179</v>
      </c>
      <c r="F2074" t="s">
        <v>6559</v>
      </c>
      <c r="G2074" t="s">
        <v>6560</v>
      </c>
      <c r="H2074" t="s">
        <v>6561</v>
      </c>
    </row>
    <row r="2075" spans="1:8">
      <c r="A2075" t="n">
        <v>2074</v>
      </c>
      <c r="B2075" t="s">
        <v>8</v>
      </c>
      <c r="C2075" s="1" t="n">
        <v>42289.6352662037</v>
      </c>
      <c r="D2075" t="s">
        <v>6562</v>
      </c>
      <c r="E2075" t="s">
        <v>25</v>
      </c>
      <c r="F2075" t="s">
        <v>146</v>
      </c>
      <c r="G2075" t="s">
        <v>6563</v>
      </c>
      <c r="H2075" t="s">
        <v>6564</v>
      </c>
    </row>
    <row r="2076" spans="1:8">
      <c r="A2076" t="n">
        <v>2075</v>
      </c>
      <c r="B2076" t="s">
        <v>1</v>
      </c>
      <c r="C2076" s="1" t="n">
        <v>42254.50592592593</v>
      </c>
      <c r="D2076" t="s">
        <v>6565</v>
      </c>
      <c r="E2076" t="s">
        <v>348</v>
      </c>
      <c r="F2076" t="s">
        <v>25</v>
      </c>
      <c r="G2076" t="s"/>
      <c r="H2076" t="s">
        <v>6566</v>
      </c>
    </row>
    <row r="2077" spans="1:8">
      <c r="A2077" t="n">
        <v>2076</v>
      </c>
      <c r="B2077" t="s">
        <v>8</v>
      </c>
      <c r="C2077" s="1" t="n">
        <v>42201.58494212963</v>
      </c>
      <c r="D2077" t="s">
        <v>6567</v>
      </c>
      <c r="E2077" t="s">
        <v>6568</v>
      </c>
      <c r="F2077" t="s">
        <v>100</v>
      </c>
      <c r="G2077" t="s">
        <v>6569</v>
      </c>
      <c r="H2077" t="s">
        <v>6570</v>
      </c>
    </row>
    <row r="2078" spans="1:8">
      <c r="A2078" t="n">
        <v>2077</v>
      </c>
      <c r="B2078" t="s">
        <v>8</v>
      </c>
      <c r="C2078" s="1" t="n">
        <v>42445.7456712963</v>
      </c>
      <c r="D2078" t="s">
        <v>6571</v>
      </c>
      <c r="E2078" t="s">
        <v>6572</v>
      </c>
      <c r="F2078" t="s">
        <v>6573</v>
      </c>
      <c r="G2078" t="s">
        <v>6574</v>
      </c>
      <c r="H2078" t="s">
        <v>6575</v>
      </c>
    </row>
    <row r="2079" spans="1:8">
      <c r="A2079" t="n">
        <v>2078</v>
      </c>
      <c r="B2079" t="s">
        <v>8</v>
      </c>
      <c r="C2079" s="1" t="n">
        <v>41163.67755787037</v>
      </c>
      <c r="D2079" t="s">
        <v>6576</v>
      </c>
      <c r="E2079" t="s">
        <v>6577</v>
      </c>
      <c r="F2079" t="s">
        <v>56</v>
      </c>
      <c r="G2079" t="s">
        <v>6578</v>
      </c>
      <c r="H2079" t="s">
        <v>6579</v>
      </c>
    </row>
    <row r="2080" spans="1:8">
      <c r="A2080" t="n">
        <v>2079</v>
      </c>
      <c r="B2080" t="s">
        <v>1</v>
      </c>
      <c r="C2080" s="1" t="n">
        <v>41347.84861111111</v>
      </c>
      <c r="D2080" t="s">
        <v>6580</v>
      </c>
      <c r="E2080" t="s">
        <v>6581</v>
      </c>
      <c r="F2080" t="s">
        <v>56</v>
      </c>
      <c r="G2080" t="s">
        <v>6582</v>
      </c>
      <c r="H2080" t="s">
        <v>6583</v>
      </c>
    </row>
    <row r="2081" spans="1:8">
      <c r="A2081" t="n">
        <v>2080</v>
      </c>
      <c r="B2081" t="s">
        <v>8</v>
      </c>
      <c r="C2081" s="1" t="n">
        <v>39622.70170138889</v>
      </c>
      <c r="D2081" t="s">
        <v>6584</v>
      </c>
      <c r="E2081" t="s">
        <v>2528</v>
      </c>
      <c r="F2081" t="s">
        <v>376</v>
      </c>
      <c r="G2081" t="s">
        <v>6585</v>
      </c>
      <c r="H2081" t="s">
        <v>6586</v>
      </c>
    </row>
    <row r="2082" spans="1:8">
      <c r="A2082" t="n">
        <v>2081</v>
      </c>
      <c r="B2082" t="s">
        <v>1</v>
      </c>
      <c r="C2082" s="1" t="n">
        <v>42394.17173611111</v>
      </c>
      <c r="D2082" t="s">
        <v>6587</v>
      </c>
      <c r="E2082" t="s">
        <v>6588</v>
      </c>
      <c r="F2082" t="s">
        <v>25</v>
      </c>
      <c r="G2082" t="s">
        <v>6589</v>
      </c>
      <c r="H2082" t="s">
        <v>6590</v>
      </c>
    </row>
    <row r="2083" spans="1:8">
      <c r="A2083" t="n">
        <v>2082</v>
      </c>
      <c r="B2083" t="s">
        <v>8</v>
      </c>
      <c r="C2083" s="1" t="n">
        <v>39644.71913194445</v>
      </c>
      <c r="D2083" t="s">
        <v>6591</v>
      </c>
      <c r="E2083" t="s">
        <v>1452</v>
      </c>
      <c r="F2083" t="s">
        <v>1452</v>
      </c>
      <c r="G2083" t="s">
        <v>6592</v>
      </c>
      <c r="H2083" t="s">
        <v>6593</v>
      </c>
    </row>
    <row r="2084" spans="1:8">
      <c r="A2084" t="n">
        <v>2083</v>
      </c>
      <c r="B2084" t="s">
        <v>8</v>
      </c>
      <c r="C2084" s="1" t="n">
        <v>40701.70555555556</v>
      </c>
      <c r="D2084" t="s">
        <v>6594</v>
      </c>
      <c r="E2084" t="s">
        <v>5467</v>
      </c>
      <c r="F2084" t="s">
        <v>6450</v>
      </c>
      <c r="G2084" t="s">
        <v>6595</v>
      </c>
      <c r="H2084" t="s">
        <v>6596</v>
      </c>
    </row>
    <row r="2085" spans="1:8">
      <c r="A2085" t="n">
        <v>2084</v>
      </c>
      <c r="B2085" t="s">
        <v>1</v>
      </c>
      <c r="C2085" s="1" t="n">
        <v>41755.13711805556</v>
      </c>
      <c r="D2085" t="s">
        <v>6597</v>
      </c>
      <c r="E2085" t="s">
        <v>6547</v>
      </c>
      <c r="F2085" t="s">
        <v>25</v>
      </c>
      <c r="G2085" t="s">
        <v>6548</v>
      </c>
      <c r="H2085" t="s">
        <v>6598</v>
      </c>
    </row>
    <row r="2086" spans="1:8">
      <c r="A2086" t="n">
        <v>2085</v>
      </c>
      <c r="B2086" t="s">
        <v>8</v>
      </c>
      <c r="C2086" s="1" t="n">
        <v>42187.78982638889</v>
      </c>
      <c r="D2086" t="s">
        <v>6599</v>
      </c>
      <c r="E2086" t="s">
        <v>6600</v>
      </c>
      <c r="F2086" t="s">
        <v>25</v>
      </c>
      <c r="G2086" t="s">
        <v>6601</v>
      </c>
      <c r="H2086" t="s">
        <v>6602</v>
      </c>
    </row>
    <row r="2087" spans="1:8">
      <c r="A2087" t="n">
        <v>2086</v>
      </c>
      <c r="B2087" t="s">
        <v>8</v>
      </c>
      <c r="C2087" s="1" t="n">
        <v>42030.94965277778</v>
      </c>
      <c r="D2087" t="s">
        <v>6603</v>
      </c>
      <c r="E2087" t="s">
        <v>111</v>
      </c>
      <c r="F2087" t="s">
        <v>52</v>
      </c>
      <c r="G2087" t="s">
        <v>6604</v>
      </c>
      <c r="H2087" t="s">
        <v>6605</v>
      </c>
    </row>
    <row r="2088" spans="1:8">
      <c r="A2088" t="n">
        <v>2087</v>
      </c>
      <c r="B2088" t="s">
        <v>8</v>
      </c>
      <c r="C2088" s="1" t="n">
        <v>41646.11359953704</v>
      </c>
      <c r="D2088" t="s">
        <v>6606</v>
      </c>
      <c r="E2088" t="s">
        <v>25</v>
      </c>
      <c r="F2088" t="s">
        <v>6203</v>
      </c>
      <c r="G2088" t="s">
        <v>6607</v>
      </c>
      <c r="H2088" t="s">
        <v>6608</v>
      </c>
    </row>
    <row r="2089" spans="1:8">
      <c r="A2089" t="n">
        <v>2088</v>
      </c>
      <c r="B2089" t="s">
        <v>8</v>
      </c>
      <c r="C2089" s="1" t="n">
        <v>42136.78322916666</v>
      </c>
      <c r="D2089" t="s">
        <v>6609</v>
      </c>
      <c r="E2089" t="s">
        <v>6610</v>
      </c>
      <c r="F2089" t="s">
        <v>1264</v>
      </c>
      <c r="G2089" t="s">
        <v>6611</v>
      </c>
      <c r="H2089" t="s">
        <v>6612</v>
      </c>
    </row>
    <row r="2090" spans="1:8">
      <c r="A2090" t="n">
        <v>2089</v>
      </c>
      <c r="B2090" t="s">
        <v>1</v>
      </c>
      <c r="C2090" s="1" t="n">
        <v>41863.58459490741</v>
      </c>
      <c r="D2090" t="s">
        <v>6613</v>
      </c>
      <c r="E2090" t="s">
        <v>6614</v>
      </c>
      <c r="F2090" t="s">
        <v>56</v>
      </c>
      <c r="G2090" t="s">
        <v>6615</v>
      </c>
      <c r="H2090" t="s">
        <v>6616</v>
      </c>
    </row>
    <row r="2091" spans="1:8">
      <c r="A2091" t="n">
        <v>2090</v>
      </c>
      <c r="B2091" t="s">
        <v>8</v>
      </c>
      <c r="C2091" s="1" t="n">
        <v>42355.6150462963</v>
      </c>
      <c r="D2091" t="s">
        <v>6617</v>
      </c>
      <c r="E2091" t="s">
        <v>6618</v>
      </c>
      <c r="F2091" t="s">
        <v>6619</v>
      </c>
      <c r="G2091" t="s">
        <v>6620</v>
      </c>
      <c r="H2091" t="s">
        <v>6621</v>
      </c>
    </row>
    <row r="2092" spans="1:8">
      <c r="A2092" t="n">
        <v>2091</v>
      </c>
      <c r="B2092" t="s">
        <v>8</v>
      </c>
      <c r="C2092" s="1" t="n">
        <v>42341.02052083334</v>
      </c>
      <c r="D2092" t="s">
        <v>6622</v>
      </c>
      <c r="E2092" t="s">
        <v>140</v>
      </c>
      <c r="F2092" t="s">
        <v>141</v>
      </c>
      <c r="G2092" t="s">
        <v>6623</v>
      </c>
      <c r="H2092" t="s">
        <v>6624</v>
      </c>
    </row>
    <row r="2093" spans="1:8">
      <c r="A2093" t="n">
        <v>2092</v>
      </c>
      <c r="B2093" t="s">
        <v>8</v>
      </c>
      <c r="C2093" s="1" t="n">
        <v>42327.85853009259</v>
      </c>
      <c r="D2093" t="s">
        <v>6625</v>
      </c>
      <c r="E2093" t="s">
        <v>2245</v>
      </c>
      <c r="F2093" t="s">
        <v>294</v>
      </c>
      <c r="G2093" t="s">
        <v>6626</v>
      </c>
      <c r="H2093" t="s">
        <v>6627</v>
      </c>
    </row>
    <row r="2094" spans="1:8">
      <c r="A2094" t="n">
        <v>2093</v>
      </c>
      <c r="B2094" t="s">
        <v>8</v>
      </c>
      <c r="C2094" s="1" t="n">
        <v>42078.92145833333</v>
      </c>
      <c r="D2094" t="s">
        <v>6628</v>
      </c>
      <c r="E2094" t="s">
        <v>6629</v>
      </c>
      <c r="F2094" t="s">
        <v>6630</v>
      </c>
      <c r="G2094" t="s">
        <v>6631</v>
      </c>
      <c r="H2094" t="s">
        <v>6632</v>
      </c>
    </row>
    <row r="2095" spans="1:8">
      <c r="A2095" t="n">
        <v>2094</v>
      </c>
      <c r="B2095" t="s">
        <v>8</v>
      </c>
      <c r="C2095" s="1" t="n">
        <v>42061.57215277778</v>
      </c>
      <c r="D2095" t="s">
        <v>6633</v>
      </c>
      <c r="E2095" t="s">
        <v>25</v>
      </c>
      <c r="F2095" t="s">
        <v>6634</v>
      </c>
      <c r="G2095" t="s">
        <v>6635</v>
      </c>
      <c r="H2095" t="s">
        <v>6636</v>
      </c>
    </row>
    <row r="2096" spans="1:8">
      <c r="A2096" t="n">
        <v>2095</v>
      </c>
      <c r="B2096" t="s">
        <v>8</v>
      </c>
      <c r="C2096" s="1" t="n">
        <v>40268.62508101852</v>
      </c>
      <c r="D2096" t="s">
        <v>6637</v>
      </c>
      <c r="E2096" t="s">
        <v>6638</v>
      </c>
      <c r="F2096" t="s">
        <v>56</v>
      </c>
      <c r="G2096" t="s">
        <v>6639</v>
      </c>
      <c r="H2096" t="s">
        <v>6640</v>
      </c>
    </row>
    <row r="2097" spans="1:8">
      <c r="A2097" t="n">
        <v>2096</v>
      </c>
      <c r="B2097" t="s">
        <v>8</v>
      </c>
      <c r="C2097" s="1" t="n">
        <v>42172.1691087963</v>
      </c>
      <c r="D2097" t="s">
        <v>6641</v>
      </c>
      <c r="E2097" t="s">
        <v>6642</v>
      </c>
      <c r="F2097" t="s">
        <v>56</v>
      </c>
      <c r="G2097" t="s">
        <v>6643</v>
      </c>
      <c r="H2097" t="s">
        <v>6644</v>
      </c>
    </row>
    <row r="2098" spans="1:8">
      <c r="A2098" t="n">
        <v>2097</v>
      </c>
      <c r="B2098" t="s">
        <v>8</v>
      </c>
      <c r="C2098" s="1" t="n">
        <v>42346.78946759259</v>
      </c>
      <c r="D2098" t="s">
        <v>6645</v>
      </c>
      <c r="E2098" t="s">
        <v>6646</v>
      </c>
      <c r="F2098" t="s">
        <v>6647</v>
      </c>
      <c r="G2098" t="s">
        <v>6648</v>
      </c>
      <c r="H2098" t="s">
        <v>6649</v>
      </c>
    </row>
    <row r="2099" spans="1:8">
      <c r="A2099" t="n">
        <v>2098</v>
      </c>
      <c r="B2099" t="s">
        <v>8</v>
      </c>
      <c r="C2099" s="1" t="n">
        <v>42116.0981712963</v>
      </c>
      <c r="D2099" t="s">
        <v>6650</v>
      </c>
      <c r="E2099" t="s">
        <v>5415</v>
      </c>
      <c r="F2099" t="s">
        <v>25</v>
      </c>
      <c r="G2099" t="s">
        <v>6651</v>
      </c>
      <c r="H2099" t="s">
        <v>6652</v>
      </c>
    </row>
    <row r="2100" spans="1:8">
      <c r="A2100" t="n">
        <v>2099</v>
      </c>
      <c r="B2100" t="s">
        <v>1</v>
      </c>
      <c r="C2100" s="1" t="n">
        <v>42321.71837962963</v>
      </c>
      <c r="D2100" t="s">
        <v>6653</v>
      </c>
      <c r="E2100" t="s">
        <v>6654</v>
      </c>
      <c r="F2100" t="s">
        <v>25</v>
      </c>
      <c r="G2100" t="s">
        <v>6655</v>
      </c>
      <c r="H2100" t="s">
        <v>6656</v>
      </c>
    </row>
    <row r="2101" spans="1:8">
      <c r="A2101" t="n">
        <v>2100</v>
      </c>
      <c r="B2101" t="s">
        <v>8</v>
      </c>
      <c r="C2101" s="1" t="n">
        <v>41962.62342592593</v>
      </c>
      <c r="D2101" t="s">
        <v>6657</v>
      </c>
      <c r="E2101" t="s">
        <v>6658</v>
      </c>
      <c r="F2101" t="s">
        <v>25</v>
      </c>
      <c r="G2101" t="s">
        <v>6659</v>
      </c>
      <c r="H2101" t="s">
        <v>6660</v>
      </c>
    </row>
    <row r="2102" spans="1:8">
      <c r="A2102" t="n">
        <v>2101</v>
      </c>
      <c r="B2102" t="s">
        <v>8</v>
      </c>
      <c r="C2102" s="1" t="n">
        <v>42038.0986574074</v>
      </c>
      <c r="D2102" t="s">
        <v>6661</v>
      </c>
      <c r="E2102" t="s">
        <v>25</v>
      </c>
      <c r="F2102" t="s">
        <v>2099</v>
      </c>
      <c r="G2102" t="s">
        <v>6662</v>
      </c>
      <c r="H2102" t="s">
        <v>6663</v>
      </c>
    </row>
    <row r="2103" spans="1:8">
      <c r="A2103" t="n">
        <v>2102</v>
      </c>
      <c r="B2103" t="s">
        <v>8</v>
      </c>
      <c r="C2103" s="1" t="n">
        <v>41885.78582175926</v>
      </c>
      <c r="D2103" t="s">
        <v>6664</v>
      </c>
      <c r="E2103" t="s">
        <v>1860</v>
      </c>
      <c r="F2103" t="s">
        <v>52</v>
      </c>
      <c r="G2103" t="s">
        <v>6665</v>
      </c>
      <c r="H2103" t="s">
        <v>6666</v>
      </c>
    </row>
    <row r="2104" spans="1:8">
      <c r="A2104" t="n">
        <v>2103</v>
      </c>
      <c r="B2104" t="s">
        <v>1</v>
      </c>
      <c r="C2104" s="1" t="n">
        <v>41926.91010416667</v>
      </c>
      <c r="D2104" t="s">
        <v>6667</v>
      </c>
      <c r="E2104" t="s">
        <v>6668</v>
      </c>
      <c r="F2104" t="s">
        <v>25</v>
      </c>
      <c r="G2104" t="s">
        <v>6669</v>
      </c>
      <c r="H2104" t="s">
        <v>6670</v>
      </c>
    </row>
    <row r="2105" spans="1:8">
      <c r="A2105" t="n">
        <v>2104</v>
      </c>
      <c r="B2105" t="s">
        <v>1</v>
      </c>
      <c r="C2105" s="1" t="n">
        <v>42288.54918981482</v>
      </c>
      <c r="D2105" t="s">
        <v>6671</v>
      </c>
      <c r="E2105" t="s">
        <v>1355</v>
      </c>
      <c r="F2105" t="s">
        <v>56</v>
      </c>
      <c r="G2105" t="s">
        <v>6672</v>
      </c>
      <c r="H2105" t="s">
        <v>6673</v>
      </c>
    </row>
    <row r="2106" spans="1:8">
      <c r="A2106" t="n">
        <v>2105</v>
      </c>
      <c r="B2106" t="s">
        <v>8</v>
      </c>
      <c r="C2106" s="1" t="n">
        <v>42281.7062962963</v>
      </c>
      <c r="D2106" t="s">
        <v>6674</v>
      </c>
      <c r="E2106" t="s">
        <v>6675</v>
      </c>
      <c r="F2106" t="s">
        <v>1264</v>
      </c>
      <c r="G2106" t="s">
        <v>6676</v>
      </c>
      <c r="H2106" t="s">
        <v>6677</v>
      </c>
    </row>
    <row r="2107" spans="1:8">
      <c r="A2107" t="n">
        <v>2106</v>
      </c>
      <c r="B2107" t="s">
        <v>1</v>
      </c>
      <c r="C2107" s="1" t="n">
        <v>42081.7755787037</v>
      </c>
      <c r="D2107" t="s">
        <v>6678</v>
      </c>
      <c r="E2107" t="s">
        <v>6679</v>
      </c>
      <c r="F2107" t="s">
        <v>25</v>
      </c>
      <c r="G2107" t="s">
        <v>6680</v>
      </c>
      <c r="H2107" t="s">
        <v>6681</v>
      </c>
    </row>
    <row r="2108" spans="1:8">
      <c r="A2108" t="n">
        <v>2107</v>
      </c>
      <c r="B2108" t="s">
        <v>8</v>
      </c>
      <c r="C2108" s="1" t="n">
        <v>41202.62560185185</v>
      </c>
      <c r="D2108" t="s">
        <v>6682</v>
      </c>
      <c r="E2108" t="s">
        <v>6683</v>
      </c>
      <c r="F2108" t="s">
        <v>56</v>
      </c>
      <c r="G2108" t="s">
        <v>6684</v>
      </c>
      <c r="H2108" t="s">
        <v>6685</v>
      </c>
    </row>
    <row r="2109" spans="1:8">
      <c r="A2109" t="n">
        <v>2108</v>
      </c>
      <c r="B2109" t="s">
        <v>8</v>
      </c>
      <c r="C2109" s="1" t="n">
        <v>39652.74681712963</v>
      </c>
      <c r="D2109" t="s">
        <v>6686</v>
      </c>
      <c r="E2109" t="s">
        <v>6687</v>
      </c>
      <c r="F2109" t="s">
        <v>376</v>
      </c>
      <c r="G2109" t="s">
        <v>6688</v>
      </c>
      <c r="H2109" t="s">
        <v>6689</v>
      </c>
    </row>
    <row r="2110" spans="1:8">
      <c r="A2110" t="n">
        <v>2109</v>
      </c>
      <c r="B2110" t="s">
        <v>8</v>
      </c>
      <c r="C2110" s="1" t="n">
        <v>42208.0437037037</v>
      </c>
      <c r="D2110" t="s">
        <v>6690</v>
      </c>
      <c r="E2110" t="s">
        <v>25</v>
      </c>
      <c r="F2110" t="s">
        <v>6691</v>
      </c>
      <c r="G2110" t="s">
        <v>6692</v>
      </c>
      <c r="H2110" t="s">
        <v>6693</v>
      </c>
    </row>
    <row r="2111" spans="1:8">
      <c r="A2111" t="n">
        <v>2110</v>
      </c>
      <c r="B2111" t="s">
        <v>8</v>
      </c>
      <c r="C2111" s="1" t="n">
        <v>42022.58581018518</v>
      </c>
      <c r="D2111" t="s">
        <v>6694</v>
      </c>
      <c r="E2111" t="s">
        <v>6695</v>
      </c>
      <c r="F2111" t="s">
        <v>1264</v>
      </c>
      <c r="G2111" t="s">
        <v>6696</v>
      </c>
      <c r="H2111" t="s">
        <v>6697</v>
      </c>
    </row>
    <row r="2112" spans="1:8">
      <c r="A2112" t="n">
        <v>2111</v>
      </c>
      <c r="B2112" t="s">
        <v>8</v>
      </c>
      <c r="C2112" s="1" t="n">
        <v>42228.83511574074</v>
      </c>
      <c r="D2112" t="s">
        <v>6698</v>
      </c>
      <c r="E2112" t="s">
        <v>6699</v>
      </c>
      <c r="F2112" t="s">
        <v>6700</v>
      </c>
      <c r="G2112" t="s">
        <v>6701</v>
      </c>
      <c r="H2112" t="s">
        <v>6702</v>
      </c>
    </row>
    <row r="2113" spans="1:8">
      <c r="A2113" t="n">
        <v>2112</v>
      </c>
      <c r="B2113" t="s">
        <v>8</v>
      </c>
      <c r="C2113" s="1" t="n">
        <v>42222.67034722222</v>
      </c>
      <c r="D2113" t="s">
        <v>6703</v>
      </c>
      <c r="E2113">
        <f>?utf-8?Q?Microgrid=20Knowledge?= &lt;news@microgridknowledge.com&gt;</f>
        <v/>
      </c>
      <c r="F2113" t="s">
        <v>52</v>
      </c>
      <c r="G2113">
        <f>?utf-8?Q?Posts=20Microgrid=20Newsletter=20for=2008=2F06=2F2015?=</f>
        <v/>
      </c>
      <c r="H2113" t="s">
        <v>6704</v>
      </c>
    </row>
    <row r="2114" spans="1:8">
      <c r="A2114" t="n">
        <v>2113</v>
      </c>
      <c r="B2114" t="s">
        <v>1</v>
      </c>
      <c r="C2114" s="1" t="n">
        <v>42083.7271875</v>
      </c>
      <c r="D2114" t="s">
        <v>6705</v>
      </c>
      <c r="E2114" t="s">
        <v>2099</v>
      </c>
      <c r="F2114" t="s">
        <v>6706</v>
      </c>
      <c r="G2114" t="s">
        <v>6707</v>
      </c>
      <c r="H2114" t="s">
        <v>6708</v>
      </c>
    </row>
    <row r="2115" spans="1:8">
      <c r="A2115" t="n">
        <v>2114</v>
      </c>
      <c r="B2115" t="s">
        <v>8</v>
      </c>
      <c r="C2115" s="1" t="n">
        <v>42038.5588425926</v>
      </c>
      <c r="D2115" t="s">
        <v>6709</v>
      </c>
      <c r="E2115" t="s">
        <v>6710</v>
      </c>
      <c r="F2115" t="s">
        <v>6711</v>
      </c>
      <c r="G2115" t="s">
        <v>6712</v>
      </c>
      <c r="H2115" t="s">
        <v>6713</v>
      </c>
    </row>
    <row r="2116" spans="1:8">
      <c r="A2116" t="n">
        <v>2115</v>
      </c>
      <c r="B2116" t="s">
        <v>8</v>
      </c>
      <c r="C2116" s="1" t="n">
        <v>41813.20273148148</v>
      </c>
      <c r="D2116" t="s">
        <v>6714</v>
      </c>
      <c r="E2116" t="s">
        <v>319</v>
      </c>
      <c r="F2116" t="s">
        <v>25</v>
      </c>
      <c r="G2116" t="s">
        <v>6715</v>
      </c>
      <c r="H2116" t="s">
        <v>6716</v>
      </c>
    </row>
    <row r="2117" spans="1:8">
      <c r="A2117" t="n">
        <v>2116</v>
      </c>
      <c r="B2117" t="s">
        <v>8</v>
      </c>
      <c r="C2117" s="1" t="n">
        <v>40074.66042824074</v>
      </c>
      <c r="D2117" t="s">
        <v>6717</v>
      </c>
      <c r="E2117" t="s">
        <v>6718</v>
      </c>
      <c r="F2117" t="s">
        <v>20</v>
      </c>
      <c r="G2117" t="s">
        <v>6719</v>
      </c>
      <c r="H2117" t="s">
        <v>6720</v>
      </c>
    </row>
    <row r="2118" spans="1:8">
      <c r="A2118" t="n">
        <v>2117</v>
      </c>
      <c r="B2118" t="s">
        <v>1</v>
      </c>
      <c r="C2118" s="1" t="n">
        <v>42150.72490740741</v>
      </c>
      <c r="D2118" t="s">
        <v>6721</v>
      </c>
      <c r="E2118" t="s">
        <v>931</v>
      </c>
      <c r="F2118" t="s">
        <v>931</v>
      </c>
      <c r="G2118" t="s">
        <v>6722</v>
      </c>
      <c r="H2118" t="s">
        <v>6723</v>
      </c>
    </row>
    <row r="2119" spans="1:8">
      <c r="A2119" t="n">
        <v>2118</v>
      </c>
      <c r="B2119" t="s">
        <v>8</v>
      </c>
      <c r="C2119" s="1" t="n">
        <v>39810.94734953704</v>
      </c>
      <c r="D2119" t="s">
        <v>6724</v>
      </c>
      <c r="E2119" t="s">
        <v>6725</v>
      </c>
      <c r="F2119" t="s">
        <v>56</v>
      </c>
      <c r="G2119" t="s">
        <v>6726</v>
      </c>
      <c r="H2119" t="s">
        <v>6727</v>
      </c>
    </row>
    <row r="2120" spans="1:8">
      <c r="A2120" t="n">
        <v>2119</v>
      </c>
      <c r="B2120" t="s">
        <v>8</v>
      </c>
      <c r="C2120" s="1" t="n">
        <v>41753.54074074074</v>
      </c>
      <c r="D2120" t="s">
        <v>6728</v>
      </c>
      <c r="E2120" t="s">
        <v>6729</v>
      </c>
      <c r="F2120" t="s">
        <v>25</v>
      </c>
      <c r="G2120" t="s">
        <v>6730</v>
      </c>
      <c r="H2120" t="s">
        <v>6731</v>
      </c>
    </row>
    <row r="2121" spans="1:8">
      <c r="A2121" t="n">
        <v>2120</v>
      </c>
      <c r="B2121" t="s">
        <v>8</v>
      </c>
      <c r="C2121" s="1" t="n">
        <v>39723.83481481481</v>
      </c>
      <c r="D2121" t="s">
        <v>6732</v>
      </c>
      <c r="E2121" t="s">
        <v>2070</v>
      </c>
      <c r="F2121" t="s">
        <v>2071</v>
      </c>
      <c r="G2121" t="s">
        <v>6733</v>
      </c>
      <c r="H2121" t="s">
        <v>6734</v>
      </c>
    </row>
    <row r="2122" spans="1:8">
      <c r="A2122" t="n">
        <v>2121</v>
      </c>
      <c r="B2122" t="s">
        <v>8</v>
      </c>
      <c r="C2122" s="1" t="n">
        <v>42146.72520833334</v>
      </c>
      <c r="D2122" t="s">
        <v>6735</v>
      </c>
      <c r="E2122" t="s">
        <v>6736</v>
      </c>
      <c r="F2122" t="s">
        <v>4013</v>
      </c>
      <c r="G2122" t="s">
        <v>6737</v>
      </c>
      <c r="H2122" t="s">
        <v>6738</v>
      </c>
    </row>
    <row r="2123" spans="1:8">
      <c r="A2123" t="n">
        <v>2122</v>
      </c>
      <c r="B2123" t="s">
        <v>8</v>
      </c>
      <c r="C2123" s="1" t="n">
        <v>42320.12943287037</v>
      </c>
      <c r="D2123" t="s">
        <v>6739</v>
      </c>
      <c r="E2123" t="s">
        <v>262</v>
      </c>
      <c r="F2123" t="s">
        <v>29</v>
      </c>
      <c r="G2123" t="s">
        <v>6740</v>
      </c>
      <c r="H2123" t="s">
        <v>6741</v>
      </c>
    </row>
    <row r="2124" spans="1:8">
      <c r="A2124" t="n">
        <v>2123</v>
      </c>
      <c r="B2124" t="s">
        <v>1</v>
      </c>
      <c r="C2124" s="1" t="n">
        <v>42390.06395833333</v>
      </c>
      <c r="D2124" t="s">
        <v>6742</v>
      </c>
      <c r="E2124" t="s">
        <v>6743</v>
      </c>
      <c r="F2124" t="s">
        <v>56</v>
      </c>
      <c r="G2124" t="s">
        <v>6744</v>
      </c>
      <c r="H2124" t="s">
        <v>6745</v>
      </c>
    </row>
    <row r="2125" spans="1:8">
      <c r="A2125" t="n">
        <v>2124</v>
      </c>
      <c r="B2125" t="s">
        <v>8</v>
      </c>
      <c r="C2125" s="1" t="n">
        <v>42420.08944444444</v>
      </c>
      <c r="D2125" t="s">
        <v>6746</v>
      </c>
      <c r="E2125" t="s">
        <v>25</v>
      </c>
      <c r="F2125" t="s">
        <v>6747</v>
      </c>
      <c r="G2125" t="s">
        <v>6748</v>
      </c>
      <c r="H2125" t="s">
        <v>6749</v>
      </c>
    </row>
    <row r="2126" spans="1:8">
      <c r="A2126" t="n">
        <v>2125</v>
      </c>
      <c r="B2126" t="s">
        <v>8</v>
      </c>
      <c r="C2126" s="1" t="n">
        <v>42303.0509837963</v>
      </c>
      <c r="D2126" t="s">
        <v>6750</v>
      </c>
      <c r="E2126" t="s">
        <v>6751</v>
      </c>
      <c r="F2126" t="s">
        <v>25</v>
      </c>
      <c r="G2126" t="s">
        <v>6752</v>
      </c>
      <c r="H2126" t="s">
        <v>6753</v>
      </c>
    </row>
    <row r="2127" spans="1:8">
      <c r="A2127" t="n">
        <v>2126</v>
      </c>
      <c r="B2127" t="s">
        <v>8</v>
      </c>
      <c r="C2127" s="1" t="n">
        <v>41982.12481481482</v>
      </c>
      <c r="D2127" t="s">
        <v>6754</v>
      </c>
      <c r="E2127" t="s">
        <v>6755</v>
      </c>
      <c r="F2127" t="s">
        <v>6756</v>
      </c>
      <c r="G2127" t="s"/>
      <c r="H2127" t="s">
        <v>6757</v>
      </c>
    </row>
    <row r="2128" spans="1:8">
      <c r="A2128" t="n">
        <v>2127</v>
      </c>
      <c r="B2128" t="s">
        <v>8</v>
      </c>
      <c r="C2128" s="1" t="n">
        <v>42375.91995370371</v>
      </c>
      <c r="D2128" t="s">
        <v>6758</v>
      </c>
      <c r="E2128" t="s">
        <v>6759</v>
      </c>
      <c r="F2128" t="s">
        <v>179</v>
      </c>
      <c r="G2128" t="s">
        <v>6760</v>
      </c>
      <c r="H2128" t="s">
        <v>6761</v>
      </c>
    </row>
    <row r="2129" spans="1:8">
      <c r="A2129" t="n">
        <v>2128</v>
      </c>
      <c r="B2129" t="s">
        <v>1</v>
      </c>
      <c r="C2129" s="1" t="n">
        <v>42443.66652777778</v>
      </c>
      <c r="D2129" t="s">
        <v>6762</v>
      </c>
      <c r="E2129" t="s">
        <v>6763</v>
      </c>
      <c r="F2129" t="s">
        <v>6764</v>
      </c>
      <c r="G2129" t="s">
        <v>6765</v>
      </c>
      <c r="H2129" t="s">
        <v>6766</v>
      </c>
    </row>
    <row r="2130" spans="1:8">
      <c r="A2130" t="n">
        <v>2129</v>
      </c>
      <c r="B2130" t="s">
        <v>8</v>
      </c>
      <c r="C2130" s="1" t="n">
        <v>42087.64707175926</v>
      </c>
      <c r="D2130" t="s">
        <v>6767</v>
      </c>
      <c r="E2130" t="s">
        <v>179</v>
      </c>
      <c r="F2130" t="s">
        <v>6768</v>
      </c>
      <c r="G2130" t="s">
        <v>6769</v>
      </c>
      <c r="H2130" t="s">
        <v>6770</v>
      </c>
    </row>
    <row r="2131" spans="1:8">
      <c r="A2131" t="n">
        <v>2130</v>
      </c>
      <c r="B2131" t="s">
        <v>8</v>
      </c>
      <c r="C2131" s="1" t="n">
        <v>42271.17814814814</v>
      </c>
      <c r="D2131" t="s">
        <v>6771</v>
      </c>
      <c r="E2131" t="s">
        <v>6772</v>
      </c>
      <c r="F2131" t="s">
        <v>25</v>
      </c>
      <c r="G2131" t="s">
        <v>6773</v>
      </c>
      <c r="H2131" t="s">
        <v>6774</v>
      </c>
    </row>
    <row r="2132" spans="1:8">
      <c r="A2132" t="n">
        <v>2131</v>
      </c>
      <c r="B2132" t="s">
        <v>8</v>
      </c>
      <c r="C2132" s="1" t="n">
        <v>42151.78266203704</v>
      </c>
      <c r="D2132" t="s">
        <v>6775</v>
      </c>
      <c r="E2132" t="s">
        <v>6776</v>
      </c>
      <c r="F2132" t="s">
        <v>25</v>
      </c>
      <c r="G2132" t="s">
        <v>6777</v>
      </c>
      <c r="H2132" t="s">
        <v>6778</v>
      </c>
    </row>
    <row r="2133" spans="1:8">
      <c r="A2133" t="n">
        <v>2132</v>
      </c>
      <c r="B2133" t="s">
        <v>8</v>
      </c>
      <c r="C2133" s="1" t="n">
        <v>39683.03467592593</v>
      </c>
      <c r="D2133" t="s">
        <v>6779</v>
      </c>
      <c r="E2133" t="s">
        <v>376</v>
      </c>
      <c r="F2133" t="s">
        <v>6780</v>
      </c>
      <c r="G2133" t="s">
        <v>6781</v>
      </c>
      <c r="H2133" t="s">
        <v>6782</v>
      </c>
    </row>
    <row r="2134" spans="1:8">
      <c r="A2134" t="n">
        <v>2133</v>
      </c>
      <c r="B2134" t="s">
        <v>8</v>
      </c>
      <c r="C2134" s="1" t="n">
        <v>41808.92403935185</v>
      </c>
      <c r="D2134" t="s">
        <v>6783</v>
      </c>
      <c r="E2134" t="s">
        <v>6784</v>
      </c>
      <c r="F2134" t="s">
        <v>6785</v>
      </c>
      <c r="G2134" t="s">
        <v>6786</v>
      </c>
      <c r="H2134" t="s">
        <v>6787</v>
      </c>
    </row>
    <row r="2135" spans="1:8">
      <c r="A2135" t="n">
        <v>2134</v>
      </c>
      <c r="B2135" t="s">
        <v>1</v>
      </c>
      <c r="C2135" s="1" t="n">
        <v>42214.63244212963</v>
      </c>
      <c r="D2135" t="s">
        <v>6788</v>
      </c>
      <c r="E2135" t="s">
        <v>4536</v>
      </c>
      <c r="F2135" t="s">
        <v>25</v>
      </c>
      <c r="G2135" t="s">
        <v>6789</v>
      </c>
      <c r="H2135" t="s">
        <v>6790</v>
      </c>
    </row>
    <row r="2136" spans="1:8">
      <c r="A2136" t="n">
        <v>2135</v>
      </c>
      <c r="B2136" t="s">
        <v>8</v>
      </c>
      <c r="C2136" s="1" t="n">
        <v>42320.77083333334</v>
      </c>
      <c r="D2136" t="s">
        <v>6791</v>
      </c>
      <c r="E2136" t="s">
        <v>6792</v>
      </c>
      <c r="F2136" t="s">
        <v>4078</v>
      </c>
      <c r="G2136" t="s">
        <v>6793</v>
      </c>
      <c r="H2136" t="s">
        <v>6794</v>
      </c>
    </row>
    <row r="2137" spans="1:8">
      <c r="A2137" t="n">
        <v>2136</v>
      </c>
      <c r="B2137" t="s">
        <v>8</v>
      </c>
      <c r="C2137" s="1" t="n">
        <v>41312.50061342592</v>
      </c>
      <c r="D2137" t="s">
        <v>6795</v>
      </c>
      <c r="E2137" t="s">
        <v>6796</v>
      </c>
      <c r="F2137" t="s">
        <v>56</v>
      </c>
      <c r="G2137" t="s">
        <v>6797</v>
      </c>
      <c r="H2137" t="s">
        <v>6798</v>
      </c>
    </row>
    <row r="2138" spans="1:8">
      <c r="A2138" t="n">
        <v>2137</v>
      </c>
      <c r="B2138" t="s">
        <v>8</v>
      </c>
      <c r="C2138" s="1" t="n">
        <v>41765.07645833334</v>
      </c>
      <c r="D2138" t="s">
        <v>6799</v>
      </c>
      <c r="E2138" t="s">
        <v>25</v>
      </c>
      <c r="F2138" t="s">
        <v>6547</v>
      </c>
      <c r="G2138" t="s">
        <v>6800</v>
      </c>
      <c r="H2138" t="s">
        <v>6801</v>
      </c>
    </row>
    <row r="2139" spans="1:8">
      <c r="A2139" t="n">
        <v>2138</v>
      </c>
      <c r="B2139" t="s">
        <v>8</v>
      </c>
      <c r="C2139" s="1" t="n">
        <v>42180.45917824074</v>
      </c>
      <c r="D2139" t="s">
        <v>6802</v>
      </c>
      <c r="E2139" t="s">
        <v>6803</v>
      </c>
      <c r="F2139" t="s">
        <v>555</v>
      </c>
      <c r="G2139" t="s">
        <v>6804</v>
      </c>
      <c r="H2139" t="s">
        <v>6805</v>
      </c>
    </row>
    <row r="2140" spans="1:8">
      <c r="A2140" t="n">
        <v>2139</v>
      </c>
      <c r="B2140" t="s">
        <v>8</v>
      </c>
      <c r="C2140" s="1" t="n">
        <v>39777.61747685185</v>
      </c>
      <c r="D2140" t="s">
        <v>6806</v>
      </c>
      <c r="E2140" t="s">
        <v>1808</v>
      </c>
      <c r="F2140" t="s">
        <v>387</v>
      </c>
      <c r="G2140" t="s">
        <v>6807</v>
      </c>
      <c r="H2140" t="s">
        <v>6808</v>
      </c>
    </row>
    <row r="2141" spans="1:8">
      <c r="A2141" t="n">
        <v>2140</v>
      </c>
      <c r="B2141" t="s">
        <v>1</v>
      </c>
      <c r="C2141" s="1" t="n">
        <v>42445.72137731482</v>
      </c>
      <c r="D2141" t="s">
        <v>6809</v>
      </c>
      <c r="E2141" t="s">
        <v>6810</v>
      </c>
      <c r="F2141" t="s">
        <v>6811</v>
      </c>
      <c r="G2141" t="s">
        <v>6812</v>
      </c>
      <c r="H2141" t="s">
        <v>6813</v>
      </c>
    </row>
    <row r="2142" spans="1:8">
      <c r="A2142" t="n">
        <v>2141</v>
      </c>
      <c r="B2142" t="s">
        <v>1</v>
      </c>
      <c r="C2142" s="1" t="n">
        <v>42202.11638888889</v>
      </c>
      <c r="D2142" t="s">
        <v>6814</v>
      </c>
      <c r="E2142" t="s">
        <v>381</v>
      </c>
      <c r="F2142" t="s">
        <v>146</v>
      </c>
      <c r="G2142" t="s">
        <v>383</v>
      </c>
      <c r="H2142" t="s">
        <v>6815</v>
      </c>
    </row>
    <row r="2143" spans="1:8">
      <c r="A2143" t="n">
        <v>2142</v>
      </c>
      <c r="B2143" t="s">
        <v>8</v>
      </c>
      <c r="C2143" s="1" t="n">
        <v>42397.99887731481</v>
      </c>
      <c r="D2143" t="s">
        <v>6816</v>
      </c>
      <c r="E2143" t="s">
        <v>6675</v>
      </c>
      <c r="F2143" t="s">
        <v>1264</v>
      </c>
      <c r="G2143" t="s">
        <v>6817</v>
      </c>
      <c r="H2143" t="s">
        <v>6818</v>
      </c>
    </row>
    <row r="2144" spans="1:8">
      <c r="A2144" t="n">
        <v>2143</v>
      </c>
      <c r="B2144" t="s">
        <v>8</v>
      </c>
      <c r="C2144" s="1" t="n">
        <v>39441.45958333334</v>
      </c>
      <c r="D2144" t="s">
        <v>6819</v>
      </c>
      <c r="E2144" t="s">
        <v>6820</v>
      </c>
      <c r="G2144" t="s">
        <v>6821</v>
      </c>
      <c r="H2144" t="s">
        <v>6822</v>
      </c>
    </row>
    <row r="2145" spans="1:8">
      <c r="A2145" t="n">
        <v>2144</v>
      </c>
      <c r="B2145" t="s">
        <v>8</v>
      </c>
      <c r="C2145" s="1" t="n">
        <v>42199.86209490741</v>
      </c>
      <c r="D2145" t="s">
        <v>6823</v>
      </c>
      <c r="E2145" t="s">
        <v>6824</v>
      </c>
      <c r="F2145" t="s">
        <v>6700</v>
      </c>
      <c r="G2145" t="s">
        <v>6825</v>
      </c>
      <c r="H2145" t="s">
        <v>6826</v>
      </c>
    </row>
    <row r="2146" spans="1:8">
      <c r="A2146" t="n">
        <v>2145</v>
      </c>
      <c r="B2146" t="s">
        <v>8</v>
      </c>
      <c r="C2146" s="1" t="n">
        <v>40483.92547453703</v>
      </c>
      <c r="D2146" t="s">
        <v>6827</v>
      </c>
      <c r="E2146" t="s">
        <v>6828</v>
      </c>
      <c r="F2146" t="s">
        <v>56</v>
      </c>
      <c r="G2146" t="s">
        <v>6829</v>
      </c>
      <c r="H2146" t="s">
        <v>6830</v>
      </c>
    </row>
    <row r="2147" spans="1:8">
      <c r="A2147" t="n">
        <v>2146</v>
      </c>
      <c r="B2147" t="s">
        <v>8</v>
      </c>
      <c r="C2147" s="1" t="n">
        <v>42099.72430555556</v>
      </c>
      <c r="D2147" t="s">
        <v>6831</v>
      </c>
      <c r="E2147" t="s">
        <v>25</v>
      </c>
      <c r="F2147" t="s">
        <v>6832</v>
      </c>
      <c r="G2147" t="s">
        <v>6833</v>
      </c>
      <c r="H2147" t="s">
        <v>6834</v>
      </c>
    </row>
    <row r="2148" spans="1:8">
      <c r="A2148" t="n">
        <v>2147</v>
      </c>
      <c r="B2148" t="s">
        <v>8</v>
      </c>
      <c r="C2148" s="1" t="n">
        <v>42422.04975694444</v>
      </c>
      <c r="D2148" t="s">
        <v>6835</v>
      </c>
      <c r="E2148" t="s">
        <v>6836</v>
      </c>
      <c r="F2148" t="s">
        <v>555</v>
      </c>
      <c r="G2148" t="s">
        <v>6837</v>
      </c>
      <c r="H2148" t="s">
        <v>6838</v>
      </c>
    </row>
    <row r="2149" spans="1:8">
      <c r="A2149" t="n">
        <v>2148</v>
      </c>
      <c r="B2149" t="s">
        <v>8</v>
      </c>
      <c r="C2149" s="1" t="n">
        <v>42106.04490740741</v>
      </c>
      <c r="D2149" t="s">
        <v>6839</v>
      </c>
      <c r="E2149" t="s">
        <v>25</v>
      </c>
      <c r="F2149" t="s">
        <v>3330</v>
      </c>
      <c r="G2149" t="s">
        <v>6840</v>
      </c>
      <c r="H2149" t="s">
        <v>6841</v>
      </c>
    </row>
    <row r="2150" spans="1:8">
      <c r="A2150" t="n">
        <v>2149</v>
      </c>
      <c r="B2150" t="s">
        <v>8</v>
      </c>
      <c r="C2150" s="1" t="n">
        <v>42165.85458333333</v>
      </c>
      <c r="D2150" t="s">
        <v>6842</v>
      </c>
      <c r="E2150" t="s">
        <v>6843</v>
      </c>
      <c r="F2150" t="s">
        <v>25</v>
      </c>
      <c r="G2150" t="s">
        <v>6844</v>
      </c>
      <c r="H2150" t="s">
        <v>6845</v>
      </c>
    </row>
    <row r="2151" spans="1:8">
      <c r="A2151" t="n">
        <v>2150</v>
      </c>
      <c r="B2151" t="s">
        <v>1</v>
      </c>
      <c r="C2151" s="1" t="n">
        <v>42217.6054050926</v>
      </c>
      <c r="D2151" t="s">
        <v>6846</v>
      </c>
      <c r="E2151" t="s">
        <v>2723</v>
      </c>
      <c r="F2151" t="s">
        <v>56</v>
      </c>
      <c r="G2151" t="s">
        <v>2724</v>
      </c>
      <c r="H2151" t="s">
        <v>6847</v>
      </c>
    </row>
    <row r="2152" spans="1:8">
      <c r="A2152" t="n">
        <v>2151</v>
      </c>
      <c r="B2152" t="s">
        <v>8</v>
      </c>
      <c r="C2152" s="1" t="n">
        <v>42344.80856481481</v>
      </c>
      <c r="D2152" t="s">
        <v>6848</v>
      </c>
      <c r="E2152" t="s">
        <v>6849</v>
      </c>
      <c r="F2152" t="s">
        <v>1264</v>
      </c>
      <c r="G2152" t="s">
        <v>6850</v>
      </c>
      <c r="H2152" t="s">
        <v>6851</v>
      </c>
    </row>
    <row r="2153" spans="1:8">
      <c r="A2153" t="n">
        <v>2152</v>
      </c>
      <c r="B2153" t="s">
        <v>8</v>
      </c>
      <c r="C2153" s="1" t="n">
        <v>42229.17037037037</v>
      </c>
      <c r="D2153" t="s">
        <v>6852</v>
      </c>
      <c r="E2153" t="s">
        <v>6853</v>
      </c>
      <c r="F2153" t="s">
        <v>6854</v>
      </c>
      <c r="G2153" t="s">
        <v>6855</v>
      </c>
      <c r="H2153" t="s">
        <v>6856</v>
      </c>
    </row>
    <row r="2154" spans="1:8">
      <c r="A2154" t="n">
        <v>2153</v>
      </c>
      <c r="B2154" t="s">
        <v>8</v>
      </c>
      <c r="C2154" s="1" t="n">
        <v>42014.91659722223</v>
      </c>
      <c r="D2154" t="s">
        <v>6857</v>
      </c>
      <c r="E2154" t="s">
        <v>111</v>
      </c>
      <c r="F2154" t="s">
        <v>52</v>
      </c>
      <c r="G2154" t="s">
        <v>6858</v>
      </c>
      <c r="H2154" t="s">
        <v>6859</v>
      </c>
    </row>
    <row r="2155" spans="1:8">
      <c r="A2155" t="n">
        <v>2154</v>
      </c>
      <c r="B2155" t="s">
        <v>1</v>
      </c>
      <c r="C2155" s="1" t="n">
        <v>42379.00502314815</v>
      </c>
      <c r="D2155" t="s">
        <v>6860</v>
      </c>
      <c r="E2155" t="s">
        <v>146</v>
      </c>
      <c r="F2155" t="s">
        <v>381</v>
      </c>
      <c r="G2155" t="s">
        <v>6861</v>
      </c>
      <c r="H2155" t="s">
        <v>6862</v>
      </c>
    </row>
    <row r="2156" spans="1:8">
      <c r="A2156" t="n">
        <v>2155</v>
      </c>
      <c r="B2156" t="s">
        <v>8</v>
      </c>
      <c r="C2156" s="1" t="n">
        <v>42224.59633101852</v>
      </c>
      <c r="D2156" t="s">
        <v>6863</v>
      </c>
      <c r="E2156" t="s">
        <v>25</v>
      </c>
      <c r="F2156" t="s">
        <v>146</v>
      </c>
      <c r="G2156" t="s">
        <v>6864</v>
      </c>
      <c r="H2156" t="s">
        <v>6865</v>
      </c>
    </row>
    <row r="2157" spans="1:8">
      <c r="A2157" t="n">
        <v>2156</v>
      </c>
      <c r="B2157" t="s">
        <v>8</v>
      </c>
      <c r="C2157" s="1" t="n">
        <v>41953.70052083334</v>
      </c>
      <c r="D2157" t="s">
        <v>6866</v>
      </c>
      <c r="E2157" t="s">
        <v>6867</v>
      </c>
      <c r="F2157" t="s">
        <v>52</v>
      </c>
      <c r="G2157" t="s">
        <v>6868</v>
      </c>
      <c r="H2157" t="s">
        <v>6869</v>
      </c>
    </row>
    <row r="2158" spans="1:8">
      <c r="A2158" t="n">
        <v>2157</v>
      </c>
      <c r="B2158" t="s">
        <v>8</v>
      </c>
      <c r="C2158" s="1" t="n">
        <v>41850.91181712963</v>
      </c>
      <c r="D2158" t="s">
        <v>6870</v>
      </c>
      <c r="E2158" t="s">
        <v>6871</v>
      </c>
      <c r="F2158" t="s">
        <v>6619</v>
      </c>
      <c r="G2158" t="s">
        <v>6872</v>
      </c>
      <c r="H2158" t="s">
        <v>6873</v>
      </c>
    </row>
    <row r="2159" spans="1:8">
      <c r="A2159" t="n">
        <v>2158</v>
      </c>
      <c r="B2159" t="s">
        <v>8</v>
      </c>
      <c r="C2159" s="1" t="n">
        <v>42307.89226851852</v>
      </c>
      <c r="D2159" t="s">
        <v>6874</v>
      </c>
      <c r="E2159" t="s">
        <v>6875</v>
      </c>
      <c r="F2159" t="s">
        <v>555</v>
      </c>
      <c r="G2159" t="s">
        <v>6876</v>
      </c>
      <c r="H2159" t="s">
        <v>6877</v>
      </c>
    </row>
    <row r="2160" spans="1:8">
      <c r="A2160" t="n">
        <v>2159</v>
      </c>
      <c r="B2160" t="s">
        <v>8</v>
      </c>
      <c r="C2160" s="1" t="n">
        <v>42401.84761574074</v>
      </c>
      <c r="D2160" t="s">
        <v>6878</v>
      </c>
      <c r="E2160" t="s">
        <v>3168</v>
      </c>
      <c r="F2160" t="s">
        <v>6879</v>
      </c>
      <c r="G2160" t="s">
        <v>6880</v>
      </c>
      <c r="H2160" t="s">
        <v>6881</v>
      </c>
    </row>
    <row r="2161" spans="1:8">
      <c r="A2161" t="n">
        <v>2160</v>
      </c>
      <c r="B2161" t="s">
        <v>8</v>
      </c>
      <c r="C2161" s="1" t="n">
        <v>42125.02792824074</v>
      </c>
      <c r="D2161" t="s">
        <v>6882</v>
      </c>
      <c r="E2161" t="s">
        <v>6747</v>
      </c>
      <c r="F2161" t="s">
        <v>25</v>
      </c>
      <c r="G2161" t="s">
        <v>6883</v>
      </c>
      <c r="H2161" t="s">
        <v>6884</v>
      </c>
    </row>
    <row r="2162" spans="1:8">
      <c r="A2162" t="n">
        <v>2161</v>
      </c>
      <c r="B2162" t="s">
        <v>8</v>
      </c>
      <c r="C2162" s="1" t="n">
        <v>39484.6190625</v>
      </c>
      <c r="D2162" t="s">
        <v>6885</v>
      </c>
      <c r="E2162" t="s">
        <v>6886</v>
      </c>
      <c r="F2162" t="s">
        <v>6887</v>
      </c>
      <c r="G2162" t="s">
        <v>6888</v>
      </c>
      <c r="H2162" t="s">
        <v>6889</v>
      </c>
    </row>
    <row r="2163" spans="1:8">
      <c r="A2163" t="n">
        <v>2162</v>
      </c>
      <c r="B2163" t="s">
        <v>8</v>
      </c>
      <c r="C2163" s="1" t="n">
        <v>41800.02938657408</v>
      </c>
      <c r="D2163" t="s">
        <v>6890</v>
      </c>
      <c r="E2163" t="s">
        <v>25</v>
      </c>
      <c r="F2163" t="s">
        <v>1465</v>
      </c>
      <c r="G2163" t="s">
        <v>6891</v>
      </c>
      <c r="H2163" t="s">
        <v>6892</v>
      </c>
    </row>
    <row r="2164" spans="1:8">
      <c r="A2164" t="n">
        <v>2163</v>
      </c>
      <c r="B2164" t="s">
        <v>8</v>
      </c>
      <c r="C2164" s="1" t="n">
        <v>39748.88899305555</v>
      </c>
      <c r="D2164" t="s">
        <v>6893</v>
      </c>
      <c r="E2164" t="s">
        <v>376</v>
      </c>
      <c r="F2164" t="s">
        <v>6894</v>
      </c>
      <c r="G2164" t="s">
        <v>6895</v>
      </c>
      <c r="H2164" t="s">
        <v>6896</v>
      </c>
    </row>
    <row r="2165" spans="1:8">
      <c r="A2165" t="n">
        <v>2164</v>
      </c>
      <c r="B2165" t="s">
        <v>1</v>
      </c>
      <c r="C2165" s="1" t="n">
        <v>41913.5625</v>
      </c>
      <c r="D2165" t="s">
        <v>6897</v>
      </c>
      <c r="E2165" t="s">
        <v>6654</v>
      </c>
      <c r="F2165" t="s">
        <v>25</v>
      </c>
      <c r="G2165" t="s">
        <v>6898</v>
      </c>
      <c r="H2165" t="s">
        <v>6899</v>
      </c>
    </row>
    <row r="2166" spans="1:8">
      <c r="A2166" t="n">
        <v>2165</v>
      </c>
      <c r="B2166" t="s">
        <v>1</v>
      </c>
      <c r="C2166" s="1" t="n">
        <v>42322.19111111111</v>
      </c>
      <c r="D2166" t="s">
        <v>6900</v>
      </c>
      <c r="E2166" t="s">
        <v>6901</v>
      </c>
      <c r="F2166" t="s">
        <v>6902</v>
      </c>
      <c r="G2166" t="s">
        <v>6903</v>
      </c>
      <c r="H2166" t="s">
        <v>6904</v>
      </c>
    </row>
    <row r="2167" spans="1:8">
      <c r="A2167" t="n">
        <v>2166</v>
      </c>
      <c r="B2167" t="s">
        <v>8</v>
      </c>
      <c r="C2167" s="1" t="n">
        <v>42328.65663194445</v>
      </c>
      <c r="D2167" t="s">
        <v>6905</v>
      </c>
      <c r="E2167" t="s">
        <v>24</v>
      </c>
      <c r="F2167" t="s">
        <v>25</v>
      </c>
      <c r="G2167" t="s">
        <v>6906</v>
      </c>
      <c r="H2167" t="s">
        <v>6907</v>
      </c>
    </row>
    <row r="2168" spans="1:8">
      <c r="A2168" t="n">
        <v>2167</v>
      </c>
      <c r="B2168" t="s">
        <v>1</v>
      </c>
      <c r="C2168" s="1" t="n">
        <v>41338.54384259259</v>
      </c>
      <c r="D2168" t="s">
        <v>6908</v>
      </c>
      <c r="E2168" t="s">
        <v>6909</v>
      </c>
      <c r="F2168" t="s">
        <v>56</v>
      </c>
      <c r="G2168" t="s">
        <v>6910</v>
      </c>
      <c r="H2168" t="s">
        <v>6911</v>
      </c>
    </row>
    <row r="2169" spans="1:8">
      <c r="A2169" t="n">
        <v>2168</v>
      </c>
      <c r="B2169" t="s">
        <v>8</v>
      </c>
      <c r="C2169" s="1" t="n">
        <v>42288.14207175926</v>
      </c>
      <c r="D2169" t="s">
        <v>6912</v>
      </c>
      <c r="E2169" t="s">
        <v>4012</v>
      </c>
      <c r="F2169" t="s">
        <v>6913</v>
      </c>
      <c r="G2169" t="s">
        <v>6914</v>
      </c>
      <c r="H2169" t="s">
        <v>6915</v>
      </c>
    </row>
    <row r="2170" spans="1:8">
      <c r="A2170" t="n">
        <v>2169</v>
      </c>
      <c r="B2170" t="s">
        <v>1</v>
      </c>
      <c r="C2170" s="1" t="n">
        <v>42179.90817129629</v>
      </c>
      <c r="D2170" t="s">
        <v>6916</v>
      </c>
      <c r="E2170" t="s">
        <v>225</v>
      </c>
      <c r="F2170" t="s">
        <v>1362</v>
      </c>
      <c r="G2170" t="s">
        <v>6917</v>
      </c>
      <c r="H2170" t="s">
        <v>6918</v>
      </c>
    </row>
    <row r="2171" spans="1:8">
      <c r="A2171" t="n">
        <v>2170</v>
      </c>
      <c r="B2171" t="s">
        <v>8</v>
      </c>
      <c r="C2171" s="1" t="n">
        <v>39775.07832175926</v>
      </c>
      <c r="D2171" t="s">
        <v>6919</v>
      </c>
      <c r="E2171" t="s">
        <v>4019</v>
      </c>
      <c r="F2171" t="s">
        <v>56</v>
      </c>
      <c r="G2171" t="s">
        <v>6920</v>
      </c>
      <c r="H2171" t="s">
        <v>6921</v>
      </c>
    </row>
    <row r="2172" spans="1:8">
      <c r="A2172" t="n">
        <v>2171</v>
      </c>
      <c r="B2172" t="s">
        <v>1</v>
      </c>
      <c r="C2172" s="1" t="n">
        <v>41951.42247685185</v>
      </c>
      <c r="D2172" t="s">
        <v>6922</v>
      </c>
      <c r="E2172" t="s">
        <v>6203</v>
      </c>
      <c r="F2172" t="s">
        <v>6529</v>
      </c>
      <c r="G2172" t="s">
        <v>6923</v>
      </c>
      <c r="H2172" t="s">
        <v>6924</v>
      </c>
    </row>
    <row r="2173" spans="1:8">
      <c r="A2173" t="n">
        <v>2172</v>
      </c>
      <c r="B2173" t="s">
        <v>8</v>
      </c>
      <c r="C2173" s="1" t="n">
        <v>41876.78127314815</v>
      </c>
      <c r="D2173" t="s">
        <v>6925</v>
      </c>
      <c r="E2173" t="s">
        <v>6926</v>
      </c>
      <c r="F2173" t="s">
        <v>555</v>
      </c>
      <c r="G2173" t="s">
        <v>6927</v>
      </c>
      <c r="H2173" t="s">
        <v>6928</v>
      </c>
    </row>
    <row r="2174" spans="1:8">
      <c r="A2174" t="n">
        <v>2173</v>
      </c>
      <c r="B2174" t="s">
        <v>8</v>
      </c>
      <c r="C2174" s="1" t="n">
        <v>41800.86274305556</v>
      </c>
      <c r="D2174" t="s">
        <v>6929</v>
      </c>
      <c r="E2174" t="s">
        <v>6736</v>
      </c>
      <c r="F2174" t="s">
        <v>4013</v>
      </c>
      <c r="G2174" t="s">
        <v>6930</v>
      </c>
      <c r="H2174" t="s">
        <v>6931</v>
      </c>
    </row>
    <row r="2175" spans="1:8">
      <c r="A2175" t="n">
        <v>2174</v>
      </c>
      <c r="B2175" t="s">
        <v>8</v>
      </c>
      <c r="C2175" s="1" t="n">
        <v>39483.45145833334</v>
      </c>
      <c r="D2175" t="s">
        <v>6932</v>
      </c>
      <c r="E2175" t="s">
        <v>6933</v>
      </c>
      <c r="F2175" t="s">
        <v>6934</v>
      </c>
      <c r="G2175" t="s">
        <v>6935</v>
      </c>
      <c r="H2175" t="s">
        <v>6936</v>
      </c>
    </row>
    <row r="2176" spans="1:8">
      <c r="A2176" t="n">
        <v>2175</v>
      </c>
      <c r="B2176" t="s">
        <v>8</v>
      </c>
      <c r="C2176" s="1" t="n">
        <v>40459.60796296296</v>
      </c>
      <c r="D2176" t="s">
        <v>6937</v>
      </c>
      <c r="E2176" t="s">
        <v>6718</v>
      </c>
      <c r="F2176" t="s">
        <v>6938</v>
      </c>
      <c r="G2176" t="s">
        <v>6939</v>
      </c>
      <c r="H2176" t="s">
        <v>6940</v>
      </c>
    </row>
    <row r="2177" spans="1:8">
      <c r="A2177" t="n">
        <v>2176</v>
      </c>
      <c r="B2177" t="s">
        <v>8</v>
      </c>
      <c r="C2177" s="1" t="n">
        <v>39831.03795138889</v>
      </c>
      <c r="D2177" t="s">
        <v>6941</v>
      </c>
      <c r="E2177" t="s">
        <v>6942</v>
      </c>
      <c r="F2177" t="s">
        <v>376</v>
      </c>
      <c r="G2177" t="s">
        <v>6943</v>
      </c>
      <c r="H2177" t="s">
        <v>6944</v>
      </c>
    </row>
    <row r="2178" spans="1:8">
      <c r="A2178" t="n">
        <v>2177</v>
      </c>
      <c r="B2178" t="s">
        <v>1</v>
      </c>
      <c r="C2178" s="1" t="n">
        <v>42428.11621527778</v>
      </c>
      <c r="D2178" t="s">
        <v>6945</v>
      </c>
      <c r="E2178" t="s">
        <v>6772</v>
      </c>
      <c r="F2178" t="s">
        <v>25</v>
      </c>
      <c r="G2178" t="s">
        <v>6946</v>
      </c>
      <c r="H2178" t="s">
        <v>6947</v>
      </c>
    </row>
    <row r="2179" spans="1:8">
      <c r="A2179" t="n">
        <v>2178</v>
      </c>
      <c r="B2179" t="s">
        <v>1</v>
      </c>
      <c r="C2179" s="1" t="n">
        <v>42152.61002314815</v>
      </c>
      <c r="D2179" t="s">
        <v>6948</v>
      </c>
      <c r="E2179" t="s">
        <v>24</v>
      </c>
      <c r="F2179" t="s">
        <v>25</v>
      </c>
      <c r="G2179" t="s">
        <v>6949</v>
      </c>
      <c r="H2179" t="s">
        <v>6950</v>
      </c>
    </row>
    <row r="2180" spans="1:8">
      <c r="A2180" t="n">
        <v>2179</v>
      </c>
      <c r="B2180" t="s">
        <v>8</v>
      </c>
      <c r="C2180" s="1" t="n">
        <v>39797.94243055556</v>
      </c>
      <c r="D2180" t="s">
        <v>6951</v>
      </c>
      <c r="E2180" t="s">
        <v>6952</v>
      </c>
      <c r="F2180" t="s">
        <v>6953</v>
      </c>
      <c r="G2180" t="s">
        <v>6954</v>
      </c>
      <c r="H2180" t="s">
        <v>6955</v>
      </c>
    </row>
    <row r="2181" spans="1:8">
      <c r="A2181" t="n">
        <v>2180</v>
      </c>
      <c r="B2181" t="s">
        <v>1</v>
      </c>
      <c r="C2181" s="1" t="n">
        <v>42358.71724537037</v>
      </c>
      <c r="D2181" t="s">
        <v>6956</v>
      </c>
      <c r="E2181" t="s">
        <v>6957</v>
      </c>
      <c r="F2181" t="s">
        <v>25</v>
      </c>
      <c r="G2181" t="s">
        <v>6958</v>
      </c>
      <c r="H2181" t="s">
        <v>6959</v>
      </c>
    </row>
    <row r="2182" spans="1:8">
      <c r="A2182" t="n">
        <v>2181</v>
      </c>
      <c r="B2182" t="s">
        <v>8</v>
      </c>
      <c r="C2182" s="1" t="n">
        <v>42424.65829861111</v>
      </c>
      <c r="D2182" t="s">
        <v>6960</v>
      </c>
      <c r="E2182" t="s">
        <v>4104</v>
      </c>
      <c r="F2182" t="s">
        <v>4105</v>
      </c>
      <c r="G2182" t="s">
        <v>6961</v>
      </c>
      <c r="H2182" t="s">
        <v>6962</v>
      </c>
    </row>
    <row r="2183" spans="1:8">
      <c r="A2183" t="n">
        <v>2182</v>
      </c>
      <c r="B2183" t="s">
        <v>8</v>
      </c>
      <c r="C2183" s="1" t="n">
        <v>42208.73689814815</v>
      </c>
      <c r="D2183" t="s">
        <v>6963</v>
      </c>
      <c r="E2183" t="s">
        <v>6964</v>
      </c>
      <c r="F2183" t="s">
        <v>2226</v>
      </c>
      <c r="G2183" t="s">
        <v>6965</v>
      </c>
      <c r="H2183" t="s">
        <v>6966</v>
      </c>
    </row>
    <row r="2184" spans="1:8">
      <c r="A2184" t="n">
        <v>2183</v>
      </c>
      <c r="B2184" t="s">
        <v>8</v>
      </c>
      <c r="C2184" s="1" t="n">
        <v>42445.72210648148</v>
      </c>
      <c r="D2184" t="s">
        <v>6967</v>
      </c>
      <c r="E2184" t="s">
        <v>931</v>
      </c>
      <c r="F2184" t="s">
        <v>25</v>
      </c>
      <c r="G2184" t="s">
        <v>6968</v>
      </c>
      <c r="H2184" t="s">
        <v>6969</v>
      </c>
    </row>
    <row r="2185" spans="1:8">
      <c r="A2185" t="n">
        <v>2184</v>
      </c>
      <c r="B2185" t="s">
        <v>8</v>
      </c>
      <c r="C2185" s="1" t="n">
        <v>41726.27451388889</v>
      </c>
      <c r="D2185" t="s">
        <v>6970</v>
      </c>
      <c r="E2185" t="s">
        <v>25</v>
      </c>
      <c r="F2185" t="s">
        <v>6529</v>
      </c>
      <c r="G2185" t="s">
        <v>6971</v>
      </c>
      <c r="H2185" t="s">
        <v>6972</v>
      </c>
    </row>
    <row r="2186" spans="1:8">
      <c r="A2186" t="n">
        <v>2185</v>
      </c>
      <c r="B2186" t="s">
        <v>8</v>
      </c>
      <c r="C2186" s="1" t="n">
        <v>39741.90686342592</v>
      </c>
      <c r="D2186" t="s">
        <v>6973</v>
      </c>
      <c r="E2186" t="s">
        <v>6974</v>
      </c>
      <c r="F2186" t="s">
        <v>6975</v>
      </c>
      <c r="G2186" t="s">
        <v>6976</v>
      </c>
      <c r="H2186" t="s">
        <v>6977</v>
      </c>
    </row>
    <row r="2187" spans="1:8">
      <c r="A2187" t="n">
        <v>2186</v>
      </c>
      <c r="B2187" t="s">
        <v>8</v>
      </c>
      <c r="C2187" s="1" t="n">
        <v>42317.99668981481</v>
      </c>
      <c r="D2187" t="s">
        <v>6978</v>
      </c>
      <c r="E2187" t="s">
        <v>6979</v>
      </c>
      <c r="F2187" t="s">
        <v>2596</v>
      </c>
      <c r="G2187" t="s">
        <v>6980</v>
      </c>
      <c r="H2187" t="s">
        <v>6981</v>
      </c>
    </row>
    <row r="2188" spans="1:8">
      <c r="A2188" t="n">
        <v>2187</v>
      </c>
      <c r="B2188" t="s">
        <v>8</v>
      </c>
      <c r="C2188" s="1" t="n">
        <v>39465.83001157407</v>
      </c>
      <c r="D2188" t="s">
        <v>6982</v>
      </c>
      <c r="E2188" t="s">
        <v>6983</v>
      </c>
      <c r="F2188" t="s">
        <v>6984</v>
      </c>
      <c r="G2188" t="s">
        <v>6985</v>
      </c>
      <c r="H2188" t="s">
        <v>6986</v>
      </c>
    </row>
    <row r="2189" spans="1:8">
      <c r="A2189" t="n">
        <v>2188</v>
      </c>
      <c r="B2189" t="s">
        <v>1</v>
      </c>
      <c r="C2189" s="1" t="n">
        <v>41875.71744212963</v>
      </c>
      <c r="D2189" t="s">
        <v>6987</v>
      </c>
      <c r="E2189" t="s">
        <v>6654</v>
      </c>
      <c r="F2189" t="s">
        <v>6988</v>
      </c>
      <c r="G2189" t="s">
        <v>6989</v>
      </c>
      <c r="H2189" t="s">
        <v>6990</v>
      </c>
    </row>
    <row r="2190" spans="1:8">
      <c r="A2190" t="n">
        <v>2189</v>
      </c>
      <c r="B2190" t="s">
        <v>8</v>
      </c>
      <c r="C2190" s="1" t="n">
        <v>42123.67265046296</v>
      </c>
      <c r="D2190" t="s">
        <v>6991</v>
      </c>
      <c r="E2190" t="s">
        <v>30</v>
      </c>
      <c r="F2190" t="s">
        <v>6992</v>
      </c>
      <c r="G2190" t="s">
        <v>6993</v>
      </c>
      <c r="H2190" t="s">
        <v>6994</v>
      </c>
    </row>
    <row r="2191" spans="1:8">
      <c r="A2191" t="n">
        <v>2190</v>
      </c>
      <c r="B2191" t="s">
        <v>8</v>
      </c>
      <c r="C2191" s="1" t="n">
        <v>41688.09877314815</v>
      </c>
      <c r="D2191" t="s">
        <v>6995</v>
      </c>
      <c r="E2191" t="s">
        <v>25</v>
      </c>
      <c r="F2191" t="s">
        <v>6996</v>
      </c>
      <c r="H2191" t="s">
        <v>6997</v>
      </c>
    </row>
    <row r="2192" spans="1:8">
      <c r="A2192" t="n">
        <v>2191</v>
      </c>
      <c r="B2192" t="s">
        <v>8</v>
      </c>
      <c r="C2192" s="1" t="n">
        <v>42425.86160879629</v>
      </c>
      <c r="D2192" t="s">
        <v>6998</v>
      </c>
      <c r="E2192" t="s">
        <v>6999</v>
      </c>
      <c r="F2192" t="s">
        <v>555</v>
      </c>
      <c r="G2192" t="s">
        <v>7000</v>
      </c>
      <c r="H2192" t="s">
        <v>7001</v>
      </c>
    </row>
    <row r="2193" spans="1:8">
      <c r="A2193" t="n">
        <v>2192</v>
      </c>
      <c r="B2193" t="s">
        <v>8</v>
      </c>
      <c r="C2193" s="1" t="n">
        <v>39819.73266203704</v>
      </c>
      <c r="D2193" t="s">
        <v>7002</v>
      </c>
      <c r="E2193" t="s">
        <v>4741</v>
      </c>
      <c r="G2193" t="s">
        <v>7003</v>
      </c>
      <c r="H2193" t="s">
        <v>7004</v>
      </c>
    </row>
    <row r="2194" spans="1:8">
      <c r="A2194" t="n">
        <v>2193</v>
      </c>
      <c r="B2194" t="s">
        <v>8</v>
      </c>
      <c r="C2194" s="1" t="n">
        <v>40389.90234953703</v>
      </c>
      <c r="D2194" t="s">
        <v>7005</v>
      </c>
      <c r="E2194" t="s">
        <v>7006</v>
      </c>
      <c r="F2194" t="s">
        <v>56</v>
      </c>
      <c r="G2194" t="s">
        <v>7007</v>
      </c>
      <c r="H2194" t="s">
        <v>7008</v>
      </c>
    </row>
    <row r="2195" spans="1:8">
      <c r="A2195" t="n">
        <v>2194</v>
      </c>
      <c r="B2195" t="s">
        <v>8</v>
      </c>
      <c r="C2195" s="1" t="n">
        <v>42132.79743055555</v>
      </c>
      <c r="D2195" t="s">
        <v>7009</v>
      </c>
      <c r="E2195" t="s">
        <v>7010</v>
      </c>
      <c r="F2195" t="s">
        <v>25</v>
      </c>
      <c r="G2195" t="s">
        <v>7011</v>
      </c>
      <c r="H2195" t="s">
        <v>7012</v>
      </c>
    </row>
    <row r="2196" spans="1:8">
      <c r="A2196" t="n">
        <v>2195</v>
      </c>
      <c r="B2196" t="s">
        <v>1</v>
      </c>
      <c r="C2196" s="1" t="n">
        <v>42336.04466435185</v>
      </c>
      <c r="D2196" t="s">
        <v>7013</v>
      </c>
      <c r="E2196" t="s">
        <v>6988</v>
      </c>
      <c r="F2196" t="s">
        <v>25</v>
      </c>
      <c r="G2196" t="s">
        <v>7014</v>
      </c>
      <c r="H2196" t="s">
        <v>7015</v>
      </c>
    </row>
    <row r="2197" spans="1:8">
      <c r="A2197" t="n">
        <v>2196</v>
      </c>
      <c r="B2197" t="s">
        <v>8</v>
      </c>
      <c r="C2197" s="1" t="n">
        <v>42318.91046296297</v>
      </c>
      <c r="D2197" t="s">
        <v>7016</v>
      </c>
      <c r="E2197" t="s">
        <v>3508</v>
      </c>
      <c r="F2197" t="s">
        <v>7017</v>
      </c>
      <c r="G2197" t="s">
        <v>7018</v>
      </c>
      <c r="H2197" t="s">
        <v>7019</v>
      </c>
    </row>
    <row r="2198" spans="1:8">
      <c r="A2198" t="n">
        <v>2197</v>
      </c>
      <c r="B2198" t="s">
        <v>8</v>
      </c>
      <c r="C2198" s="1" t="n">
        <v>42160.56944444445</v>
      </c>
      <c r="D2198" t="s">
        <v>7020</v>
      </c>
      <c r="E2198" t="s">
        <v>1979</v>
      </c>
      <c r="F2198" t="s">
        <v>1979</v>
      </c>
      <c r="G2198" t="s">
        <v>7021</v>
      </c>
      <c r="H2198" t="s">
        <v>7022</v>
      </c>
    </row>
    <row r="2199" spans="1:8">
      <c r="A2199" t="n">
        <v>2198</v>
      </c>
      <c r="B2199" t="s">
        <v>8</v>
      </c>
      <c r="C2199" s="1" t="n">
        <v>41939.7106712963</v>
      </c>
      <c r="D2199" t="s">
        <v>7023</v>
      </c>
      <c r="E2199" t="s">
        <v>7024</v>
      </c>
      <c r="F2199" t="s">
        <v>7025</v>
      </c>
      <c r="G2199" t="s">
        <v>7026</v>
      </c>
      <c r="H2199" t="s">
        <v>7027</v>
      </c>
    </row>
    <row r="2200" spans="1:8">
      <c r="A2200" t="n">
        <v>2199</v>
      </c>
      <c r="B2200" t="s">
        <v>1</v>
      </c>
      <c r="C2200" s="1" t="n">
        <v>42441.86773148148</v>
      </c>
      <c r="D2200" t="s">
        <v>7028</v>
      </c>
      <c r="E2200" t="s">
        <v>179</v>
      </c>
      <c r="F2200" t="s">
        <v>25</v>
      </c>
      <c r="G2200" t="s">
        <v>7029</v>
      </c>
      <c r="H2200" t="s">
        <v>7030</v>
      </c>
    </row>
    <row r="2201" spans="1:8">
      <c r="A2201" t="n">
        <v>2200</v>
      </c>
      <c r="B2201" t="s">
        <v>8</v>
      </c>
      <c r="C2201" s="1" t="n">
        <v>41918.55703703704</v>
      </c>
      <c r="D2201" t="s">
        <v>7031</v>
      </c>
      <c r="E2201" t="s">
        <v>7032</v>
      </c>
      <c r="F2201" t="s">
        <v>52</v>
      </c>
      <c r="G2201" t="s">
        <v>7033</v>
      </c>
      <c r="H2201" t="s">
        <v>7034</v>
      </c>
    </row>
    <row r="2202" spans="1:8">
      <c r="A2202" t="n">
        <v>2201</v>
      </c>
      <c r="B2202" t="s">
        <v>1</v>
      </c>
      <c r="C2202" s="1" t="n">
        <v>42237.13643518519</v>
      </c>
      <c r="D2202" t="s">
        <v>7035</v>
      </c>
      <c r="E2202" t="s">
        <v>146</v>
      </c>
      <c r="F2202" t="s">
        <v>7036</v>
      </c>
      <c r="G2202" t="s">
        <v>7037</v>
      </c>
      <c r="H2202" t="s">
        <v>7038</v>
      </c>
    </row>
    <row r="2203" spans="1:8">
      <c r="A2203" t="n">
        <v>2202</v>
      </c>
      <c r="B2203" t="s">
        <v>8</v>
      </c>
      <c r="C2203" s="1" t="n">
        <v>41486.79528935185</v>
      </c>
      <c r="D2203" t="s">
        <v>7039</v>
      </c>
      <c r="E2203" t="s">
        <v>7040</v>
      </c>
      <c r="F2203" t="s">
        <v>1264</v>
      </c>
      <c r="G2203" t="s"/>
      <c r="H2203" t="s">
        <v>7041</v>
      </c>
    </row>
    <row r="2204" spans="1:8">
      <c r="A2204" t="n">
        <v>2203</v>
      </c>
      <c r="B2204" t="s">
        <v>8</v>
      </c>
      <c r="C2204" s="1" t="n">
        <v>42111.90138888889</v>
      </c>
      <c r="D2204" t="s">
        <v>7042</v>
      </c>
      <c r="E2204" t="s">
        <v>6629</v>
      </c>
      <c r="F2204" t="s">
        <v>7043</v>
      </c>
      <c r="G2204" t="s">
        <v>7044</v>
      </c>
      <c r="H2204" t="s">
        <v>7045</v>
      </c>
    </row>
    <row r="2205" spans="1:8">
      <c r="A2205" t="n">
        <v>2204</v>
      </c>
      <c r="B2205" t="s">
        <v>8</v>
      </c>
      <c r="C2205" s="1" t="n">
        <v>42243.01665509259</v>
      </c>
      <c r="D2205" t="s">
        <v>7046</v>
      </c>
      <c r="E2205" t="s">
        <v>25</v>
      </c>
      <c r="F2205" t="s">
        <v>7047</v>
      </c>
      <c r="G2205" t="s">
        <v>7048</v>
      </c>
      <c r="H2205" t="s">
        <v>7049</v>
      </c>
    </row>
    <row r="2206" spans="1:8">
      <c r="A2206" t="n">
        <v>2205</v>
      </c>
      <c r="B2206" t="s">
        <v>8</v>
      </c>
      <c r="C2206" s="1" t="n">
        <v>42056.48247685185</v>
      </c>
      <c r="D2206" t="s">
        <v>7050</v>
      </c>
      <c r="E2206" t="s">
        <v>25</v>
      </c>
      <c r="F2206" t="s">
        <v>266</v>
      </c>
      <c r="G2206" t="s">
        <v>7051</v>
      </c>
      <c r="H2206" t="s">
        <v>7052</v>
      </c>
    </row>
    <row r="2207" spans="1:8">
      <c r="A2207" t="n">
        <v>2206</v>
      </c>
      <c r="B2207" t="s">
        <v>8</v>
      </c>
      <c r="C2207" s="1" t="n">
        <v>40098.72028935186</v>
      </c>
      <c r="D2207" t="s">
        <v>7053</v>
      </c>
      <c r="E2207" t="s">
        <v>1224</v>
      </c>
      <c r="F2207" t="s">
        <v>11</v>
      </c>
      <c r="G2207" t="s">
        <v>7054</v>
      </c>
      <c r="H2207" t="s">
        <v>7055</v>
      </c>
    </row>
    <row r="2208" spans="1:8">
      <c r="A2208" t="n">
        <v>2207</v>
      </c>
      <c r="B2208" t="s">
        <v>1</v>
      </c>
      <c r="C2208" s="1" t="n">
        <v>42423.90796296296</v>
      </c>
      <c r="D2208" t="s">
        <v>7056</v>
      </c>
      <c r="E2208" t="s">
        <v>348</v>
      </c>
      <c r="F2208" t="s">
        <v>25</v>
      </c>
      <c r="G2208" t="s">
        <v>7057</v>
      </c>
      <c r="H2208" t="s">
        <v>7058</v>
      </c>
    </row>
    <row r="2209" spans="1:8">
      <c r="A2209" t="n">
        <v>2208</v>
      </c>
      <c r="B2209" t="s">
        <v>8</v>
      </c>
      <c r="C2209" s="1" t="n">
        <v>40374.61508101852</v>
      </c>
      <c r="D2209" t="s">
        <v>7059</v>
      </c>
      <c r="E2209" t="s">
        <v>7006</v>
      </c>
      <c r="F2209" t="s">
        <v>56</v>
      </c>
      <c r="G2209" t="s">
        <v>7060</v>
      </c>
      <c r="H2209" t="s">
        <v>7061</v>
      </c>
    </row>
    <row r="2210" spans="1:8">
      <c r="A2210" t="n">
        <v>2209</v>
      </c>
      <c r="B2210" t="s">
        <v>8</v>
      </c>
      <c r="C2210" s="1" t="n">
        <v>41192.61822916667</v>
      </c>
      <c r="D2210" t="s">
        <v>7062</v>
      </c>
      <c r="E2210" t="s">
        <v>7063</v>
      </c>
      <c r="F2210" t="s">
        <v>56</v>
      </c>
      <c r="G2210" t="s">
        <v>7064</v>
      </c>
      <c r="H2210" t="s">
        <v>7065</v>
      </c>
    </row>
    <row r="2211" spans="1:8">
      <c r="A2211" t="n">
        <v>2210</v>
      </c>
      <c r="B2211" t="s">
        <v>8</v>
      </c>
      <c r="C2211" s="1" t="n">
        <v>41522.63108796296</v>
      </c>
      <c r="D2211" t="s">
        <v>7066</v>
      </c>
      <c r="E2211" t="s">
        <v>7067</v>
      </c>
      <c r="F2211" t="s">
        <v>56</v>
      </c>
      <c r="G2211" t="s">
        <v>7068</v>
      </c>
      <c r="H2211" t="s">
        <v>7069</v>
      </c>
    </row>
    <row r="2212" spans="1:8">
      <c r="A2212" t="n">
        <v>2211</v>
      </c>
      <c r="B2212" t="s">
        <v>8</v>
      </c>
      <c r="C2212" s="1" t="n">
        <v>42325.78678240741</v>
      </c>
      <c r="D2212" t="s">
        <v>7070</v>
      </c>
      <c r="E2212" t="s">
        <v>7071</v>
      </c>
      <c r="F2212" t="s">
        <v>555</v>
      </c>
      <c r="G2212" t="s">
        <v>7072</v>
      </c>
      <c r="H2212" t="s">
        <v>7073</v>
      </c>
    </row>
    <row r="2213" spans="1:8">
      <c r="A2213" t="n">
        <v>2212</v>
      </c>
      <c r="B2213" t="s">
        <v>8</v>
      </c>
      <c r="C2213" s="1" t="n">
        <v>41719.58380787037</v>
      </c>
      <c r="D2213" t="s">
        <v>7074</v>
      </c>
      <c r="E2213" t="s">
        <v>4418</v>
      </c>
      <c r="F2213" t="s">
        <v>25</v>
      </c>
      <c r="G2213" t="s">
        <v>7075</v>
      </c>
      <c r="H2213" t="s">
        <v>7076</v>
      </c>
    </row>
    <row r="2214" spans="1:8">
      <c r="A2214" t="n">
        <v>2213</v>
      </c>
      <c r="B2214" t="s">
        <v>8</v>
      </c>
      <c r="C2214" s="1" t="n">
        <v>39713.07520833334</v>
      </c>
      <c r="D2214" t="s">
        <v>7077</v>
      </c>
      <c r="E2214" t="s">
        <v>7078</v>
      </c>
      <c r="F2214" t="s">
        <v>25</v>
      </c>
      <c r="G2214" t="s">
        <v>7079</v>
      </c>
      <c r="H2214" t="s">
        <v>7080</v>
      </c>
    </row>
    <row r="2215" spans="1:8">
      <c r="A2215" t="n">
        <v>2214</v>
      </c>
      <c r="B2215" t="s">
        <v>8</v>
      </c>
      <c r="C2215" s="1" t="n">
        <v>42312.90887731482</v>
      </c>
      <c r="D2215" t="s">
        <v>7081</v>
      </c>
      <c r="E2215" t="s">
        <v>25</v>
      </c>
      <c r="F2215" t="s">
        <v>6755</v>
      </c>
      <c r="G2215" t="s">
        <v>7082</v>
      </c>
      <c r="H2215" t="s">
        <v>7083</v>
      </c>
    </row>
    <row r="2216" spans="1:8">
      <c r="A2216" t="n">
        <v>2215</v>
      </c>
      <c r="B2216" t="s">
        <v>8</v>
      </c>
      <c r="C2216" s="1" t="n">
        <v>40884.0280324074</v>
      </c>
      <c r="D2216" t="s">
        <v>7084</v>
      </c>
      <c r="E2216" t="s">
        <v>5897</v>
      </c>
      <c r="F2216" t="s">
        <v>7085</v>
      </c>
      <c r="G2216" t="s">
        <v>7086</v>
      </c>
      <c r="H2216" t="s">
        <v>7087</v>
      </c>
    </row>
    <row r="2217" spans="1:8">
      <c r="A2217" t="n">
        <v>2216</v>
      </c>
      <c r="B2217" t="s">
        <v>8</v>
      </c>
      <c r="C2217" s="1" t="n">
        <v>42261.12510416667</v>
      </c>
      <c r="D2217" t="s">
        <v>7088</v>
      </c>
      <c r="E2217" t="s">
        <v>7089</v>
      </c>
      <c r="F2217" t="s">
        <v>25</v>
      </c>
      <c r="G2217" t="s">
        <v>7090</v>
      </c>
      <c r="H2217" t="s">
        <v>7091</v>
      </c>
    </row>
    <row r="2218" spans="1:8">
      <c r="A2218" t="n">
        <v>2217</v>
      </c>
      <c r="B2218" t="s">
        <v>8</v>
      </c>
      <c r="C2218" s="1" t="n">
        <v>42274.73340277778</v>
      </c>
      <c r="D2218" t="s">
        <v>7092</v>
      </c>
      <c r="E2218" t="s">
        <v>4082</v>
      </c>
      <c r="F2218" t="s">
        <v>555</v>
      </c>
      <c r="G2218" t="s">
        <v>7093</v>
      </c>
      <c r="H2218" t="s">
        <v>7094</v>
      </c>
    </row>
    <row r="2219" spans="1:8">
      <c r="A2219" t="n">
        <v>2218</v>
      </c>
      <c r="B2219" t="s">
        <v>1</v>
      </c>
      <c r="C2219" s="1" t="n">
        <v>42113.16275462963</v>
      </c>
      <c r="D2219" t="s">
        <v>7095</v>
      </c>
      <c r="E2219" t="s">
        <v>7096</v>
      </c>
      <c r="F2219" t="s">
        <v>7097</v>
      </c>
      <c r="G2219" t="s">
        <v>7098</v>
      </c>
      <c r="H2219" t="s">
        <v>7099</v>
      </c>
    </row>
    <row r="2220" spans="1:8">
      <c r="A2220" t="n">
        <v>2219</v>
      </c>
      <c r="B2220" t="s">
        <v>8</v>
      </c>
      <c r="C2220" s="1" t="n">
        <v>42150.21233796296</v>
      </c>
      <c r="D2220" t="s">
        <v>7100</v>
      </c>
      <c r="E2220" t="s">
        <v>25</v>
      </c>
      <c r="F2220" t="s">
        <v>6755</v>
      </c>
      <c r="G2220" t="s">
        <v>7101</v>
      </c>
      <c r="H2220" t="s">
        <v>7102</v>
      </c>
    </row>
    <row r="2221" spans="1:8">
      <c r="A2221" t="n">
        <v>2220</v>
      </c>
      <c r="B2221" t="s">
        <v>8</v>
      </c>
      <c r="C2221" s="1" t="n">
        <v>42347.84494212963</v>
      </c>
      <c r="D2221" t="s">
        <v>7103</v>
      </c>
      <c r="E2221" t="s">
        <v>1731</v>
      </c>
      <c r="F2221" t="s">
        <v>7104</v>
      </c>
      <c r="G2221" t="s">
        <v>7105</v>
      </c>
      <c r="H2221" t="s">
        <v>7106</v>
      </c>
    </row>
    <row r="2222" spans="1:8">
      <c r="A2222" t="n">
        <v>2221</v>
      </c>
      <c r="B2222" t="s">
        <v>8</v>
      </c>
      <c r="C2222" s="1" t="n">
        <v>42256.7715625</v>
      </c>
      <c r="D2222" t="s">
        <v>7107</v>
      </c>
      <c r="E2222" t="s">
        <v>1979</v>
      </c>
      <c r="F2222" t="s">
        <v>1979</v>
      </c>
      <c r="G2222" t="s">
        <v>7108</v>
      </c>
      <c r="H2222" t="s">
        <v>7109</v>
      </c>
    </row>
    <row r="2223" spans="1:8">
      <c r="A2223" t="n">
        <v>2222</v>
      </c>
      <c r="B2223" t="s">
        <v>8</v>
      </c>
      <c r="C2223" s="1" t="n">
        <v>42395.83670138889</v>
      </c>
      <c r="D2223" t="s">
        <v>7110</v>
      </c>
      <c r="E2223" t="s">
        <v>7111</v>
      </c>
      <c r="F2223" t="s">
        <v>52</v>
      </c>
      <c r="G2223" t="s">
        <v>7112</v>
      </c>
      <c r="H2223" t="s">
        <v>7113</v>
      </c>
    </row>
    <row r="2224" spans="1:8">
      <c r="A2224" t="n">
        <v>2223</v>
      </c>
      <c r="B2224" t="s">
        <v>8</v>
      </c>
      <c r="C2224" s="1" t="n">
        <v>41888.82986111111</v>
      </c>
      <c r="D2224" t="s">
        <v>7114</v>
      </c>
      <c r="E2224" t="s">
        <v>25</v>
      </c>
      <c r="F2224" t="s">
        <v>7115</v>
      </c>
      <c r="G2224" t="s">
        <v>7116</v>
      </c>
      <c r="H2224" t="s">
        <v>7117</v>
      </c>
    </row>
    <row r="2225" spans="1:8">
      <c r="A2225" t="n">
        <v>2224</v>
      </c>
      <c r="B2225" t="s">
        <v>8</v>
      </c>
      <c r="C2225" s="1" t="n">
        <v>42270.83458333334</v>
      </c>
      <c r="D2225" t="s">
        <v>7118</v>
      </c>
      <c r="E2225" t="s">
        <v>7119</v>
      </c>
      <c r="F2225" t="s">
        <v>56</v>
      </c>
      <c r="G2225" t="s">
        <v>7120</v>
      </c>
      <c r="H2225" t="s">
        <v>7121</v>
      </c>
    </row>
    <row r="2226" spans="1:8">
      <c r="A2226" t="n">
        <v>2225</v>
      </c>
      <c r="B2226" t="s">
        <v>8</v>
      </c>
      <c r="C2226" s="1" t="n">
        <v>41934.8125</v>
      </c>
      <c r="D2226" t="s">
        <v>7122</v>
      </c>
      <c r="E2226" t="s">
        <v>7123</v>
      </c>
      <c r="F2226" t="s">
        <v>4078</v>
      </c>
      <c r="G2226" t="s">
        <v>7124</v>
      </c>
      <c r="H2226" t="s">
        <v>7125</v>
      </c>
    </row>
    <row r="2227" spans="1:8">
      <c r="A2227" t="n">
        <v>2226</v>
      </c>
      <c r="B2227" t="s">
        <v>8</v>
      </c>
      <c r="C2227" s="1" t="n">
        <v>39731.86809027778</v>
      </c>
      <c r="D2227" t="s">
        <v>7126</v>
      </c>
      <c r="E2227" t="s">
        <v>56</v>
      </c>
      <c r="F2227" t="s">
        <v>7127</v>
      </c>
      <c r="G2227" t="s">
        <v>5888</v>
      </c>
      <c r="H2227" t="s">
        <v>7128</v>
      </c>
    </row>
    <row r="2228" spans="1:8">
      <c r="A2228" t="n">
        <v>2227</v>
      </c>
      <c r="B2228" t="s">
        <v>8</v>
      </c>
      <c r="C2228" s="1" t="n">
        <v>42332.66777777778</v>
      </c>
      <c r="D2228" t="s">
        <v>7129</v>
      </c>
      <c r="E2228" t="s">
        <v>7130</v>
      </c>
      <c r="F2228" t="s">
        <v>1077</v>
      </c>
      <c r="G2228" t="s">
        <v>7131</v>
      </c>
      <c r="H2228" t="s">
        <v>7132</v>
      </c>
    </row>
    <row r="2229" spans="1:8">
      <c r="A2229" t="n">
        <v>2228</v>
      </c>
      <c r="B2229" t="s">
        <v>8</v>
      </c>
      <c r="C2229" s="1" t="n">
        <v>40095.64024305555</v>
      </c>
      <c r="D2229" t="s">
        <v>7133</v>
      </c>
      <c r="E2229" t="s">
        <v>1224</v>
      </c>
      <c r="F2229" t="s">
        <v>11</v>
      </c>
      <c r="G2229" t="s">
        <v>7134</v>
      </c>
      <c r="H2229" t="s">
        <v>7135</v>
      </c>
    </row>
    <row r="2230" spans="1:8">
      <c r="A2230" t="n">
        <v>2229</v>
      </c>
      <c r="B2230" t="s">
        <v>8</v>
      </c>
      <c r="C2230" s="1" t="n">
        <v>42210.03414351852</v>
      </c>
      <c r="D2230" t="s">
        <v>7136</v>
      </c>
      <c r="E2230" t="s">
        <v>270</v>
      </c>
      <c r="F2230" t="s">
        <v>7137</v>
      </c>
      <c r="G2230" t="s">
        <v>7138</v>
      </c>
      <c r="H2230" t="s">
        <v>7139</v>
      </c>
    </row>
    <row r="2231" spans="1:8">
      <c r="A2231" t="n">
        <v>2230</v>
      </c>
      <c r="B2231" t="s">
        <v>8</v>
      </c>
      <c r="C2231" s="1" t="n">
        <v>39623.55908564815</v>
      </c>
      <c r="D2231" t="s">
        <v>7140</v>
      </c>
      <c r="E2231" t="s">
        <v>1112</v>
      </c>
      <c r="F2231" t="s">
        <v>473</v>
      </c>
      <c r="G2231" t="s">
        <v>7141</v>
      </c>
      <c r="H2231" t="s">
        <v>7142</v>
      </c>
    </row>
    <row r="2232" spans="1:8">
      <c r="A2232" t="n">
        <v>2231</v>
      </c>
      <c r="B2232" t="s">
        <v>8</v>
      </c>
      <c r="C2232" s="1" t="n">
        <v>39439.47806712963</v>
      </c>
      <c r="D2232" t="s">
        <v>7143</v>
      </c>
      <c r="E2232" t="s">
        <v>1116</v>
      </c>
      <c r="G2232" t="s">
        <v>7144</v>
      </c>
      <c r="H2232" t="s">
        <v>7145</v>
      </c>
    </row>
    <row r="2233" spans="1:8">
      <c r="A2233" t="n">
        <v>2232</v>
      </c>
      <c r="B2233" t="s">
        <v>1</v>
      </c>
      <c r="C2233" s="1" t="n">
        <v>42405.84400462963</v>
      </c>
      <c r="D2233" t="s">
        <v>7146</v>
      </c>
      <c r="E2233" t="s">
        <v>24</v>
      </c>
      <c r="F2233" t="s">
        <v>25</v>
      </c>
      <c r="G2233" t="s">
        <v>7147</v>
      </c>
      <c r="H2233" t="s">
        <v>7148</v>
      </c>
    </row>
    <row r="2234" spans="1:8">
      <c r="A2234" t="n">
        <v>2233</v>
      </c>
      <c r="B2234" t="s">
        <v>1</v>
      </c>
      <c r="C2234" s="1" t="n">
        <v>42434.04048611111</v>
      </c>
      <c r="D2234" t="s">
        <v>7149</v>
      </c>
      <c r="E2234" t="s">
        <v>7150</v>
      </c>
      <c r="F2234" t="s">
        <v>555</v>
      </c>
      <c r="G2234" t="s">
        <v>7151</v>
      </c>
      <c r="H2234" t="s">
        <v>7152</v>
      </c>
    </row>
    <row r="2235" spans="1:8">
      <c r="A2235" t="n">
        <v>2234</v>
      </c>
      <c r="B2235" t="s">
        <v>8</v>
      </c>
      <c r="C2235" s="1" t="n">
        <v>42251.79203703703</v>
      </c>
      <c r="D2235" t="s">
        <v>7153</v>
      </c>
      <c r="E2235" t="s">
        <v>7154</v>
      </c>
      <c r="F2235" t="s">
        <v>7155</v>
      </c>
      <c r="G2235" t="s">
        <v>7156</v>
      </c>
      <c r="H2235" t="s">
        <v>7157</v>
      </c>
    </row>
    <row r="2236" spans="1:8">
      <c r="A2236" t="n">
        <v>2235</v>
      </c>
      <c r="B2236" t="s">
        <v>8</v>
      </c>
      <c r="C2236" s="1" t="n">
        <v>39762.91596064815</v>
      </c>
      <c r="D2236" t="s">
        <v>7158</v>
      </c>
      <c r="E2236" t="s">
        <v>5062</v>
      </c>
      <c r="F2236" t="s">
        <v>56</v>
      </c>
      <c r="G2236" t="s">
        <v>7159</v>
      </c>
      <c r="H2236" t="s">
        <v>7160</v>
      </c>
    </row>
    <row r="2237" spans="1:8">
      <c r="A2237" t="n">
        <v>2236</v>
      </c>
      <c r="B2237" t="s">
        <v>8</v>
      </c>
      <c r="C2237" s="1" t="n">
        <v>39731.88266203704</v>
      </c>
      <c r="D2237" t="s">
        <v>7161</v>
      </c>
      <c r="E2237" t="s">
        <v>1351</v>
      </c>
      <c r="F2237" t="s">
        <v>56</v>
      </c>
      <c r="G2237" t="s">
        <v>5888</v>
      </c>
      <c r="H2237" t="s">
        <v>7162</v>
      </c>
    </row>
    <row r="2238" spans="1:8">
      <c r="A2238" t="n">
        <v>2237</v>
      </c>
      <c r="B2238" t="s">
        <v>8</v>
      </c>
      <c r="C2238" s="1" t="n">
        <v>41988.50255787037</v>
      </c>
      <c r="D2238" t="s">
        <v>7163</v>
      </c>
      <c r="E2238" t="s">
        <v>25</v>
      </c>
      <c r="F2238" t="s">
        <v>6203</v>
      </c>
      <c r="G2238" t="s">
        <v>7164</v>
      </c>
      <c r="H2238" t="s">
        <v>7165</v>
      </c>
    </row>
    <row r="2239" spans="1:8">
      <c r="A2239" t="n">
        <v>2238</v>
      </c>
      <c r="B2239" t="s">
        <v>8</v>
      </c>
      <c r="C2239" s="1" t="n">
        <v>42121.90991898148</v>
      </c>
      <c r="D2239" t="s">
        <v>7166</v>
      </c>
      <c r="E2239" t="s">
        <v>132</v>
      </c>
      <c r="F2239" t="s">
        <v>7167</v>
      </c>
      <c r="G2239" t="s">
        <v>7168</v>
      </c>
      <c r="H2239" t="s">
        <v>7169</v>
      </c>
    </row>
    <row r="2240" spans="1:8">
      <c r="A2240" t="n">
        <v>2239</v>
      </c>
      <c r="B2240" t="s">
        <v>8</v>
      </c>
      <c r="C2240" s="1" t="n">
        <v>42360.88008101852</v>
      </c>
      <c r="D2240" t="s">
        <v>7170</v>
      </c>
      <c r="E2240" t="s">
        <v>739</v>
      </c>
      <c r="F2240" t="s">
        <v>3385</v>
      </c>
      <c r="G2240" t="s">
        <v>7171</v>
      </c>
      <c r="H2240" t="s">
        <v>7172</v>
      </c>
    </row>
    <row r="2241" spans="1:8">
      <c r="A2241" t="n">
        <v>2240</v>
      </c>
      <c r="B2241" t="s">
        <v>8</v>
      </c>
      <c r="C2241" s="1" t="n">
        <v>42236.5625</v>
      </c>
      <c r="D2241" t="s">
        <v>7173</v>
      </c>
      <c r="E2241" t="s">
        <v>7174</v>
      </c>
      <c r="F2241" t="s">
        <v>6854</v>
      </c>
      <c r="G2241" t="s">
        <v>7175</v>
      </c>
      <c r="H2241" t="s">
        <v>7176</v>
      </c>
    </row>
    <row r="2242" spans="1:8">
      <c r="A2242" t="n">
        <v>2241</v>
      </c>
      <c r="B2242" t="s">
        <v>8</v>
      </c>
      <c r="C2242" s="1" t="n">
        <v>42233.10700231481</v>
      </c>
      <c r="D2242" t="s">
        <v>7177</v>
      </c>
      <c r="E2242" t="s">
        <v>7178</v>
      </c>
      <c r="F2242" t="s">
        <v>25</v>
      </c>
      <c r="G2242" t="s">
        <v>7179</v>
      </c>
      <c r="H2242" t="s">
        <v>7180</v>
      </c>
    </row>
    <row r="2243" spans="1:8">
      <c r="A2243" t="n">
        <v>2242</v>
      </c>
      <c r="B2243" t="s">
        <v>1</v>
      </c>
      <c r="C2243" s="1" t="n">
        <v>41818.95599537037</v>
      </c>
      <c r="D2243" t="s">
        <v>7181</v>
      </c>
      <c r="E2243" t="s">
        <v>6755</v>
      </c>
      <c r="F2243" t="s">
        <v>7182</v>
      </c>
      <c r="G2243" t="s">
        <v>7183</v>
      </c>
      <c r="H2243" t="s">
        <v>7184</v>
      </c>
    </row>
    <row r="2244" spans="1:8">
      <c r="A2244" t="n">
        <v>2243</v>
      </c>
      <c r="B2244" t="s">
        <v>8</v>
      </c>
      <c r="C2244" s="1" t="n">
        <v>42356.0830787037</v>
      </c>
      <c r="D2244" t="s">
        <v>7185</v>
      </c>
      <c r="E2244" t="s">
        <v>7186</v>
      </c>
      <c r="F2244" t="s">
        <v>7187</v>
      </c>
      <c r="G2244" t="s">
        <v>7188</v>
      </c>
      <c r="H2244" t="s">
        <v>7189</v>
      </c>
    </row>
    <row r="2245" spans="1:8">
      <c r="A2245" t="n">
        <v>2244</v>
      </c>
      <c r="B2245" t="s">
        <v>8</v>
      </c>
      <c r="C2245" s="1" t="n">
        <v>39768.64884259259</v>
      </c>
      <c r="D2245" t="s">
        <v>7190</v>
      </c>
      <c r="E2245" t="s">
        <v>1808</v>
      </c>
      <c r="F2245" t="s">
        <v>387</v>
      </c>
      <c r="G2245" t="s">
        <v>7191</v>
      </c>
      <c r="H2245" t="s">
        <v>7192</v>
      </c>
    </row>
    <row r="2246" spans="1:8">
      <c r="A2246" t="n">
        <v>2245</v>
      </c>
      <c r="B2246" t="s">
        <v>8</v>
      </c>
      <c r="C2246" s="1" t="n">
        <v>42186.72846064815</v>
      </c>
      <c r="D2246" t="s">
        <v>7193</v>
      </c>
      <c r="E2246" t="s">
        <v>7089</v>
      </c>
      <c r="F2246" t="s">
        <v>25</v>
      </c>
      <c r="G2246" t="s">
        <v>7194</v>
      </c>
      <c r="H2246" t="s">
        <v>7195</v>
      </c>
    </row>
    <row r="2247" spans="1:8">
      <c r="A2247" t="n">
        <v>2246</v>
      </c>
      <c r="B2247" t="s">
        <v>8</v>
      </c>
      <c r="C2247" s="1" t="n">
        <v>39797.03574074074</v>
      </c>
      <c r="D2247" t="s">
        <v>7196</v>
      </c>
      <c r="E2247" t="s">
        <v>1808</v>
      </c>
      <c r="F2247" t="s">
        <v>387</v>
      </c>
      <c r="G2247" t="s">
        <v>7197</v>
      </c>
      <c r="H2247" t="s">
        <v>7198</v>
      </c>
    </row>
    <row r="2248" spans="1:8">
      <c r="A2248" t="n">
        <v>2247</v>
      </c>
      <c r="B2248" t="s">
        <v>8</v>
      </c>
      <c r="C2248" s="1" t="n">
        <v>41193.66039351852</v>
      </c>
      <c r="D2248" t="s">
        <v>7199</v>
      </c>
      <c r="E2248" t="s">
        <v>7200</v>
      </c>
      <c r="F2248" t="s">
        <v>7201</v>
      </c>
      <c r="G2248" t="s">
        <v>7202</v>
      </c>
      <c r="H2248" t="s">
        <v>7203</v>
      </c>
    </row>
    <row r="2249" spans="1:8">
      <c r="A2249" t="n">
        <v>2248</v>
      </c>
      <c r="B2249" t="s">
        <v>1</v>
      </c>
      <c r="C2249" s="1" t="n">
        <v>42418.09055555556</v>
      </c>
      <c r="D2249" t="s">
        <v>7204</v>
      </c>
      <c r="E2249" t="s">
        <v>146</v>
      </c>
      <c r="F2249" t="s">
        <v>25</v>
      </c>
      <c r="G2249" t="s">
        <v>7205</v>
      </c>
      <c r="H2249" t="s">
        <v>7206</v>
      </c>
    </row>
    <row r="2250" spans="1:8">
      <c r="A2250" t="n">
        <v>2249</v>
      </c>
      <c r="B2250" t="s">
        <v>1</v>
      </c>
      <c r="C2250" s="1" t="n">
        <v>42255.90953703703</v>
      </c>
      <c r="D2250" t="s">
        <v>7207</v>
      </c>
      <c r="E2250" t="s">
        <v>24</v>
      </c>
      <c r="F2250" t="s">
        <v>25</v>
      </c>
      <c r="G2250" t="s">
        <v>7208</v>
      </c>
      <c r="H2250" t="s">
        <v>7209</v>
      </c>
    </row>
    <row r="2251" spans="1:8">
      <c r="A2251" t="n">
        <v>2250</v>
      </c>
      <c r="B2251" t="s">
        <v>8</v>
      </c>
      <c r="C2251" s="1" t="n">
        <v>40970.69236111111</v>
      </c>
      <c r="D2251" t="s">
        <v>7210</v>
      </c>
      <c r="E2251" t="s">
        <v>484</v>
      </c>
      <c r="F2251" t="s">
        <v>485</v>
      </c>
      <c r="G2251" t="s">
        <v>7211</v>
      </c>
      <c r="H2251" t="s">
        <v>7212</v>
      </c>
    </row>
    <row r="2252" spans="1:8">
      <c r="A2252" t="n">
        <v>2251</v>
      </c>
      <c r="B2252" t="s">
        <v>8</v>
      </c>
      <c r="C2252" s="1" t="n">
        <v>42066.90002314815</v>
      </c>
      <c r="D2252" t="s">
        <v>7213</v>
      </c>
      <c r="E2252" t="s">
        <v>7214</v>
      </c>
      <c r="F2252" t="s">
        <v>7215</v>
      </c>
      <c r="G2252" t="s">
        <v>7216</v>
      </c>
      <c r="H2252" t="s">
        <v>7217</v>
      </c>
    </row>
    <row r="2253" spans="1:8">
      <c r="A2253" t="n">
        <v>2252</v>
      </c>
      <c r="B2253" t="s">
        <v>1</v>
      </c>
      <c r="C2253" s="1" t="n">
        <v>42146.91248842593</v>
      </c>
      <c r="D2253" t="s">
        <v>7218</v>
      </c>
      <c r="E2253" t="s">
        <v>7219</v>
      </c>
      <c r="F2253" t="s">
        <v>56</v>
      </c>
      <c r="G2253">
        <f>?utf-8?Q?You=E2=80=99ll_never_go_out_of_style?=</f>
        <v/>
      </c>
      <c r="H2253" t="s">
        <v>7220</v>
      </c>
    </row>
    <row r="2254" spans="1:8">
      <c r="A2254" t="n">
        <v>2253</v>
      </c>
      <c r="B2254" t="s">
        <v>8</v>
      </c>
      <c r="C2254" s="1" t="n">
        <v>42134.67112268518</v>
      </c>
      <c r="D2254" t="s">
        <v>7221</v>
      </c>
      <c r="E2254" t="s">
        <v>7222</v>
      </c>
      <c r="F2254" t="s">
        <v>145</v>
      </c>
      <c r="G2254">
        <f>?UTF-8?Q?Re=3A_Computer_science_education_=E2=80=94_follow_up_from_Li?=
	=?UTF-8?Q?nkedIn_finance_event?=</f>
        <v/>
      </c>
      <c r="H2254" t="s">
        <v>7223</v>
      </c>
    </row>
    <row r="2255" spans="1:8">
      <c r="A2255" t="n">
        <v>2254</v>
      </c>
      <c r="B2255" t="s">
        <v>8</v>
      </c>
      <c r="C2255" s="1" t="n">
        <v>40030.56802083334</v>
      </c>
      <c r="D2255" t="s">
        <v>7224</v>
      </c>
      <c r="E2255" t="s">
        <v>7225</v>
      </c>
      <c r="F2255" t="s">
        <v>7226</v>
      </c>
      <c r="G2255" t="s">
        <v>7227</v>
      </c>
      <c r="H2255" t="s">
        <v>7228</v>
      </c>
    </row>
    <row r="2256" spans="1:8">
      <c r="A2256" t="n">
        <v>2255</v>
      </c>
      <c r="B2256" t="s">
        <v>1</v>
      </c>
      <c r="C2256" s="1" t="n">
        <v>42337.07885416667</v>
      </c>
      <c r="D2256" t="s">
        <v>7229</v>
      </c>
      <c r="E2256" t="s">
        <v>7230</v>
      </c>
      <c r="F2256" t="s">
        <v>2212</v>
      </c>
      <c r="G2256" t="s">
        <v>7231</v>
      </c>
      <c r="H2256" t="s">
        <v>7232</v>
      </c>
    </row>
    <row r="2257" spans="1:8">
      <c r="A2257" t="n">
        <v>2256</v>
      </c>
      <c r="B2257" t="s">
        <v>8</v>
      </c>
      <c r="C2257" s="1" t="n">
        <v>42096.07256944444</v>
      </c>
      <c r="D2257" t="s">
        <v>7233</v>
      </c>
      <c r="E2257" t="s">
        <v>25</v>
      </c>
      <c r="F2257" t="s">
        <v>7234</v>
      </c>
      <c r="G2257" t="s">
        <v>7235</v>
      </c>
      <c r="H2257" t="s">
        <v>7236</v>
      </c>
    </row>
    <row r="2258" spans="1:8">
      <c r="A2258" t="n">
        <v>2257</v>
      </c>
      <c r="B2258" t="s">
        <v>8</v>
      </c>
      <c r="C2258" s="1" t="n">
        <v>39763.12653935186</v>
      </c>
      <c r="D2258" t="s">
        <v>7237</v>
      </c>
      <c r="E2258" t="s">
        <v>3433</v>
      </c>
      <c r="F2258" t="s">
        <v>7238</v>
      </c>
      <c r="G2258" t="s">
        <v>7239</v>
      </c>
      <c r="H2258" t="s">
        <v>7240</v>
      </c>
    </row>
    <row r="2259" spans="1:8">
      <c r="A2259" t="n">
        <v>2258</v>
      </c>
      <c r="B2259" t="s">
        <v>8</v>
      </c>
      <c r="C2259" s="1" t="n">
        <v>42230.49459490741</v>
      </c>
      <c r="D2259" t="s">
        <v>7241</v>
      </c>
      <c r="E2259" t="s">
        <v>7242</v>
      </c>
      <c r="F2259" t="s">
        <v>6619</v>
      </c>
      <c r="G2259" t="s">
        <v>7243</v>
      </c>
      <c r="H2259" t="s">
        <v>7244</v>
      </c>
    </row>
    <row r="2260" spans="1:8">
      <c r="A2260" t="n">
        <v>2259</v>
      </c>
      <c r="B2260" t="s">
        <v>8</v>
      </c>
      <c r="C2260" s="1" t="n">
        <v>39753.65739583333</v>
      </c>
      <c r="D2260" t="s">
        <v>7245</v>
      </c>
      <c r="E2260" t="s">
        <v>3355</v>
      </c>
      <c r="F2260" t="s">
        <v>7246</v>
      </c>
      <c r="G2260" t="s">
        <v>7247</v>
      </c>
      <c r="H2260" t="s">
        <v>7248</v>
      </c>
    </row>
    <row r="2261" spans="1:8">
      <c r="A2261" t="n">
        <v>2260</v>
      </c>
      <c r="B2261" t="s">
        <v>8</v>
      </c>
      <c r="C2261" s="1" t="n">
        <v>42243.76195601852</v>
      </c>
      <c r="D2261" t="s">
        <v>7249</v>
      </c>
      <c r="E2261" t="s">
        <v>25</v>
      </c>
      <c r="F2261" t="s">
        <v>7250</v>
      </c>
      <c r="G2261" t="s">
        <v>7251</v>
      </c>
      <c r="H2261" t="s">
        <v>7252</v>
      </c>
    </row>
    <row r="2262" spans="1:8">
      <c r="A2262" t="n">
        <v>2261</v>
      </c>
      <c r="B2262" t="s">
        <v>8</v>
      </c>
      <c r="C2262" s="1" t="n">
        <v>42384.96350694444</v>
      </c>
      <c r="D2262" t="s">
        <v>7253</v>
      </c>
      <c r="E2262" t="s">
        <v>2212</v>
      </c>
      <c r="F2262" t="s">
        <v>7254</v>
      </c>
      <c r="G2262" t="s">
        <v>7255</v>
      </c>
      <c r="H2262" t="s">
        <v>7256</v>
      </c>
    </row>
    <row r="2263" spans="1:8">
      <c r="A2263" t="n">
        <v>2262</v>
      </c>
      <c r="B2263" t="s">
        <v>1</v>
      </c>
      <c r="C2263" s="1" t="n">
        <v>42239.86684027778</v>
      </c>
      <c r="D2263" t="s">
        <v>7257</v>
      </c>
      <c r="E2263" t="s">
        <v>24</v>
      </c>
      <c r="F2263" t="s">
        <v>25</v>
      </c>
      <c r="G2263" t="s">
        <v>7258</v>
      </c>
      <c r="H2263" t="s">
        <v>7259</v>
      </c>
    </row>
    <row r="2264" spans="1:8">
      <c r="A2264" t="n">
        <v>2263</v>
      </c>
      <c r="B2264" t="s">
        <v>8</v>
      </c>
      <c r="C2264" s="1" t="n">
        <v>42091.00190972222</v>
      </c>
      <c r="D2264" t="s">
        <v>7260</v>
      </c>
      <c r="E2264" t="s">
        <v>7261</v>
      </c>
      <c r="F2264" t="s">
        <v>7262</v>
      </c>
      <c r="G2264" t="s">
        <v>7263</v>
      </c>
      <c r="H2264" t="s">
        <v>7264</v>
      </c>
    </row>
    <row r="2265" spans="1:8">
      <c r="A2265" t="n">
        <v>2264</v>
      </c>
      <c r="B2265" t="s">
        <v>1</v>
      </c>
      <c r="C2265" s="1" t="n">
        <v>41394.55215277777</v>
      </c>
      <c r="D2265" t="s">
        <v>7265</v>
      </c>
      <c r="E2265" t="s">
        <v>7266</v>
      </c>
      <c r="F2265" t="s">
        <v>56</v>
      </c>
      <c r="G2265" t="s">
        <v>7267</v>
      </c>
      <c r="H2265" t="s">
        <v>7268</v>
      </c>
    </row>
    <row r="2266" spans="1:8">
      <c r="A2266" t="n">
        <v>2265</v>
      </c>
      <c r="B2266" t="s">
        <v>1</v>
      </c>
      <c r="C2266" s="1" t="n">
        <v>42182.81721064815</v>
      </c>
      <c r="D2266" t="s">
        <v>7269</v>
      </c>
      <c r="E2266" t="s">
        <v>6203</v>
      </c>
      <c r="F2266" t="s">
        <v>25</v>
      </c>
      <c r="G2266" t="s">
        <v>7270</v>
      </c>
      <c r="H2266" t="s">
        <v>7271</v>
      </c>
    </row>
    <row r="2267" spans="1:8">
      <c r="A2267" t="n">
        <v>2266</v>
      </c>
      <c r="B2267" t="s">
        <v>8</v>
      </c>
      <c r="C2267" s="1" t="n">
        <v>42337.04324074074</v>
      </c>
      <c r="D2267" t="s">
        <v>7272</v>
      </c>
      <c r="E2267" t="s">
        <v>7273</v>
      </c>
      <c r="F2267" t="s">
        <v>56</v>
      </c>
      <c r="G2267" t="s">
        <v>7274</v>
      </c>
      <c r="H2267" t="s">
        <v>7275</v>
      </c>
    </row>
    <row r="2268" spans="1:8">
      <c r="A2268" t="n">
        <v>2267</v>
      </c>
      <c r="B2268" t="s">
        <v>8</v>
      </c>
      <c r="C2268" s="1" t="n">
        <v>42123.73234953704</v>
      </c>
      <c r="D2268" t="s">
        <v>7276</v>
      </c>
      <c r="E2268" t="s">
        <v>7277</v>
      </c>
      <c r="F2268" t="s">
        <v>56</v>
      </c>
      <c r="G2268">
        <f>?UTF-8?B?QmF0IGFuZCBCYXIgTWl0enZhaCBvZiBCZWNjYSBhbmQgSmFyZWQgU2lsdmVy?=</f>
        <v/>
      </c>
      <c r="H2268" t="s">
        <v>7278</v>
      </c>
    </row>
    <row r="2269" spans="1:8">
      <c r="A2269" t="n">
        <v>2268</v>
      </c>
      <c r="B2269" t="s">
        <v>8</v>
      </c>
      <c r="C2269" s="1" t="n">
        <v>39866.78200231482</v>
      </c>
      <c r="D2269" t="s">
        <v>7279</v>
      </c>
      <c r="E2269" t="s">
        <v>25</v>
      </c>
      <c r="F2269" t="s">
        <v>7280</v>
      </c>
      <c r="G2269" t="s">
        <v>7281</v>
      </c>
      <c r="H2269" t="s">
        <v>7282</v>
      </c>
    </row>
    <row r="2270" spans="1:8">
      <c r="A2270" t="n">
        <v>2269</v>
      </c>
      <c r="B2270" t="s">
        <v>8</v>
      </c>
      <c r="C2270" s="1" t="n">
        <v>39796.11703703704</v>
      </c>
      <c r="D2270" t="s">
        <v>7283</v>
      </c>
      <c r="E2270" t="s">
        <v>7284</v>
      </c>
      <c r="F2270" t="s">
        <v>7285</v>
      </c>
      <c r="G2270" t="s">
        <v>7286</v>
      </c>
      <c r="H2270" t="s">
        <v>7287</v>
      </c>
    </row>
    <row r="2271" spans="1:8">
      <c r="A2271" t="n">
        <v>2270</v>
      </c>
      <c r="B2271" t="s">
        <v>8</v>
      </c>
      <c r="C2271" s="1" t="n">
        <v>41941.76552083333</v>
      </c>
      <c r="D2271" t="s">
        <v>7288</v>
      </c>
      <c r="E2271" t="s">
        <v>67</v>
      </c>
      <c r="F2271" t="s">
        <v>68</v>
      </c>
      <c r="G2271" t="s">
        <v>7289</v>
      </c>
      <c r="H2271" t="s">
        <v>7290</v>
      </c>
    </row>
    <row r="2272" spans="1:8">
      <c r="A2272" t="n">
        <v>2271</v>
      </c>
      <c r="B2272" t="s">
        <v>1</v>
      </c>
      <c r="C2272" s="1" t="n">
        <v>42310.89317129629</v>
      </c>
      <c r="D2272" t="s">
        <v>7291</v>
      </c>
      <c r="E2272">
        <f>?UTF-8?B?TWlsZWFnZVBsdXMgUHJvZ3JhbeKAiw==?= &lt;MileagePlus@news.united.com&gt;</f>
        <v/>
      </c>
      <c r="F2272" t="s">
        <v>56</v>
      </c>
      <c r="G2272">
        <f>?UTF-8?B?RXhjbHVzaXZlIFVuaXRlZCBvZmZlciDigJMgYm9udXMgbWlsZXMg?=
	=?UTF-8?B?b24gZmxpZ2h0cyB0byBUb2t5bw==?=</f>
        <v/>
      </c>
      <c r="H2272" t="s">
        <v>7292</v>
      </c>
    </row>
    <row r="2273" spans="1:8">
      <c r="A2273" t="n">
        <v>2272</v>
      </c>
      <c r="B2273" t="s">
        <v>8</v>
      </c>
      <c r="C2273" s="1" t="n">
        <v>42034.73122685185</v>
      </c>
      <c r="D2273" t="s">
        <v>7293</v>
      </c>
      <c r="E2273" t="s">
        <v>7294</v>
      </c>
      <c r="F2273" t="s">
        <v>1369</v>
      </c>
      <c r="G2273" t="s">
        <v>7295</v>
      </c>
      <c r="H2273" t="s">
        <v>7296</v>
      </c>
    </row>
    <row r="2274" spans="1:8">
      <c r="A2274" t="n">
        <v>2273</v>
      </c>
      <c r="B2274" t="s">
        <v>8</v>
      </c>
      <c r="C2274" s="1" t="n">
        <v>42432.64064814815</v>
      </c>
      <c r="D2274" t="s">
        <v>7297</v>
      </c>
      <c r="E2274" t="s">
        <v>7298</v>
      </c>
      <c r="F2274" t="s">
        <v>7299</v>
      </c>
      <c r="G2274" t="s">
        <v>7300</v>
      </c>
      <c r="H2274" t="s">
        <v>7301</v>
      </c>
    </row>
    <row r="2275" spans="1:8">
      <c r="A2275" t="n">
        <v>2274</v>
      </c>
      <c r="B2275" t="s">
        <v>1</v>
      </c>
      <c r="C2275" s="1" t="n">
        <v>42097.01216435185</v>
      </c>
      <c r="D2275" t="s">
        <v>7302</v>
      </c>
      <c r="E2275" t="s">
        <v>6547</v>
      </c>
      <c r="F2275" t="s">
        <v>25</v>
      </c>
      <c r="G2275" t="s">
        <v>7303</v>
      </c>
      <c r="H2275" t="s">
        <v>7304</v>
      </c>
    </row>
    <row r="2276" spans="1:8">
      <c r="A2276" t="n">
        <v>2275</v>
      </c>
      <c r="B2276" t="s">
        <v>8</v>
      </c>
      <c r="C2276" s="1" t="n">
        <v>41654.05662037037</v>
      </c>
      <c r="D2276" t="s">
        <v>7305</v>
      </c>
      <c r="E2276" t="s">
        <v>7306</v>
      </c>
      <c r="F2276" t="s">
        <v>25</v>
      </c>
      <c r="G2276" t="s">
        <v>7307</v>
      </c>
      <c r="H2276" t="s">
        <v>7308</v>
      </c>
    </row>
    <row r="2277" spans="1:8">
      <c r="A2277" t="n">
        <v>2276</v>
      </c>
      <c r="B2277" t="s">
        <v>8</v>
      </c>
      <c r="C2277" s="1" t="n">
        <v>42086.77298611111</v>
      </c>
      <c r="D2277" t="s">
        <v>7309</v>
      </c>
      <c r="E2277" t="s">
        <v>323</v>
      </c>
      <c r="F2277" t="s">
        <v>749</v>
      </c>
      <c r="G2277" t="s">
        <v>7310</v>
      </c>
      <c r="H2277" t="s">
        <v>7311</v>
      </c>
    </row>
    <row r="2278" spans="1:8">
      <c r="A2278" t="n">
        <v>2277</v>
      </c>
      <c r="B2278" t="s">
        <v>8</v>
      </c>
      <c r="C2278" s="1" t="n">
        <v>42236.33482638889</v>
      </c>
      <c r="D2278" t="s">
        <v>7312</v>
      </c>
      <c r="E2278" t="s">
        <v>25</v>
      </c>
      <c r="F2278" t="s">
        <v>7313</v>
      </c>
      <c r="G2278" t="s">
        <v>7314</v>
      </c>
      <c r="H2278" t="s">
        <v>7315</v>
      </c>
    </row>
    <row r="2279" spans="1:8">
      <c r="A2279" t="n">
        <v>2278</v>
      </c>
      <c r="B2279" t="s">
        <v>8</v>
      </c>
      <c r="C2279" s="1" t="n">
        <v>41943.95158564814</v>
      </c>
      <c r="D2279" t="s">
        <v>7316</v>
      </c>
      <c r="E2279" t="s">
        <v>6033</v>
      </c>
      <c r="F2279" t="s">
        <v>555</v>
      </c>
      <c r="G2279" t="s">
        <v>7317</v>
      </c>
      <c r="H2279" t="s">
        <v>7318</v>
      </c>
    </row>
    <row r="2280" spans="1:8">
      <c r="A2280" t="n">
        <v>2279</v>
      </c>
      <c r="B2280" t="s">
        <v>8</v>
      </c>
      <c r="C2280" s="1" t="n">
        <v>39695.20898148148</v>
      </c>
      <c r="D2280" t="s">
        <v>7319</v>
      </c>
      <c r="E2280" t="s">
        <v>7320</v>
      </c>
      <c r="F2280" t="s">
        <v>7321</v>
      </c>
      <c r="G2280" t="s">
        <v>7322</v>
      </c>
      <c r="H2280" t="s">
        <v>7323</v>
      </c>
    </row>
    <row r="2281" spans="1:8">
      <c r="A2281" t="n">
        <v>2280</v>
      </c>
      <c r="B2281" t="s">
        <v>8</v>
      </c>
      <c r="C2281" s="1" t="n">
        <v>40125.24399305556</v>
      </c>
      <c r="D2281" t="s">
        <v>7324</v>
      </c>
      <c r="E2281" t="s">
        <v>7325</v>
      </c>
      <c r="F2281" t="s">
        <v>20</v>
      </c>
      <c r="G2281" t="s">
        <v>7326</v>
      </c>
      <c r="H2281" t="s">
        <v>7327</v>
      </c>
    </row>
    <row r="2282" spans="1:8">
      <c r="A2282" t="n">
        <v>2281</v>
      </c>
      <c r="B2282" t="s">
        <v>8</v>
      </c>
      <c r="C2282" s="1" t="n">
        <v>42271.7297800926</v>
      </c>
      <c r="D2282" t="s">
        <v>7328</v>
      </c>
      <c r="E2282" t="s">
        <v>7329</v>
      </c>
      <c r="F2282" t="s">
        <v>7330</v>
      </c>
      <c r="G2282" t="s">
        <v>7331</v>
      </c>
      <c r="H2282" t="s">
        <v>7332</v>
      </c>
    </row>
    <row r="2283" spans="1:8">
      <c r="A2283" t="n">
        <v>2282</v>
      </c>
      <c r="B2283" t="s">
        <v>1</v>
      </c>
      <c r="C2283" s="1" t="n">
        <v>42415.87453703704</v>
      </c>
      <c r="D2283" t="s">
        <v>7333</v>
      </c>
      <c r="E2283" t="s">
        <v>106</v>
      </c>
      <c r="F2283" t="s">
        <v>107</v>
      </c>
      <c r="G2283" t="s">
        <v>7334</v>
      </c>
      <c r="H2283" t="s">
        <v>7335</v>
      </c>
    </row>
    <row r="2284" spans="1:8">
      <c r="A2284" t="n">
        <v>2283</v>
      </c>
      <c r="B2284" t="s">
        <v>8</v>
      </c>
      <c r="C2284" s="1" t="n">
        <v>41801.62637731482</v>
      </c>
      <c r="D2284" t="s">
        <v>7336</v>
      </c>
      <c r="E2284" t="s">
        <v>319</v>
      </c>
      <c r="F2284" t="s">
        <v>7337</v>
      </c>
      <c r="G2284" t="s">
        <v>6715</v>
      </c>
      <c r="H2284" t="s">
        <v>7338</v>
      </c>
    </row>
    <row r="2285" spans="1:8">
      <c r="A2285" t="n">
        <v>2284</v>
      </c>
      <c r="B2285" t="s">
        <v>8</v>
      </c>
      <c r="C2285" s="1" t="n">
        <v>39650.95891203704</v>
      </c>
      <c r="D2285" t="s">
        <v>7339</v>
      </c>
      <c r="E2285" t="s">
        <v>3797</v>
      </c>
      <c r="F2285" t="s">
        <v>3798</v>
      </c>
      <c r="G2285" t="s">
        <v>7340</v>
      </c>
      <c r="H2285" t="s">
        <v>7341</v>
      </c>
    </row>
    <row r="2286" spans="1:8">
      <c r="A2286" t="n">
        <v>2285</v>
      </c>
      <c r="B2286" t="s">
        <v>1</v>
      </c>
      <c r="C2286" s="1" t="n">
        <v>42011.09001157407</v>
      </c>
      <c r="D2286" t="s">
        <v>7342</v>
      </c>
      <c r="E2286" t="s">
        <v>6203</v>
      </c>
      <c r="F2286" t="s">
        <v>25</v>
      </c>
      <c r="G2286" t="s">
        <v>7343</v>
      </c>
      <c r="H2286" t="s">
        <v>7344</v>
      </c>
    </row>
    <row r="2287" spans="1:8">
      <c r="A2287" t="n">
        <v>2286</v>
      </c>
      <c r="B2287" t="s">
        <v>8</v>
      </c>
      <c r="C2287" s="1" t="n">
        <v>39802.54177083333</v>
      </c>
      <c r="D2287" t="s">
        <v>7345</v>
      </c>
      <c r="E2287" t="s">
        <v>1721</v>
      </c>
      <c r="G2287">
        <f>?big5?B?oXWlq7DirbmrfiCp8cZRpNO2V7lMoXY=?=</f>
        <v/>
      </c>
      <c r="H2287" t="s">
        <v>7346</v>
      </c>
    </row>
    <row r="2288" spans="1:8">
      <c r="A2288" t="n">
        <v>2287</v>
      </c>
      <c r="B2288" t="s">
        <v>8</v>
      </c>
      <c r="C2288" s="1" t="n">
        <v>42091.90760416666</v>
      </c>
      <c r="D2288" t="s">
        <v>7347</v>
      </c>
      <c r="E2288" t="s">
        <v>7348</v>
      </c>
      <c r="F2288" t="s">
        <v>1369</v>
      </c>
      <c r="G2288" t="s"/>
      <c r="H2288" t="s">
        <v>7349</v>
      </c>
    </row>
    <row r="2289" spans="1:8">
      <c r="A2289" t="n">
        <v>2288</v>
      </c>
      <c r="B2289" t="s">
        <v>1</v>
      </c>
      <c r="C2289" s="1" t="n">
        <v>42303.84939814815</v>
      </c>
      <c r="D2289" t="s">
        <v>7350</v>
      </c>
      <c r="E2289" t="s">
        <v>2212</v>
      </c>
      <c r="F2289" t="s">
        <v>6259</v>
      </c>
      <c r="G2289" t="s">
        <v>7351</v>
      </c>
      <c r="H2289" t="s">
        <v>7352</v>
      </c>
    </row>
    <row r="2290" spans="1:8">
      <c r="A2290" t="n">
        <v>2289</v>
      </c>
      <c r="B2290" t="s">
        <v>8</v>
      </c>
      <c r="C2290" s="1" t="n">
        <v>42138.05262731481</v>
      </c>
      <c r="D2290" t="s">
        <v>7353</v>
      </c>
      <c r="E2290" t="s">
        <v>7354</v>
      </c>
      <c r="F2290" t="s">
        <v>25</v>
      </c>
      <c r="G2290" t="s">
        <v>7355</v>
      </c>
      <c r="H2290" t="s">
        <v>7356</v>
      </c>
    </row>
    <row r="2291" spans="1:8">
      <c r="A2291" t="n">
        <v>2290</v>
      </c>
      <c r="B2291" t="s">
        <v>8</v>
      </c>
      <c r="C2291" s="1" t="n">
        <v>42450.50829861111</v>
      </c>
      <c r="D2291" t="s">
        <v>7357</v>
      </c>
      <c r="E2291" t="s">
        <v>25</v>
      </c>
      <c r="F2291" t="s">
        <v>348</v>
      </c>
      <c r="G2291" t="s">
        <v>7358</v>
      </c>
      <c r="H2291" t="s">
        <v>7359</v>
      </c>
    </row>
    <row r="2292" spans="1:8">
      <c r="A2292" t="n">
        <v>2291</v>
      </c>
      <c r="B2292" t="s">
        <v>8</v>
      </c>
      <c r="C2292" s="1" t="n">
        <v>42409.75145833333</v>
      </c>
      <c r="D2292" t="s">
        <v>7360</v>
      </c>
      <c r="E2292" t="s">
        <v>7348</v>
      </c>
      <c r="F2292" t="s">
        <v>1369</v>
      </c>
      <c r="G2292" t="s">
        <v>7361</v>
      </c>
      <c r="H2292" t="s">
        <v>7362</v>
      </c>
    </row>
    <row r="2293" spans="1:8">
      <c r="A2293" t="n">
        <v>2292</v>
      </c>
      <c r="B2293" t="s">
        <v>8</v>
      </c>
      <c r="C2293" s="1" t="n">
        <v>41162.12297453704</v>
      </c>
      <c r="D2293" t="s">
        <v>7363</v>
      </c>
      <c r="E2293" t="s">
        <v>1822</v>
      </c>
      <c r="F2293" t="s">
        <v>25</v>
      </c>
      <c r="G2293" t="s">
        <v>7364</v>
      </c>
      <c r="H2293" t="s">
        <v>7365</v>
      </c>
    </row>
    <row r="2294" spans="1:8">
      <c r="A2294" t="n">
        <v>2293</v>
      </c>
      <c r="B2294" t="s">
        <v>8</v>
      </c>
      <c r="C2294" s="1" t="n">
        <v>42275.87336805555</v>
      </c>
      <c r="D2294" t="s">
        <v>7366</v>
      </c>
      <c r="E2294" t="s">
        <v>3448</v>
      </c>
      <c r="F2294" t="s">
        <v>3449</v>
      </c>
      <c r="G2294" t="s">
        <v>7367</v>
      </c>
      <c r="H2294" t="s">
        <v>7368</v>
      </c>
    </row>
    <row r="2295" spans="1:8">
      <c r="A2295" t="n">
        <v>2294</v>
      </c>
      <c r="B2295" t="s">
        <v>8</v>
      </c>
      <c r="C2295" s="1" t="n">
        <v>42074.00081018519</v>
      </c>
      <c r="D2295" t="s">
        <v>7369</v>
      </c>
      <c r="E2295" t="s">
        <v>7024</v>
      </c>
      <c r="F2295" t="s">
        <v>270</v>
      </c>
      <c r="G2295" t="s">
        <v>7370</v>
      </c>
      <c r="H2295" t="s">
        <v>7371</v>
      </c>
    </row>
    <row r="2296" spans="1:8">
      <c r="A2296" t="n">
        <v>2295</v>
      </c>
      <c r="B2296" t="s">
        <v>8</v>
      </c>
      <c r="C2296" s="1" t="n">
        <v>42423.13835648148</v>
      </c>
      <c r="D2296" t="s">
        <v>7372</v>
      </c>
      <c r="E2296" t="s">
        <v>25</v>
      </c>
      <c r="F2296" t="s">
        <v>6759</v>
      </c>
      <c r="G2296" t="s">
        <v>7373</v>
      </c>
      <c r="H2296" t="s">
        <v>7374</v>
      </c>
    </row>
    <row r="2297" spans="1:8">
      <c r="A2297" t="n">
        <v>2296</v>
      </c>
      <c r="B2297" t="s">
        <v>8</v>
      </c>
      <c r="C2297" s="1" t="n">
        <v>42401.78586805556</v>
      </c>
      <c r="D2297" t="s">
        <v>7375</v>
      </c>
      <c r="E2297" t="s">
        <v>619</v>
      </c>
      <c r="F2297" t="s">
        <v>25</v>
      </c>
      <c r="G2297" t="s">
        <v>7376</v>
      </c>
      <c r="H2297" t="s">
        <v>7377</v>
      </c>
    </row>
    <row r="2298" spans="1:8">
      <c r="A2298" t="n">
        <v>2297</v>
      </c>
      <c r="B2298" t="s">
        <v>8</v>
      </c>
      <c r="C2298" s="1" t="n">
        <v>42321.9653587963</v>
      </c>
      <c r="D2298" t="s">
        <v>7378</v>
      </c>
      <c r="E2298" t="s">
        <v>7379</v>
      </c>
      <c r="F2298" t="s">
        <v>56</v>
      </c>
      <c r="G2298" t="s">
        <v>7380</v>
      </c>
      <c r="H2298" t="s">
        <v>7381</v>
      </c>
    </row>
    <row r="2299" spans="1:8">
      <c r="A2299" t="n">
        <v>2298</v>
      </c>
      <c r="B2299" t="s">
        <v>8</v>
      </c>
      <c r="C2299" s="1" t="n">
        <v>42198.85395833333</v>
      </c>
      <c r="D2299" t="s">
        <v>7382</v>
      </c>
      <c r="E2299" t="s">
        <v>7383</v>
      </c>
      <c r="F2299" t="s">
        <v>56</v>
      </c>
      <c r="G2299" t="s">
        <v>7384</v>
      </c>
      <c r="H2299" t="s">
        <v>7385</v>
      </c>
    </row>
    <row r="2300" spans="1:8">
      <c r="A2300" t="n">
        <v>2299</v>
      </c>
      <c r="B2300" t="s">
        <v>8</v>
      </c>
      <c r="C2300" s="1" t="n">
        <v>41967.64310185185</v>
      </c>
      <c r="D2300" t="s">
        <v>7386</v>
      </c>
      <c r="E2300" t="s">
        <v>7387</v>
      </c>
      <c r="F2300" t="s">
        <v>6619</v>
      </c>
      <c r="G2300" t="s">
        <v>7388</v>
      </c>
      <c r="H2300" t="s">
        <v>7389</v>
      </c>
    </row>
    <row r="2301" spans="1:8">
      <c r="A2301" t="n">
        <v>2300</v>
      </c>
      <c r="B2301" t="s">
        <v>8</v>
      </c>
      <c r="C2301" s="1" t="n">
        <v>41274.73503472222</v>
      </c>
      <c r="D2301" t="s">
        <v>7390</v>
      </c>
      <c r="E2301" t="s">
        <v>4532</v>
      </c>
      <c r="F2301" t="s">
        <v>25</v>
      </c>
      <c r="G2301" t="s">
        <v>7391</v>
      </c>
      <c r="H2301" t="s">
        <v>7392</v>
      </c>
    </row>
    <row r="2302" spans="1:8">
      <c r="A2302" t="n">
        <v>2301</v>
      </c>
      <c r="B2302" t="s">
        <v>8</v>
      </c>
      <c r="C2302" s="1" t="n">
        <v>42379.63689814815</v>
      </c>
      <c r="D2302" t="s">
        <v>7393</v>
      </c>
      <c r="E2302" t="s">
        <v>739</v>
      </c>
      <c r="F2302" t="s">
        <v>1264</v>
      </c>
      <c r="G2302" t="s">
        <v>7394</v>
      </c>
      <c r="H2302" t="s">
        <v>7395</v>
      </c>
    </row>
    <row r="2303" spans="1:8">
      <c r="A2303" t="n">
        <v>2302</v>
      </c>
      <c r="B2303" t="s">
        <v>8</v>
      </c>
      <c r="C2303" s="1" t="n">
        <v>39756.88273148148</v>
      </c>
      <c r="D2303" t="s">
        <v>7396</v>
      </c>
      <c r="E2303" t="s">
        <v>7397</v>
      </c>
      <c r="F2303" t="s">
        <v>7398</v>
      </c>
      <c r="G2303" t="s">
        <v>7399</v>
      </c>
      <c r="H2303" t="s">
        <v>7400</v>
      </c>
    </row>
    <row r="2304" spans="1:8">
      <c r="A2304" t="n">
        <v>2303</v>
      </c>
      <c r="B2304" t="s">
        <v>8</v>
      </c>
      <c r="C2304" s="1" t="n">
        <v>42324.82027777778</v>
      </c>
      <c r="D2304" t="s">
        <v>7401</v>
      </c>
      <c r="E2304" t="s">
        <v>7402</v>
      </c>
      <c r="F2304" t="s">
        <v>56</v>
      </c>
      <c r="G2304">
        <f>?US-ASCII?Q?You_Are_Invited:_DOL_Holiday_Party?=</f>
        <v/>
      </c>
      <c r="H2304" t="s">
        <v>7403</v>
      </c>
    </row>
    <row r="2305" spans="1:8">
      <c r="A2305" t="n">
        <v>2304</v>
      </c>
      <c r="B2305" t="s">
        <v>8</v>
      </c>
      <c r="C2305" s="1" t="n">
        <v>39619.70474537037</v>
      </c>
      <c r="D2305" t="s">
        <v>7404</v>
      </c>
      <c r="E2305" t="s">
        <v>19</v>
      </c>
      <c r="F2305" t="s">
        <v>20</v>
      </c>
      <c r="G2305" t="s">
        <v>7405</v>
      </c>
      <c r="H2305" t="s">
        <v>7406</v>
      </c>
    </row>
    <row r="2306" spans="1:8">
      <c r="A2306" t="n">
        <v>2305</v>
      </c>
      <c r="B2306" t="s">
        <v>1</v>
      </c>
      <c r="C2306" s="1" t="n">
        <v>42220.85417824074</v>
      </c>
      <c r="D2306" t="s">
        <v>7407</v>
      </c>
      <c r="E2306" t="s">
        <v>6554</v>
      </c>
      <c r="F2306" t="s">
        <v>7254</v>
      </c>
      <c r="G2306" t="s">
        <v>7408</v>
      </c>
      <c r="H2306" t="s">
        <v>7409</v>
      </c>
    </row>
    <row r="2307" spans="1:8">
      <c r="A2307" t="n">
        <v>2306</v>
      </c>
      <c r="B2307" t="s">
        <v>8</v>
      </c>
      <c r="C2307" s="1" t="n">
        <v>42421.65369212963</v>
      </c>
      <c r="D2307" t="s">
        <v>7410</v>
      </c>
      <c r="E2307" t="s">
        <v>7411</v>
      </c>
      <c r="F2307" t="s">
        <v>56</v>
      </c>
      <c r="H2307" t="s">
        <v>7412</v>
      </c>
    </row>
    <row r="2308" spans="1:8">
      <c r="A2308" t="n">
        <v>2307</v>
      </c>
      <c r="B2308" t="s">
        <v>8</v>
      </c>
      <c r="C2308" s="1" t="n">
        <v>42207.8019212963</v>
      </c>
      <c r="D2308" t="s">
        <v>7413</v>
      </c>
      <c r="E2308" t="s">
        <v>7414</v>
      </c>
      <c r="F2308" t="s">
        <v>7415</v>
      </c>
      <c r="G2308" t="s">
        <v>7416</v>
      </c>
      <c r="H2308" t="s">
        <v>7417</v>
      </c>
    </row>
    <row r="2309" spans="1:8">
      <c r="A2309" t="n">
        <v>2308</v>
      </c>
      <c r="B2309" t="s">
        <v>8</v>
      </c>
      <c r="C2309" s="1" t="n">
        <v>42130.09680555556</v>
      </c>
      <c r="D2309" t="s">
        <v>7418</v>
      </c>
      <c r="E2309" t="s">
        <v>7419</v>
      </c>
      <c r="F2309" t="s">
        <v>3233</v>
      </c>
      <c r="G2309" t="s">
        <v>7420</v>
      </c>
      <c r="H2309" t="s">
        <v>7421</v>
      </c>
    </row>
    <row r="2310" spans="1:8">
      <c r="A2310" t="n">
        <v>2309</v>
      </c>
      <c r="B2310" t="s">
        <v>8</v>
      </c>
      <c r="C2310" s="1" t="n">
        <v>40262.72336805556</v>
      </c>
      <c r="D2310" t="s">
        <v>7422</v>
      </c>
      <c r="E2310" t="s">
        <v>6933</v>
      </c>
      <c r="F2310" t="s">
        <v>7423</v>
      </c>
      <c r="G2310" t="s">
        <v>7424</v>
      </c>
      <c r="H2310" t="s">
        <v>7425</v>
      </c>
    </row>
    <row r="2311" spans="1:8">
      <c r="A2311" t="n">
        <v>2310</v>
      </c>
      <c r="B2311" t="s">
        <v>1</v>
      </c>
      <c r="C2311" s="1" t="n">
        <v>42321.91538194445</v>
      </c>
      <c r="D2311" t="s">
        <v>7426</v>
      </c>
      <c r="E2311" t="s">
        <v>7427</v>
      </c>
      <c r="F2311" t="s">
        <v>7428</v>
      </c>
      <c r="G2311" t="s">
        <v>6737</v>
      </c>
      <c r="H2311" t="s">
        <v>7429</v>
      </c>
    </row>
    <row r="2312" spans="1:8">
      <c r="A2312" t="n">
        <v>2311</v>
      </c>
      <c r="B2312" t="s">
        <v>8</v>
      </c>
      <c r="C2312" s="1" t="n">
        <v>39731.99564814815</v>
      </c>
      <c r="D2312" t="s">
        <v>7430</v>
      </c>
      <c r="E2312" t="s">
        <v>56</v>
      </c>
      <c r="F2312" t="s">
        <v>56</v>
      </c>
      <c r="G2312" t="s">
        <v>7431</v>
      </c>
      <c r="H2312" t="s">
        <v>7432</v>
      </c>
    </row>
    <row r="2313" spans="1:8">
      <c r="A2313" t="n">
        <v>2312</v>
      </c>
      <c r="B2313" t="s">
        <v>8</v>
      </c>
      <c r="C2313" s="1" t="n">
        <v>42323.57556712963</v>
      </c>
      <c r="D2313" t="s">
        <v>7433</v>
      </c>
      <c r="E2313" t="s">
        <v>7434</v>
      </c>
      <c r="F2313" t="s">
        <v>7435</v>
      </c>
      <c r="G2313" t="s">
        <v>7436</v>
      </c>
      <c r="H2313" t="s">
        <v>7437</v>
      </c>
    </row>
    <row r="2314" spans="1:8">
      <c r="A2314" t="n">
        <v>2313</v>
      </c>
      <c r="B2314" t="s">
        <v>1</v>
      </c>
      <c r="C2314" s="1" t="n">
        <v>42140.69626157408</v>
      </c>
      <c r="D2314" t="s">
        <v>7438</v>
      </c>
      <c r="E2314" t="s">
        <v>6747</v>
      </c>
      <c r="F2314" t="s">
        <v>132</v>
      </c>
      <c r="G2314" t="s">
        <v>7439</v>
      </c>
      <c r="H2314" t="s">
        <v>7440</v>
      </c>
    </row>
    <row r="2315" spans="1:8">
      <c r="A2315" t="n">
        <v>2314</v>
      </c>
      <c r="B2315" t="s">
        <v>8</v>
      </c>
      <c r="C2315" s="1" t="n">
        <v>42400.13912037037</v>
      </c>
      <c r="D2315" t="s">
        <v>7441</v>
      </c>
      <c r="E2315" t="s">
        <v>7442</v>
      </c>
      <c r="F2315" t="s">
        <v>7443</v>
      </c>
      <c r="G2315" t="s">
        <v>7444</v>
      </c>
      <c r="H2315" t="s">
        <v>7445</v>
      </c>
    </row>
    <row r="2316" spans="1:8">
      <c r="A2316" t="n">
        <v>2315</v>
      </c>
      <c r="B2316" t="s">
        <v>1</v>
      </c>
      <c r="C2316" s="1" t="n">
        <v>42056.76273148148</v>
      </c>
      <c r="D2316" t="s">
        <v>7446</v>
      </c>
      <c r="E2316" t="s">
        <v>7447</v>
      </c>
      <c r="F2316" t="s">
        <v>1264</v>
      </c>
      <c r="H2316" t="s">
        <v>7448</v>
      </c>
    </row>
    <row r="2317" spans="1:8">
      <c r="A2317" t="n">
        <v>2316</v>
      </c>
      <c r="B2317" t="s">
        <v>8</v>
      </c>
      <c r="C2317" s="1" t="n">
        <v>41725.19091435185</v>
      </c>
      <c r="D2317" t="s">
        <v>7449</v>
      </c>
      <c r="E2317" t="s">
        <v>25</v>
      </c>
      <c r="F2317" t="s">
        <v>7096</v>
      </c>
      <c r="G2317" t="s">
        <v>7450</v>
      </c>
      <c r="H2317" t="s">
        <v>7451</v>
      </c>
    </row>
    <row r="2318" spans="1:8">
      <c r="A2318" t="n">
        <v>2317</v>
      </c>
      <c r="B2318" t="s">
        <v>8</v>
      </c>
      <c r="C2318" s="1" t="n">
        <v>39587.5728125</v>
      </c>
      <c r="D2318" t="s">
        <v>7452</v>
      </c>
      <c r="E2318" t="s">
        <v>926</v>
      </c>
      <c r="F2318" t="s">
        <v>7453</v>
      </c>
      <c r="G2318" t="s">
        <v>7454</v>
      </c>
      <c r="H2318" t="s">
        <v>7455</v>
      </c>
    </row>
    <row r="2319" spans="1:8">
      <c r="A2319" t="n">
        <v>2318</v>
      </c>
      <c r="B2319" t="s">
        <v>1</v>
      </c>
      <c r="C2319" s="1" t="n">
        <v>42248.59414351852</v>
      </c>
      <c r="D2319" t="s">
        <v>7456</v>
      </c>
      <c r="E2319" t="s">
        <v>7457</v>
      </c>
      <c r="F2319" t="s">
        <v>376</v>
      </c>
      <c r="G2319" t="s">
        <v>7458</v>
      </c>
      <c r="H2319" t="s">
        <v>7459</v>
      </c>
    </row>
    <row r="2320" spans="1:8">
      <c r="A2320" t="n">
        <v>2319</v>
      </c>
      <c r="B2320" t="s">
        <v>8</v>
      </c>
      <c r="C2320" s="1" t="n">
        <v>41160.46424768519</v>
      </c>
      <c r="D2320" t="s">
        <v>7460</v>
      </c>
      <c r="E2320" t="s">
        <v>6796</v>
      </c>
      <c r="F2320" t="s">
        <v>56</v>
      </c>
      <c r="G2320" t="s">
        <v>7461</v>
      </c>
      <c r="H2320" t="s">
        <v>7462</v>
      </c>
    </row>
    <row r="2321" spans="1:8">
      <c r="A2321" t="n">
        <v>2320</v>
      </c>
      <c r="B2321" t="s">
        <v>8</v>
      </c>
      <c r="C2321" s="1" t="n">
        <v>41869.64190972222</v>
      </c>
      <c r="D2321" t="s">
        <v>7463</v>
      </c>
      <c r="E2321" t="s">
        <v>4801</v>
      </c>
      <c r="F2321" t="s">
        <v>52</v>
      </c>
      <c r="G2321" t="s">
        <v>7464</v>
      </c>
      <c r="H2321" t="s">
        <v>7465</v>
      </c>
    </row>
    <row r="2322" spans="1:8">
      <c r="A2322" t="n">
        <v>2321</v>
      </c>
      <c r="B2322" t="s">
        <v>8</v>
      </c>
      <c r="C2322" s="1" t="n">
        <v>42327.00356481481</v>
      </c>
      <c r="D2322" t="s">
        <v>7466</v>
      </c>
      <c r="E2322" t="s">
        <v>25</v>
      </c>
      <c r="F2322" t="s">
        <v>7467</v>
      </c>
      <c r="G2322" t="s">
        <v>7468</v>
      </c>
      <c r="H2322" t="s">
        <v>7469</v>
      </c>
    </row>
    <row r="2323" spans="1:8">
      <c r="A2323" t="n">
        <v>2322</v>
      </c>
      <c r="B2323" t="s">
        <v>1</v>
      </c>
      <c r="C2323" s="1" t="n">
        <v>41753.58947916667</v>
      </c>
      <c r="D2323" t="s">
        <v>7470</v>
      </c>
      <c r="E2323" t="s">
        <v>7471</v>
      </c>
      <c r="F2323" t="s">
        <v>25</v>
      </c>
      <c r="G2323" t="s">
        <v>7472</v>
      </c>
      <c r="H2323" t="s">
        <v>7473</v>
      </c>
    </row>
    <row r="2324" spans="1:8">
      <c r="A2324" t="n">
        <v>2323</v>
      </c>
      <c r="B2324" t="s">
        <v>8</v>
      </c>
      <c r="C2324" s="1" t="n">
        <v>41907.79166666666</v>
      </c>
      <c r="D2324" t="s">
        <v>7474</v>
      </c>
      <c r="E2324" t="s">
        <v>7475</v>
      </c>
      <c r="F2324" t="s">
        <v>4078</v>
      </c>
      <c r="G2324" t="s">
        <v>7476</v>
      </c>
      <c r="H2324" t="s">
        <v>7477</v>
      </c>
    </row>
    <row r="2325" spans="1:8">
      <c r="A2325" t="n">
        <v>2324</v>
      </c>
      <c r="B2325" t="s">
        <v>1</v>
      </c>
      <c r="C2325" s="1" t="n">
        <v>42337.00165509259</v>
      </c>
      <c r="D2325" t="s">
        <v>7478</v>
      </c>
      <c r="E2325" t="s">
        <v>24</v>
      </c>
      <c r="F2325" t="s">
        <v>25</v>
      </c>
      <c r="G2325" t="s">
        <v>7479</v>
      </c>
      <c r="H2325" t="s">
        <v>7480</v>
      </c>
    </row>
    <row r="2326" spans="1:8">
      <c r="A2326" t="n">
        <v>2325</v>
      </c>
      <c r="B2326" t="s">
        <v>8</v>
      </c>
      <c r="C2326" s="1" t="n">
        <v>42360.07484953704</v>
      </c>
      <c r="D2326" t="s">
        <v>7481</v>
      </c>
      <c r="E2326" t="s">
        <v>7482</v>
      </c>
      <c r="F2326" t="s">
        <v>52</v>
      </c>
      <c r="G2326" t="s">
        <v>7483</v>
      </c>
      <c r="H2326" t="s">
        <v>7484</v>
      </c>
    </row>
    <row r="2327" spans="1:8">
      <c r="A2327" t="n">
        <v>2326</v>
      </c>
      <c r="B2327" t="s">
        <v>8</v>
      </c>
      <c r="C2327" s="1" t="n">
        <v>42349.8794212963</v>
      </c>
      <c r="D2327" t="s">
        <v>7485</v>
      </c>
      <c r="E2327" t="s">
        <v>7486</v>
      </c>
      <c r="F2327" t="s">
        <v>555</v>
      </c>
      <c r="G2327" t="s">
        <v>7487</v>
      </c>
      <c r="H2327" t="s">
        <v>7488</v>
      </c>
    </row>
    <row r="2328" spans="1:8">
      <c r="A2328" t="n">
        <v>2327</v>
      </c>
      <c r="B2328" t="s">
        <v>8</v>
      </c>
      <c r="C2328" s="1" t="n">
        <v>39736.6366087963</v>
      </c>
      <c r="D2328" t="s">
        <v>7489</v>
      </c>
      <c r="E2328" t="s">
        <v>999</v>
      </c>
      <c r="F2328" t="s">
        <v>473</v>
      </c>
      <c r="G2328" t="s">
        <v>7490</v>
      </c>
      <c r="H2328" t="s">
        <v>7491</v>
      </c>
    </row>
    <row r="2329" spans="1:8">
      <c r="A2329" t="n">
        <v>2328</v>
      </c>
      <c r="B2329" t="s">
        <v>8</v>
      </c>
      <c r="C2329" s="1" t="n">
        <v>42097.53900462963</v>
      </c>
      <c r="D2329" t="s">
        <v>7492</v>
      </c>
      <c r="E2329" t="s">
        <v>25</v>
      </c>
      <c r="F2329" t="s">
        <v>660</v>
      </c>
      <c r="G2329" t="s">
        <v>7493</v>
      </c>
      <c r="H2329" t="s">
        <v>7494</v>
      </c>
    </row>
    <row r="2330" spans="1:8">
      <c r="A2330" t="n">
        <v>2329</v>
      </c>
      <c r="B2330" t="s">
        <v>8</v>
      </c>
      <c r="C2330" s="1" t="n">
        <v>42435.13016203704</v>
      </c>
      <c r="D2330" t="s">
        <v>7495</v>
      </c>
      <c r="E2330" t="s">
        <v>2479</v>
      </c>
      <c r="F2330" t="s">
        <v>7496</v>
      </c>
      <c r="G2330" t="s">
        <v>7497</v>
      </c>
      <c r="H2330" t="s">
        <v>7498</v>
      </c>
    </row>
    <row r="2331" spans="1:8">
      <c r="A2331" t="n">
        <v>2330</v>
      </c>
      <c r="B2331" t="s">
        <v>8</v>
      </c>
      <c r="C2331" s="1" t="n">
        <v>42213.66831018519</v>
      </c>
      <c r="D2331" t="s">
        <v>7499</v>
      </c>
      <c r="E2331">
        <f>?utf-8?Q?Asylum=20Access?= &lt;communicationsassistant@asylumaccess.org&gt;</f>
        <v/>
      </c>
      <c r="F2331" t="s">
        <v>52</v>
      </c>
      <c r="G2331">
        <f>?utf-8?Q?An=20improved=20asylumaccess.org=2C=20thanks=20to=20you=21?=</f>
        <v/>
      </c>
      <c r="H2331" t="s">
        <v>7500</v>
      </c>
    </row>
    <row r="2332" spans="1:8">
      <c r="A2332" t="n">
        <v>2331</v>
      </c>
      <c r="B2332" t="s">
        <v>8</v>
      </c>
      <c r="C2332" s="1" t="n">
        <v>42155.83711805556</v>
      </c>
      <c r="D2332" t="s">
        <v>7501</v>
      </c>
      <c r="E2332" t="s">
        <v>7502</v>
      </c>
      <c r="F2332" t="s">
        <v>25</v>
      </c>
      <c r="G2332" t="s">
        <v>7503</v>
      </c>
      <c r="H2332" t="s">
        <v>7504</v>
      </c>
    </row>
    <row r="2333" spans="1:8">
      <c r="A2333" t="n">
        <v>2332</v>
      </c>
      <c r="B2333" t="s">
        <v>8</v>
      </c>
      <c r="C2333" s="1" t="n">
        <v>39750.97712962963</v>
      </c>
      <c r="D2333" t="s">
        <v>7505</v>
      </c>
      <c r="E2333" t="s">
        <v>3045</v>
      </c>
      <c r="F2333" t="s">
        <v>56</v>
      </c>
      <c r="G2333" t="s">
        <v>7506</v>
      </c>
      <c r="H2333" t="s">
        <v>7507</v>
      </c>
    </row>
    <row r="2334" spans="1:8">
      <c r="A2334" t="n">
        <v>2333</v>
      </c>
      <c r="B2334" t="s">
        <v>8</v>
      </c>
      <c r="C2334" s="1" t="n">
        <v>42248.50090277778</v>
      </c>
      <c r="D2334" t="s">
        <v>7508</v>
      </c>
      <c r="E2334" t="s">
        <v>7509</v>
      </c>
      <c r="F2334" t="s">
        <v>7510</v>
      </c>
      <c r="G2334" t="s">
        <v>7511</v>
      </c>
      <c r="H2334" t="s">
        <v>7512</v>
      </c>
    </row>
    <row r="2335" spans="1:8">
      <c r="A2335" t="n">
        <v>2334</v>
      </c>
      <c r="B2335" t="s">
        <v>8</v>
      </c>
      <c r="C2335" s="1" t="n">
        <v>40434.60901620371</v>
      </c>
      <c r="D2335" t="s">
        <v>7513</v>
      </c>
      <c r="E2335" t="s">
        <v>7514</v>
      </c>
      <c r="F2335" t="s">
        <v>56</v>
      </c>
      <c r="G2335" t="s">
        <v>7515</v>
      </c>
      <c r="H2335" t="s">
        <v>7516</v>
      </c>
    </row>
    <row r="2336" spans="1:8">
      <c r="A2336" t="n">
        <v>2335</v>
      </c>
      <c r="B2336" t="s">
        <v>8</v>
      </c>
      <c r="C2336" s="1" t="n">
        <v>39750.92255787037</v>
      </c>
      <c r="D2336" t="s">
        <v>7517</v>
      </c>
      <c r="E2336" t="s">
        <v>7518</v>
      </c>
      <c r="F2336" t="s">
        <v>7519</v>
      </c>
      <c r="G2336" t="s">
        <v>7520</v>
      </c>
      <c r="H2336" t="s">
        <v>7521</v>
      </c>
    </row>
    <row r="2337" spans="1:8">
      <c r="A2337" t="n">
        <v>2336</v>
      </c>
      <c r="B2337" t="s">
        <v>8</v>
      </c>
      <c r="C2337" s="1" t="n">
        <v>39450.07684027778</v>
      </c>
      <c r="D2337" t="s">
        <v>7522</v>
      </c>
      <c r="E2337" t="s">
        <v>6983</v>
      </c>
      <c r="F2337" t="s">
        <v>7523</v>
      </c>
      <c r="G2337" t="s">
        <v>7524</v>
      </c>
      <c r="H2337" t="s">
        <v>7525</v>
      </c>
    </row>
    <row r="2338" spans="1:8">
      <c r="A2338" t="n">
        <v>2337</v>
      </c>
      <c r="B2338" t="s">
        <v>8</v>
      </c>
      <c r="C2338" s="1" t="n">
        <v>39629.02755787037</v>
      </c>
      <c r="D2338" t="s">
        <v>7526</v>
      </c>
      <c r="E2338" t="s">
        <v>926</v>
      </c>
      <c r="F2338" t="s">
        <v>2394</v>
      </c>
      <c r="G2338" t="s">
        <v>7527</v>
      </c>
      <c r="H2338" t="s">
        <v>7528</v>
      </c>
    </row>
    <row r="2339" spans="1:8">
      <c r="A2339" t="n">
        <v>2338</v>
      </c>
      <c r="B2339" t="s">
        <v>1</v>
      </c>
      <c r="C2339" s="1" t="n">
        <v>41678.86670138889</v>
      </c>
      <c r="D2339" t="s">
        <v>7529</v>
      </c>
      <c r="E2339" t="s">
        <v>6203</v>
      </c>
      <c r="F2339" t="s">
        <v>25</v>
      </c>
      <c r="G2339" t="s">
        <v>1345</v>
      </c>
      <c r="H2339" t="s">
        <v>7530</v>
      </c>
    </row>
    <row r="2340" spans="1:8">
      <c r="A2340" t="n">
        <v>2339</v>
      </c>
      <c r="B2340" t="s">
        <v>8</v>
      </c>
      <c r="C2340" s="1" t="n">
        <v>39640.58771990741</v>
      </c>
      <c r="D2340" t="s">
        <v>7531</v>
      </c>
      <c r="E2340" t="s">
        <v>450</v>
      </c>
      <c r="F2340" t="s">
        <v>20</v>
      </c>
      <c r="G2340" t="s">
        <v>7532</v>
      </c>
      <c r="H2340" t="s">
        <v>7533</v>
      </c>
    </row>
    <row r="2341" spans="1:8">
      <c r="A2341" t="n">
        <v>2340</v>
      </c>
      <c r="B2341" t="s">
        <v>8</v>
      </c>
      <c r="C2341" s="1" t="n">
        <v>42403.80737268519</v>
      </c>
      <c r="D2341" t="s">
        <v>7534</v>
      </c>
      <c r="E2341" t="s">
        <v>25</v>
      </c>
      <c r="F2341" t="s">
        <v>145</v>
      </c>
      <c r="G2341" t="s">
        <v>7535</v>
      </c>
      <c r="H2341" t="s">
        <v>7536</v>
      </c>
    </row>
    <row r="2342" spans="1:8">
      <c r="A2342" t="n">
        <v>2341</v>
      </c>
      <c r="B2342" t="s">
        <v>8</v>
      </c>
      <c r="C2342" s="1" t="n">
        <v>39682.6009375</v>
      </c>
      <c r="D2342" t="s">
        <v>7537</v>
      </c>
      <c r="E2342" t="s">
        <v>6780</v>
      </c>
      <c r="F2342" t="s">
        <v>376</v>
      </c>
      <c r="G2342" t="s">
        <v>7538</v>
      </c>
      <c r="H2342" t="s">
        <v>7539</v>
      </c>
    </row>
    <row r="2343" spans="1:8">
      <c r="A2343" t="n">
        <v>2342</v>
      </c>
      <c r="B2343" t="s">
        <v>8</v>
      </c>
      <c r="C2343" s="1" t="n">
        <v>41022.31085648148</v>
      </c>
      <c r="D2343" t="s">
        <v>7540</v>
      </c>
      <c r="E2343" t="s">
        <v>484</v>
      </c>
      <c r="F2343" t="s">
        <v>4220</v>
      </c>
      <c r="G2343" t="s">
        <v>7541</v>
      </c>
      <c r="H2343" t="s">
        <v>7542</v>
      </c>
    </row>
    <row r="2344" spans="1:8">
      <c r="A2344" t="n">
        <v>2343</v>
      </c>
      <c r="B2344" t="s">
        <v>1</v>
      </c>
      <c r="C2344" s="1" t="n">
        <v>42184.87627314815</v>
      </c>
      <c r="D2344" t="s">
        <v>7543</v>
      </c>
      <c r="E2344" t="s">
        <v>7544</v>
      </c>
      <c r="F2344" t="s">
        <v>56</v>
      </c>
      <c r="G2344" t="s">
        <v>7545</v>
      </c>
      <c r="H2344" t="s">
        <v>7546</v>
      </c>
    </row>
    <row r="2345" spans="1:8">
      <c r="A2345" t="n">
        <v>2344</v>
      </c>
      <c r="B2345" t="s">
        <v>8</v>
      </c>
      <c r="C2345" s="1" t="n">
        <v>42417.05335648148</v>
      </c>
      <c r="D2345" t="s">
        <v>7547</v>
      </c>
      <c r="E2345" t="s">
        <v>7548</v>
      </c>
      <c r="F2345" t="s">
        <v>7549</v>
      </c>
      <c r="G2345" t="s">
        <v>7550</v>
      </c>
      <c r="H2345" t="s">
        <v>7551</v>
      </c>
    </row>
    <row r="2346" spans="1:8">
      <c r="A2346" t="n">
        <v>2345</v>
      </c>
      <c r="B2346" t="s">
        <v>8</v>
      </c>
      <c r="C2346" s="1" t="n">
        <v>41473.84699074074</v>
      </c>
      <c r="D2346" t="s">
        <v>7552</v>
      </c>
      <c r="E2346" t="s">
        <v>7553</v>
      </c>
      <c r="F2346" t="s">
        <v>25</v>
      </c>
      <c r="G2346" t="s">
        <v>7554</v>
      </c>
      <c r="H2346" t="s">
        <v>7555</v>
      </c>
    </row>
    <row r="2347" spans="1:8">
      <c r="A2347" t="n">
        <v>2346</v>
      </c>
      <c r="B2347" t="s">
        <v>8</v>
      </c>
      <c r="C2347" s="1" t="n">
        <v>40884.01261574074</v>
      </c>
      <c r="D2347" t="s">
        <v>7556</v>
      </c>
      <c r="E2347" t="s">
        <v>7557</v>
      </c>
      <c r="F2347" t="s">
        <v>376</v>
      </c>
      <c r="G2347" t="s">
        <v>7558</v>
      </c>
      <c r="H2347" t="s">
        <v>7559</v>
      </c>
    </row>
    <row r="2348" spans="1:8">
      <c r="A2348" t="n">
        <v>2347</v>
      </c>
      <c r="B2348" t="s">
        <v>8</v>
      </c>
      <c r="C2348" s="1" t="n">
        <v>39756.83215277778</v>
      </c>
      <c r="D2348" t="s">
        <v>7560</v>
      </c>
      <c r="E2348" t="s">
        <v>7561</v>
      </c>
      <c r="F2348" t="s">
        <v>56</v>
      </c>
      <c r="G2348" t="s"/>
      <c r="H2348" t="s">
        <v>7562</v>
      </c>
    </row>
    <row r="2349" spans="1:8">
      <c r="A2349" t="n">
        <v>2348</v>
      </c>
      <c r="B2349" t="s">
        <v>8</v>
      </c>
      <c r="C2349" s="1" t="n">
        <v>39471.97989583333</v>
      </c>
      <c r="D2349" t="s">
        <v>7563</v>
      </c>
      <c r="E2349" t="s">
        <v>1534</v>
      </c>
      <c r="F2349" t="s">
        <v>7564</v>
      </c>
      <c r="G2349" t="s">
        <v>7565</v>
      </c>
      <c r="H2349" t="s">
        <v>7566</v>
      </c>
    </row>
    <row r="2350" spans="1:8">
      <c r="A2350" t="n">
        <v>2349</v>
      </c>
      <c r="B2350" t="s">
        <v>1</v>
      </c>
      <c r="C2350" s="1" t="n">
        <v>42018.80038194444</v>
      </c>
      <c r="D2350" t="s">
        <v>7567</v>
      </c>
      <c r="E2350" t="s">
        <v>7568</v>
      </c>
      <c r="F2350" t="s">
        <v>56</v>
      </c>
      <c r="H2350" t="s">
        <v>7569</v>
      </c>
    </row>
    <row r="2351" spans="1:8">
      <c r="A2351" t="n">
        <v>2350</v>
      </c>
      <c r="B2351" t="s">
        <v>8</v>
      </c>
      <c r="C2351" s="1" t="n">
        <v>42374.81517361111</v>
      </c>
      <c r="D2351" t="s">
        <v>7570</v>
      </c>
      <c r="E2351" t="s">
        <v>25</v>
      </c>
      <c r="F2351" t="s">
        <v>651</v>
      </c>
      <c r="G2351" t="s">
        <v>7571</v>
      </c>
      <c r="H2351" t="s">
        <v>7572</v>
      </c>
    </row>
    <row r="2352" spans="1:8">
      <c r="A2352" t="n">
        <v>2351</v>
      </c>
      <c r="B2352" t="s">
        <v>8</v>
      </c>
      <c r="C2352" s="1" t="n">
        <v>39576.90229166667</v>
      </c>
      <c r="D2352" t="s">
        <v>7573</v>
      </c>
      <c r="E2352" t="s">
        <v>376</v>
      </c>
      <c r="F2352" t="s">
        <v>7574</v>
      </c>
      <c r="G2352" t="s">
        <v>1345</v>
      </c>
      <c r="H2352" t="s">
        <v>7575</v>
      </c>
    </row>
    <row r="2353" spans="1:8">
      <c r="A2353" t="n">
        <v>2352</v>
      </c>
      <c r="B2353" t="s">
        <v>8</v>
      </c>
      <c r="C2353" s="1" t="n">
        <v>39759.00928240741</v>
      </c>
      <c r="D2353" t="s">
        <v>7576</v>
      </c>
      <c r="E2353" t="s">
        <v>1808</v>
      </c>
      <c r="F2353" t="s">
        <v>1264</v>
      </c>
      <c r="G2353" t="s">
        <v>7577</v>
      </c>
      <c r="H2353" t="s">
        <v>7578</v>
      </c>
    </row>
    <row r="2354" spans="1:8">
      <c r="A2354" t="n">
        <v>2353</v>
      </c>
      <c r="B2354" t="s">
        <v>8</v>
      </c>
      <c r="C2354" s="1" t="n">
        <v>42212.18945601852</v>
      </c>
      <c r="D2354" t="s">
        <v>7579</v>
      </c>
      <c r="E2354" t="s">
        <v>7580</v>
      </c>
      <c r="F2354" t="s">
        <v>7581</v>
      </c>
      <c r="G2354">
        <f>?utf-8?Q?Re:_LCV_Statement_on_Hillary_Clinton=E2=80=99s_Climate?=
 =?utf-8?Q?_and_Energy_Goals?=</f>
        <v/>
      </c>
      <c r="H2354" t="s">
        <v>7582</v>
      </c>
    </row>
    <row r="2355" spans="1:8">
      <c r="A2355" t="n">
        <v>2354</v>
      </c>
      <c r="B2355" t="s">
        <v>8</v>
      </c>
      <c r="C2355" s="1" t="n">
        <v>42383.83332175926</v>
      </c>
      <c r="D2355" t="s">
        <v>7583</v>
      </c>
      <c r="E2355">
        <f>?utf-8?Q?The=20Century=20Foundation?= &lt;events@tcf.org&gt;</f>
        <v/>
      </c>
      <c r="F2355" t="s">
        <v>1147</v>
      </c>
      <c r="G2355">
        <f>?utf-8?Q?EVENT=3A=20Former=20Transportation=20Secretary=20LaHood=20on=20Bridging=20the=20Political=20Divide?=</f>
        <v/>
      </c>
      <c r="H2355" t="s">
        <v>7584</v>
      </c>
    </row>
    <row r="2356" spans="1:8">
      <c r="A2356" t="n">
        <v>2355</v>
      </c>
      <c r="B2356" t="s">
        <v>8</v>
      </c>
      <c r="C2356" s="1" t="n">
        <v>42126.41077546297</v>
      </c>
      <c r="D2356" t="s">
        <v>7585</v>
      </c>
      <c r="E2356" t="s">
        <v>6203</v>
      </c>
      <c r="F2356" t="s">
        <v>25</v>
      </c>
      <c r="G2356" t="s">
        <v>7586</v>
      </c>
      <c r="H2356" t="s">
        <v>7587</v>
      </c>
    </row>
    <row r="2357" spans="1:8">
      <c r="A2357" t="n">
        <v>2356</v>
      </c>
      <c r="B2357" t="s">
        <v>1</v>
      </c>
      <c r="C2357" s="1" t="n">
        <v>42423.90695601852</v>
      </c>
      <c r="D2357" t="s">
        <v>7588</v>
      </c>
      <c r="E2357" t="s">
        <v>7589</v>
      </c>
      <c r="F2357" t="s">
        <v>25</v>
      </c>
      <c r="G2357" t="s">
        <v>7590</v>
      </c>
      <c r="H2357" t="s">
        <v>7591</v>
      </c>
    </row>
    <row r="2358" spans="1:8">
      <c r="A2358" t="n">
        <v>2357</v>
      </c>
      <c r="B2358" t="s">
        <v>8</v>
      </c>
      <c r="C2358" s="1" t="n">
        <v>42166.09048611111</v>
      </c>
      <c r="D2358" t="s">
        <v>7592</v>
      </c>
      <c r="E2358" t="s">
        <v>29</v>
      </c>
      <c r="F2358" t="s">
        <v>7593</v>
      </c>
      <c r="G2358" t="s">
        <v>7594</v>
      </c>
      <c r="H2358" t="s">
        <v>7595</v>
      </c>
    </row>
    <row r="2359" spans="1:8">
      <c r="A2359" t="n">
        <v>2358</v>
      </c>
      <c r="B2359" t="s">
        <v>1</v>
      </c>
      <c r="C2359" s="1" t="n">
        <v>42409.82662037037</v>
      </c>
      <c r="D2359" t="s">
        <v>7596</v>
      </c>
      <c r="E2359" t="s">
        <v>7597</v>
      </c>
      <c r="F2359" t="s">
        <v>56</v>
      </c>
      <c r="G2359" t="s">
        <v>7598</v>
      </c>
      <c r="H2359" t="s">
        <v>7599</v>
      </c>
    </row>
    <row r="2360" spans="1:8">
      <c r="A2360" t="n">
        <v>2359</v>
      </c>
      <c r="B2360" t="s">
        <v>8</v>
      </c>
      <c r="C2360" s="1" t="n">
        <v>42352.89587962963</v>
      </c>
      <c r="D2360" t="s">
        <v>7600</v>
      </c>
      <c r="E2360" t="s">
        <v>7601</v>
      </c>
      <c r="F2360" t="s">
        <v>1264</v>
      </c>
      <c r="G2360" t="s">
        <v>7602</v>
      </c>
      <c r="H2360" t="s">
        <v>7603</v>
      </c>
    </row>
    <row r="2361" spans="1:8">
      <c r="A2361" t="n">
        <v>2360</v>
      </c>
      <c r="B2361" t="s">
        <v>1</v>
      </c>
      <c r="C2361" s="1" t="n">
        <v>42224.8953125</v>
      </c>
      <c r="D2361" t="s">
        <v>7604</v>
      </c>
      <c r="E2361" t="s">
        <v>7254</v>
      </c>
      <c r="F2361" t="s">
        <v>323</v>
      </c>
      <c r="G2361" t="s">
        <v>7605</v>
      </c>
      <c r="H2361" t="s">
        <v>7606</v>
      </c>
    </row>
    <row r="2362" spans="1:8">
      <c r="A2362" t="n">
        <v>2361</v>
      </c>
      <c r="B2362" t="s">
        <v>1</v>
      </c>
      <c r="C2362" s="1" t="n">
        <v>42394.84288194445</v>
      </c>
      <c r="D2362" t="s">
        <v>7607</v>
      </c>
      <c r="E2362" t="s">
        <v>7608</v>
      </c>
      <c r="F2362" t="s">
        <v>25</v>
      </c>
      <c r="G2362" t="s">
        <v>7609</v>
      </c>
      <c r="H2362" t="s">
        <v>7610</v>
      </c>
    </row>
    <row r="2363" spans="1:8">
      <c r="A2363" t="n">
        <v>2362</v>
      </c>
      <c r="B2363" t="s">
        <v>8</v>
      </c>
      <c r="C2363" s="1" t="n">
        <v>42017.55078703703</v>
      </c>
      <c r="D2363" t="s">
        <v>7611</v>
      </c>
      <c r="E2363" t="s">
        <v>7348</v>
      </c>
      <c r="F2363" t="s">
        <v>1369</v>
      </c>
      <c r="G2363" t="s">
        <v>7612</v>
      </c>
      <c r="H2363" t="s">
        <v>7613</v>
      </c>
    </row>
    <row r="2364" spans="1:8">
      <c r="A2364" t="n">
        <v>2363</v>
      </c>
      <c r="B2364" t="s">
        <v>8</v>
      </c>
      <c r="C2364" s="1" t="n">
        <v>41898.65692129629</v>
      </c>
      <c r="D2364" t="s">
        <v>7614</v>
      </c>
      <c r="E2364" t="s">
        <v>7615</v>
      </c>
      <c r="F2364" t="s">
        <v>7616</v>
      </c>
      <c r="G2364" t="s">
        <v>7617</v>
      </c>
      <c r="H2364" t="s">
        <v>7618</v>
      </c>
    </row>
    <row r="2365" spans="1:8">
      <c r="A2365" t="n">
        <v>2364</v>
      </c>
      <c r="B2365" t="s">
        <v>1</v>
      </c>
      <c r="C2365" s="1" t="n">
        <v>42076.58609953704</v>
      </c>
      <c r="D2365" t="s">
        <v>7619</v>
      </c>
      <c r="E2365" t="s">
        <v>1238</v>
      </c>
      <c r="F2365" t="s">
        <v>7620</v>
      </c>
      <c r="G2365" t="s">
        <v>7621</v>
      </c>
      <c r="H2365" t="s">
        <v>7622</v>
      </c>
    </row>
    <row r="2366" spans="1:8">
      <c r="A2366" t="n">
        <v>2365</v>
      </c>
      <c r="B2366" t="s">
        <v>8</v>
      </c>
      <c r="C2366" s="1" t="n">
        <v>42216.54618055555</v>
      </c>
      <c r="D2366" t="s">
        <v>7623</v>
      </c>
      <c r="E2366" t="s">
        <v>6675</v>
      </c>
      <c r="F2366" t="s">
        <v>7624</v>
      </c>
      <c r="G2366" t="s">
        <v>7625</v>
      </c>
      <c r="H2366" t="s">
        <v>7626</v>
      </c>
    </row>
    <row r="2367" spans="1:8">
      <c r="A2367" t="n">
        <v>2366</v>
      </c>
      <c r="B2367" t="s">
        <v>1</v>
      </c>
      <c r="C2367" s="1" t="n">
        <v>42206.10516203703</v>
      </c>
      <c r="D2367" t="s">
        <v>7627</v>
      </c>
      <c r="E2367" t="s">
        <v>7628</v>
      </c>
      <c r="F2367" t="s">
        <v>7629</v>
      </c>
      <c r="G2367" t="s">
        <v>7630</v>
      </c>
      <c r="H2367" t="s">
        <v>7631</v>
      </c>
    </row>
    <row r="2368" spans="1:8">
      <c r="A2368" t="n">
        <v>2367</v>
      </c>
      <c r="B2368" t="s">
        <v>1</v>
      </c>
      <c r="C2368" s="1" t="n">
        <v>42431.74086805555</v>
      </c>
      <c r="D2368" t="s">
        <v>7632</v>
      </c>
      <c r="E2368" t="s">
        <v>7633</v>
      </c>
      <c r="F2368" t="s">
        <v>1677</v>
      </c>
      <c r="G2368" t="s">
        <v>7634</v>
      </c>
      <c r="H2368" t="s">
        <v>7635</v>
      </c>
    </row>
    <row r="2369" spans="1:8">
      <c r="A2369" t="n">
        <v>2368</v>
      </c>
      <c r="B2369" t="s">
        <v>8</v>
      </c>
      <c r="C2369" s="1" t="n">
        <v>42226.76611111111</v>
      </c>
      <c r="D2369" t="s">
        <v>7636</v>
      </c>
      <c r="E2369" t="s">
        <v>762</v>
      </c>
      <c r="F2369" t="s">
        <v>52</v>
      </c>
      <c r="G2369">
        <f>?utf-8?Q?Singapore=E2=80=99s_Lessons_for_Governance?=</f>
        <v/>
      </c>
      <c r="H2369" t="s">
        <v>7637</v>
      </c>
    </row>
    <row r="2370" spans="1:8">
      <c r="A2370" t="n">
        <v>2369</v>
      </c>
      <c r="B2370" t="s">
        <v>8</v>
      </c>
      <c r="C2370" s="1" t="n">
        <v>42355.66145833334</v>
      </c>
      <c r="D2370" t="s">
        <v>7638</v>
      </c>
      <c r="E2370" t="s">
        <v>7639</v>
      </c>
      <c r="F2370" t="s">
        <v>56</v>
      </c>
      <c r="G2370" t="s">
        <v>7640</v>
      </c>
      <c r="H2370" t="s">
        <v>7641</v>
      </c>
    </row>
    <row r="2371" spans="1:8">
      <c r="A2371" t="n">
        <v>2370</v>
      </c>
      <c r="B2371" t="s">
        <v>8</v>
      </c>
      <c r="C2371" s="1" t="n">
        <v>42181.58653935185</v>
      </c>
      <c r="D2371" t="s">
        <v>7642</v>
      </c>
      <c r="E2371" t="s">
        <v>1636</v>
      </c>
      <c r="F2371" t="s">
        <v>52</v>
      </c>
      <c r="G2371" t="s">
        <v>7643</v>
      </c>
      <c r="H2371" t="s">
        <v>7644</v>
      </c>
    </row>
    <row r="2372" spans="1:8">
      <c r="A2372" t="n">
        <v>2371</v>
      </c>
      <c r="B2372" t="s">
        <v>8</v>
      </c>
      <c r="C2372" s="1" t="n">
        <v>42280.88424768519</v>
      </c>
      <c r="D2372" t="s">
        <v>7645</v>
      </c>
      <c r="E2372" t="s">
        <v>2099</v>
      </c>
      <c r="F2372" t="s">
        <v>7646</v>
      </c>
      <c r="G2372" t="s">
        <v>7647</v>
      </c>
      <c r="H2372" t="s">
        <v>7648</v>
      </c>
    </row>
    <row r="2373" spans="1:8">
      <c r="A2373" t="n">
        <v>2372</v>
      </c>
      <c r="B2373" t="s">
        <v>8</v>
      </c>
      <c r="C2373" s="1" t="n">
        <v>42130.90986111111</v>
      </c>
      <c r="D2373" t="s">
        <v>7649</v>
      </c>
      <c r="E2373" t="s">
        <v>146</v>
      </c>
      <c r="F2373" t="s">
        <v>5828</v>
      </c>
      <c r="G2373" t="s">
        <v>7650</v>
      </c>
      <c r="H2373" t="s">
        <v>7651</v>
      </c>
    </row>
    <row r="2374" spans="1:8">
      <c r="A2374" t="n">
        <v>2373</v>
      </c>
      <c r="B2374" t="s">
        <v>8</v>
      </c>
      <c r="C2374" s="1" t="n">
        <v>39961.87019675926</v>
      </c>
      <c r="D2374" t="s">
        <v>7652</v>
      </c>
      <c r="E2374" t="s">
        <v>2198</v>
      </c>
      <c r="F2374" t="s">
        <v>56</v>
      </c>
      <c r="G2374" t="s">
        <v>7653</v>
      </c>
      <c r="H2374" t="s">
        <v>7654</v>
      </c>
    </row>
    <row r="2375" spans="1:8">
      <c r="A2375" t="n">
        <v>2374</v>
      </c>
      <c r="B2375" t="s">
        <v>8</v>
      </c>
      <c r="C2375" s="1" t="n">
        <v>41988.83333333334</v>
      </c>
      <c r="D2375" t="s">
        <v>7655</v>
      </c>
      <c r="E2375" t="s">
        <v>7656</v>
      </c>
      <c r="F2375" t="s">
        <v>4078</v>
      </c>
      <c r="G2375" t="s">
        <v>7657</v>
      </c>
      <c r="H2375" t="s">
        <v>7658</v>
      </c>
    </row>
    <row r="2376" spans="1:8">
      <c r="A2376" t="n">
        <v>2375</v>
      </c>
      <c r="B2376" t="s">
        <v>8</v>
      </c>
      <c r="C2376" s="1" t="n">
        <v>41424.89905092592</v>
      </c>
      <c r="D2376" t="s">
        <v>7659</v>
      </c>
      <c r="E2376" t="s">
        <v>7660</v>
      </c>
      <c r="F2376" t="s">
        <v>7661</v>
      </c>
      <c r="G2376" t="s">
        <v>7662</v>
      </c>
      <c r="H2376" t="s">
        <v>7663</v>
      </c>
    </row>
    <row r="2377" spans="1:8">
      <c r="A2377" t="n">
        <v>2376</v>
      </c>
      <c r="B2377" t="s">
        <v>1</v>
      </c>
      <c r="C2377" s="1" t="n">
        <v>41765.70054398148</v>
      </c>
      <c r="D2377" t="s">
        <v>7664</v>
      </c>
      <c r="E2377" t="s">
        <v>4455</v>
      </c>
      <c r="F2377" t="s">
        <v>25</v>
      </c>
      <c r="G2377" t="s">
        <v>7665</v>
      </c>
      <c r="H2377" t="s">
        <v>7666</v>
      </c>
    </row>
    <row r="2378" spans="1:8">
      <c r="A2378" t="n">
        <v>2377</v>
      </c>
      <c r="B2378" t="s">
        <v>8</v>
      </c>
      <c r="C2378" s="1" t="n">
        <v>42021.00215277778</v>
      </c>
      <c r="D2378" t="s">
        <v>7667</v>
      </c>
      <c r="E2378" t="s">
        <v>7668</v>
      </c>
      <c r="F2378" t="s">
        <v>25</v>
      </c>
      <c r="G2378" t="s">
        <v>7669</v>
      </c>
      <c r="H2378" t="s">
        <v>7670</v>
      </c>
    </row>
    <row r="2379" spans="1:8">
      <c r="A2379" t="n">
        <v>2378</v>
      </c>
      <c r="B2379" t="s">
        <v>8</v>
      </c>
      <c r="C2379" s="1" t="n">
        <v>42378.54943287037</v>
      </c>
      <c r="D2379" t="s">
        <v>7671</v>
      </c>
      <c r="E2379" t="s">
        <v>7672</v>
      </c>
      <c r="F2379" t="s">
        <v>7673</v>
      </c>
      <c r="G2379" t="s">
        <v>7674</v>
      </c>
      <c r="H2379" t="s">
        <v>7675</v>
      </c>
    </row>
    <row r="2380" spans="1:8">
      <c r="A2380" t="n">
        <v>2379</v>
      </c>
      <c r="B2380" t="s">
        <v>8</v>
      </c>
      <c r="C2380" s="1" t="n">
        <v>40164.63693287037</v>
      </c>
      <c r="D2380" t="s">
        <v>7676</v>
      </c>
      <c r="E2380" t="s">
        <v>7006</v>
      </c>
      <c r="F2380" t="s">
        <v>56</v>
      </c>
      <c r="G2380" t="s">
        <v>7677</v>
      </c>
      <c r="H2380" t="s">
        <v>7678</v>
      </c>
    </row>
    <row r="2381" spans="1:8">
      <c r="A2381" t="n">
        <v>2380</v>
      </c>
      <c r="B2381" t="s">
        <v>1</v>
      </c>
      <c r="C2381" s="1" t="n">
        <v>42153.08230324074</v>
      </c>
      <c r="D2381" t="s">
        <v>7679</v>
      </c>
      <c r="E2381" t="s">
        <v>24</v>
      </c>
      <c r="F2381" t="s">
        <v>25</v>
      </c>
      <c r="G2381" t="s">
        <v>7680</v>
      </c>
      <c r="H2381" t="s">
        <v>7681</v>
      </c>
    </row>
    <row r="2382" spans="1:8">
      <c r="A2382" t="n">
        <v>2381</v>
      </c>
      <c r="B2382" t="s">
        <v>8</v>
      </c>
      <c r="C2382" s="1" t="n">
        <v>39753.98246527778</v>
      </c>
      <c r="D2382" t="s">
        <v>7682</v>
      </c>
      <c r="E2382" t="s">
        <v>7683</v>
      </c>
      <c r="F2382" t="s">
        <v>7684</v>
      </c>
      <c r="G2382" t="s">
        <v>7685</v>
      </c>
      <c r="H2382" t="s">
        <v>7686</v>
      </c>
    </row>
    <row r="2383" spans="1:8">
      <c r="A2383" t="n">
        <v>2382</v>
      </c>
      <c r="B2383" t="s">
        <v>1</v>
      </c>
      <c r="C2383" s="1" t="n">
        <v>42173.06104166667</v>
      </c>
      <c r="D2383" t="s">
        <v>7687</v>
      </c>
      <c r="E2383" t="s">
        <v>209</v>
      </c>
      <c r="F2383" t="s">
        <v>7688</v>
      </c>
      <c r="G2383" t="s">
        <v>7689</v>
      </c>
      <c r="H2383" t="s">
        <v>7690</v>
      </c>
    </row>
    <row r="2384" spans="1:8">
      <c r="A2384" t="n">
        <v>2383</v>
      </c>
      <c r="B2384" t="s">
        <v>1</v>
      </c>
      <c r="C2384" s="1" t="n">
        <v>42283.82841435185</v>
      </c>
      <c r="D2384" t="s">
        <v>7691</v>
      </c>
      <c r="E2384" t="s">
        <v>348</v>
      </c>
      <c r="F2384" t="s">
        <v>7692</v>
      </c>
      <c r="G2384" t="s">
        <v>7693</v>
      </c>
      <c r="H2384" t="s">
        <v>7694</v>
      </c>
    </row>
    <row r="2385" spans="1:8">
      <c r="A2385" t="n">
        <v>2384</v>
      </c>
      <c r="B2385" t="s">
        <v>8</v>
      </c>
      <c r="C2385" s="1" t="n">
        <v>42373.11613425926</v>
      </c>
      <c r="D2385" t="s">
        <v>7695</v>
      </c>
      <c r="E2385" t="s">
        <v>25</v>
      </c>
      <c r="F2385" t="s">
        <v>6755</v>
      </c>
      <c r="G2385" t="s">
        <v>7696</v>
      </c>
      <c r="H2385" t="s">
        <v>7697</v>
      </c>
    </row>
    <row r="2386" spans="1:8">
      <c r="A2386" t="n">
        <v>2385</v>
      </c>
      <c r="B2386" t="s">
        <v>8</v>
      </c>
      <c r="C2386" s="1" t="n">
        <v>39786.82818287037</v>
      </c>
      <c r="D2386" t="s">
        <v>7698</v>
      </c>
      <c r="E2386" t="s">
        <v>7699</v>
      </c>
      <c r="G2386" t="s">
        <v>7700</v>
      </c>
      <c r="H2386" t="s">
        <v>7701</v>
      </c>
    </row>
    <row r="2387" spans="1:8">
      <c r="A2387" t="n">
        <v>2386</v>
      </c>
      <c r="B2387" t="s">
        <v>8</v>
      </c>
      <c r="C2387" s="1" t="n">
        <v>41996.54175925926</v>
      </c>
      <c r="D2387" t="s">
        <v>7702</v>
      </c>
      <c r="E2387" t="s">
        <v>4455</v>
      </c>
      <c r="F2387" t="s">
        <v>6203</v>
      </c>
      <c r="G2387" t="s">
        <v>7703</v>
      </c>
      <c r="H2387" t="s">
        <v>7704</v>
      </c>
    </row>
    <row r="2388" spans="1:8">
      <c r="A2388" t="n">
        <v>2387</v>
      </c>
      <c r="B2388" t="s">
        <v>8</v>
      </c>
      <c r="C2388" s="1" t="n">
        <v>41693.01893518519</v>
      </c>
      <c r="D2388" t="s">
        <v>7705</v>
      </c>
      <c r="E2388" t="s">
        <v>7706</v>
      </c>
      <c r="F2388" t="s">
        <v>2217</v>
      </c>
      <c r="G2388" t="s">
        <v>7707</v>
      </c>
      <c r="H2388" t="s">
        <v>7708</v>
      </c>
    </row>
    <row r="2389" spans="1:8">
      <c r="A2389" t="n">
        <v>2388</v>
      </c>
      <c r="B2389" t="s">
        <v>8</v>
      </c>
      <c r="C2389" s="1" t="n">
        <v>42073.96512731481</v>
      </c>
      <c r="D2389" t="s">
        <v>7709</v>
      </c>
      <c r="E2389" t="s">
        <v>25</v>
      </c>
      <c r="F2389" t="s">
        <v>7710</v>
      </c>
      <c r="G2389" t="s">
        <v>5888</v>
      </c>
      <c r="H2389" t="s">
        <v>7711</v>
      </c>
    </row>
    <row r="2390" spans="1:8">
      <c r="A2390" t="n">
        <v>2389</v>
      </c>
      <c r="B2390" t="s">
        <v>8</v>
      </c>
      <c r="C2390" s="1" t="n">
        <v>41895.81082175926</v>
      </c>
      <c r="D2390" t="s">
        <v>7712</v>
      </c>
      <c r="E2390" t="s">
        <v>7713</v>
      </c>
      <c r="F2390" t="s">
        <v>25</v>
      </c>
      <c r="G2390" t="s">
        <v>7714</v>
      </c>
      <c r="H2390" t="s">
        <v>7715</v>
      </c>
    </row>
    <row r="2391" spans="1:8">
      <c r="A2391" t="n">
        <v>2390</v>
      </c>
      <c r="B2391" t="s">
        <v>8</v>
      </c>
      <c r="C2391" s="1" t="n">
        <v>42075.47586805555</v>
      </c>
      <c r="D2391" t="s">
        <v>7716</v>
      </c>
      <c r="E2391" t="s">
        <v>7717</v>
      </c>
      <c r="F2391" t="s">
        <v>7718</v>
      </c>
      <c r="G2391" t="s">
        <v>7719</v>
      </c>
      <c r="H2391" t="s">
        <v>7720</v>
      </c>
    </row>
    <row r="2392" spans="1:8">
      <c r="A2392" t="n">
        <v>2391</v>
      </c>
      <c r="B2392" t="s">
        <v>1</v>
      </c>
      <c r="C2392" s="1" t="n">
        <v>42426.88006944444</v>
      </c>
      <c r="D2392" t="s">
        <v>7721</v>
      </c>
      <c r="E2392" t="s">
        <v>39</v>
      </c>
      <c r="F2392" t="s">
        <v>7722</v>
      </c>
      <c r="G2392" t="s">
        <v>7723</v>
      </c>
      <c r="H2392" t="s">
        <v>7724</v>
      </c>
    </row>
    <row r="2393" spans="1:8">
      <c r="A2393" t="n">
        <v>2392</v>
      </c>
      <c r="B2393" t="s">
        <v>8</v>
      </c>
      <c r="C2393" s="1" t="n">
        <v>40963.93364583333</v>
      </c>
      <c r="D2393" t="s">
        <v>7725</v>
      </c>
      <c r="E2393" t="s">
        <v>7726</v>
      </c>
      <c r="F2393" t="s">
        <v>25</v>
      </c>
      <c r="G2393" t="s">
        <v>7727</v>
      </c>
      <c r="H2393" t="s">
        <v>7728</v>
      </c>
    </row>
    <row r="2394" spans="1:8">
      <c r="A2394" t="n">
        <v>2393</v>
      </c>
      <c r="B2394" t="s">
        <v>1</v>
      </c>
      <c r="C2394" s="1" t="n">
        <v>41991.81721064815</v>
      </c>
      <c r="D2394" t="s">
        <v>7729</v>
      </c>
      <c r="E2394" t="s">
        <v>1338</v>
      </c>
      <c r="F2394" t="s">
        <v>56</v>
      </c>
      <c r="G2394" t="s">
        <v>7730</v>
      </c>
      <c r="H2394" t="s">
        <v>7731</v>
      </c>
    </row>
    <row r="2395" spans="1:8">
      <c r="A2395" t="n">
        <v>2394</v>
      </c>
      <c r="B2395" t="s">
        <v>8</v>
      </c>
      <c r="C2395" s="1" t="n">
        <v>41394.61600694444</v>
      </c>
      <c r="D2395" t="s">
        <v>7732</v>
      </c>
      <c r="E2395" t="s">
        <v>7733</v>
      </c>
      <c r="F2395" t="s">
        <v>56</v>
      </c>
      <c r="G2395" t="s">
        <v>7734</v>
      </c>
      <c r="H2395" t="s">
        <v>7735</v>
      </c>
    </row>
    <row r="2396" spans="1:8">
      <c r="A2396" t="n">
        <v>2395</v>
      </c>
      <c r="B2396" t="s">
        <v>8</v>
      </c>
      <c r="C2396" s="1" t="n">
        <v>41684.91334490741</v>
      </c>
      <c r="D2396" t="s">
        <v>7736</v>
      </c>
      <c r="E2396" t="s">
        <v>7737</v>
      </c>
      <c r="F2396" t="s">
        <v>7738</v>
      </c>
      <c r="G2396" t="s">
        <v>7739</v>
      </c>
      <c r="H2396" t="s">
        <v>7740</v>
      </c>
    </row>
    <row r="2397" spans="1:8">
      <c r="A2397" t="n">
        <v>2396</v>
      </c>
      <c r="B2397" t="s">
        <v>8</v>
      </c>
      <c r="C2397" s="1" t="n">
        <v>42069.95428240741</v>
      </c>
      <c r="D2397" t="s">
        <v>7741</v>
      </c>
      <c r="E2397" t="s">
        <v>25</v>
      </c>
      <c r="F2397" t="s">
        <v>29</v>
      </c>
      <c r="G2397" t="s">
        <v>7742</v>
      </c>
      <c r="H2397" t="s">
        <v>7743</v>
      </c>
    </row>
    <row r="2398" spans="1:8">
      <c r="A2398" t="n">
        <v>2397</v>
      </c>
      <c r="B2398" t="s">
        <v>1</v>
      </c>
      <c r="C2398" s="1" t="n">
        <v>42360.8662962963</v>
      </c>
      <c r="D2398" t="s">
        <v>7744</v>
      </c>
      <c r="E2398" t="s">
        <v>5828</v>
      </c>
      <c r="F2398" t="s">
        <v>25</v>
      </c>
      <c r="G2398" t="s">
        <v>7745</v>
      </c>
      <c r="H2398" t="s">
        <v>7746</v>
      </c>
    </row>
    <row r="2399" spans="1:8">
      <c r="A2399" t="n">
        <v>2398</v>
      </c>
      <c r="B2399" t="s">
        <v>8</v>
      </c>
      <c r="C2399" s="1" t="n">
        <v>42432.78158564815</v>
      </c>
      <c r="D2399" t="s">
        <v>7747</v>
      </c>
      <c r="E2399" t="s">
        <v>7748</v>
      </c>
      <c r="F2399" t="s">
        <v>150</v>
      </c>
      <c r="G2399" t="s">
        <v>7749</v>
      </c>
      <c r="H2399" t="s">
        <v>7750</v>
      </c>
    </row>
    <row r="2400" spans="1:8">
      <c r="A2400" t="n">
        <v>2399</v>
      </c>
      <c r="B2400" t="s">
        <v>8</v>
      </c>
      <c r="C2400" s="1" t="n">
        <v>42252.57520833334</v>
      </c>
      <c r="D2400" t="s">
        <v>7751</v>
      </c>
      <c r="E2400" t="s">
        <v>25</v>
      </c>
      <c r="F2400" t="s">
        <v>739</v>
      </c>
      <c r="G2400" t="s">
        <v>7752</v>
      </c>
      <c r="H2400" t="s">
        <v>7753</v>
      </c>
    </row>
    <row r="2401" spans="1:8">
      <c r="A2401" t="n">
        <v>2400</v>
      </c>
      <c r="B2401" t="s">
        <v>8</v>
      </c>
      <c r="C2401" s="1" t="n">
        <v>42113.9584837963</v>
      </c>
      <c r="D2401" t="s">
        <v>7754</v>
      </c>
      <c r="E2401" t="s">
        <v>5415</v>
      </c>
      <c r="F2401" t="s">
        <v>25</v>
      </c>
      <c r="G2401" t="s">
        <v>7755</v>
      </c>
      <c r="H2401" t="s">
        <v>7756</v>
      </c>
    </row>
    <row r="2402" spans="1:8">
      <c r="A2402" t="n">
        <v>2401</v>
      </c>
      <c r="B2402" t="s">
        <v>8</v>
      </c>
      <c r="C2402" s="1" t="n">
        <v>39654.64769675926</v>
      </c>
      <c r="D2402" t="s">
        <v>7757</v>
      </c>
      <c r="E2402" t="s">
        <v>161</v>
      </c>
      <c r="F2402" t="s">
        <v>376</v>
      </c>
      <c r="G2402" t="s">
        <v>7758</v>
      </c>
      <c r="H2402" t="s">
        <v>7759</v>
      </c>
    </row>
    <row r="2403" spans="1:8">
      <c r="A2403" t="n">
        <v>2402</v>
      </c>
      <c r="B2403" t="s">
        <v>8</v>
      </c>
      <c r="C2403" s="1" t="n">
        <v>39983.66112268518</v>
      </c>
      <c r="D2403" t="s">
        <v>7760</v>
      </c>
      <c r="E2403" t="s">
        <v>7761</v>
      </c>
      <c r="G2403" t="s">
        <v>7762</v>
      </c>
      <c r="H2403" t="s">
        <v>7763</v>
      </c>
    </row>
    <row r="2404" spans="1:8">
      <c r="A2404" t="n">
        <v>2403</v>
      </c>
      <c r="B2404" t="s">
        <v>8</v>
      </c>
      <c r="C2404" s="1" t="n">
        <v>39513.71141203704</v>
      </c>
      <c r="D2404" t="s">
        <v>7764</v>
      </c>
      <c r="E2404" t="s">
        <v>184</v>
      </c>
      <c r="G2404" t="s">
        <v>7765</v>
      </c>
      <c r="H2404" t="s">
        <v>7766</v>
      </c>
    </row>
    <row r="2405" spans="1:8">
      <c r="A2405" t="n">
        <v>2404</v>
      </c>
      <c r="B2405" t="s">
        <v>8</v>
      </c>
      <c r="C2405" s="1" t="n">
        <v>41963.64864583333</v>
      </c>
      <c r="D2405" t="s">
        <v>7767</v>
      </c>
      <c r="E2405" t="s">
        <v>749</v>
      </c>
      <c r="F2405" t="s">
        <v>7768</v>
      </c>
      <c r="G2405" t="s">
        <v>7769</v>
      </c>
      <c r="H2405" t="s">
        <v>7770</v>
      </c>
    </row>
    <row r="2406" spans="1:8">
      <c r="A2406" t="n">
        <v>2405</v>
      </c>
      <c r="B2406" t="s">
        <v>8</v>
      </c>
      <c r="C2406" s="1" t="n">
        <v>42151.73082175926</v>
      </c>
      <c r="D2406" t="s">
        <v>7771</v>
      </c>
      <c r="E2406" t="s">
        <v>7772</v>
      </c>
      <c r="F2406" t="s">
        <v>4105</v>
      </c>
      <c r="G2406" t="s">
        <v>7773</v>
      </c>
      <c r="H2406" t="s">
        <v>7774</v>
      </c>
    </row>
    <row r="2407" spans="1:8">
      <c r="A2407" t="n">
        <v>2406</v>
      </c>
      <c r="B2407" t="s">
        <v>1</v>
      </c>
      <c r="C2407" s="1" t="n">
        <v>41992.95009259259</v>
      </c>
      <c r="D2407" t="s">
        <v>7775</v>
      </c>
      <c r="E2407" t="s">
        <v>6547</v>
      </c>
      <c r="F2407" t="s">
        <v>7776</v>
      </c>
      <c r="G2407" t="s">
        <v>7777</v>
      </c>
      <c r="H2407" t="s">
        <v>7778</v>
      </c>
    </row>
    <row r="2408" spans="1:8">
      <c r="A2408" t="n">
        <v>2407</v>
      </c>
      <c r="B2408" t="s">
        <v>8</v>
      </c>
      <c r="C2408" s="1" t="n">
        <v>42431.85298611111</v>
      </c>
      <c r="D2408" t="s">
        <v>7779</v>
      </c>
      <c r="E2408" t="s">
        <v>7780</v>
      </c>
      <c r="F2408" t="s">
        <v>25</v>
      </c>
      <c r="G2408" t="s">
        <v>7781</v>
      </c>
      <c r="H2408" t="s">
        <v>7782</v>
      </c>
    </row>
    <row r="2409" spans="1:8">
      <c r="A2409" t="n">
        <v>2408</v>
      </c>
      <c r="B2409" t="s">
        <v>8</v>
      </c>
      <c r="C2409" s="1" t="n">
        <v>42117.7390162037</v>
      </c>
      <c r="D2409" t="s">
        <v>7783</v>
      </c>
      <c r="E2409" t="s">
        <v>30</v>
      </c>
      <c r="F2409" t="s">
        <v>6747</v>
      </c>
      <c r="G2409" t="s">
        <v>7784</v>
      </c>
      <c r="H2409" t="s">
        <v>7785</v>
      </c>
    </row>
    <row r="2410" spans="1:8">
      <c r="A2410" t="n">
        <v>2409</v>
      </c>
      <c r="B2410" t="s">
        <v>1</v>
      </c>
      <c r="C2410" s="1" t="n">
        <v>41295.59287037037</v>
      </c>
      <c r="D2410" t="s">
        <v>7786</v>
      </c>
      <c r="E2410" t="s">
        <v>7787</v>
      </c>
      <c r="F2410" t="s">
        <v>7788</v>
      </c>
      <c r="G2410" t="s">
        <v>7789</v>
      </c>
      <c r="H2410" t="s">
        <v>7790</v>
      </c>
    </row>
    <row r="2411" spans="1:8">
      <c r="A2411" t="n">
        <v>2410</v>
      </c>
      <c r="B2411" t="s">
        <v>8</v>
      </c>
      <c r="C2411" s="1" t="n">
        <v>41808.72287037037</v>
      </c>
      <c r="D2411" t="s">
        <v>7791</v>
      </c>
      <c r="E2411" t="s">
        <v>7792</v>
      </c>
      <c r="F2411" t="s">
        <v>7793</v>
      </c>
      <c r="G2411" t="s">
        <v>7794</v>
      </c>
      <c r="H2411" t="s">
        <v>7795</v>
      </c>
    </row>
    <row r="2412" spans="1:8">
      <c r="A2412" t="n">
        <v>2411</v>
      </c>
      <c r="B2412" t="s">
        <v>8</v>
      </c>
      <c r="C2412" s="1" t="n">
        <v>39770.70120370371</v>
      </c>
      <c r="D2412" t="s">
        <v>7796</v>
      </c>
      <c r="E2412" t="s">
        <v>56</v>
      </c>
      <c r="F2412" t="s">
        <v>56</v>
      </c>
      <c r="G2412" t="s">
        <v>7797</v>
      </c>
      <c r="H2412" t="s">
        <v>7798</v>
      </c>
    </row>
    <row r="2413" spans="1:8">
      <c r="A2413" t="n">
        <v>2412</v>
      </c>
      <c r="B2413" t="s">
        <v>1</v>
      </c>
      <c r="C2413" s="1" t="n">
        <v>42108.12986111111</v>
      </c>
      <c r="D2413" t="s">
        <v>7799</v>
      </c>
      <c r="E2413" t="s">
        <v>39</v>
      </c>
      <c r="F2413" t="s">
        <v>7800</v>
      </c>
      <c r="G2413" t="s">
        <v>7801</v>
      </c>
      <c r="H2413" t="s">
        <v>7802</v>
      </c>
    </row>
    <row r="2414" spans="1:8">
      <c r="A2414" t="n">
        <v>2413</v>
      </c>
      <c r="B2414" t="s">
        <v>8</v>
      </c>
      <c r="C2414" s="1" t="n">
        <v>40476.89945601852</v>
      </c>
      <c r="D2414" t="s">
        <v>7803</v>
      </c>
      <c r="E2414" t="s">
        <v>6828</v>
      </c>
      <c r="F2414" t="s">
        <v>56</v>
      </c>
      <c r="G2414" t="s">
        <v>7804</v>
      </c>
      <c r="H2414" t="s">
        <v>7805</v>
      </c>
    </row>
    <row r="2415" spans="1:8">
      <c r="A2415" t="n">
        <v>2414</v>
      </c>
      <c r="B2415" t="s">
        <v>8</v>
      </c>
      <c r="C2415" s="1" t="n">
        <v>42307.55684027778</v>
      </c>
      <c r="D2415" t="s">
        <v>7806</v>
      </c>
      <c r="E2415" t="s">
        <v>132</v>
      </c>
      <c r="F2415" t="s">
        <v>7807</v>
      </c>
      <c r="G2415" t="s">
        <v>7808</v>
      </c>
      <c r="H2415" t="s">
        <v>7809</v>
      </c>
    </row>
    <row r="2416" spans="1:8">
      <c r="A2416" t="n">
        <v>2415</v>
      </c>
      <c r="B2416" t="s">
        <v>8</v>
      </c>
      <c r="C2416" s="1" t="n">
        <v>42320.5425462963</v>
      </c>
      <c r="D2416" t="s">
        <v>7810</v>
      </c>
      <c r="E2416" t="s">
        <v>3927</v>
      </c>
      <c r="F2416" t="s">
        <v>555</v>
      </c>
      <c r="G2416">
        <f>?utf-8?B?S2V5IHRvIHdpbm5pbmcgMjAxNiBlbGVjdGlvbiDigJMgRG9u4oCZdCBydW4gZnJvbSA=?=
	=?utf-8?B?UHJlc2lkZW50IE9iYW1h4oCZcyBhbWF6aW5nIHJlY29yZA==?=</f>
        <v/>
      </c>
      <c r="H2416" t="s">
        <v>7811</v>
      </c>
    </row>
    <row r="2417" spans="1:8">
      <c r="A2417" t="n">
        <v>2416</v>
      </c>
      <c r="B2417" t="s">
        <v>1</v>
      </c>
      <c r="C2417" s="1" t="n">
        <v>42331.08712962963</v>
      </c>
      <c r="D2417" t="s">
        <v>7812</v>
      </c>
      <c r="E2417" t="s">
        <v>6747</v>
      </c>
      <c r="F2417" t="s">
        <v>7813</v>
      </c>
      <c r="G2417" t="s">
        <v>7814</v>
      </c>
      <c r="H2417" t="s">
        <v>7815</v>
      </c>
    </row>
    <row r="2418" spans="1:8">
      <c r="A2418" t="n">
        <v>2417</v>
      </c>
      <c r="B2418" t="s">
        <v>8</v>
      </c>
      <c r="C2418" s="1" t="n">
        <v>39789.43693287037</v>
      </c>
      <c r="D2418" t="s">
        <v>7816</v>
      </c>
      <c r="E2418" t="s">
        <v>1721</v>
      </c>
      <c r="G2418">
        <f>?big5?B?Rnc6IKSksOqqQ6Z7pmHFS6R1tXu28rO0oUKqwLDP?=
	=?big5?B?t7Olva+sutY=?=</f>
        <v/>
      </c>
      <c r="H2418" t="s">
        <v>7817</v>
      </c>
    </row>
    <row r="2419" spans="1:8">
      <c r="A2419" t="n">
        <v>2418</v>
      </c>
      <c r="B2419" t="s">
        <v>8</v>
      </c>
      <c r="C2419" s="1" t="n">
        <v>40666.61805555555</v>
      </c>
      <c r="D2419" t="s">
        <v>7818</v>
      </c>
      <c r="E2419" t="s">
        <v>161</v>
      </c>
      <c r="F2419" t="s">
        <v>56</v>
      </c>
      <c r="G2419" t="s">
        <v>7819</v>
      </c>
      <c r="H2419" t="s">
        <v>7820</v>
      </c>
    </row>
    <row r="2420" spans="1:8">
      <c r="A2420" t="n">
        <v>2419</v>
      </c>
      <c r="B2420" t="s">
        <v>8</v>
      </c>
      <c r="C2420" s="1" t="n">
        <v>42046.70207175926</v>
      </c>
      <c r="D2420" t="s">
        <v>7821</v>
      </c>
      <c r="E2420" t="s">
        <v>5053</v>
      </c>
      <c r="F2420" t="s">
        <v>25</v>
      </c>
      <c r="G2420" t="s">
        <v>7822</v>
      </c>
      <c r="H2420" t="s">
        <v>7823</v>
      </c>
    </row>
    <row r="2421" spans="1:8">
      <c r="A2421" t="n">
        <v>2420</v>
      </c>
      <c r="B2421" t="s">
        <v>1</v>
      </c>
      <c r="C2421" s="1" t="n">
        <v>42161.61865740741</v>
      </c>
      <c r="D2421" t="s">
        <v>7824</v>
      </c>
      <c r="E2421" t="s">
        <v>3429</v>
      </c>
      <c r="F2421" t="s">
        <v>25</v>
      </c>
      <c r="G2421" t="s">
        <v>7825</v>
      </c>
      <c r="H2421" t="s">
        <v>7826</v>
      </c>
    </row>
    <row r="2422" spans="1:8">
      <c r="A2422" t="n">
        <v>2421</v>
      </c>
      <c r="B2422" t="s">
        <v>8</v>
      </c>
      <c r="C2422" s="1" t="n">
        <v>39752.96259259259</v>
      </c>
      <c r="D2422" t="s">
        <v>7827</v>
      </c>
      <c r="E2422" t="s">
        <v>56</v>
      </c>
      <c r="F2422" t="s">
        <v>7828</v>
      </c>
      <c r="G2422" t="s">
        <v>7829</v>
      </c>
      <c r="H2422" t="s">
        <v>7830</v>
      </c>
    </row>
    <row r="2423" spans="1:8">
      <c r="A2423" t="n">
        <v>2422</v>
      </c>
      <c r="B2423" t="s">
        <v>1</v>
      </c>
      <c r="C2423" s="1" t="n">
        <v>42449.1430787037</v>
      </c>
      <c r="D2423" t="s">
        <v>7831</v>
      </c>
      <c r="E2423" t="s">
        <v>7254</v>
      </c>
      <c r="F2423" t="s">
        <v>6554</v>
      </c>
      <c r="G2423" t="s">
        <v>7832</v>
      </c>
      <c r="H2423" t="s">
        <v>7833</v>
      </c>
    </row>
    <row r="2424" spans="1:8">
      <c r="A2424" t="n">
        <v>2423</v>
      </c>
      <c r="B2424" t="s">
        <v>8</v>
      </c>
      <c r="C2424" s="1" t="n">
        <v>42123.0125</v>
      </c>
      <c r="D2424" t="s">
        <v>7834</v>
      </c>
      <c r="E2424" t="s">
        <v>7835</v>
      </c>
      <c r="F2424" t="s">
        <v>7836</v>
      </c>
      <c r="G2424" t="s">
        <v>7837</v>
      </c>
      <c r="H2424" t="s">
        <v>7838</v>
      </c>
    </row>
    <row r="2425" spans="1:8">
      <c r="A2425" t="n">
        <v>2424</v>
      </c>
      <c r="B2425" t="s">
        <v>1</v>
      </c>
      <c r="C2425" s="1" t="n">
        <v>42212.79405092593</v>
      </c>
      <c r="D2425" t="s">
        <v>7839</v>
      </c>
      <c r="E2425" t="s">
        <v>7840</v>
      </c>
      <c r="F2425" t="s">
        <v>25</v>
      </c>
      <c r="G2425" t="s">
        <v>7841</v>
      </c>
      <c r="H2425" t="s">
        <v>7842</v>
      </c>
    </row>
    <row r="2426" spans="1:8">
      <c r="A2426" t="n">
        <v>2425</v>
      </c>
      <c r="B2426" t="s">
        <v>8</v>
      </c>
      <c r="C2426" s="1" t="n">
        <v>42282.15069444444</v>
      </c>
      <c r="D2426" t="s">
        <v>7843</v>
      </c>
      <c r="E2426" t="s">
        <v>7844</v>
      </c>
      <c r="F2426" t="s">
        <v>25</v>
      </c>
      <c r="G2426" t="s">
        <v>7845</v>
      </c>
      <c r="H2426" t="s">
        <v>7846</v>
      </c>
    </row>
    <row r="2427" spans="1:8">
      <c r="A2427" t="n">
        <v>2426</v>
      </c>
      <c r="B2427" t="s">
        <v>8</v>
      </c>
      <c r="C2427" s="1" t="n">
        <v>41955.11819444445</v>
      </c>
      <c r="D2427" t="s">
        <v>7847</v>
      </c>
      <c r="E2427" t="s">
        <v>25</v>
      </c>
      <c r="F2427" t="s">
        <v>7848</v>
      </c>
      <c r="G2427" t="s">
        <v>7849</v>
      </c>
      <c r="H2427" t="s">
        <v>7850</v>
      </c>
    </row>
    <row r="2428" spans="1:8">
      <c r="A2428" t="n">
        <v>2427</v>
      </c>
      <c r="B2428" t="s">
        <v>8</v>
      </c>
      <c r="C2428" s="1" t="n">
        <v>42357.58554398148</v>
      </c>
      <c r="D2428" t="s">
        <v>7851</v>
      </c>
      <c r="E2428">
        <f>?utf-8?Q?Not=20For=20Sale?= &lt;team@notforsalecampaign.org&gt;</f>
        <v/>
      </c>
      <c r="F2428" t="s">
        <v>7852</v>
      </c>
      <c r="G2428">
        <f>?utf-8?Q?A=20Survivor=27s=20Journey=3A=20Healing=20Trauma?=</f>
        <v/>
      </c>
      <c r="H2428" t="s">
        <v>7853</v>
      </c>
    </row>
    <row r="2429" spans="1:8">
      <c r="A2429" t="n">
        <v>2428</v>
      </c>
      <c r="B2429" t="s">
        <v>8</v>
      </c>
      <c r="C2429" s="1" t="n">
        <v>42419.875</v>
      </c>
      <c r="D2429" t="s">
        <v>7854</v>
      </c>
      <c r="E2429" t="s">
        <v>7855</v>
      </c>
      <c r="F2429" t="s">
        <v>4078</v>
      </c>
      <c r="G2429" t="s">
        <v>7856</v>
      </c>
      <c r="H2429" t="s">
        <v>7857</v>
      </c>
    </row>
    <row r="2430" spans="1:8">
      <c r="A2430" t="n">
        <v>2429</v>
      </c>
      <c r="B2430" t="s">
        <v>1</v>
      </c>
      <c r="C2430" s="1" t="n">
        <v>42259.51186342593</v>
      </c>
      <c r="D2430" t="s">
        <v>7858</v>
      </c>
      <c r="E2430" t="s">
        <v>7859</v>
      </c>
      <c r="F2430" t="s">
        <v>56</v>
      </c>
      <c r="G2430" t="s">
        <v>7860</v>
      </c>
      <c r="H2430" t="s">
        <v>7861</v>
      </c>
    </row>
    <row r="2431" spans="1:8">
      <c r="A2431" t="n">
        <v>2430</v>
      </c>
      <c r="B2431" t="s">
        <v>8</v>
      </c>
      <c r="C2431" s="1" t="n">
        <v>39761.67311342592</v>
      </c>
      <c r="D2431" t="s">
        <v>7862</v>
      </c>
      <c r="E2431" t="s">
        <v>56</v>
      </c>
      <c r="F2431" t="s">
        <v>7828</v>
      </c>
      <c r="G2431" t="s">
        <v>7863</v>
      </c>
      <c r="H2431" t="s">
        <v>7864</v>
      </c>
    </row>
    <row r="2432" spans="1:8">
      <c r="A2432" t="n">
        <v>2431</v>
      </c>
      <c r="B2432" t="s">
        <v>8</v>
      </c>
      <c r="C2432" s="1" t="n">
        <v>41905.66295138889</v>
      </c>
      <c r="D2432" t="s">
        <v>7865</v>
      </c>
      <c r="E2432" t="s">
        <v>3448</v>
      </c>
      <c r="F2432" t="s">
        <v>3449</v>
      </c>
      <c r="G2432" t="s">
        <v>7866</v>
      </c>
      <c r="H2432" t="s">
        <v>7867</v>
      </c>
    </row>
    <row r="2433" spans="1:8">
      <c r="A2433" t="n">
        <v>2432</v>
      </c>
      <c r="B2433" t="s">
        <v>1</v>
      </c>
      <c r="C2433" s="1" t="n">
        <v>42170.8788425926</v>
      </c>
      <c r="D2433" t="s">
        <v>7868</v>
      </c>
      <c r="E2433" t="s">
        <v>7869</v>
      </c>
      <c r="F2433" t="s">
        <v>25</v>
      </c>
      <c r="G2433" t="s">
        <v>7870</v>
      </c>
      <c r="H2433" t="s">
        <v>7871</v>
      </c>
    </row>
    <row r="2434" spans="1:8">
      <c r="A2434" t="n">
        <v>2433</v>
      </c>
      <c r="B2434" t="s">
        <v>8</v>
      </c>
      <c r="C2434" s="1" t="n">
        <v>40233.79917824074</v>
      </c>
      <c r="D2434" t="s">
        <v>7872</v>
      </c>
      <c r="E2434" t="s">
        <v>7873</v>
      </c>
      <c r="F2434" t="s">
        <v>25</v>
      </c>
      <c r="G2434" t="s">
        <v>7874</v>
      </c>
      <c r="H2434" t="s">
        <v>7875</v>
      </c>
    </row>
    <row r="2435" spans="1:8">
      <c r="A2435" t="n">
        <v>2434</v>
      </c>
      <c r="B2435" t="s">
        <v>8</v>
      </c>
      <c r="C2435" s="1" t="n">
        <v>41414.04686342592</v>
      </c>
      <c r="D2435" t="s">
        <v>7876</v>
      </c>
      <c r="E2435" t="s">
        <v>7877</v>
      </c>
      <c r="F2435" t="s">
        <v>25</v>
      </c>
      <c r="G2435" t="s">
        <v>7878</v>
      </c>
      <c r="H2435" t="s">
        <v>7879</v>
      </c>
    </row>
    <row r="2436" spans="1:8">
      <c r="A2436" t="n">
        <v>2435</v>
      </c>
      <c r="B2436" t="s">
        <v>8</v>
      </c>
      <c r="C2436" s="1" t="n">
        <v>42382.92216435185</v>
      </c>
      <c r="D2436" t="s">
        <v>7880</v>
      </c>
      <c r="E2436" t="s">
        <v>7881</v>
      </c>
      <c r="F2436" t="s">
        <v>25</v>
      </c>
      <c r="G2436" t="s">
        <v>7882</v>
      </c>
      <c r="H2436" t="s">
        <v>7883</v>
      </c>
    </row>
    <row r="2437" spans="1:8">
      <c r="A2437" t="n">
        <v>2436</v>
      </c>
      <c r="B2437" t="s">
        <v>8</v>
      </c>
      <c r="C2437" s="1" t="n">
        <v>40266.60410879629</v>
      </c>
      <c r="D2437" t="s">
        <v>7884</v>
      </c>
      <c r="E2437" t="s">
        <v>7885</v>
      </c>
      <c r="F2437" t="s">
        <v>56</v>
      </c>
      <c r="G2437" t="s">
        <v>7886</v>
      </c>
      <c r="H2437" t="s">
        <v>7887</v>
      </c>
    </row>
    <row r="2438" spans="1:8">
      <c r="A2438" t="n">
        <v>2437</v>
      </c>
      <c r="B2438" t="s">
        <v>1</v>
      </c>
      <c r="C2438" s="1" t="n">
        <v>42359.71594907407</v>
      </c>
      <c r="D2438" t="s">
        <v>7888</v>
      </c>
      <c r="E2438" t="s">
        <v>497</v>
      </c>
      <c r="F2438" t="s">
        <v>25</v>
      </c>
      <c r="G2438" t="s">
        <v>7889</v>
      </c>
      <c r="H2438" t="s">
        <v>7890</v>
      </c>
    </row>
    <row r="2439" spans="1:8">
      <c r="A2439" t="n">
        <v>2438</v>
      </c>
      <c r="B2439" t="s">
        <v>1</v>
      </c>
      <c r="C2439" s="1" t="n">
        <v>42277.57951388889</v>
      </c>
      <c r="D2439" t="s">
        <v>7891</v>
      </c>
      <c r="E2439" t="s">
        <v>7892</v>
      </c>
      <c r="F2439" t="s">
        <v>6747</v>
      </c>
      <c r="G2439" t="s">
        <v>7893</v>
      </c>
      <c r="H2439" t="s">
        <v>7894</v>
      </c>
    </row>
    <row r="2440" spans="1:8">
      <c r="A2440" t="n">
        <v>2439</v>
      </c>
      <c r="B2440" t="s">
        <v>8</v>
      </c>
      <c r="C2440" s="1" t="n">
        <v>42270.68521990741</v>
      </c>
      <c r="D2440" t="s">
        <v>7895</v>
      </c>
      <c r="E2440" t="s">
        <v>7896</v>
      </c>
      <c r="F2440" t="s">
        <v>7897</v>
      </c>
      <c r="G2440" t="s">
        <v>7898</v>
      </c>
      <c r="H2440" t="s">
        <v>7899</v>
      </c>
    </row>
    <row r="2441" spans="1:8">
      <c r="A2441" t="n">
        <v>2440</v>
      </c>
      <c r="B2441" t="s">
        <v>1</v>
      </c>
      <c r="C2441" s="1" t="n">
        <v>42229.74491898148</v>
      </c>
      <c r="D2441" t="s">
        <v>7900</v>
      </c>
      <c r="E2441" t="s">
        <v>7901</v>
      </c>
      <c r="F2441" t="s">
        <v>7902</v>
      </c>
      <c r="G2441" t="s">
        <v>7903</v>
      </c>
      <c r="H2441" t="s">
        <v>7904</v>
      </c>
    </row>
    <row r="2442" spans="1:8">
      <c r="A2442" t="n">
        <v>2441</v>
      </c>
      <c r="B2442" t="s">
        <v>8</v>
      </c>
      <c r="C2442" s="1" t="n">
        <v>42130.91519675926</v>
      </c>
      <c r="D2442" t="s">
        <v>7905</v>
      </c>
      <c r="E2442" t="s">
        <v>25</v>
      </c>
      <c r="F2442" t="s">
        <v>7906</v>
      </c>
      <c r="G2442" t="s">
        <v>7907</v>
      </c>
      <c r="H2442" t="s">
        <v>7908</v>
      </c>
    </row>
    <row r="2443" spans="1:8">
      <c r="A2443" t="n">
        <v>2442</v>
      </c>
      <c r="B2443" t="s">
        <v>8</v>
      </c>
      <c r="C2443" s="1" t="n">
        <v>42382.65960648148</v>
      </c>
      <c r="D2443" t="s">
        <v>7909</v>
      </c>
      <c r="E2443" t="s">
        <v>7910</v>
      </c>
      <c r="F2443" t="s">
        <v>92</v>
      </c>
      <c r="G2443" t="s">
        <v>7911</v>
      </c>
      <c r="H2443" t="s">
        <v>7912</v>
      </c>
    </row>
    <row r="2444" spans="1:8">
      <c r="A2444" t="n">
        <v>2443</v>
      </c>
      <c r="B2444" t="s">
        <v>8</v>
      </c>
      <c r="C2444" s="1" t="n">
        <v>40294.71010416667</v>
      </c>
      <c r="D2444" t="s">
        <v>7913</v>
      </c>
      <c r="E2444" t="s">
        <v>7914</v>
      </c>
      <c r="F2444" t="s">
        <v>56</v>
      </c>
      <c r="G2444" t="s">
        <v>7915</v>
      </c>
      <c r="H2444" t="s">
        <v>7916</v>
      </c>
    </row>
    <row r="2445" spans="1:8">
      <c r="A2445" t="n">
        <v>2444</v>
      </c>
      <c r="B2445" t="s">
        <v>8</v>
      </c>
      <c r="C2445" s="1" t="n">
        <v>39764.1445949074</v>
      </c>
      <c r="D2445" t="s">
        <v>7917</v>
      </c>
      <c r="E2445" t="s">
        <v>56</v>
      </c>
      <c r="F2445" t="s">
        <v>7918</v>
      </c>
      <c r="G2445" t="s">
        <v>7919</v>
      </c>
      <c r="H2445" t="s">
        <v>7920</v>
      </c>
    </row>
    <row r="2446" spans="1:8">
      <c r="A2446" t="n">
        <v>2445</v>
      </c>
      <c r="B2446" t="s">
        <v>1</v>
      </c>
      <c r="C2446" s="1" t="n">
        <v>42362.81633101852</v>
      </c>
      <c r="D2446" t="s">
        <v>7921</v>
      </c>
      <c r="E2446" t="s">
        <v>24</v>
      </c>
      <c r="F2446" t="s">
        <v>7922</v>
      </c>
      <c r="G2446" t="s">
        <v>7923</v>
      </c>
      <c r="H2446" t="s">
        <v>7924</v>
      </c>
    </row>
    <row r="2447" spans="1:8">
      <c r="A2447" t="n">
        <v>2446</v>
      </c>
      <c r="B2447" t="s">
        <v>8</v>
      </c>
      <c r="C2447" s="1" t="n">
        <v>39765.67079861111</v>
      </c>
      <c r="D2447" t="s">
        <v>7925</v>
      </c>
      <c r="E2447" t="s">
        <v>7926</v>
      </c>
      <c r="F2447" t="s">
        <v>7927</v>
      </c>
      <c r="G2447" t="s">
        <v>7928</v>
      </c>
      <c r="H2447" t="s">
        <v>7929</v>
      </c>
    </row>
    <row r="2448" spans="1:8">
      <c r="A2448" t="n">
        <v>2447</v>
      </c>
      <c r="B2448" t="s">
        <v>8</v>
      </c>
      <c r="C2448" s="1" t="n">
        <v>41849.79657407408</v>
      </c>
      <c r="D2448" t="s">
        <v>7930</v>
      </c>
      <c r="E2448" t="s">
        <v>7931</v>
      </c>
      <c r="F2448" t="s">
        <v>555</v>
      </c>
      <c r="G2448" t="s">
        <v>7932</v>
      </c>
      <c r="H2448" t="s">
        <v>7933</v>
      </c>
    </row>
    <row r="2449" spans="1:8">
      <c r="A2449" t="n">
        <v>2448</v>
      </c>
      <c r="B2449" t="s">
        <v>1</v>
      </c>
      <c r="C2449" s="1" t="n">
        <v>42443.88060185185</v>
      </c>
      <c r="D2449" t="s">
        <v>7934</v>
      </c>
      <c r="E2449" t="s">
        <v>24</v>
      </c>
      <c r="F2449" t="s">
        <v>7922</v>
      </c>
      <c r="G2449" t="s">
        <v>7935</v>
      </c>
      <c r="H2449" t="s">
        <v>7936</v>
      </c>
    </row>
    <row r="2450" spans="1:8">
      <c r="A2450" t="n">
        <v>2449</v>
      </c>
      <c r="B2450" t="s">
        <v>8</v>
      </c>
      <c r="C2450" s="1" t="n">
        <v>42286.83796296296</v>
      </c>
      <c r="D2450" t="s">
        <v>7937</v>
      </c>
      <c r="E2450" t="s">
        <v>6736</v>
      </c>
      <c r="F2450" t="s">
        <v>7938</v>
      </c>
      <c r="G2450" t="s">
        <v>6737</v>
      </c>
      <c r="H2450" t="s">
        <v>7939</v>
      </c>
    </row>
    <row r="2451" spans="1:8">
      <c r="A2451" t="n">
        <v>2450</v>
      </c>
      <c r="B2451" t="s">
        <v>8</v>
      </c>
      <c r="C2451" s="1" t="n">
        <v>42240.82958333333</v>
      </c>
      <c r="D2451" t="s">
        <v>7940</v>
      </c>
      <c r="E2451" t="s">
        <v>3168</v>
      </c>
      <c r="F2451" t="s">
        <v>7941</v>
      </c>
      <c r="G2451" t="s">
        <v>7942</v>
      </c>
      <c r="H2451" t="s">
        <v>7943</v>
      </c>
    </row>
    <row r="2452" spans="1:8">
      <c r="A2452" t="n">
        <v>2451</v>
      </c>
      <c r="B2452" t="s">
        <v>8</v>
      </c>
      <c r="C2452" s="1" t="n">
        <v>42076.58498842592</v>
      </c>
      <c r="D2452" t="s">
        <v>7944</v>
      </c>
      <c r="E2452" t="s">
        <v>179</v>
      </c>
      <c r="F2452" t="s">
        <v>25</v>
      </c>
      <c r="G2452" t="s">
        <v>7945</v>
      </c>
      <c r="H2452" t="s">
        <v>7946</v>
      </c>
    </row>
    <row r="2453" spans="1:8">
      <c r="A2453" t="n">
        <v>2452</v>
      </c>
      <c r="B2453" t="s">
        <v>8</v>
      </c>
      <c r="C2453" s="1" t="n">
        <v>42352.75</v>
      </c>
      <c r="D2453" t="s">
        <v>7947</v>
      </c>
      <c r="E2453" t="s">
        <v>7948</v>
      </c>
      <c r="F2453" t="s">
        <v>4078</v>
      </c>
      <c r="G2453" t="s">
        <v>7949</v>
      </c>
      <c r="H2453" t="s">
        <v>7950</v>
      </c>
    </row>
    <row r="2454" spans="1:8">
      <c r="A2454" t="n">
        <v>2453</v>
      </c>
      <c r="B2454" t="s">
        <v>8</v>
      </c>
      <c r="C2454" s="1" t="n">
        <v>41929.79434027777</v>
      </c>
      <c r="D2454" t="s">
        <v>7951</v>
      </c>
      <c r="E2454" t="s">
        <v>7952</v>
      </c>
      <c r="F2454" t="s">
        <v>555</v>
      </c>
      <c r="G2454" t="s">
        <v>7953</v>
      </c>
      <c r="H2454" t="s">
        <v>7954</v>
      </c>
    </row>
    <row r="2455" spans="1:8">
      <c r="A2455" t="n">
        <v>2454</v>
      </c>
      <c r="B2455" t="s">
        <v>1</v>
      </c>
      <c r="C2455" s="1" t="n">
        <v>42060.64482638889</v>
      </c>
      <c r="D2455" t="s">
        <v>7955</v>
      </c>
      <c r="E2455" t="s">
        <v>7956</v>
      </c>
      <c r="F2455" t="s">
        <v>56</v>
      </c>
      <c r="G2455" t="s">
        <v>7957</v>
      </c>
      <c r="H2455" t="s">
        <v>7958</v>
      </c>
    </row>
    <row r="2456" spans="1:8">
      <c r="A2456" t="n">
        <v>2455</v>
      </c>
      <c r="B2456" t="s">
        <v>8</v>
      </c>
      <c r="C2456" s="1" t="n">
        <v>42278.85524305556</v>
      </c>
      <c r="D2456" t="s">
        <v>7959</v>
      </c>
      <c r="E2456" t="s">
        <v>7960</v>
      </c>
      <c r="F2456" t="s">
        <v>56</v>
      </c>
      <c r="G2456">
        <f>?UTF-8?B?RG9jdG9ycyBGb3IgQW1lcmljYSBBbm51YWwgUmVjZXB0aW9u?=</f>
        <v/>
      </c>
      <c r="H2456" t="s">
        <v>7961</v>
      </c>
    </row>
    <row r="2457" spans="1:8">
      <c r="A2457" t="n">
        <v>2456</v>
      </c>
      <c r="B2457" t="s">
        <v>8</v>
      </c>
      <c r="C2457" s="1" t="n">
        <v>40008.57821759259</v>
      </c>
      <c r="D2457" t="s">
        <v>7962</v>
      </c>
      <c r="E2457" t="s">
        <v>19</v>
      </c>
      <c r="F2457" t="s">
        <v>20</v>
      </c>
      <c r="G2457" t="s">
        <v>7963</v>
      </c>
      <c r="H2457" t="s">
        <v>7964</v>
      </c>
    </row>
    <row r="2458" spans="1:8">
      <c r="A2458" t="n">
        <v>2457</v>
      </c>
      <c r="B2458" t="s">
        <v>8</v>
      </c>
      <c r="C2458" s="1" t="n">
        <v>42442.84430555555</v>
      </c>
      <c r="D2458" t="s">
        <v>7965</v>
      </c>
      <c r="E2458" t="s">
        <v>7966</v>
      </c>
      <c r="F2458" t="s">
        <v>1264</v>
      </c>
      <c r="G2458" t="s">
        <v>7967</v>
      </c>
      <c r="H2458" t="s">
        <v>7968</v>
      </c>
    </row>
    <row r="2459" spans="1:8">
      <c r="A2459" t="n">
        <v>2458</v>
      </c>
      <c r="B2459" t="s">
        <v>1</v>
      </c>
      <c r="C2459" s="1" t="n">
        <v>42431.83849537037</v>
      </c>
      <c r="D2459" t="s">
        <v>7969</v>
      </c>
      <c r="E2459" t="s">
        <v>7970</v>
      </c>
      <c r="F2459" t="s">
        <v>376</v>
      </c>
      <c r="G2459" t="s">
        <v>7971</v>
      </c>
      <c r="H2459" t="s">
        <v>7972</v>
      </c>
    </row>
    <row r="2460" spans="1:8">
      <c r="A2460" t="n">
        <v>2459</v>
      </c>
      <c r="B2460" t="s">
        <v>8</v>
      </c>
      <c r="C2460" s="1" t="n">
        <v>42079.49712962963</v>
      </c>
      <c r="D2460" t="s">
        <v>7973</v>
      </c>
      <c r="E2460" t="s">
        <v>25</v>
      </c>
      <c r="F2460" t="s">
        <v>7974</v>
      </c>
      <c r="G2460" t="s">
        <v>7975</v>
      </c>
      <c r="H2460" t="s">
        <v>7976</v>
      </c>
    </row>
    <row r="2461" spans="1:8">
      <c r="A2461" t="n">
        <v>2460</v>
      </c>
      <c r="B2461" t="s">
        <v>8</v>
      </c>
      <c r="C2461" s="1" t="n">
        <v>42257.07170138889</v>
      </c>
      <c r="D2461" t="s">
        <v>7977</v>
      </c>
      <c r="E2461" t="s">
        <v>179</v>
      </c>
      <c r="F2461" t="s">
        <v>1264</v>
      </c>
      <c r="G2461" t="s">
        <v>7978</v>
      </c>
      <c r="H2461" t="s">
        <v>7979</v>
      </c>
    </row>
    <row r="2462" spans="1:8">
      <c r="A2462" t="n">
        <v>2461</v>
      </c>
      <c r="B2462" t="s">
        <v>8</v>
      </c>
      <c r="C2462" s="1" t="n">
        <v>41560.97591435185</v>
      </c>
      <c r="D2462" t="s">
        <v>7980</v>
      </c>
      <c r="E2462" t="s">
        <v>7981</v>
      </c>
      <c r="F2462" t="s">
        <v>25</v>
      </c>
      <c r="G2462" t="s">
        <v>7982</v>
      </c>
      <c r="H2462" t="s">
        <v>7983</v>
      </c>
    </row>
    <row r="2463" spans="1:8">
      <c r="A2463" t="n">
        <v>2462</v>
      </c>
      <c r="B2463" t="s">
        <v>8</v>
      </c>
      <c r="C2463" s="1" t="n">
        <v>41205.85121527778</v>
      </c>
      <c r="D2463" t="s">
        <v>7984</v>
      </c>
      <c r="E2463" t="s">
        <v>7985</v>
      </c>
      <c r="F2463" t="s">
        <v>56</v>
      </c>
      <c r="G2463" t="s">
        <v>7986</v>
      </c>
      <c r="H2463" t="s">
        <v>7987</v>
      </c>
    </row>
    <row r="2464" spans="1:8">
      <c r="A2464" t="n">
        <v>2463</v>
      </c>
      <c r="B2464" t="s">
        <v>8</v>
      </c>
      <c r="C2464" s="1" t="n">
        <v>41880.76113425926</v>
      </c>
      <c r="D2464" t="s">
        <v>7988</v>
      </c>
      <c r="E2464" t="s">
        <v>4801</v>
      </c>
      <c r="F2464" t="s">
        <v>52</v>
      </c>
      <c r="G2464" t="s">
        <v>7989</v>
      </c>
      <c r="H2464" t="s">
        <v>7990</v>
      </c>
    </row>
    <row r="2465" spans="1:8">
      <c r="A2465" t="n">
        <v>2464</v>
      </c>
      <c r="B2465" t="s">
        <v>8</v>
      </c>
      <c r="C2465" s="1" t="n">
        <v>39818.70796296297</v>
      </c>
      <c r="D2465" t="s">
        <v>7991</v>
      </c>
      <c r="E2465" t="s">
        <v>1808</v>
      </c>
      <c r="F2465" t="s">
        <v>387</v>
      </c>
      <c r="G2465" t="s">
        <v>7992</v>
      </c>
      <c r="H2465" t="s">
        <v>7993</v>
      </c>
    </row>
    <row r="2466" spans="1:8">
      <c r="A2466" t="n">
        <v>2465</v>
      </c>
      <c r="B2466" t="s">
        <v>8</v>
      </c>
      <c r="C2466" s="1" t="n">
        <v>39966.76216435185</v>
      </c>
      <c r="D2466" t="s">
        <v>7994</v>
      </c>
      <c r="E2466" t="s">
        <v>1159</v>
      </c>
      <c r="F2466" t="s">
        <v>56</v>
      </c>
      <c r="G2466" t="s">
        <v>7995</v>
      </c>
      <c r="H2466" t="s">
        <v>7996</v>
      </c>
    </row>
    <row r="2467" spans="1:8">
      <c r="A2467" t="n">
        <v>2466</v>
      </c>
      <c r="B2467" t="s">
        <v>8</v>
      </c>
      <c r="C2467" s="1" t="n">
        <v>42201.56474537037</v>
      </c>
      <c r="D2467" t="s">
        <v>7997</v>
      </c>
      <c r="E2467" t="s">
        <v>7998</v>
      </c>
      <c r="F2467" t="s">
        <v>25</v>
      </c>
      <c r="G2467" t="s">
        <v>5888</v>
      </c>
      <c r="H2467" t="s">
        <v>7999</v>
      </c>
    </row>
    <row r="2468" spans="1:8">
      <c r="A2468" t="n">
        <v>2467</v>
      </c>
      <c r="B2468" t="s">
        <v>8</v>
      </c>
      <c r="C2468" s="1" t="n">
        <v>42324.72039351852</v>
      </c>
      <c r="D2468" t="s">
        <v>8000</v>
      </c>
      <c r="E2468" t="s">
        <v>6073</v>
      </c>
      <c r="F2468" t="s">
        <v>56</v>
      </c>
      <c r="G2468" t="s">
        <v>8001</v>
      </c>
      <c r="H2468" t="s">
        <v>8002</v>
      </c>
    </row>
    <row r="2469" spans="1:8">
      <c r="A2469" t="n">
        <v>2468</v>
      </c>
      <c r="B2469" t="s">
        <v>8</v>
      </c>
      <c r="C2469" s="1" t="n">
        <v>42379.94554398148</v>
      </c>
      <c r="D2469" t="s">
        <v>8003</v>
      </c>
      <c r="E2469" t="s">
        <v>25</v>
      </c>
      <c r="F2469" t="s">
        <v>2099</v>
      </c>
      <c r="G2469" t="s">
        <v>8004</v>
      </c>
      <c r="H2469" t="s">
        <v>8005</v>
      </c>
    </row>
    <row r="2470" spans="1:8">
      <c r="A2470" t="n">
        <v>2469</v>
      </c>
      <c r="B2470" t="s">
        <v>8</v>
      </c>
      <c r="C2470" s="1" t="n">
        <v>42171.6922337963</v>
      </c>
      <c r="D2470" t="s">
        <v>8006</v>
      </c>
      <c r="E2470" t="s">
        <v>8007</v>
      </c>
      <c r="F2470" t="s">
        <v>56</v>
      </c>
      <c r="G2470" t="s">
        <v>8008</v>
      </c>
      <c r="H2470" t="s">
        <v>8009</v>
      </c>
    </row>
    <row r="2471" spans="1:8">
      <c r="A2471" t="n">
        <v>2470</v>
      </c>
      <c r="B2471" t="s">
        <v>8</v>
      </c>
      <c r="C2471" s="1" t="n">
        <v>42058.79178240741</v>
      </c>
      <c r="D2471" t="s">
        <v>8010</v>
      </c>
      <c r="E2471" t="s">
        <v>25</v>
      </c>
      <c r="F2471" t="s">
        <v>8011</v>
      </c>
      <c r="G2471" t="s">
        <v>7849</v>
      </c>
      <c r="H2471" t="s">
        <v>8012</v>
      </c>
    </row>
    <row r="2472" spans="1:8">
      <c r="A2472" t="n">
        <v>2471</v>
      </c>
      <c r="B2472" t="s">
        <v>8</v>
      </c>
      <c r="C2472" s="1" t="n">
        <v>42136.27980324074</v>
      </c>
      <c r="D2472" t="s">
        <v>8013</v>
      </c>
      <c r="E2472" t="s">
        <v>25</v>
      </c>
      <c r="F2472" t="s">
        <v>8014</v>
      </c>
      <c r="G2472" t="s">
        <v>8015</v>
      </c>
      <c r="H2472" t="s">
        <v>8016</v>
      </c>
    </row>
    <row r="2473" spans="1:8">
      <c r="A2473" t="n">
        <v>2472</v>
      </c>
      <c r="B2473" t="s">
        <v>8</v>
      </c>
      <c r="C2473" s="1" t="n">
        <v>40436.62408564815</v>
      </c>
      <c r="D2473" t="s">
        <v>8017</v>
      </c>
      <c r="E2473" t="s">
        <v>2467</v>
      </c>
      <c r="F2473" t="s">
        <v>283</v>
      </c>
      <c r="G2473" t="s">
        <v>8018</v>
      </c>
      <c r="H2473" t="s">
        <v>8019</v>
      </c>
    </row>
    <row r="2474" spans="1:8">
      <c r="A2474" t="n">
        <v>2473</v>
      </c>
      <c r="B2474" t="s">
        <v>8</v>
      </c>
      <c r="C2474" s="1" t="n">
        <v>40343.61113425926</v>
      </c>
      <c r="D2474" t="s">
        <v>8020</v>
      </c>
      <c r="E2474" t="s">
        <v>2467</v>
      </c>
      <c r="F2474" t="s">
        <v>283</v>
      </c>
      <c r="G2474" t="s">
        <v>8021</v>
      </c>
      <c r="H2474" t="s">
        <v>8022</v>
      </c>
    </row>
    <row r="2475" spans="1:8">
      <c r="A2475" t="n">
        <v>2474</v>
      </c>
      <c r="B2475" t="s">
        <v>8</v>
      </c>
      <c r="C2475" s="1" t="n">
        <v>39415.61341435185</v>
      </c>
      <c r="D2475" t="s">
        <v>8023</v>
      </c>
      <c r="E2475" t="s">
        <v>8024</v>
      </c>
      <c r="F2475" t="s">
        <v>8025</v>
      </c>
      <c r="G2475" t="s">
        <v>8026</v>
      </c>
      <c r="H2475" t="s">
        <v>8027</v>
      </c>
    </row>
    <row r="2476" spans="1:8">
      <c r="A2476" t="n">
        <v>2475</v>
      </c>
      <c r="B2476" t="s">
        <v>8</v>
      </c>
      <c r="C2476" s="1" t="n">
        <v>42321.83486111111</v>
      </c>
      <c r="D2476" t="s">
        <v>8028</v>
      </c>
      <c r="E2476" t="s">
        <v>6988</v>
      </c>
      <c r="F2476" t="s">
        <v>25</v>
      </c>
      <c r="G2476" t="s">
        <v>8029</v>
      </c>
      <c r="H2476" t="s">
        <v>8030</v>
      </c>
    </row>
    <row r="2477" spans="1:8">
      <c r="A2477" t="n">
        <v>2476</v>
      </c>
      <c r="B2477" t="s">
        <v>1</v>
      </c>
      <c r="C2477" s="1" t="n">
        <v>42227.9574537037</v>
      </c>
      <c r="D2477" t="s">
        <v>8031</v>
      </c>
      <c r="E2477" t="s">
        <v>8032</v>
      </c>
      <c r="F2477" t="s">
        <v>8033</v>
      </c>
      <c r="G2477" t="s">
        <v>8034</v>
      </c>
      <c r="H2477" t="s">
        <v>8035</v>
      </c>
    </row>
    <row r="2478" spans="1:8">
      <c r="A2478" t="n">
        <v>2477</v>
      </c>
      <c r="B2478" t="s">
        <v>8</v>
      </c>
      <c r="C2478" s="1" t="n">
        <v>42069.5775</v>
      </c>
      <c r="D2478" t="s">
        <v>8036</v>
      </c>
      <c r="E2478" t="s">
        <v>25</v>
      </c>
      <c r="F2478" t="s">
        <v>8037</v>
      </c>
      <c r="G2478" t="s">
        <v>8038</v>
      </c>
      <c r="H2478" t="s">
        <v>8039</v>
      </c>
    </row>
    <row r="2479" spans="1:8">
      <c r="A2479" t="n">
        <v>2478</v>
      </c>
      <c r="B2479" t="s">
        <v>8</v>
      </c>
      <c r="C2479" s="1" t="n">
        <v>42285.65809027778</v>
      </c>
      <c r="D2479" t="s">
        <v>8040</v>
      </c>
      <c r="E2479" t="s">
        <v>8041</v>
      </c>
      <c r="F2479" t="s">
        <v>555</v>
      </c>
      <c r="G2479">
        <f>?utf-8?Q?=E2=9C=8E_we_still_need_you_to_sign_this_John?=</f>
        <v/>
      </c>
      <c r="H2479" t="s">
        <v>8042</v>
      </c>
    </row>
    <row r="2480" spans="1:8">
      <c r="A2480" t="n">
        <v>2479</v>
      </c>
      <c r="B2480" t="s">
        <v>8</v>
      </c>
      <c r="C2480" s="1" t="n">
        <v>40227.75769675926</v>
      </c>
      <c r="D2480" t="s">
        <v>8043</v>
      </c>
      <c r="E2480" t="s">
        <v>1852</v>
      </c>
      <c r="F2480" t="s">
        <v>20</v>
      </c>
      <c r="G2480" t="s">
        <v>8044</v>
      </c>
      <c r="H2480" t="s">
        <v>8045</v>
      </c>
    </row>
    <row r="2481" spans="1:8">
      <c r="A2481" t="n">
        <v>2480</v>
      </c>
      <c r="B2481" t="s">
        <v>1</v>
      </c>
      <c r="C2481" s="1" t="n">
        <v>42276.93872685185</v>
      </c>
      <c r="D2481" t="s">
        <v>8046</v>
      </c>
      <c r="E2481" t="s">
        <v>6747</v>
      </c>
      <c r="F2481" t="s">
        <v>8047</v>
      </c>
      <c r="G2481" t="s">
        <v>8048</v>
      </c>
      <c r="H2481" t="s">
        <v>8049</v>
      </c>
    </row>
    <row r="2482" spans="1:8">
      <c r="A2482" t="n">
        <v>2481</v>
      </c>
      <c r="B2482" t="s">
        <v>8</v>
      </c>
      <c r="C2482" s="1" t="n">
        <v>39507.00231481482</v>
      </c>
      <c r="D2482" t="s">
        <v>8050</v>
      </c>
      <c r="E2482" t="s">
        <v>8051</v>
      </c>
      <c r="F2482" t="s">
        <v>56</v>
      </c>
      <c r="G2482" t="s">
        <v>8052</v>
      </c>
      <c r="H2482" t="s">
        <v>8053</v>
      </c>
    </row>
    <row r="2483" spans="1:8">
      <c r="A2483" t="n">
        <v>2482</v>
      </c>
      <c r="B2483" t="s">
        <v>8</v>
      </c>
      <c r="C2483" s="1" t="n">
        <v>42399.88753472222</v>
      </c>
      <c r="D2483" t="s">
        <v>8054</v>
      </c>
      <c r="E2483" t="s">
        <v>7998</v>
      </c>
      <c r="F2483" t="s">
        <v>25</v>
      </c>
      <c r="G2483" t="s">
        <v>8055</v>
      </c>
      <c r="H2483" t="s">
        <v>8056</v>
      </c>
    </row>
    <row r="2484" spans="1:8">
      <c r="A2484" t="n">
        <v>2483</v>
      </c>
      <c r="B2484" t="s">
        <v>8</v>
      </c>
      <c r="C2484" s="1" t="n">
        <v>42065.85288194445</v>
      </c>
      <c r="D2484" t="s">
        <v>8057</v>
      </c>
      <c r="E2484" t="s">
        <v>25</v>
      </c>
      <c r="F2484" t="s">
        <v>8058</v>
      </c>
      <c r="G2484" t="s">
        <v>8059</v>
      </c>
      <c r="H2484" t="s">
        <v>8060</v>
      </c>
    </row>
    <row r="2485" spans="1:8">
      <c r="A2485" t="n">
        <v>2484</v>
      </c>
      <c r="B2485" t="s">
        <v>8</v>
      </c>
      <c r="C2485" s="1" t="n">
        <v>42417.16351851852</v>
      </c>
      <c r="D2485" t="s">
        <v>8061</v>
      </c>
      <c r="E2485" t="s">
        <v>25</v>
      </c>
      <c r="F2485" t="s">
        <v>8062</v>
      </c>
      <c r="G2485" t="s">
        <v>8063</v>
      </c>
      <c r="H2485" t="s">
        <v>8064</v>
      </c>
    </row>
    <row r="2486" spans="1:8">
      <c r="A2486" t="n">
        <v>2485</v>
      </c>
      <c r="B2486" t="s">
        <v>8</v>
      </c>
      <c r="C2486" s="1" t="n">
        <v>39437.88587962963</v>
      </c>
      <c r="D2486" t="s">
        <v>8065</v>
      </c>
      <c r="E2486" t="s">
        <v>7518</v>
      </c>
      <c r="F2486" t="s">
        <v>8066</v>
      </c>
      <c r="G2486" t="s">
        <v>8067</v>
      </c>
      <c r="H2486" t="s">
        <v>8068</v>
      </c>
    </row>
    <row r="2487" spans="1:8">
      <c r="A2487" t="n">
        <v>2486</v>
      </c>
      <c r="B2487" t="s">
        <v>8</v>
      </c>
      <c r="C2487" s="1" t="n">
        <v>42249.7278125</v>
      </c>
      <c r="D2487" t="s">
        <v>8069</v>
      </c>
      <c r="E2487" t="s">
        <v>8070</v>
      </c>
      <c r="F2487" t="s">
        <v>25</v>
      </c>
      <c r="G2487" t="s">
        <v>8071</v>
      </c>
      <c r="H2487" t="s">
        <v>8072</v>
      </c>
    </row>
    <row r="2488" spans="1:8">
      <c r="A2488" t="n">
        <v>2487</v>
      </c>
      <c r="B2488" t="s">
        <v>8</v>
      </c>
      <c r="C2488" s="1" t="n">
        <v>42051.72149305556</v>
      </c>
      <c r="D2488" t="s">
        <v>8073</v>
      </c>
      <c r="E2488" t="s">
        <v>25</v>
      </c>
      <c r="F2488" t="s">
        <v>2099</v>
      </c>
      <c r="G2488" t="s">
        <v>8074</v>
      </c>
      <c r="H2488" t="s">
        <v>8075</v>
      </c>
    </row>
    <row r="2489" spans="1:8">
      <c r="A2489" t="n">
        <v>2488</v>
      </c>
      <c r="B2489" t="s">
        <v>8</v>
      </c>
      <c r="C2489" s="1" t="n">
        <v>39730.76084490741</v>
      </c>
      <c r="D2489" t="s">
        <v>8076</v>
      </c>
      <c r="E2489" t="s">
        <v>5192</v>
      </c>
      <c r="F2489" t="s">
        <v>8077</v>
      </c>
      <c r="G2489" t="s">
        <v>8078</v>
      </c>
      <c r="H2489" t="s">
        <v>8079</v>
      </c>
    </row>
    <row r="2490" spans="1:8">
      <c r="A2490" t="n">
        <v>2489</v>
      </c>
      <c r="B2490" t="s">
        <v>8</v>
      </c>
      <c r="C2490" s="1" t="n">
        <v>42345.90414351852</v>
      </c>
      <c r="D2490" t="s">
        <v>8080</v>
      </c>
      <c r="E2490" t="s">
        <v>25</v>
      </c>
      <c r="F2490" t="s">
        <v>7780</v>
      </c>
      <c r="G2490" t="s">
        <v>8081</v>
      </c>
      <c r="H2490" t="s">
        <v>8082</v>
      </c>
    </row>
    <row r="2491" spans="1:8">
      <c r="A2491" t="n">
        <v>2490</v>
      </c>
      <c r="B2491" t="s">
        <v>8</v>
      </c>
      <c r="C2491" s="1" t="n">
        <v>42342.29166666666</v>
      </c>
      <c r="D2491" t="s">
        <v>8083</v>
      </c>
      <c r="E2491" t="s">
        <v>509</v>
      </c>
      <c r="F2491" t="s">
        <v>52</v>
      </c>
      <c r="G2491" t="s">
        <v>8084</v>
      </c>
      <c r="H2491" t="s">
        <v>8085</v>
      </c>
    </row>
    <row r="2492" spans="1:8">
      <c r="A2492" t="n">
        <v>2491</v>
      </c>
      <c r="B2492" t="s">
        <v>1</v>
      </c>
      <c r="C2492" s="1" t="n">
        <v>42407.95391203704</v>
      </c>
      <c r="D2492" t="s">
        <v>8086</v>
      </c>
      <c r="E2492" t="s">
        <v>8087</v>
      </c>
      <c r="F2492" t="s">
        <v>376</v>
      </c>
      <c r="G2492" t="s">
        <v>8063</v>
      </c>
      <c r="H2492" t="s">
        <v>8088</v>
      </c>
    </row>
    <row r="2493" spans="1:8">
      <c r="A2493" t="n">
        <v>2492</v>
      </c>
      <c r="B2493" t="s">
        <v>1</v>
      </c>
      <c r="C2493" s="1" t="n">
        <v>42040.17203703704</v>
      </c>
      <c r="D2493" t="s">
        <v>8089</v>
      </c>
      <c r="E2493" t="s">
        <v>6654</v>
      </c>
      <c r="F2493" t="s">
        <v>7262</v>
      </c>
      <c r="G2493" t="s">
        <v>8090</v>
      </c>
      <c r="H2493" t="s">
        <v>8091</v>
      </c>
    </row>
    <row r="2494" spans="1:8">
      <c r="A2494" t="n">
        <v>2493</v>
      </c>
      <c r="B2494" t="s">
        <v>8</v>
      </c>
      <c r="C2494" s="1" t="n">
        <v>42008.86528935185</v>
      </c>
      <c r="D2494" t="s">
        <v>8092</v>
      </c>
      <c r="E2494" t="s">
        <v>25</v>
      </c>
      <c r="F2494" t="s">
        <v>6529</v>
      </c>
      <c r="G2494" t="s">
        <v>8093</v>
      </c>
      <c r="H2494" t="s">
        <v>8094</v>
      </c>
    </row>
    <row r="2495" spans="1:8">
      <c r="A2495" t="n">
        <v>2494</v>
      </c>
      <c r="B2495" t="s">
        <v>8</v>
      </c>
      <c r="C2495" s="1" t="n">
        <v>42447.8521412037</v>
      </c>
      <c r="D2495" t="s">
        <v>8095</v>
      </c>
      <c r="E2495" t="s">
        <v>24</v>
      </c>
      <c r="F2495" t="s">
        <v>2742</v>
      </c>
      <c r="G2495" t="s">
        <v>8096</v>
      </c>
      <c r="H2495" t="s">
        <v>8097</v>
      </c>
    </row>
    <row r="2496" spans="1:8">
      <c r="A2496" t="n">
        <v>2495</v>
      </c>
      <c r="B2496" t="s">
        <v>8</v>
      </c>
      <c r="C2496" s="1" t="n">
        <v>42314.68340277778</v>
      </c>
      <c r="D2496" t="s">
        <v>8098</v>
      </c>
      <c r="E2496" t="s">
        <v>8099</v>
      </c>
      <c r="F2496" t="s">
        <v>1369</v>
      </c>
      <c r="G2496" t="s">
        <v>8100</v>
      </c>
      <c r="H2496" t="s">
        <v>8101</v>
      </c>
    </row>
    <row r="2497" spans="1:8">
      <c r="A2497" t="n">
        <v>2496</v>
      </c>
      <c r="B2497" t="s">
        <v>8</v>
      </c>
      <c r="C2497" s="1" t="n">
        <v>41931.47853009259</v>
      </c>
      <c r="D2497" t="s">
        <v>8102</v>
      </c>
      <c r="E2497" t="s">
        <v>25</v>
      </c>
      <c r="F2497" t="s">
        <v>6654</v>
      </c>
      <c r="G2497" t="s">
        <v>8103</v>
      </c>
      <c r="H2497" t="s">
        <v>8104</v>
      </c>
    </row>
    <row r="2498" spans="1:8">
      <c r="A2498" t="n">
        <v>2497</v>
      </c>
      <c r="B2498" t="s">
        <v>1</v>
      </c>
      <c r="C2498" s="1" t="n">
        <v>41989.85572916667</v>
      </c>
      <c r="D2498" t="s">
        <v>8105</v>
      </c>
      <c r="E2498" t="s">
        <v>6729</v>
      </c>
      <c r="F2498" t="s">
        <v>8106</v>
      </c>
      <c r="G2498" t="s">
        <v>8107</v>
      </c>
      <c r="H2498" t="s">
        <v>8108</v>
      </c>
    </row>
    <row r="2499" spans="1:8">
      <c r="A2499" t="n">
        <v>2498</v>
      </c>
      <c r="B2499" t="s">
        <v>8</v>
      </c>
      <c r="C2499" s="1" t="n">
        <v>40911.71436342593</v>
      </c>
      <c r="D2499" t="s">
        <v>8109</v>
      </c>
      <c r="E2499" t="s">
        <v>484</v>
      </c>
      <c r="F2499" t="s">
        <v>485</v>
      </c>
      <c r="G2499" t="s">
        <v>8110</v>
      </c>
      <c r="H2499" t="s">
        <v>8111</v>
      </c>
    </row>
    <row r="2500" spans="1:8">
      <c r="A2500" t="n">
        <v>2499</v>
      </c>
      <c r="B2500" t="s">
        <v>8</v>
      </c>
      <c r="C2500" s="1" t="n">
        <v>42310.00744212963</v>
      </c>
      <c r="D2500" t="s">
        <v>8112</v>
      </c>
      <c r="E2500" t="s">
        <v>4793</v>
      </c>
      <c r="F2500" t="s">
        <v>4794</v>
      </c>
      <c r="G2500" t="s">
        <v>8113</v>
      </c>
      <c r="H2500" t="s">
        <v>8114</v>
      </c>
    </row>
    <row r="2501" spans="1:8">
      <c r="A2501" t="n">
        <v>2500</v>
      </c>
      <c r="B2501" t="s">
        <v>8</v>
      </c>
      <c r="C2501" s="1" t="n">
        <v>39758.10696759259</v>
      </c>
      <c r="D2501" t="s">
        <v>8115</v>
      </c>
      <c r="E2501" t="s">
        <v>56</v>
      </c>
      <c r="F2501" t="s">
        <v>8116</v>
      </c>
      <c r="G2501" t="s">
        <v>8117</v>
      </c>
      <c r="H2501" t="s">
        <v>8118</v>
      </c>
    </row>
    <row r="2502" spans="1:8">
      <c r="A2502" t="n">
        <v>2501</v>
      </c>
      <c r="B2502" t="s">
        <v>1</v>
      </c>
      <c r="C2502" s="1" t="n">
        <v>42053.71840277778</v>
      </c>
      <c r="D2502" t="s">
        <v>8119</v>
      </c>
      <c r="E2502" t="s">
        <v>262</v>
      </c>
      <c r="F2502" t="s">
        <v>8120</v>
      </c>
      <c r="G2502" t="s">
        <v>8121</v>
      </c>
      <c r="H2502" t="s">
        <v>8122</v>
      </c>
    </row>
    <row r="2503" spans="1:8">
      <c r="A2503" t="n">
        <v>2502</v>
      </c>
      <c r="B2503" t="s">
        <v>8</v>
      </c>
      <c r="C2503" s="1" t="n">
        <v>42025.81168981481</v>
      </c>
      <c r="D2503" t="s">
        <v>8123</v>
      </c>
      <c r="E2503">
        <f>?utf-8?Q?Robert=20Garcia=20The=20City=20Project?=
	&lt;rgarcia@cityprojectca.org&gt;</f>
        <v/>
      </c>
      <c r="F2503" t="s">
        <v>52</v>
      </c>
      <c r="G2503">
        <f>?utf-8?Q?Fair=20Housing=20Is=20a=20Bedrock=20Civil=20Rights=20Protection=3A=20The=20Supreme=20Court=20Must=20Preserve=20the=20Discriminatory=20Impact=20Standard?=</f>
        <v/>
      </c>
      <c r="H2503" t="s">
        <v>8124</v>
      </c>
    </row>
    <row r="2504" spans="1:8">
      <c r="A2504" t="n">
        <v>2503</v>
      </c>
      <c r="B2504" t="s">
        <v>1</v>
      </c>
      <c r="C2504" s="1" t="n">
        <v>42125.59684027778</v>
      </c>
      <c r="D2504" t="s">
        <v>8125</v>
      </c>
      <c r="E2504" t="s">
        <v>8126</v>
      </c>
      <c r="F2504" t="s">
        <v>25</v>
      </c>
      <c r="G2504" t="s">
        <v>8127</v>
      </c>
      <c r="H2504" t="s">
        <v>8128</v>
      </c>
    </row>
    <row r="2505" spans="1:8">
      <c r="A2505" t="n">
        <v>2504</v>
      </c>
      <c r="B2505" t="s">
        <v>8</v>
      </c>
      <c r="C2505" s="1" t="n">
        <v>42180.01273148148</v>
      </c>
      <c r="D2505" t="s">
        <v>8129</v>
      </c>
      <c r="E2505" t="s">
        <v>25</v>
      </c>
      <c r="F2505" t="s">
        <v>145</v>
      </c>
      <c r="G2505" t="s">
        <v>8130</v>
      </c>
      <c r="H2505" t="s">
        <v>8131</v>
      </c>
    </row>
    <row r="2506" spans="1:8">
      <c r="A2506" t="n">
        <v>2505</v>
      </c>
      <c r="B2506" t="s">
        <v>8</v>
      </c>
      <c r="C2506" s="1" t="n">
        <v>42320.11412037037</v>
      </c>
      <c r="D2506" t="s">
        <v>8132</v>
      </c>
      <c r="E2506" t="s">
        <v>25</v>
      </c>
      <c r="F2506" t="s">
        <v>8133</v>
      </c>
      <c r="G2506" t="s">
        <v>8134</v>
      </c>
      <c r="H2506" t="s">
        <v>8135</v>
      </c>
    </row>
    <row r="2507" spans="1:8">
      <c r="A2507" t="n">
        <v>2506</v>
      </c>
      <c r="B2507" t="s">
        <v>8</v>
      </c>
      <c r="C2507" s="1" t="n">
        <v>41857.68313657407</v>
      </c>
      <c r="D2507" t="s">
        <v>8136</v>
      </c>
      <c r="E2507" t="s">
        <v>7792</v>
      </c>
      <c r="F2507" t="s">
        <v>7793</v>
      </c>
      <c r="G2507" t="s">
        <v>8137</v>
      </c>
      <c r="H2507" t="s">
        <v>8138</v>
      </c>
    </row>
    <row r="2508" spans="1:8">
      <c r="A2508" t="n">
        <v>2507</v>
      </c>
      <c r="B2508" t="s">
        <v>8</v>
      </c>
      <c r="C2508" s="1" t="n">
        <v>42051.41217592593</v>
      </c>
      <c r="D2508" t="s">
        <v>8139</v>
      </c>
      <c r="E2508" t="s">
        <v>25</v>
      </c>
      <c r="F2508" t="s">
        <v>6203</v>
      </c>
      <c r="G2508" t="s">
        <v>8140</v>
      </c>
      <c r="H2508" t="s">
        <v>8141</v>
      </c>
    </row>
    <row r="2509" spans="1:8">
      <c r="A2509" t="n">
        <v>2508</v>
      </c>
      <c r="B2509" t="s">
        <v>8</v>
      </c>
      <c r="C2509" s="1" t="n">
        <v>42076.6992824074</v>
      </c>
      <c r="D2509" t="s">
        <v>8142</v>
      </c>
      <c r="E2509" t="s">
        <v>4949</v>
      </c>
      <c r="F2509" t="s">
        <v>8143</v>
      </c>
      <c r="G2509" t="s">
        <v>8144</v>
      </c>
      <c r="H2509" t="s">
        <v>8145</v>
      </c>
    </row>
    <row r="2510" spans="1:8">
      <c r="A2510" t="n">
        <v>2509</v>
      </c>
      <c r="B2510" t="s">
        <v>8</v>
      </c>
      <c r="C2510" s="1" t="n">
        <v>41922.74306712963</v>
      </c>
      <c r="D2510" t="s">
        <v>8146</v>
      </c>
      <c r="E2510" t="s">
        <v>8147</v>
      </c>
      <c r="F2510" t="s">
        <v>555</v>
      </c>
      <c r="G2510" t="s">
        <v>8148</v>
      </c>
      <c r="H2510" t="s">
        <v>8149</v>
      </c>
    </row>
    <row r="2511" spans="1:8">
      <c r="A2511" t="n">
        <v>2510</v>
      </c>
      <c r="B2511" t="s">
        <v>8</v>
      </c>
      <c r="C2511" s="1" t="n">
        <v>42387.95818287037</v>
      </c>
      <c r="D2511" t="s">
        <v>8150</v>
      </c>
      <c r="E2511">
        <f>?utf-8?Q?Clyde=20Williams=20For=20Congress?= &lt;contact@clyde2016.com&gt;</f>
        <v/>
      </c>
      <c r="F2511" t="s">
        <v>56</v>
      </c>
      <c r="G2511">
        <f>?utf-8?Q?Honor=20Dr.=20King=E2=80=99s=20Legacy=3A=20=20100=20Meals=20for=20100=20Needy=20Families=21?=</f>
        <v/>
      </c>
      <c r="H2511" t="s">
        <v>8151</v>
      </c>
    </row>
    <row r="2512" spans="1:8">
      <c r="A2512" t="n">
        <v>2511</v>
      </c>
      <c r="B2512" t="s">
        <v>8</v>
      </c>
      <c r="C2512" s="1" t="n">
        <v>39948.69850694444</v>
      </c>
      <c r="D2512" t="s">
        <v>8152</v>
      </c>
      <c r="E2512" t="s">
        <v>2032</v>
      </c>
      <c r="F2512" t="s">
        <v>8153</v>
      </c>
      <c r="G2512" t="s">
        <v>8154</v>
      </c>
      <c r="H2512" t="s">
        <v>8155</v>
      </c>
    </row>
    <row r="2513" spans="1:8">
      <c r="A2513" t="n">
        <v>2512</v>
      </c>
      <c r="B2513" t="s">
        <v>8</v>
      </c>
      <c r="C2513" s="1" t="n">
        <v>39785.64082175926</v>
      </c>
      <c r="D2513" t="s">
        <v>8156</v>
      </c>
      <c r="E2513" t="s">
        <v>8157</v>
      </c>
      <c r="F2513" t="s">
        <v>1808</v>
      </c>
      <c r="G2513" t="s">
        <v>8158</v>
      </c>
      <c r="H2513" t="s">
        <v>8159</v>
      </c>
    </row>
    <row r="2514" spans="1:8">
      <c r="A2514" t="n">
        <v>2513</v>
      </c>
      <c r="B2514" t="s">
        <v>8</v>
      </c>
      <c r="C2514" s="1" t="n">
        <v>42196.00577546296</v>
      </c>
      <c r="D2514" t="s">
        <v>8160</v>
      </c>
      <c r="E2514" t="s">
        <v>25</v>
      </c>
      <c r="F2514" t="s">
        <v>43</v>
      </c>
      <c r="G2514" t="s">
        <v>8161</v>
      </c>
      <c r="H2514" t="s">
        <v>8162</v>
      </c>
    </row>
    <row r="2515" spans="1:8">
      <c r="A2515" t="n">
        <v>2514</v>
      </c>
      <c r="B2515" t="s">
        <v>1</v>
      </c>
      <c r="C2515" s="1" t="n">
        <v>42137.70585648148</v>
      </c>
      <c r="D2515" t="s">
        <v>8163</v>
      </c>
      <c r="E2515" t="s">
        <v>3429</v>
      </c>
      <c r="F2515" t="s">
        <v>25</v>
      </c>
      <c r="G2515" t="s">
        <v>8164</v>
      </c>
      <c r="H2515" t="s">
        <v>8165</v>
      </c>
    </row>
    <row r="2516" spans="1:8">
      <c r="A2516" t="n">
        <v>2515</v>
      </c>
      <c r="B2516" t="s">
        <v>8</v>
      </c>
      <c r="C2516" s="1" t="n">
        <v>42101.13109953704</v>
      </c>
      <c r="D2516" t="s">
        <v>8166</v>
      </c>
      <c r="E2516" t="s">
        <v>25</v>
      </c>
      <c r="F2516" t="s">
        <v>8167</v>
      </c>
      <c r="G2516" t="s">
        <v>8168</v>
      </c>
      <c r="H2516" t="s">
        <v>8169</v>
      </c>
    </row>
    <row r="2517" spans="1:8">
      <c r="A2517" t="n">
        <v>2516</v>
      </c>
      <c r="B2517" t="s">
        <v>8</v>
      </c>
      <c r="C2517" s="1" t="n">
        <v>40939.81681712963</v>
      </c>
      <c r="D2517" t="s">
        <v>8170</v>
      </c>
      <c r="E2517" t="s">
        <v>25</v>
      </c>
      <c r="F2517" t="s">
        <v>8171</v>
      </c>
      <c r="G2517" t="s">
        <v>8172</v>
      </c>
      <c r="H2517" t="s">
        <v>8173</v>
      </c>
    </row>
    <row r="2518" spans="1:8">
      <c r="A2518" t="n">
        <v>2517</v>
      </c>
      <c r="B2518" t="s">
        <v>8</v>
      </c>
      <c r="C2518" s="1" t="n">
        <v>42303.73438657408</v>
      </c>
      <c r="D2518" t="s">
        <v>8174</v>
      </c>
      <c r="E2518" t="s">
        <v>266</v>
      </c>
      <c r="F2518" t="s">
        <v>140</v>
      </c>
      <c r="G2518" t="s">
        <v>8175</v>
      </c>
      <c r="H2518" t="s">
        <v>8176</v>
      </c>
    </row>
    <row r="2519" spans="1:8">
      <c r="A2519" t="n">
        <v>2518</v>
      </c>
      <c r="B2519" t="s">
        <v>8</v>
      </c>
      <c r="C2519" s="1" t="n">
        <v>41734.75619212963</v>
      </c>
      <c r="D2519" t="s">
        <v>8177</v>
      </c>
      <c r="E2519" t="s">
        <v>8178</v>
      </c>
      <c r="F2519" t="s">
        <v>56</v>
      </c>
      <c r="G2519" t="s">
        <v>8179</v>
      </c>
      <c r="H2519" t="s">
        <v>8180</v>
      </c>
    </row>
    <row r="2520" spans="1:8">
      <c r="A2520" t="n">
        <v>2519</v>
      </c>
      <c r="B2520" t="s">
        <v>8</v>
      </c>
      <c r="C2520" s="1" t="n">
        <v>41204.84738425926</v>
      </c>
      <c r="D2520" t="s">
        <v>8181</v>
      </c>
      <c r="E2520" t="s">
        <v>8182</v>
      </c>
      <c r="F2520" t="s">
        <v>56</v>
      </c>
      <c r="G2520" t="s">
        <v>8183</v>
      </c>
      <c r="H2520" t="s">
        <v>8184</v>
      </c>
    </row>
    <row r="2521" spans="1:8">
      <c r="A2521" t="n">
        <v>2520</v>
      </c>
      <c r="B2521" t="s">
        <v>8</v>
      </c>
      <c r="C2521" s="1" t="n">
        <v>40435.38586805556</v>
      </c>
      <c r="D2521" t="s">
        <v>8185</v>
      </c>
      <c r="E2521" t="s">
        <v>7006</v>
      </c>
      <c r="F2521" t="s">
        <v>56</v>
      </c>
      <c r="G2521" t="s">
        <v>8186</v>
      </c>
      <c r="H2521" t="s">
        <v>8187</v>
      </c>
    </row>
    <row r="2522" spans="1:8">
      <c r="A2522" t="n">
        <v>2521</v>
      </c>
      <c r="B2522" t="s">
        <v>8</v>
      </c>
      <c r="C2522" s="1" t="n">
        <v>42209.7762962963</v>
      </c>
      <c r="D2522" t="s">
        <v>8188</v>
      </c>
      <c r="E2522" t="s">
        <v>8189</v>
      </c>
      <c r="F2522" t="s">
        <v>2451</v>
      </c>
      <c r="G2522" t="s">
        <v>8067</v>
      </c>
      <c r="H2522" t="s">
        <v>8190</v>
      </c>
    </row>
    <row r="2523" spans="1:8">
      <c r="A2523" t="n">
        <v>2522</v>
      </c>
      <c r="B2523" t="s">
        <v>8</v>
      </c>
      <c r="C2523" s="1" t="n">
        <v>40634.69349537037</v>
      </c>
      <c r="D2523" t="s">
        <v>8191</v>
      </c>
      <c r="E2523" t="s">
        <v>8192</v>
      </c>
      <c r="F2523" t="s">
        <v>20</v>
      </c>
      <c r="G2523" t="s">
        <v>8193</v>
      </c>
      <c r="H2523" t="s">
        <v>8194</v>
      </c>
    </row>
    <row r="2524" spans="1:8">
      <c r="A2524" t="n">
        <v>2523</v>
      </c>
      <c r="B2524" t="s">
        <v>8</v>
      </c>
      <c r="C2524" s="1" t="n">
        <v>40947.68457175926</v>
      </c>
      <c r="D2524" t="s">
        <v>8195</v>
      </c>
      <c r="E2524" t="s">
        <v>8196</v>
      </c>
      <c r="F2524" t="s">
        <v>1264</v>
      </c>
      <c r="G2524" t="s">
        <v>5888</v>
      </c>
      <c r="H2524" t="s">
        <v>8197</v>
      </c>
    </row>
    <row r="2525" spans="1:8">
      <c r="A2525" t="n">
        <v>2524</v>
      </c>
      <c r="B2525" t="s">
        <v>8</v>
      </c>
      <c r="C2525" s="1" t="n">
        <v>39768.74886574074</v>
      </c>
      <c r="D2525" t="s">
        <v>8198</v>
      </c>
      <c r="E2525" t="s">
        <v>56</v>
      </c>
      <c r="F2525" t="s">
        <v>8199</v>
      </c>
      <c r="G2525" t="s">
        <v>8200</v>
      </c>
      <c r="H2525" t="s">
        <v>8201</v>
      </c>
    </row>
    <row r="2526" spans="1:8">
      <c r="A2526" t="n">
        <v>2525</v>
      </c>
      <c r="B2526" t="s">
        <v>8</v>
      </c>
      <c r="C2526" s="1" t="n">
        <v>42193.5045949074</v>
      </c>
      <c r="D2526" t="s">
        <v>8202</v>
      </c>
      <c r="E2526" t="s">
        <v>8203</v>
      </c>
      <c r="F2526" t="s">
        <v>3233</v>
      </c>
      <c r="G2526" t="s">
        <v>8204</v>
      </c>
      <c r="H2526" t="s">
        <v>8205</v>
      </c>
    </row>
    <row r="2527" spans="1:8">
      <c r="A2527" t="n">
        <v>2526</v>
      </c>
      <c r="B2527" t="s">
        <v>1</v>
      </c>
      <c r="C2527" s="1" t="n">
        <v>42369.73446759259</v>
      </c>
      <c r="D2527" t="s">
        <v>8206</v>
      </c>
      <c r="E2527" t="s">
        <v>24</v>
      </c>
      <c r="F2527" t="s">
        <v>25</v>
      </c>
      <c r="G2527" t="s">
        <v>8207</v>
      </c>
      <c r="H2527" t="s">
        <v>8208</v>
      </c>
    </row>
    <row r="2528" spans="1:8">
      <c r="A2528" t="n">
        <v>2527</v>
      </c>
      <c r="B2528" t="s">
        <v>8</v>
      </c>
      <c r="C2528" s="1" t="n">
        <v>42166.80267361111</v>
      </c>
      <c r="D2528" t="s">
        <v>8209</v>
      </c>
      <c r="E2528" t="s">
        <v>319</v>
      </c>
      <c r="F2528" t="s">
        <v>8210</v>
      </c>
      <c r="G2528" t="s">
        <v>8211</v>
      </c>
      <c r="H2528" t="s">
        <v>8212</v>
      </c>
    </row>
    <row r="2529" spans="1:8">
      <c r="A2529" t="n">
        <v>2528</v>
      </c>
      <c r="B2529" t="s">
        <v>8</v>
      </c>
      <c r="C2529" s="1" t="n">
        <v>41720.08092592593</v>
      </c>
      <c r="D2529" t="s">
        <v>8213</v>
      </c>
      <c r="E2529" t="s">
        <v>25</v>
      </c>
      <c r="F2529" t="s">
        <v>8214</v>
      </c>
      <c r="G2529" t="s">
        <v>8215</v>
      </c>
      <c r="H2529" t="s">
        <v>8216</v>
      </c>
    </row>
    <row r="2530" spans="1:8">
      <c r="A2530" t="n">
        <v>2529</v>
      </c>
      <c r="B2530" t="s">
        <v>8</v>
      </c>
      <c r="C2530" s="1" t="n">
        <v>40888.85418981482</v>
      </c>
      <c r="D2530" t="s">
        <v>8217</v>
      </c>
      <c r="E2530" t="s">
        <v>25</v>
      </c>
      <c r="F2530" t="s">
        <v>6203</v>
      </c>
      <c r="G2530" t="s">
        <v>8218</v>
      </c>
      <c r="H2530" t="s">
        <v>8219</v>
      </c>
    </row>
    <row r="2531" spans="1:8">
      <c r="A2531" t="n">
        <v>2530</v>
      </c>
      <c r="B2531" t="s">
        <v>8</v>
      </c>
      <c r="C2531" s="1" t="n">
        <v>42262.09646990741</v>
      </c>
      <c r="D2531" t="s">
        <v>8220</v>
      </c>
      <c r="E2531" t="s">
        <v>25</v>
      </c>
      <c r="F2531" t="s">
        <v>8221</v>
      </c>
      <c r="G2531" t="s">
        <v>8222</v>
      </c>
      <c r="H2531" t="s">
        <v>8223</v>
      </c>
    </row>
    <row r="2532" spans="1:8">
      <c r="A2532" t="n">
        <v>2531</v>
      </c>
      <c r="B2532" t="s">
        <v>1</v>
      </c>
      <c r="C2532" s="1" t="n">
        <v>42174.69828703703</v>
      </c>
      <c r="D2532" t="s">
        <v>8224</v>
      </c>
      <c r="E2532" t="s">
        <v>7313</v>
      </c>
      <c r="F2532" t="s">
        <v>25</v>
      </c>
      <c r="G2532" t="s">
        <v>8225</v>
      </c>
      <c r="H2532" t="s">
        <v>8226</v>
      </c>
    </row>
    <row r="2533" spans="1:8">
      <c r="A2533" t="n">
        <v>2532</v>
      </c>
      <c r="B2533" t="s">
        <v>1</v>
      </c>
      <c r="C2533" s="1" t="n">
        <v>41711.14556712963</v>
      </c>
      <c r="D2533" t="s">
        <v>8227</v>
      </c>
      <c r="E2533" t="s">
        <v>6547</v>
      </c>
      <c r="F2533" t="s">
        <v>25</v>
      </c>
      <c r="G2533" t="s">
        <v>8228</v>
      </c>
      <c r="H2533" t="s">
        <v>8229</v>
      </c>
    </row>
    <row r="2534" spans="1:8">
      <c r="A2534" t="n">
        <v>2533</v>
      </c>
      <c r="B2534" t="s">
        <v>1</v>
      </c>
      <c r="C2534" s="1" t="n">
        <v>42325.74815972222</v>
      </c>
      <c r="D2534" t="s">
        <v>8230</v>
      </c>
      <c r="E2534" t="s">
        <v>8231</v>
      </c>
      <c r="F2534" t="s">
        <v>25</v>
      </c>
      <c r="G2534" t="s">
        <v>8232</v>
      </c>
      <c r="H2534" t="s">
        <v>8233</v>
      </c>
    </row>
    <row r="2535" spans="1:8">
      <c r="A2535" t="n">
        <v>2534</v>
      </c>
      <c r="B2535" t="s">
        <v>1</v>
      </c>
      <c r="C2535" s="1" t="n">
        <v>42207.125625</v>
      </c>
      <c r="D2535" t="s">
        <v>8234</v>
      </c>
      <c r="E2535" t="s">
        <v>1731</v>
      </c>
      <c r="F2535" t="s">
        <v>8235</v>
      </c>
      <c r="G2535" t="s">
        <v>8236</v>
      </c>
      <c r="H2535" t="s">
        <v>8237</v>
      </c>
    </row>
    <row r="2536" spans="1:8">
      <c r="A2536" t="n">
        <v>2535</v>
      </c>
      <c r="B2536" t="s">
        <v>1</v>
      </c>
      <c r="C2536" s="1" t="n">
        <v>42380.87715277778</v>
      </c>
      <c r="D2536" t="s">
        <v>8238</v>
      </c>
      <c r="E2536" t="s">
        <v>145</v>
      </c>
      <c r="F2536" t="s">
        <v>146</v>
      </c>
      <c r="G2536" t="s">
        <v>8239</v>
      </c>
      <c r="H2536" t="s">
        <v>8240</v>
      </c>
    </row>
    <row r="2537" spans="1:8">
      <c r="A2537" t="n">
        <v>2536</v>
      </c>
      <c r="B2537" t="s">
        <v>8</v>
      </c>
      <c r="C2537" s="1" t="n">
        <v>41207.81947916667</v>
      </c>
      <c r="D2537" t="s">
        <v>8241</v>
      </c>
      <c r="E2537" t="s">
        <v>4532</v>
      </c>
      <c r="F2537" t="s">
        <v>25</v>
      </c>
      <c r="G2537" t="s">
        <v>8242</v>
      </c>
      <c r="H2537" t="s">
        <v>8243</v>
      </c>
    </row>
    <row r="2538" spans="1:8">
      <c r="A2538" t="n">
        <v>2537</v>
      </c>
      <c r="B2538" t="s">
        <v>8</v>
      </c>
      <c r="C2538" s="1" t="n">
        <v>42416.84543981482</v>
      </c>
      <c r="D2538" t="s">
        <v>8244</v>
      </c>
      <c r="E2538" t="s">
        <v>509</v>
      </c>
      <c r="F2538" t="s">
        <v>52</v>
      </c>
      <c r="G2538">
        <f>?utf-8?B?VHJhbnNhdGxhbnRpYyBUYWtlOiBI?=
 =?utf-8?B?b3cgRXVyb3Bl4oCZcyBSZWZ1Z2VlIGFuZCBFdXJvIENyaXNlcyBhcmUgTGlu?=
 =?utf-8?B?a2Vk?=</f>
        <v/>
      </c>
      <c r="H2538" t="s">
        <v>8245</v>
      </c>
    </row>
    <row r="2539" spans="1:8">
      <c r="A2539" t="n">
        <v>2538</v>
      </c>
      <c r="B2539" t="s">
        <v>8</v>
      </c>
      <c r="C2539" s="1" t="n">
        <v>42348.02201388889</v>
      </c>
      <c r="D2539" t="s">
        <v>8246</v>
      </c>
      <c r="E2539" t="s">
        <v>25</v>
      </c>
      <c r="F2539" t="s">
        <v>8247</v>
      </c>
      <c r="G2539" t="s">
        <v>8248</v>
      </c>
      <c r="H2539" t="s">
        <v>8249</v>
      </c>
    </row>
    <row r="2540" spans="1:8">
      <c r="A2540" t="n">
        <v>2539</v>
      </c>
      <c r="B2540" t="s">
        <v>8</v>
      </c>
      <c r="C2540" s="1" t="n">
        <v>41935.56868055555</v>
      </c>
      <c r="D2540" t="s">
        <v>8250</v>
      </c>
      <c r="E2540" t="s">
        <v>8251</v>
      </c>
      <c r="F2540" t="s">
        <v>1369</v>
      </c>
      <c r="G2540" t="s">
        <v>8252</v>
      </c>
      <c r="H2540" t="s">
        <v>8253</v>
      </c>
    </row>
    <row r="2541" spans="1:8">
      <c r="A2541" t="n">
        <v>2540</v>
      </c>
      <c r="B2541" t="s">
        <v>8</v>
      </c>
      <c r="C2541" s="1" t="n">
        <v>41535.80409722222</v>
      </c>
      <c r="D2541" t="s">
        <v>8254</v>
      </c>
      <c r="E2541" t="s">
        <v>484</v>
      </c>
      <c r="F2541" t="s">
        <v>8255</v>
      </c>
      <c r="G2541" t="s">
        <v>8256</v>
      </c>
      <c r="H2541" t="s">
        <v>8257</v>
      </c>
    </row>
    <row r="2542" spans="1:8">
      <c r="A2542" t="n">
        <v>2541</v>
      </c>
      <c r="B2542" t="s">
        <v>8</v>
      </c>
      <c r="C2542" s="1" t="n">
        <v>39983.65949074074</v>
      </c>
      <c r="D2542" t="s">
        <v>8258</v>
      </c>
      <c r="E2542" t="s">
        <v>246</v>
      </c>
      <c r="F2542" t="s">
        <v>20</v>
      </c>
      <c r="G2542" t="s">
        <v>8259</v>
      </c>
      <c r="H2542" t="s">
        <v>8260</v>
      </c>
    </row>
    <row r="2543" spans="1:8">
      <c r="A2543" t="n">
        <v>2542</v>
      </c>
      <c r="B2543" t="s">
        <v>1</v>
      </c>
      <c r="C2543" s="1" t="n">
        <v>42284.01951388889</v>
      </c>
      <c r="D2543" t="s">
        <v>8261</v>
      </c>
      <c r="E2543" t="s">
        <v>651</v>
      </c>
      <c r="F2543" t="s">
        <v>8262</v>
      </c>
      <c r="G2543" t="s">
        <v>8263</v>
      </c>
      <c r="H2543" t="s">
        <v>8264</v>
      </c>
    </row>
    <row r="2544" spans="1:8">
      <c r="A2544" t="n">
        <v>2543</v>
      </c>
      <c r="B2544" t="s">
        <v>1</v>
      </c>
      <c r="C2544" s="1" t="n">
        <v>42111.71803240741</v>
      </c>
      <c r="D2544" t="s">
        <v>8265</v>
      </c>
      <c r="E2544" t="s">
        <v>146</v>
      </c>
      <c r="F2544" t="s">
        <v>1144</v>
      </c>
      <c r="G2544" t="s">
        <v>8266</v>
      </c>
      <c r="H2544" t="s">
        <v>8267</v>
      </c>
    </row>
    <row r="2545" spans="1:8">
      <c r="A2545" t="n">
        <v>2544</v>
      </c>
      <c r="B2545" t="s">
        <v>1</v>
      </c>
      <c r="C2545" s="1" t="n">
        <v>42383.93106481482</v>
      </c>
      <c r="D2545" t="s">
        <v>8268</v>
      </c>
      <c r="E2545" t="s">
        <v>6554</v>
      </c>
      <c r="F2545" t="s">
        <v>8269</v>
      </c>
      <c r="G2545" t="s">
        <v>8270</v>
      </c>
      <c r="H2545" t="s">
        <v>8271</v>
      </c>
    </row>
    <row r="2546" spans="1:8">
      <c r="A2546" t="n">
        <v>2545</v>
      </c>
      <c r="B2546" t="s">
        <v>8</v>
      </c>
      <c r="C2546" s="1" t="n">
        <v>39615.03363425926</v>
      </c>
      <c r="D2546" t="s">
        <v>8272</v>
      </c>
      <c r="E2546" t="s">
        <v>7518</v>
      </c>
      <c r="F2546" t="s">
        <v>8273</v>
      </c>
      <c r="G2546" t="s">
        <v>8274</v>
      </c>
      <c r="H2546" t="s">
        <v>8275</v>
      </c>
    </row>
    <row r="2547" spans="1:8">
      <c r="A2547" t="n">
        <v>2546</v>
      </c>
      <c r="B2547" t="s">
        <v>1</v>
      </c>
      <c r="C2547" s="1" t="n">
        <v>42056.22704861111</v>
      </c>
      <c r="D2547" t="s">
        <v>8276</v>
      </c>
      <c r="E2547" t="s">
        <v>6203</v>
      </c>
      <c r="F2547" t="s">
        <v>8277</v>
      </c>
      <c r="G2547" t="s">
        <v>8278</v>
      </c>
      <c r="H2547" t="s">
        <v>8279</v>
      </c>
    </row>
    <row r="2548" spans="1:8">
      <c r="A2548" t="n">
        <v>2547</v>
      </c>
      <c r="B2548" t="s">
        <v>8</v>
      </c>
      <c r="C2548" s="1" t="n">
        <v>42303.82976851852</v>
      </c>
      <c r="D2548" t="s">
        <v>8280</v>
      </c>
      <c r="E2548" t="s">
        <v>179</v>
      </c>
      <c r="F2548" t="s">
        <v>25</v>
      </c>
      <c r="G2548" t="s">
        <v>8281</v>
      </c>
      <c r="H2548" t="s">
        <v>8282</v>
      </c>
    </row>
    <row r="2549" spans="1:8">
      <c r="A2549" t="n">
        <v>2548</v>
      </c>
      <c r="B2549" t="s">
        <v>8</v>
      </c>
      <c r="C2549" s="1" t="n">
        <v>41871.76871527778</v>
      </c>
      <c r="D2549" t="s">
        <v>8283</v>
      </c>
      <c r="E2549" t="s">
        <v>1009</v>
      </c>
      <c r="F2549" t="s">
        <v>8284</v>
      </c>
      <c r="G2549" t="s">
        <v>8285</v>
      </c>
      <c r="H2549" t="s">
        <v>8286</v>
      </c>
    </row>
    <row r="2550" spans="1:8">
      <c r="A2550" t="n">
        <v>2549</v>
      </c>
      <c r="B2550" t="s">
        <v>8</v>
      </c>
      <c r="C2550" s="1" t="n">
        <v>42128.9727662037</v>
      </c>
      <c r="D2550" t="s">
        <v>8287</v>
      </c>
      <c r="E2550" t="s">
        <v>24</v>
      </c>
      <c r="F2550" t="s">
        <v>25</v>
      </c>
      <c r="G2550" t="s">
        <v>8288</v>
      </c>
      <c r="H2550" t="s">
        <v>8289</v>
      </c>
    </row>
    <row r="2551" spans="1:8">
      <c r="A2551" t="n">
        <v>2550</v>
      </c>
      <c r="B2551" t="s">
        <v>8</v>
      </c>
      <c r="C2551" s="1" t="n">
        <v>42320.93280092593</v>
      </c>
      <c r="D2551" t="s">
        <v>8290</v>
      </c>
      <c r="E2551" t="s">
        <v>25</v>
      </c>
      <c r="F2551" t="s">
        <v>8291</v>
      </c>
      <c r="G2551" t="s">
        <v>8292</v>
      </c>
      <c r="H2551" t="s">
        <v>8293</v>
      </c>
    </row>
    <row r="2552" spans="1:8">
      <c r="A2552" t="n">
        <v>2551</v>
      </c>
      <c r="B2552" t="s">
        <v>8</v>
      </c>
      <c r="C2552" s="1" t="n">
        <v>42096.0399537037</v>
      </c>
      <c r="D2552" t="s">
        <v>8294</v>
      </c>
      <c r="E2552" t="s">
        <v>25</v>
      </c>
      <c r="F2552" t="s">
        <v>8295</v>
      </c>
      <c r="G2552" t="s">
        <v>8296</v>
      </c>
      <c r="H2552" t="s">
        <v>8297</v>
      </c>
    </row>
    <row r="2553" spans="1:8">
      <c r="A2553" t="n">
        <v>2552</v>
      </c>
      <c r="B2553" t="s">
        <v>8</v>
      </c>
      <c r="C2553" s="1" t="n">
        <v>41914.91775462963</v>
      </c>
      <c r="D2553" t="s">
        <v>8298</v>
      </c>
      <c r="E2553" t="s">
        <v>8299</v>
      </c>
      <c r="F2553" t="s">
        <v>8300</v>
      </c>
      <c r="G2553" t="s">
        <v>8301</v>
      </c>
      <c r="H2553" t="s">
        <v>8302</v>
      </c>
    </row>
    <row r="2554" spans="1:8">
      <c r="A2554" t="n">
        <v>2553</v>
      </c>
      <c r="B2554" t="s">
        <v>8</v>
      </c>
      <c r="C2554" s="1" t="n">
        <v>41994.93959490741</v>
      </c>
      <c r="D2554" t="s">
        <v>8303</v>
      </c>
      <c r="E2554" t="s">
        <v>4949</v>
      </c>
      <c r="F2554" t="s">
        <v>25</v>
      </c>
      <c r="G2554" t="s">
        <v>8304</v>
      </c>
      <c r="H2554" t="s">
        <v>8305</v>
      </c>
    </row>
    <row r="2555" spans="1:8">
      <c r="A2555" t="n">
        <v>2554</v>
      </c>
      <c r="B2555" t="s">
        <v>8</v>
      </c>
      <c r="C2555" s="1" t="n">
        <v>42146.86172453704</v>
      </c>
      <c r="D2555" t="s">
        <v>8306</v>
      </c>
      <c r="E2555" t="s">
        <v>7581</v>
      </c>
      <c r="F2555" t="s">
        <v>8307</v>
      </c>
      <c r="G2555" t="s">
        <v>8308</v>
      </c>
      <c r="H2555" t="s">
        <v>8309</v>
      </c>
    </row>
    <row r="2556" spans="1:8">
      <c r="A2556" t="n">
        <v>2555</v>
      </c>
      <c r="B2556" t="s">
        <v>8</v>
      </c>
      <c r="C2556" s="1" t="n">
        <v>39766.47961805556</v>
      </c>
      <c r="D2556" t="s">
        <v>8310</v>
      </c>
      <c r="E2556" t="s">
        <v>7284</v>
      </c>
      <c r="F2556" t="s">
        <v>56</v>
      </c>
      <c r="G2556" t="s">
        <v>8311</v>
      </c>
      <c r="H2556" t="s">
        <v>8312</v>
      </c>
    </row>
    <row r="2557" spans="1:8">
      <c r="A2557" t="n">
        <v>2556</v>
      </c>
      <c r="B2557" t="s">
        <v>8</v>
      </c>
      <c r="C2557" s="1" t="n">
        <v>40602.74202546296</v>
      </c>
      <c r="D2557" t="s">
        <v>8313</v>
      </c>
      <c r="E2557" t="s">
        <v>7885</v>
      </c>
      <c r="F2557" t="s">
        <v>56</v>
      </c>
      <c r="G2557" t="s">
        <v>8314</v>
      </c>
      <c r="H2557" t="s">
        <v>8315</v>
      </c>
    </row>
    <row r="2558" spans="1:8">
      <c r="A2558" t="n">
        <v>2557</v>
      </c>
      <c r="B2558" t="s">
        <v>8</v>
      </c>
      <c r="C2558" s="1" t="n">
        <v>41919.71076388889</v>
      </c>
      <c r="D2558" t="s">
        <v>8316</v>
      </c>
      <c r="E2558" t="s">
        <v>8317</v>
      </c>
      <c r="F2558" t="s">
        <v>8318</v>
      </c>
      <c r="G2558" t="s">
        <v>8319</v>
      </c>
      <c r="H2558" t="s">
        <v>8320</v>
      </c>
    </row>
    <row r="2559" spans="1:8">
      <c r="A2559" t="n">
        <v>2558</v>
      </c>
      <c r="B2559" t="s">
        <v>8</v>
      </c>
      <c r="C2559" s="1" t="n">
        <v>41978.60055555555</v>
      </c>
      <c r="D2559" t="s">
        <v>8321</v>
      </c>
      <c r="E2559" t="s">
        <v>25</v>
      </c>
      <c r="F2559" t="s">
        <v>6784</v>
      </c>
      <c r="G2559" t="s">
        <v>8322</v>
      </c>
      <c r="H2559" t="s">
        <v>8323</v>
      </c>
    </row>
    <row r="2560" spans="1:8">
      <c r="A2560" t="n">
        <v>2559</v>
      </c>
      <c r="B2560" t="s">
        <v>8</v>
      </c>
      <c r="C2560" s="1" t="n">
        <v>42107.11815972222</v>
      </c>
      <c r="D2560" t="s">
        <v>8324</v>
      </c>
      <c r="E2560" t="s">
        <v>1983</v>
      </c>
      <c r="F2560" t="s">
        <v>271</v>
      </c>
      <c r="G2560" t="s">
        <v>8325</v>
      </c>
      <c r="H2560" t="s">
        <v>8326</v>
      </c>
    </row>
    <row r="2561" spans="1:8">
      <c r="A2561" t="n">
        <v>2560</v>
      </c>
      <c r="B2561" t="s">
        <v>8</v>
      </c>
      <c r="C2561" s="1" t="n">
        <v>41872.58333333334</v>
      </c>
      <c r="D2561" t="s">
        <v>8327</v>
      </c>
      <c r="E2561" t="s">
        <v>8328</v>
      </c>
      <c r="F2561" t="s">
        <v>4078</v>
      </c>
      <c r="G2561" t="s">
        <v>8329</v>
      </c>
      <c r="H2561" t="s">
        <v>8330</v>
      </c>
    </row>
    <row r="2562" spans="1:8">
      <c r="A2562" t="n">
        <v>2561</v>
      </c>
      <c r="B2562" t="s">
        <v>8</v>
      </c>
      <c r="C2562" s="1" t="n">
        <v>42207.72137731482</v>
      </c>
      <c r="D2562" t="s">
        <v>8331</v>
      </c>
      <c r="E2562" t="s">
        <v>8332</v>
      </c>
      <c r="F2562" t="s">
        <v>8333</v>
      </c>
      <c r="G2562" t="s">
        <v>8334</v>
      </c>
      <c r="H2562" t="s">
        <v>8335</v>
      </c>
    </row>
    <row r="2563" spans="1:8">
      <c r="A2563" t="n">
        <v>2562</v>
      </c>
      <c r="B2563" t="s">
        <v>8</v>
      </c>
      <c r="C2563" s="1" t="n">
        <v>41865.77216435185</v>
      </c>
      <c r="D2563" t="s">
        <v>8336</v>
      </c>
      <c r="E2563" t="s">
        <v>2123</v>
      </c>
      <c r="F2563" t="s">
        <v>68</v>
      </c>
      <c r="G2563" t="s">
        <v>8337</v>
      </c>
      <c r="H2563" t="s">
        <v>8338</v>
      </c>
    </row>
    <row r="2564" spans="1:8">
      <c r="A2564" t="n">
        <v>2563</v>
      </c>
      <c r="B2564" t="s">
        <v>8</v>
      </c>
      <c r="C2564" s="1" t="n">
        <v>41265.75872685185</v>
      </c>
      <c r="D2564" t="s">
        <v>8339</v>
      </c>
      <c r="E2564" t="s">
        <v>1017</v>
      </c>
      <c r="F2564" t="s">
        <v>56</v>
      </c>
      <c r="G2564" t="s">
        <v>8340</v>
      </c>
      <c r="H2564" t="s">
        <v>8341</v>
      </c>
    </row>
    <row r="2565" spans="1:8">
      <c r="A2565" t="n">
        <v>2564</v>
      </c>
      <c r="B2565" t="s">
        <v>8</v>
      </c>
      <c r="C2565" s="1" t="n">
        <v>40477.57686342593</v>
      </c>
      <c r="D2565" t="s">
        <v>8342</v>
      </c>
      <c r="E2565" t="s">
        <v>8343</v>
      </c>
      <c r="F2565" t="s">
        <v>20</v>
      </c>
      <c r="G2565" t="s">
        <v>8344</v>
      </c>
      <c r="H2565" t="s">
        <v>8345</v>
      </c>
    </row>
    <row r="2566" spans="1:8">
      <c r="A2566" t="n">
        <v>2565</v>
      </c>
      <c r="B2566" t="s">
        <v>8</v>
      </c>
      <c r="C2566" s="1" t="n">
        <v>42261.95951388889</v>
      </c>
      <c r="D2566" t="s">
        <v>8346</v>
      </c>
      <c r="E2566" t="s">
        <v>25</v>
      </c>
      <c r="F2566" t="s">
        <v>8347</v>
      </c>
      <c r="G2566" t="s">
        <v>8348</v>
      </c>
      <c r="H2566" t="s">
        <v>8349</v>
      </c>
    </row>
    <row r="2567" spans="1:8">
      <c r="A2567" t="n">
        <v>2566</v>
      </c>
      <c r="B2567" t="s">
        <v>8</v>
      </c>
      <c r="C2567" s="1" t="n">
        <v>39692.83152777778</v>
      </c>
      <c r="D2567" t="s">
        <v>8350</v>
      </c>
      <c r="E2567" t="s">
        <v>3045</v>
      </c>
      <c r="F2567" t="s">
        <v>8351</v>
      </c>
      <c r="G2567" t="s">
        <v>8352</v>
      </c>
      <c r="H2567" t="s">
        <v>8353</v>
      </c>
    </row>
    <row r="2568" spans="1:8">
      <c r="A2568" t="n">
        <v>2567</v>
      </c>
      <c r="B2568" t="s">
        <v>8</v>
      </c>
      <c r="C2568" s="1" t="n">
        <v>41978.87325231481</v>
      </c>
      <c r="D2568" t="s">
        <v>8354</v>
      </c>
      <c r="E2568" t="s">
        <v>67</v>
      </c>
      <c r="F2568" t="s">
        <v>68</v>
      </c>
      <c r="G2568" t="s">
        <v>8355</v>
      </c>
      <c r="H2568" t="s">
        <v>8356</v>
      </c>
    </row>
    <row r="2569" spans="1:8">
      <c r="A2569" t="n">
        <v>2568</v>
      </c>
      <c r="B2569" t="s">
        <v>8</v>
      </c>
      <c r="C2569" s="1" t="n">
        <v>42090.06962962963</v>
      </c>
      <c r="D2569" t="s">
        <v>8357</v>
      </c>
      <c r="E2569" t="s">
        <v>25</v>
      </c>
      <c r="F2569" t="s">
        <v>2099</v>
      </c>
      <c r="G2569" t="s">
        <v>8358</v>
      </c>
      <c r="H2569" t="s">
        <v>8359</v>
      </c>
    </row>
    <row r="2570" spans="1:8">
      <c r="A2570" t="n">
        <v>2569</v>
      </c>
      <c r="B2570" t="s">
        <v>1</v>
      </c>
      <c r="C2570" s="1" t="n">
        <v>42428.81376157407</v>
      </c>
      <c r="D2570" t="s">
        <v>8360</v>
      </c>
      <c r="E2570" t="s">
        <v>8361</v>
      </c>
      <c r="F2570" t="s">
        <v>25</v>
      </c>
      <c r="G2570" t="s">
        <v>8362</v>
      </c>
      <c r="H2570" t="s">
        <v>8363</v>
      </c>
    </row>
    <row r="2571" spans="1:8">
      <c r="A2571" t="n">
        <v>2570</v>
      </c>
      <c r="B2571" t="s">
        <v>8</v>
      </c>
      <c r="C2571" s="1" t="n">
        <v>41935.74366898148</v>
      </c>
      <c r="D2571" t="s">
        <v>8364</v>
      </c>
      <c r="E2571" t="s">
        <v>67</v>
      </c>
      <c r="F2571" t="s">
        <v>68</v>
      </c>
      <c r="G2571">
        <f>?UTF-8?Q?=E2=80=8BCorrect_The_Record_Thursday_October_23=2C_2014_Afte?=
	=?UTF-8?Q?rnoon_Roundup?=</f>
        <v/>
      </c>
      <c r="H2571" t="s">
        <v>8365</v>
      </c>
    </row>
    <row r="2572" spans="1:8">
      <c r="A2572" t="n">
        <v>2571</v>
      </c>
      <c r="B2572" t="s">
        <v>8</v>
      </c>
      <c r="C2572" s="1" t="n">
        <v>41862.68030092592</v>
      </c>
      <c r="D2572" t="s">
        <v>8366</v>
      </c>
      <c r="E2572" t="s">
        <v>8367</v>
      </c>
      <c r="F2572" t="s">
        <v>56</v>
      </c>
      <c r="G2572" t="s">
        <v>8368</v>
      </c>
      <c r="H2572" t="s">
        <v>8369</v>
      </c>
    </row>
    <row r="2573" spans="1:8">
      <c r="A2573" t="n">
        <v>2572</v>
      </c>
      <c r="B2573" t="s">
        <v>8</v>
      </c>
      <c r="C2573" s="1" t="n">
        <v>41327.50197916666</v>
      </c>
      <c r="D2573" t="s">
        <v>8370</v>
      </c>
      <c r="E2573" t="s">
        <v>6796</v>
      </c>
      <c r="F2573" t="s">
        <v>56</v>
      </c>
      <c r="G2573">
        <f>?UTF-8?B?U2F2ZSAyMCUg4oCTIE9mZmVyIEVuZHMgVG9tb3Jyb3ch?=</f>
        <v/>
      </c>
      <c r="H2573" t="s">
        <v>8371</v>
      </c>
    </row>
    <row r="2574" spans="1:8">
      <c r="A2574" t="n">
        <v>2573</v>
      </c>
      <c r="B2574" t="s">
        <v>8</v>
      </c>
      <c r="C2574" s="1" t="n">
        <v>42082.59920138889</v>
      </c>
      <c r="D2574" t="s">
        <v>8372</v>
      </c>
      <c r="E2574" t="s">
        <v>25</v>
      </c>
      <c r="F2574" t="s">
        <v>2099</v>
      </c>
      <c r="G2574" t="s">
        <v>7915</v>
      </c>
      <c r="H2574" t="s">
        <v>8373</v>
      </c>
    </row>
    <row r="2575" spans="1:8">
      <c r="A2575" t="n">
        <v>2574</v>
      </c>
      <c r="B2575" t="s">
        <v>8</v>
      </c>
      <c r="C2575" s="1" t="n">
        <v>41980.52715277778</v>
      </c>
      <c r="D2575" t="s">
        <v>8374</v>
      </c>
      <c r="E2575" t="s">
        <v>2415</v>
      </c>
      <c r="F2575" t="s">
        <v>25</v>
      </c>
      <c r="G2575" t="s">
        <v>8375</v>
      </c>
      <c r="H2575" t="s">
        <v>8376</v>
      </c>
    </row>
    <row r="2576" spans="1:8">
      <c r="A2576" t="n">
        <v>2575</v>
      </c>
      <c r="B2576" t="s">
        <v>8</v>
      </c>
      <c r="C2576" s="1" t="n">
        <v>39349.16855324074</v>
      </c>
      <c r="D2576" t="s">
        <v>8377</v>
      </c>
      <c r="E2576" t="s">
        <v>8378</v>
      </c>
      <c r="F2576" t="s">
        <v>8379</v>
      </c>
      <c r="G2576" t="s"/>
      <c r="H2576" t="s">
        <v>8380</v>
      </c>
    </row>
    <row r="2577" spans="1:8">
      <c r="A2577" t="n">
        <v>2576</v>
      </c>
      <c r="B2577" t="s">
        <v>8</v>
      </c>
      <c r="C2577" s="1" t="n">
        <v>42262.19748842593</v>
      </c>
      <c r="D2577" t="s">
        <v>8381</v>
      </c>
      <c r="E2577" t="s">
        <v>8382</v>
      </c>
      <c r="F2577" t="s">
        <v>8383</v>
      </c>
      <c r="G2577" t="s">
        <v>8384</v>
      </c>
      <c r="H2577" t="s">
        <v>8385</v>
      </c>
    </row>
    <row r="2578" spans="1:8">
      <c r="A2578" t="n">
        <v>2577</v>
      </c>
      <c r="B2578" t="s">
        <v>8</v>
      </c>
      <c r="C2578" s="1" t="n">
        <v>39832.96289351852</v>
      </c>
      <c r="D2578" t="s">
        <v>8386</v>
      </c>
      <c r="E2578" t="s">
        <v>7284</v>
      </c>
      <c r="F2578" t="s">
        <v>56</v>
      </c>
      <c r="G2578" t="s">
        <v>8387</v>
      </c>
      <c r="H2578" t="s">
        <v>8388</v>
      </c>
    </row>
    <row r="2579" spans="1:8">
      <c r="A2579" t="n">
        <v>2578</v>
      </c>
      <c r="B2579" t="s">
        <v>1</v>
      </c>
      <c r="C2579" s="1" t="n">
        <v>42139.6225</v>
      </c>
      <c r="D2579" t="s">
        <v>8389</v>
      </c>
      <c r="E2579" t="s">
        <v>6554</v>
      </c>
      <c r="F2579" t="s">
        <v>8382</v>
      </c>
      <c r="G2579" t="s">
        <v>8390</v>
      </c>
      <c r="H2579" t="s">
        <v>8391</v>
      </c>
    </row>
    <row r="2580" spans="1:8">
      <c r="A2580" t="n">
        <v>2579</v>
      </c>
      <c r="B2580" t="s">
        <v>8</v>
      </c>
      <c r="C2580" s="1" t="n">
        <v>42046.7115625</v>
      </c>
      <c r="D2580" t="s">
        <v>8392</v>
      </c>
      <c r="E2580" t="s">
        <v>8393</v>
      </c>
      <c r="F2580" t="s">
        <v>25</v>
      </c>
      <c r="G2580" t="s">
        <v>8394</v>
      </c>
      <c r="H2580" t="s">
        <v>8395</v>
      </c>
    </row>
    <row r="2581" spans="1:8">
      <c r="A2581" t="n">
        <v>2580</v>
      </c>
      <c r="B2581" t="s">
        <v>8</v>
      </c>
      <c r="C2581" s="1" t="n">
        <v>42116.86063657407</v>
      </c>
      <c r="D2581" t="s">
        <v>8396</v>
      </c>
      <c r="E2581" t="s">
        <v>24</v>
      </c>
      <c r="F2581" t="s">
        <v>132</v>
      </c>
      <c r="G2581" t="s">
        <v>8397</v>
      </c>
      <c r="H2581" t="s">
        <v>8398</v>
      </c>
    </row>
    <row r="2582" spans="1:8">
      <c r="A2582" t="n">
        <v>2581</v>
      </c>
      <c r="B2582" t="s">
        <v>8</v>
      </c>
      <c r="C2582" s="1" t="n">
        <v>39688.34707175926</v>
      </c>
      <c r="D2582" t="s">
        <v>8399</v>
      </c>
      <c r="E2582" t="s">
        <v>698</v>
      </c>
      <c r="F2582" t="s">
        <v>25</v>
      </c>
      <c r="G2582" t="s">
        <v>8400</v>
      </c>
      <c r="H2582" t="s">
        <v>8401</v>
      </c>
    </row>
    <row r="2583" spans="1:8">
      <c r="A2583" t="n">
        <v>2582</v>
      </c>
      <c r="B2583" t="s">
        <v>8</v>
      </c>
      <c r="C2583" s="1" t="n">
        <v>41016.76495370371</v>
      </c>
      <c r="D2583" t="s">
        <v>8402</v>
      </c>
      <c r="E2583" t="s">
        <v>484</v>
      </c>
      <c r="F2583" t="s">
        <v>4220</v>
      </c>
      <c r="G2583" t="s">
        <v>8403</v>
      </c>
      <c r="H2583" t="s">
        <v>8404</v>
      </c>
    </row>
    <row r="2584" spans="1:8">
      <c r="A2584" t="n">
        <v>2583</v>
      </c>
      <c r="B2584" t="s">
        <v>8</v>
      </c>
      <c r="C2584" s="1" t="n">
        <v>42205.90552083333</v>
      </c>
      <c r="D2584" t="s">
        <v>8405</v>
      </c>
      <c r="E2584" t="s">
        <v>25</v>
      </c>
      <c r="F2584" t="s">
        <v>8406</v>
      </c>
      <c r="G2584" t="s">
        <v>8407</v>
      </c>
      <c r="H2584" t="s">
        <v>8408</v>
      </c>
    </row>
    <row r="2585" spans="1:8">
      <c r="A2585" t="n">
        <v>2584</v>
      </c>
      <c r="B2585" t="s">
        <v>8</v>
      </c>
      <c r="C2585" s="1" t="n">
        <v>41931.14282407407</v>
      </c>
      <c r="D2585" t="s">
        <v>8409</v>
      </c>
      <c r="E2585" t="s">
        <v>8410</v>
      </c>
      <c r="F2585" t="s">
        <v>555</v>
      </c>
      <c r="G2585" t="s">
        <v>8411</v>
      </c>
      <c r="H2585" t="s">
        <v>8412</v>
      </c>
    </row>
    <row r="2586" spans="1:8">
      <c r="A2586" t="n">
        <v>2585</v>
      </c>
      <c r="B2586" t="s">
        <v>8</v>
      </c>
      <c r="C2586" s="1" t="n">
        <v>39819.10351851852</v>
      </c>
      <c r="D2586" t="s">
        <v>8413</v>
      </c>
      <c r="E2586" t="s">
        <v>1721</v>
      </c>
      <c r="G2586">
        <f>?big5?B?s2e9UcOo?=</f>
        <v/>
      </c>
      <c r="H2586" t="s">
        <v>8414</v>
      </c>
    </row>
    <row r="2587" spans="1:8">
      <c r="A2587" t="n">
        <v>2586</v>
      </c>
      <c r="B2587" t="s">
        <v>8</v>
      </c>
      <c r="C2587" s="1" t="n">
        <v>41934.07707175926</v>
      </c>
      <c r="D2587" t="s">
        <v>8415</v>
      </c>
      <c r="E2587" t="s">
        <v>8416</v>
      </c>
      <c r="F2587" t="s">
        <v>555</v>
      </c>
      <c r="G2587" t="s">
        <v>8417</v>
      </c>
      <c r="H2587" t="s">
        <v>8418</v>
      </c>
    </row>
    <row r="2588" spans="1:8">
      <c r="A2588" t="n">
        <v>2587</v>
      </c>
      <c r="B2588" t="s">
        <v>8</v>
      </c>
      <c r="C2588" s="1" t="n">
        <v>40186.84163194444</v>
      </c>
      <c r="D2588" t="s">
        <v>8419</v>
      </c>
      <c r="E2588" t="s">
        <v>8420</v>
      </c>
      <c r="F2588" t="s">
        <v>56</v>
      </c>
      <c r="G2588" t="s">
        <v>8421</v>
      </c>
      <c r="H2588" t="s">
        <v>8422</v>
      </c>
    </row>
    <row r="2589" spans="1:8">
      <c r="A2589" t="n">
        <v>2588</v>
      </c>
      <c r="B2589" t="s">
        <v>1</v>
      </c>
      <c r="C2589" s="1" t="n">
        <v>42290.7378125</v>
      </c>
      <c r="D2589" t="s">
        <v>8423</v>
      </c>
      <c r="E2589" t="s">
        <v>6747</v>
      </c>
      <c r="F2589" t="s">
        <v>8424</v>
      </c>
      <c r="G2589" t="s">
        <v>8425</v>
      </c>
      <c r="H2589" t="s">
        <v>8426</v>
      </c>
    </row>
    <row r="2590" spans="1:8">
      <c r="A2590" t="n">
        <v>2589</v>
      </c>
      <c r="B2590" t="s">
        <v>8</v>
      </c>
      <c r="C2590" s="1" t="n">
        <v>42104.72563657408</v>
      </c>
      <c r="D2590" t="s">
        <v>8427</v>
      </c>
      <c r="E2590" t="s">
        <v>8428</v>
      </c>
      <c r="F2590" t="s">
        <v>8333</v>
      </c>
      <c r="G2590" t="s">
        <v>8429</v>
      </c>
      <c r="H2590" t="s">
        <v>8430</v>
      </c>
    </row>
    <row r="2591" spans="1:8">
      <c r="A2591" t="n">
        <v>2590</v>
      </c>
      <c r="B2591" t="s">
        <v>8</v>
      </c>
      <c r="C2591" s="1" t="n">
        <v>41896.68027777778</v>
      </c>
      <c r="D2591" t="s">
        <v>8431</v>
      </c>
      <c r="E2591" t="s">
        <v>25</v>
      </c>
      <c r="F2591" t="s">
        <v>6547</v>
      </c>
      <c r="G2591" t="s">
        <v>8432</v>
      </c>
      <c r="H2591" t="s">
        <v>8433</v>
      </c>
    </row>
    <row r="2592" spans="1:8">
      <c r="A2592" t="n">
        <v>2591</v>
      </c>
      <c r="B2592" t="s">
        <v>8</v>
      </c>
      <c r="C2592" s="1" t="n">
        <v>42444.13125</v>
      </c>
      <c r="D2592" t="s">
        <v>8434</v>
      </c>
      <c r="E2592" t="s">
        <v>25</v>
      </c>
      <c r="F2592" t="s">
        <v>6675</v>
      </c>
      <c r="G2592" t="s">
        <v>8435</v>
      </c>
      <c r="H2592" t="s">
        <v>8436</v>
      </c>
    </row>
    <row r="2593" spans="1:8">
      <c r="A2593" t="n">
        <v>2592</v>
      </c>
      <c r="B2593" t="s">
        <v>1</v>
      </c>
      <c r="C2593" s="1" t="n">
        <v>41835.95168981481</v>
      </c>
      <c r="D2593" t="s">
        <v>8437</v>
      </c>
      <c r="E2593" t="s">
        <v>8438</v>
      </c>
      <c r="F2593" t="s">
        <v>56</v>
      </c>
      <c r="G2593" t="s">
        <v>8439</v>
      </c>
      <c r="H2593" t="s">
        <v>8440</v>
      </c>
    </row>
    <row r="2594" spans="1:8">
      <c r="A2594" t="n">
        <v>2593</v>
      </c>
      <c r="B2594" t="s">
        <v>1</v>
      </c>
      <c r="C2594" s="1" t="n">
        <v>42424.67458333333</v>
      </c>
      <c r="D2594" t="s">
        <v>8441</v>
      </c>
      <c r="E2594" t="s">
        <v>8442</v>
      </c>
      <c r="F2594" t="s">
        <v>8443</v>
      </c>
      <c r="G2594" t="s">
        <v>8444</v>
      </c>
      <c r="H2594" t="s">
        <v>8445</v>
      </c>
    </row>
    <row r="2595" spans="1:8">
      <c r="A2595" t="n">
        <v>2594</v>
      </c>
      <c r="B2595" t="s">
        <v>8</v>
      </c>
      <c r="C2595" s="1" t="n">
        <v>39800.8097337963</v>
      </c>
      <c r="D2595" t="s">
        <v>8446</v>
      </c>
      <c r="E2595" t="s">
        <v>1808</v>
      </c>
      <c r="F2595" t="s">
        <v>387</v>
      </c>
      <c r="G2595" t="s">
        <v>8447</v>
      </c>
      <c r="H2595" t="s">
        <v>8448</v>
      </c>
    </row>
    <row r="2596" spans="1:8">
      <c r="A2596" t="n">
        <v>2595</v>
      </c>
      <c r="B2596" t="s">
        <v>8</v>
      </c>
      <c r="C2596" s="1" t="n">
        <v>39723.89615740741</v>
      </c>
      <c r="D2596" t="s">
        <v>8449</v>
      </c>
      <c r="E2596" t="s">
        <v>8450</v>
      </c>
      <c r="F2596" t="s">
        <v>473</v>
      </c>
      <c r="G2596" t="s">
        <v>8451</v>
      </c>
      <c r="H2596" t="s">
        <v>8452</v>
      </c>
    </row>
    <row r="2597" spans="1:8">
      <c r="A2597" t="n">
        <v>2596</v>
      </c>
      <c r="B2597" t="s">
        <v>8</v>
      </c>
      <c r="C2597" s="1" t="n">
        <v>39699.95203703704</v>
      </c>
      <c r="D2597" t="s">
        <v>8453</v>
      </c>
      <c r="E2597" t="s">
        <v>8454</v>
      </c>
      <c r="F2597" t="s">
        <v>25</v>
      </c>
      <c r="G2597" t="s">
        <v>8455</v>
      </c>
      <c r="H2597" t="s">
        <v>8456</v>
      </c>
    </row>
    <row r="2598" spans="1:8">
      <c r="A2598" t="n">
        <v>2597</v>
      </c>
      <c r="B2598" t="s">
        <v>1</v>
      </c>
      <c r="C2598" s="1" t="n">
        <v>42312.93805555555</v>
      </c>
      <c r="D2598" t="s">
        <v>8457</v>
      </c>
      <c r="E2598" t="s">
        <v>145</v>
      </c>
      <c r="F2598" t="s">
        <v>8458</v>
      </c>
      <c r="G2598" t="s">
        <v>8459</v>
      </c>
      <c r="H2598" t="s">
        <v>8460</v>
      </c>
    </row>
    <row r="2599" spans="1:8">
      <c r="A2599" t="n">
        <v>2598</v>
      </c>
      <c r="B2599" t="s">
        <v>8</v>
      </c>
      <c r="C2599" s="1" t="n">
        <v>41792.09663194444</v>
      </c>
      <c r="D2599" t="s">
        <v>8461</v>
      </c>
      <c r="E2599" t="s">
        <v>8462</v>
      </c>
      <c r="F2599" t="s">
        <v>25</v>
      </c>
      <c r="G2599" t="s">
        <v>8463</v>
      </c>
      <c r="H2599" t="s">
        <v>8464</v>
      </c>
    </row>
    <row r="2600" spans="1:8">
      <c r="A2600" t="n">
        <v>2599</v>
      </c>
      <c r="B2600" t="s">
        <v>8</v>
      </c>
      <c r="C2600" s="1" t="n">
        <v>39737.86049768519</v>
      </c>
      <c r="D2600" t="s">
        <v>8465</v>
      </c>
      <c r="E2600" t="s">
        <v>698</v>
      </c>
      <c r="F2600" t="s">
        <v>25</v>
      </c>
      <c r="G2600" t="s">
        <v>8466</v>
      </c>
      <c r="H2600" t="s">
        <v>8467</v>
      </c>
    </row>
    <row r="2601" spans="1:8">
      <c r="A2601" t="n">
        <v>2600</v>
      </c>
      <c r="B2601" t="s">
        <v>8</v>
      </c>
      <c r="C2601" s="1" t="n">
        <v>40197.03831018518</v>
      </c>
      <c r="D2601" t="s">
        <v>8468</v>
      </c>
      <c r="E2601" t="s">
        <v>7325</v>
      </c>
      <c r="F2601" t="s">
        <v>20</v>
      </c>
      <c r="G2601" t="s">
        <v>8469</v>
      </c>
      <c r="H2601" t="s">
        <v>8470</v>
      </c>
    </row>
    <row r="2602" spans="1:8">
      <c r="A2602" t="n">
        <v>2601</v>
      </c>
      <c r="B2602" t="s">
        <v>8</v>
      </c>
      <c r="C2602" s="1" t="n">
        <v>39737.01340277777</v>
      </c>
      <c r="D2602" t="s">
        <v>8471</v>
      </c>
      <c r="E2602" t="s">
        <v>56</v>
      </c>
      <c r="F2602" t="s">
        <v>7127</v>
      </c>
      <c r="G2602" t="s">
        <v>8472</v>
      </c>
      <c r="H2602" t="s">
        <v>8473</v>
      </c>
    </row>
    <row r="2603" spans="1:8">
      <c r="A2603" t="n">
        <v>2602</v>
      </c>
      <c r="B2603" t="s">
        <v>8</v>
      </c>
      <c r="C2603" s="1" t="n">
        <v>39797.99986111111</v>
      </c>
      <c r="D2603" t="s">
        <v>8474</v>
      </c>
      <c r="E2603" t="s">
        <v>8475</v>
      </c>
      <c r="F2603" t="s">
        <v>387</v>
      </c>
      <c r="G2603" t="s">
        <v>8476</v>
      </c>
      <c r="H2603" t="s">
        <v>8477</v>
      </c>
    </row>
    <row r="2604" spans="1:8">
      <c r="A2604" t="n">
        <v>2603</v>
      </c>
      <c r="B2604" t="s">
        <v>8</v>
      </c>
      <c r="C2604" s="1" t="n">
        <v>42373.84797453704</v>
      </c>
      <c r="D2604" t="s">
        <v>8478</v>
      </c>
      <c r="E2604" t="s">
        <v>8382</v>
      </c>
      <c r="F2604" t="s">
        <v>7254</v>
      </c>
      <c r="G2604" t="s">
        <v>8479</v>
      </c>
      <c r="H2604" t="s">
        <v>8480</v>
      </c>
    </row>
    <row r="2605" spans="1:8">
      <c r="A2605" t="n">
        <v>2604</v>
      </c>
      <c r="B2605" t="s">
        <v>8</v>
      </c>
      <c r="C2605" s="1" t="n">
        <v>39692.83420138889</v>
      </c>
      <c r="D2605" t="s">
        <v>8481</v>
      </c>
      <c r="E2605" t="s">
        <v>6974</v>
      </c>
      <c r="F2605" t="s">
        <v>8482</v>
      </c>
      <c r="G2605" t="s">
        <v>5888</v>
      </c>
      <c r="H2605" t="s">
        <v>8483</v>
      </c>
    </row>
    <row r="2606" spans="1:8">
      <c r="A2606" t="n">
        <v>2605</v>
      </c>
      <c r="B2606" t="s">
        <v>8</v>
      </c>
      <c r="C2606" s="1" t="n">
        <v>42088.94728009259</v>
      </c>
      <c r="D2606" t="s">
        <v>8484</v>
      </c>
      <c r="E2606" t="s">
        <v>8485</v>
      </c>
      <c r="F2606" t="s">
        <v>2217</v>
      </c>
      <c r="G2606" t="s">
        <v>8486</v>
      </c>
      <c r="H2606" t="s">
        <v>8487</v>
      </c>
    </row>
    <row r="2607" spans="1:8">
      <c r="A2607" t="n">
        <v>2606</v>
      </c>
      <c r="B2607" t="s">
        <v>8</v>
      </c>
      <c r="C2607" s="1" t="n">
        <v>41956.78225694445</v>
      </c>
      <c r="D2607" t="s">
        <v>8488</v>
      </c>
      <c r="E2607" t="s">
        <v>8489</v>
      </c>
      <c r="F2607" t="s">
        <v>1369</v>
      </c>
      <c r="G2607" t="s">
        <v>8490</v>
      </c>
      <c r="H2607" t="s">
        <v>8491</v>
      </c>
    </row>
    <row r="2608" spans="1:8">
      <c r="A2608" t="n">
        <v>2607</v>
      </c>
      <c r="B2608" t="s">
        <v>8</v>
      </c>
      <c r="C2608" s="1" t="n">
        <v>41964.74138888889</v>
      </c>
      <c r="D2608" t="s">
        <v>8492</v>
      </c>
      <c r="E2608" t="s">
        <v>8493</v>
      </c>
      <c r="F2608" t="s">
        <v>52</v>
      </c>
      <c r="G2608" t="s">
        <v>8494</v>
      </c>
      <c r="H2608" t="s">
        <v>8495</v>
      </c>
    </row>
    <row r="2609" spans="1:8">
      <c r="A2609" t="n">
        <v>2608</v>
      </c>
      <c r="B2609" t="s">
        <v>8</v>
      </c>
      <c r="C2609" s="1" t="n">
        <v>39761.66762731481</v>
      </c>
      <c r="D2609" t="s">
        <v>8496</v>
      </c>
      <c r="E2609" t="s">
        <v>7828</v>
      </c>
      <c r="F2609" t="s">
        <v>8497</v>
      </c>
      <c r="G2609" t="s">
        <v>8498</v>
      </c>
      <c r="H2609" t="s">
        <v>8499</v>
      </c>
    </row>
    <row r="2610" spans="1:8">
      <c r="A2610" t="n">
        <v>2609</v>
      </c>
      <c r="B2610" t="s">
        <v>8</v>
      </c>
      <c r="C2610" s="1" t="n">
        <v>41859.6125925926</v>
      </c>
      <c r="D2610" t="s">
        <v>8500</v>
      </c>
      <c r="E2610" t="s">
        <v>8501</v>
      </c>
      <c r="F2610" t="s">
        <v>4078</v>
      </c>
      <c r="G2610" t="s">
        <v>8502</v>
      </c>
      <c r="H2610" t="s">
        <v>8503</v>
      </c>
    </row>
    <row r="2611" spans="1:8">
      <c r="A2611" t="n">
        <v>2610</v>
      </c>
      <c r="B2611" t="s">
        <v>8</v>
      </c>
      <c r="C2611" s="1" t="n">
        <v>41624.63332175926</v>
      </c>
      <c r="D2611" t="s">
        <v>8504</v>
      </c>
      <c r="E2611" t="s">
        <v>25</v>
      </c>
      <c r="F2611" t="s">
        <v>8505</v>
      </c>
      <c r="G2611" t="s">
        <v>8506</v>
      </c>
      <c r="H2611" t="s">
        <v>8507</v>
      </c>
    </row>
    <row r="2612" spans="1:8">
      <c r="A2612" t="n">
        <v>2611</v>
      </c>
      <c r="B2612" t="s">
        <v>8</v>
      </c>
      <c r="C2612" s="1" t="n">
        <v>41849.79178240741</v>
      </c>
      <c r="D2612" t="s">
        <v>8508</v>
      </c>
      <c r="E2612" t="s">
        <v>8509</v>
      </c>
      <c r="F2612" t="s">
        <v>52</v>
      </c>
      <c r="G2612" t="s">
        <v>8510</v>
      </c>
      <c r="H2612" t="s">
        <v>8511</v>
      </c>
    </row>
    <row r="2613" spans="1:8">
      <c r="A2613" t="n">
        <v>2612</v>
      </c>
      <c r="B2613" t="s">
        <v>8</v>
      </c>
      <c r="C2613" s="1" t="n">
        <v>39749.56008101852</v>
      </c>
      <c r="D2613" t="s">
        <v>8512</v>
      </c>
      <c r="E2613" t="s">
        <v>5445</v>
      </c>
      <c r="F2613" t="s">
        <v>56</v>
      </c>
      <c r="G2613" t="s">
        <v>8513</v>
      </c>
      <c r="H2613" t="s">
        <v>8514</v>
      </c>
    </row>
    <row r="2614" spans="1:8">
      <c r="A2614" t="n">
        <v>2613</v>
      </c>
      <c r="B2614" t="s">
        <v>8</v>
      </c>
      <c r="C2614" s="1" t="n">
        <v>42441.02578703704</v>
      </c>
      <c r="D2614" t="s">
        <v>8515</v>
      </c>
      <c r="E2614" t="s">
        <v>8361</v>
      </c>
      <c r="F2614" t="s">
        <v>25</v>
      </c>
      <c r="G2614" t="s">
        <v>8516</v>
      </c>
      <c r="H2614" t="s">
        <v>8517</v>
      </c>
    </row>
    <row r="2615" spans="1:8">
      <c r="A2615" t="n">
        <v>2614</v>
      </c>
      <c r="B2615" t="s">
        <v>1</v>
      </c>
      <c r="C2615" s="1" t="n">
        <v>42198.83623842592</v>
      </c>
      <c r="D2615" t="s">
        <v>8518</v>
      </c>
      <c r="E2615" t="s">
        <v>30</v>
      </c>
      <c r="F2615" t="s">
        <v>8519</v>
      </c>
      <c r="G2615" t="s">
        <v>8520</v>
      </c>
      <c r="H2615" t="s">
        <v>8521</v>
      </c>
    </row>
    <row r="2616" spans="1:8">
      <c r="A2616" t="n">
        <v>2615</v>
      </c>
      <c r="B2616" t="s">
        <v>8</v>
      </c>
      <c r="C2616" s="1" t="n">
        <v>42100.98844907407</v>
      </c>
      <c r="D2616" t="s">
        <v>8522</v>
      </c>
      <c r="E2616" t="s">
        <v>4140</v>
      </c>
      <c r="F2616" t="s">
        <v>8523</v>
      </c>
      <c r="G2616" t="s">
        <v>8524</v>
      </c>
      <c r="H2616" t="s">
        <v>8525</v>
      </c>
    </row>
    <row r="2617" spans="1:8">
      <c r="A2617" t="n">
        <v>2616</v>
      </c>
      <c r="B2617" t="s">
        <v>1</v>
      </c>
      <c r="C2617" s="1" t="n">
        <v>42176.21761574074</v>
      </c>
      <c r="D2617" t="s">
        <v>8526</v>
      </c>
      <c r="E2617" t="s">
        <v>8527</v>
      </c>
      <c r="F2617" t="s">
        <v>8528</v>
      </c>
      <c r="G2617" t="s">
        <v>8529</v>
      </c>
      <c r="H2617" t="s">
        <v>8530</v>
      </c>
    </row>
    <row r="2618" spans="1:8">
      <c r="A2618" t="n">
        <v>2617</v>
      </c>
      <c r="B2618" t="s">
        <v>8</v>
      </c>
      <c r="C2618" s="1" t="n">
        <v>42114.13260416667</v>
      </c>
      <c r="D2618" t="s">
        <v>8531</v>
      </c>
      <c r="E2618" t="s">
        <v>8532</v>
      </c>
      <c r="F2618" t="s">
        <v>376</v>
      </c>
      <c r="G2618" t="s">
        <v>8533</v>
      </c>
      <c r="H2618" t="s">
        <v>8534</v>
      </c>
    </row>
    <row r="2619" spans="1:8">
      <c r="A2619" t="n">
        <v>2618</v>
      </c>
      <c r="B2619" t="s">
        <v>8</v>
      </c>
      <c r="C2619" s="1" t="n">
        <v>42230.06778935185</v>
      </c>
      <c r="D2619" t="s">
        <v>8535</v>
      </c>
      <c r="E2619" t="s">
        <v>25</v>
      </c>
      <c r="F2619" t="s">
        <v>8536</v>
      </c>
      <c r="G2619" t="s">
        <v>8537</v>
      </c>
      <c r="H2619" t="s">
        <v>8538</v>
      </c>
    </row>
    <row r="2620" spans="1:8">
      <c r="A2620" t="n">
        <v>2619</v>
      </c>
      <c r="B2620" t="s">
        <v>8</v>
      </c>
      <c r="C2620" s="1" t="n">
        <v>41137.86126157407</v>
      </c>
      <c r="D2620" t="s">
        <v>8539</v>
      </c>
      <c r="E2620" t="s">
        <v>1017</v>
      </c>
      <c r="F2620" t="s">
        <v>56</v>
      </c>
      <c r="G2620" t="s">
        <v>8540</v>
      </c>
      <c r="H2620" t="s">
        <v>8541</v>
      </c>
    </row>
    <row r="2621" spans="1:8">
      <c r="A2621" t="n">
        <v>2620</v>
      </c>
      <c r="B2621" t="s">
        <v>8</v>
      </c>
      <c r="C2621" s="1" t="n">
        <v>41963.69571759259</v>
      </c>
      <c r="D2621" t="s">
        <v>8542</v>
      </c>
      <c r="E2621" t="s">
        <v>111</v>
      </c>
      <c r="F2621" t="s">
        <v>52</v>
      </c>
      <c r="G2621" t="s">
        <v>8543</v>
      </c>
      <c r="H2621" t="s">
        <v>8544</v>
      </c>
    </row>
    <row r="2622" spans="1:8">
      <c r="A2622" t="n">
        <v>2621</v>
      </c>
      <c r="B2622" t="s">
        <v>8</v>
      </c>
      <c r="C2622" s="1" t="n">
        <v>42199.06471064815</v>
      </c>
      <c r="D2622" t="s">
        <v>8545</v>
      </c>
      <c r="E2622" t="s">
        <v>262</v>
      </c>
      <c r="F2622" t="s">
        <v>146</v>
      </c>
      <c r="G2622" t="s">
        <v>8546</v>
      </c>
      <c r="H2622" t="s">
        <v>8547</v>
      </c>
    </row>
    <row r="2623" spans="1:8">
      <c r="A2623" t="n">
        <v>2622</v>
      </c>
      <c r="B2623" t="s">
        <v>1</v>
      </c>
      <c r="C2623" s="1" t="n">
        <v>42431.70890046296</v>
      </c>
      <c r="D2623" t="s">
        <v>8548</v>
      </c>
      <c r="E2623" t="s">
        <v>8549</v>
      </c>
      <c r="F2623" t="s">
        <v>25</v>
      </c>
      <c r="G2623" t="s">
        <v>8550</v>
      </c>
      <c r="H2623" t="s">
        <v>8551</v>
      </c>
    </row>
    <row r="2624" spans="1:8">
      <c r="A2624" t="n">
        <v>2623</v>
      </c>
      <c r="B2624" t="s">
        <v>8</v>
      </c>
      <c r="C2624" s="1" t="n">
        <v>42440.98255787037</v>
      </c>
      <c r="D2624" t="s">
        <v>8552</v>
      </c>
      <c r="E2624" t="s">
        <v>8553</v>
      </c>
      <c r="F2624" t="s">
        <v>25</v>
      </c>
      <c r="G2624" t="s">
        <v>8554</v>
      </c>
      <c r="H2624" t="s">
        <v>8555</v>
      </c>
    </row>
    <row r="2625" spans="1:8">
      <c r="A2625" t="n">
        <v>2624</v>
      </c>
      <c r="B2625" t="s">
        <v>8</v>
      </c>
      <c r="C2625" s="1" t="n">
        <v>41759.59623842593</v>
      </c>
      <c r="D2625" t="s">
        <v>8556</v>
      </c>
      <c r="E2625" t="s">
        <v>8557</v>
      </c>
      <c r="F2625" t="s">
        <v>25</v>
      </c>
      <c r="G2625" t="s">
        <v>8558</v>
      </c>
      <c r="H2625" t="s">
        <v>8559</v>
      </c>
    </row>
    <row r="2626" spans="1:8">
      <c r="A2626" t="n">
        <v>2625</v>
      </c>
      <c r="B2626" t="s">
        <v>1</v>
      </c>
      <c r="C2626" s="1" t="n">
        <v>42197.91618055556</v>
      </c>
      <c r="D2626" t="s">
        <v>8560</v>
      </c>
      <c r="E2626" t="s">
        <v>24</v>
      </c>
      <c r="F2626" t="s">
        <v>25</v>
      </c>
      <c r="G2626" t="s">
        <v>8561</v>
      </c>
      <c r="H2626" t="s">
        <v>8562</v>
      </c>
    </row>
    <row r="2627" spans="1:8">
      <c r="A2627" t="n">
        <v>2626</v>
      </c>
      <c r="B2627" t="s">
        <v>8</v>
      </c>
      <c r="C2627" s="1" t="n">
        <v>40088.81616898148</v>
      </c>
      <c r="D2627" t="s">
        <v>8563</v>
      </c>
      <c r="E2627" t="s">
        <v>19</v>
      </c>
      <c r="F2627" t="s">
        <v>20</v>
      </c>
      <c r="G2627" t="s">
        <v>8564</v>
      </c>
      <c r="H2627" t="s">
        <v>8565</v>
      </c>
    </row>
    <row r="2628" spans="1:8">
      <c r="A2628" t="n">
        <v>2627</v>
      </c>
      <c r="B2628" t="s">
        <v>8</v>
      </c>
      <c r="C2628" s="1" t="n">
        <v>42441.90783564815</v>
      </c>
      <c r="D2628" t="s">
        <v>8566</v>
      </c>
      <c r="E2628" t="s">
        <v>8567</v>
      </c>
      <c r="F2628" t="s">
        <v>56</v>
      </c>
      <c r="G2628" t="s">
        <v>8568</v>
      </c>
      <c r="H2628" t="s">
        <v>8569</v>
      </c>
    </row>
    <row r="2629" spans="1:8">
      <c r="A2629" t="n">
        <v>2628</v>
      </c>
      <c r="B2629" t="s">
        <v>8</v>
      </c>
      <c r="C2629" s="1" t="n">
        <v>42192.66836805556</v>
      </c>
      <c r="D2629" t="s">
        <v>8570</v>
      </c>
      <c r="E2629">
        <f>?utf-8?Q?EnergyEfficiencyMarkets.com?=
	&lt;newsletter@energyefficiencymarkets.com&gt;</f>
        <v/>
      </c>
      <c r="F2629" t="s">
        <v>52</v>
      </c>
      <c r="G2629">
        <f>?utf-8?Q?Posts=20from=20Energy=20Efficiency=20Markets=20for=2007=2F07=2F2015?=</f>
        <v/>
      </c>
      <c r="H2629" t="s">
        <v>8571</v>
      </c>
    </row>
    <row r="2630" spans="1:8">
      <c r="A2630" t="n">
        <v>2629</v>
      </c>
      <c r="B2630" t="s">
        <v>8</v>
      </c>
      <c r="C2630" s="1" t="n">
        <v>42082.46103009259</v>
      </c>
      <c r="D2630" t="s">
        <v>8572</v>
      </c>
      <c r="E2630" t="s">
        <v>8573</v>
      </c>
      <c r="F2630" t="s">
        <v>56</v>
      </c>
      <c r="G2630" t="s">
        <v>8574</v>
      </c>
      <c r="H2630" t="s">
        <v>8575</v>
      </c>
    </row>
    <row r="2631" spans="1:8">
      <c r="A2631" t="n">
        <v>2630</v>
      </c>
      <c r="B2631" t="s">
        <v>8</v>
      </c>
      <c r="C2631" s="1" t="n">
        <v>42218.97305555556</v>
      </c>
      <c r="D2631" t="s">
        <v>8576</v>
      </c>
      <c r="E2631" t="s">
        <v>660</v>
      </c>
      <c r="F2631" t="s">
        <v>25</v>
      </c>
      <c r="G2631" t="s">
        <v>8577</v>
      </c>
      <c r="H2631" t="s">
        <v>8578</v>
      </c>
    </row>
    <row r="2632" spans="1:8">
      <c r="A2632" t="n">
        <v>2631</v>
      </c>
      <c r="B2632" t="s">
        <v>1</v>
      </c>
      <c r="C2632" s="1" t="n">
        <v>42302.96171296296</v>
      </c>
      <c r="D2632" t="s">
        <v>8579</v>
      </c>
      <c r="E2632" t="s">
        <v>6554</v>
      </c>
      <c r="F2632" t="s">
        <v>43</v>
      </c>
      <c r="G2632" t="s">
        <v>8580</v>
      </c>
      <c r="H2632" t="s">
        <v>8581</v>
      </c>
    </row>
    <row r="2633" spans="1:8">
      <c r="A2633" t="n">
        <v>2632</v>
      </c>
      <c r="B2633" t="s">
        <v>8</v>
      </c>
      <c r="C2633" s="1" t="n">
        <v>42342.54457175926</v>
      </c>
      <c r="D2633" t="s">
        <v>8582</v>
      </c>
      <c r="E2633" t="s">
        <v>3927</v>
      </c>
      <c r="F2633" t="s">
        <v>555</v>
      </c>
      <c r="G2633">
        <f>?utf-8?B?T3BpbmlvbjogSW93YSBEZW1vY3JhdHMgaGF2ZSBhIGJyaWdodCBmdXR1cmUsIGJ1dCA=?=
	=?utf-8?B?b25seSB3aXRoIGEg4oCdMi1jeWNsZSBzb2x1dGlvbuKAnQ==?=</f>
        <v/>
      </c>
      <c r="H2633" t="s">
        <v>8583</v>
      </c>
    </row>
    <row r="2634" spans="1:8">
      <c r="A2634" t="n">
        <v>2633</v>
      </c>
      <c r="B2634" t="s">
        <v>8</v>
      </c>
      <c r="C2634" s="1" t="n">
        <v>39632.82745370371</v>
      </c>
      <c r="D2634" t="s">
        <v>8584</v>
      </c>
      <c r="E2634" t="s">
        <v>376</v>
      </c>
      <c r="F2634" t="s">
        <v>8585</v>
      </c>
      <c r="G2634" t="s">
        <v>8586</v>
      </c>
      <c r="H2634" t="s">
        <v>8587</v>
      </c>
    </row>
    <row r="2635" spans="1:8">
      <c r="A2635" t="n">
        <v>2634</v>
      </c>
      <c r="B2635" t="s">
        <v>8</v>
      </c>
      <c r="C2635" s="1" t="n">
        <v>42206.0384375</v>
      </c>
      <c r="D2635" t="s">
        <v>8588</v>
      </c>
      <c r="E2635" t="s">
        <v>8589</v>
      </c>
      <c r="F2635" t="s">
        <v>387</v>
      </c>
      <c r="G2635" t="s">
        <v>8590</v>
      </c>
      <c r="H2635" t="s">
        <v>8591</v>
      </c>
    </row>
    <row r="2636" spans="1:8">
      <c r="A2636" t="n">
        <v>2635</v>
      </c>
      <c r="B2636" t="s">
        <v>8</v>
      </c>
      <c r="C2636" s="1" t="n">
        <v>42393.07231481482</v>
      </c>
      <c r="D2636" t="s">
        <v>8592</v>
      </c>
      <c r="E2636" t="s">
        <v>8593</v>
      </c>
      <c r="F2636" t="s">
        <v>56</v>
      </c>
      <c r="G2636" t="s">
        <v>8594</v>
      </c>
      <c r="H2636" t="s">
        <v>8595</v>
      </c>
    </row>
    <row r="2637" spans="1:8">
      <c r="A2637" t="n">
        <v>2636</v>
      </c>
      <c r="B2637" t="s">
        <v>1</v>
      </c>
      <c r="C2637" s="1" t="n">
        <v>42322.95657407407</v>
      </c>
      <c r="D2637" t="s">
        <v>8596</v>
      </c>
      <c r="E2637" t="s">
        <v>6901</v>
      </c>
      <c r="F2637" t="s">
        <v>8597</v>
      </c>
      <c r="G2637" t="s">
        <v>8598</v>
      </c>
      <c r="H2637" t="s">
        <v>8599</v>
      </c>
    </row>
    <row r="2638" spans="1:8">
      <c r="A2638" t="n">
        <v>2637</v>
      </c>
      <c r="B2638" t="s">
        <v>8</v>
      </c>
      <c r="C2638" s="1" t="n">
        <v>40198.38515046296</v>
      </c>
      <c r="D2638" t="s">
        <v>8600</v>
      </c>
      <c r="E2638" t="s">
        <v>2616</v>
      </c>
      <c r="F2638" t="s">
        <v>8601</v>
      </c>
      <c r="G2638" t="s">
        <v>8602</v>
      </c>
      <c r="H2638" t="s">
        <v>8603</v>
      </c>
    </row>
    <row r="2639" spans="1:8">
      <c r="A2639" t="n">
        <v>2638</v>
      </c>
      <c r="B2639" t="s">
        <v>1</v>
      </c>
      <c r="C2639" s="1" t="n">
        <v>42449.88490740741</v>
      </c>
      <c r="D2639" t="s">
        <v>8604</v>
      </c>
      <c r="E2639" t="s">
        <v>7608</v>
      </c>
      <c r="F2639" t="s">
        <v>25</v>
      </c>
      <c r="G2639" t="s">
        <v>8605</v>
      </c>
      <c r="H2639" t="s">
        <v>8606</v>
      </c>
    </row>
    <row r="2640" spans="1:8">
      <c r="A2640" t="n">
        <v>2639</v>
      </c>
      <c r="B2640" t="s">
        <v>8</v>
      </c>
      <c r="C2640" s="1" t="n">
        <v>39759.90565972222</v>
      </c>
      <c r="D2640" t="s">
        <v>8607</v>
      </c>
      <c r="E2640" t="s">
        <v>56</v>
      </c>
      <c r="F2640" t="s">
        <v>56</v>
      </c>
      <c r="G2640" t="s">
        <v>8608</v>
      </c>
      <c r="H2640" t="s">
        <v>8609</v>
      </c>
    </row>
    <row r="2641" spans="1:8">
      <c r="A2641" t="n">
        <v>2640</v>
      </c>
      <c r="B2641" t="s">
        <v>8</v>
      </c>
      <c r="C2641" s="1" t="n">
        <v>41989.64486111111</v>
      </c>
      <c r="D2641" t="s">
        <v>8610</v>
      </c>
      <c r="E2641" t="s">
        <v>3448</v>
      </c>
      <c r="F2641" t="s">
        <v>3449</v>
      </c>
      <c r="G2641" t="s">
        <v>8611</v>
      </c>
      <c r="H2641" t="s">
        <v>8612</v>
      </c>
    </row>
    <row r="2642" spans="1:8">
      <c r="A2642" t="n">
        <v>2641</v>
      </c>
      <c r="B2642" t="s">
        <v>8</v>
      </c>
      <c r="C2642" s="1" t="n">
        <v>39737.84893518518</v>
      </c>
      <c r="D2642" t="s">
        <v>8613</v>
      </c>
      <c r="E2642" t="s">
        <v>376</v>
      </c>
      <c r="F2642" t="s">
        <v>6780</v>
      </c>
      <c r="G2642" t="s">
        <v>8614</v>
      </c>
      <c r="H2642" t="s">
        <v>8615</v>
      </c>
    </row>
    <row r="2643" spans="1:8">
      <c r="A2643" t="n">
        <v>2642</v>
      </c>
      <c r="B2643" t="s">
        <v>8</v>
      </c>
      <c r="C2643" s="1" t="n">
        <v>39643.90142361111</v>
      </c>
      <c r="D2643" t="s">
        <v>8616</v>
      </c>
      <c r="E2643" t="s">
        <v>1891</v>
      </c>
      <c r="F2643" t="s">
        <v>1891</v>
      </c>
      <c r="G2643" t="s">
        <v>8617</v>
      </c>
      <c r="H2643" t="s">
        <v>8618</v>
      </c>
    </row>
    <row r="2644" spans="1:8">
      <c r="A2644" t="n">
        <v>2643</v>
      </c>
      <c r="B2644" t="s">
        <v>1</v>
      </c>
      <c r="C2644" s="1" t="n">
        <v>41862.06328703704</v>
      </c>
      <c r="D2644" t="s">
        <v>8619</v>
      </c>
      <c r="E2644" t="s">
        <v>2341</v>
      </c>
      <c r="F2644" t="s">
        <v>56</v>
      </c>
      <c r="G2644" t="s">
        <v>8620</v>
      </c>
      <c r="H2644" t="s">
        <v>8621</v>
      </c>
    </row>
    <row r="2645" spans="1:8">
      <c r="A2645" t="n">
        <v>2644</v>
      </c>
      <c r="B2645" t="s">
        <v>8</v>
      </c>
      <c r="C2645" s="1" t="n">
        <v>39482.96818287037</v>
      </c>
      <c r="D2645" t="s">
        <v>8622</v>
      </c>
      <c r="E2645" t="s">
        <v>6933</v>
      </c>
      <c r="F2645" t="s">
        <v>8623</v>
      </c>
      <c r="G2645" t="s">
        <v>6935</v>
      </c>
      <c r="H2645" t="s">
        <v>8624</v>
      </c>
    </row>
    <row r="2646" spans="1:8">
      <c r="A2646" t="n">
        <v>2645</v>
      </c>
      <c r="B2646" t="s">
        <v>1</v>
      </c>
      <c r="C2646" s="1" t="n">
        <v>42157.06572916666</v>
      </c>
      <c r="D2646" t="s">
        <v>8625</v>
      </c>
      <c r="E2646" t="s">
        <v>8626</v>
      </c>
      <c r="F2646" t="s">
        <v>8627</v>
      </c>
      <c r="G2646" t="s">
        <v>8628</v>
      </c>
      <c r="H2646" t="s">
        <v>8629</v>
      </c>
    </row>
    <row r="2647" spans="1:8">
      <c r="A2647" t="n">
        <v>2646</v>
      </c>
      <c r="B2647" t="s">
        <v>8</v>
      </c>
      <c r="C2647" s="1" t="n">
        <v>42374.03211805555</v>
      </c>
      <c r="D2647" t="s">
        <v>8630</v>
      </c>
      <c r="E2647" t="s">
        <v>6988</v>
      </c>
      <c r="F2647" t="s">
        <v>6759</v>
      </c>
      <c r="G2647" t="s">
        <v>8631</v>
      </c>
      <c r="H2647" t="s">
        <v>8632</v>
      </c>
    </row>
    <row r="2648" spans="1:8">
      <c r="A2648" t="n">
        <v>2647</v>
      </c>
      <c r="B2648" t="s">
        <v>8</v>
      </c>
      <c r="C2648" s="1" t="n">
        <v>42262.7212037037</v>
      </c>
      <c r="D2648" t="s">
        <v>8633</v>
      </c>
      <c r="E2648" t="s">
        <v>1368</v>
      </c>
      <c r="F2648" t="s">
        <v>8634</v>
      </c>
      <c r="G2648" t="s">
        <v>8635</v>
      </c>
      <c r="H2648" t="s">
        <v>8636</v>
      </c>
    </row>
    <row r="2649" spans="1:8">
      <c r="A2649" t="n">
        <v>2648</v>
      </c>
      <c r="B2649" t="s">
        <v>8</v>
      </c>
      <c r="C2649" s="1" t="n">
        <v>42427.93791666667</v>
      </c>
      <c r="D2649" t="s">
        <v>8637</v>
      </c>
      <c r="E2649" t="s">
        <v>8638</v>
      </c>
      <c r="F2649" t="s">
        <v>8639</v>
      </c>
      <c r="G2649" t="s"/>
      <c r="H2649" t="s">
        <v>8640</v>
      </c>
    </row>
    <row r="2650" spans="1:8">
      <c r="A2650" t="n">
        <v>2649</v>
      </c>
      <c r="B2650" t="s">
        <v>8</v>
      </c>
      <c r="C2650" s="1" t="n">
        <v>42349.69643518519</v>
      </c>
      <c r="D2650" t="s">
        <v>8641</v>
      </c>
      <c r="E2650" t="s">
        <v>140</v>
      </c>
      <c r="F2650" t="s">
        <v>8642</v>
      </c>
      <c r="G2650" t="s">
        <v>8643</v>
      </c>
      <c r="H2650" t="s">
        <v>8644</v>
      </c>
    </row>
    <row r="2651" spans="1:8">
      <c r="A2651" t="n">
        <v>2650</v>
      </c>
      <c r="B2651" t="s">
        <v>1</v>
      </c>
      <c r="C2651" s="1" t="n">
        <v>42425.91637731482</v>
      </c>
      <c r="D2651" t="s">
        <v>8645</v>
      </c>
      <c r="E2651" t="s">
        <v>8646</v>
      </c>
      <c r="F2651" t="s">
        <v>376</v>
      </c>
      <c r="G2651" t="s">
        <v>8647</v>
      </c>
      <c r="H2651" t="s">
        <v>8648</v>
      </c>
    </row>
    <row r="2652" spans="1:8">
      <c r="A2652" t="n">
        <v>2651</v>
      </c>
      <c r="B2652" t="s">
        <v>1</v>
      </c>
      <c r="C2652" s="1" t="n">
        <v>42437.1995949074</v>
      </c>
      <c r="D2652" t="s">
        <v>8649</v>
      </c>
      <c r="E2652" t="s">
        <v>6588</v>
      </c>
      <c r="F2652" t="s">
        <v>25</v>
      </c>
      <c r="G2652" t="s">
        <v>6589</v>
      </c>
      <c r="H2652" t="s">
        <v>8650</v>
      </c>
    </row>
    <row r="2653" spans="1:8">
      <c r="A2653" t="n">
        <v>2652</v>
      </c>
      <c r="B2653" t="s">
        <v>1</v>
      </c>
      <c r="C2653" s="1" t="n">
        <v>42321.87512731482</v>
      </c>
      <c r="D2653" t="s">
        <v>8651</v>
      </c>
      <c r="E2653" t="s">
        <v>1731</v>
      </c>
      <c r="F2653" t="s">
        <v>8652</v>
      </c>
      <c r="G2653" t="s">
        <v>8653</v>
      </c>
      <c r="H2653" t="s">
        <v>8654</v>
      </c>
    </row>
    <row r="2654" spans="1:8">
      <c r="A2654" t="n">
        <v>2653</v>
      </c>
      <c r="B2654" t="s">
        <v>8</v>
      </c>
      <c r="C2654" s="1" t="n">
        <v>40856.74197916667</v>
      </c>
      <c r="D2654" t="s">
        <v>8655</v>
      </c>
      <c r="E2654" t="s">
        <v>8656</v>
      </c>
      <c r="F2654" t="s">
        <v>56</v>
      </c>
      <c r="G2654" t="s">
        <v>8657</v>
      </c>
      <c r="H2654" t="s">
        <v>8658</v>
      </c>
    </row>
    <row r="2655" spans="1:8">
      <c r="A2655" t="n">
        <v>2654</v>
      </c>
      <c r="B2655" t="s">
        <v>8</v>
      </c>
      <c r="C2655" s="1" t="n">
        <v>41145.60037037037</v>
      </c>
      <c r="D2655" t="s">
        <v>8659</v>
      </c>
      <c r="E2655" t="s">
        <v>8660</v>
      </c>
      <c r="F2655" t="s">
        <v>20</v>
      </c>
      <c r="G2655" t="s">
        <v>8661</v>
      </c>
      <c r="H2655" t="s">
        <v>8662</v>
      </c>
    </row>
    <row r="2656" spans="1:8">
      <c r="A2656" t="n">
        <v>2655</v>
      </c>
      <c r="B2656" t="s">
        <v>8</v>
      </c>
      <c r="C2656" s="1" t="n">
        <v>42079.93949074074</v>
      </c>
      <c r="D2656" t="s">
        <v>8663</v>
      </c>
      <c r="E2656" t="s">
        <v>8664</v>
      </c>
      <c r="F2656" t="s">
        <v>8664</v>
      </c>
      <c r="G2656" t="s">
        <v>8665</v>
      </c>
      <c r="H2656" t="s">
        <v>8666</v>
      </c>
    </row>
    <row r="2657" spans="1:8">
      <c r="A2657" t="n">
        <v>2656</v>
      </c>
      <c r="B2657" t="s">
        <v>8</v>
      </c>
      <c r="C2657" s="1" t="n">
        <v>39451.89118055555</v>
      </c>
      <c r="D2657" t="s">
        <v>8667</v>
      </c>
      <c r="E2657" t="s">
        <v>8668</v>
      </c>
      <c r="F2657" t="s">
        <v>8669</v>
      </c>
      <c r="G2657" t="s">
        <v>8670</v>
      </c>
      <c r="H2657" t="s">
        <v>8671</v>
      </c>
    </row>
    <row r="2658" spans="1:8">
      <c r="A2658" t="n">
        <v>2657</v>
      </c>
      <c r="B2658" t="s">
        <v>8</v>
      </c>
      <c r="C2658" s="1" t="n">
        <v>41831.5672337963</v>
      </c>
      <c r="D2658" t="s">
        <v>8672</v>
      </c>
      <c r="E2658" t="s">
        <v>25</v>
      </c>
      <c r="F2658" t="s">
        <v>8673</v>
      </c>
      <c r="G2658" t="s">
        <v>8674</v>
      </c>
      <c r="H2658" t="s">
        <v>8675</v>
      </c>
    </row>
    <row r="2659" spans="1:8">
      <c r="A2659" t="n">
        <v>2658</v>
      </c>
      <c r="B2659" t="s">
        <v>1</v>
      </c>
      <c r="C2659" s="1" t="n">
        <v>42369.723125</v>
      </c>
      <c r="D2659" t="s">
        <v>8676</v>
      </c>
      <c r="E2659" t="s">
        <v>24</v>
      </c>
      <c r="F2659" t="s">
        <v>25</v>
      </c>
      <c r="G2659" t="s">
        <v>8677</v>
      </c>
      <c r="H2659" t="s">
        <v>8678</v>
      </c>
    </row>
    <row r="2660" spans="1:8">
      <c r="A2660" t="n">
        <v>2659</v>
      </c>
      <c r="B2660" t="s">
        <v>8</v>
      </c>
      <c r="C2660" s="1" t="n">
        <v>40854.84189814814</v>
      </c>
      <c r="D2660" t="s">
        <v>8679</v>
      </c>
      <c r="E2660" t="s">
        <v>5897</v>
      </c>
      <c r="F2660" t="s">
        <v>8680</v>
      </c>
      <c r="G2660" t="s">
        <v>8681</v>
      </c>
      <c r="H2660" t="s">
        <v>8682</v>
      </c>
    </row>
    <row r="2661" spans="1:8">
      <c r="A2661" t="n">
        <v>2660</v>
      </c>
      <c r="B2661" t="s">
        <v>8</v>
      </c>
      <c r="C2661" s="1" t="n">
        <v>41593.91412037037</v>
      </c>
      <c r="D2661" t="s">
        <v>8683</v>
      </c>
      <c r="E2661" t="s">
        <v>8684</v>
      </c>
      <c r="F2661" t="s">
        <v>6450</v>
      </c>
      <c r="G2661" t="s">
        <v>8685</v>
      </c>
      <c r="H2661" t="s">
        <v>8686</v>
      </c>
    </row>
    <row r="2662" spans="1:8">
      <c r="A2662" t="n">
        <v>2661</v>
      </c>
      <c r="B2662" t="s">
        <v>1</v>
      </c>
      <c r="C2662" s="1" t="n">
        <v>42221.81418981482</v>
      </c>
      <c r="D2662" t="s">
        <v>8687</v>
      </c>
      <c r="E2662" t="s">
        <v>266</v>
      </c>
      <c r="F2662" t="s">
        <v>2186</v>
      </c>
      <c r="G2662" t="s">
        <v>8688</v>
      </c>
      <c r="H2662" t="s">
        <v>8689</v>
      </c>
    </row>
    <row r="2663" spans="1:8">
      <c r="A2663" t="n">
        <v>2662</v>
      </c>
      <c r="B2663" t="s">
        <v>1</v>
      </c>
      <c r="C2663" s="1" t="n">
        <v>42384.96217592592</v>
      </c>
      <c r="D2663" t="s">
        <v>8690</v>
      </c>
      <c r="E2663" t="s">
        <v>6554</v>
      </c>
      <c r="F2663" t="s">
        <v>25</v>
      </c>
      <c r="G2663" t="s">
        <v>8691</v>
      </c>
      <c r="H2663" t="s">
        <v>8692</v>
      </c>
    </row>
    <row r="2664" spans="1:8">
      <c r="A2664" t="n">
        <v>2663</v>
      </c>
      <c r="B2664" t="s">
        <v>8</v>
      </c>
      <c r="C2664" s="1" t="n">
        <v>42448.70018518518</v>
      </c>
      <c r="D2664" t="s">
        <v>8693</v>
      </c>
      <c r="E2664" t="s">
        <v>2099</v>
      </c>
      <c r="F2664" t="s">
        <v>25</v>
      </c>
      <c r="G2664" t="s">
        <v>8694</v>
      </c>
      <c r="H2664" t="s">
        <v>8695</v>
      </c>
    </row>
    <row r="2665" spans="1:8">
      <c r="A2665" t="n">
        <v>2664</v>
      </c>
      <c r="B2665" t="s">
        <v>8</v>
      </c>
      <c r="C2665" s="1" t="n">
        <v>41687.12982638889</v>
      </c>
      <c r="D2665" t="s">
        <v>8696</v>
      </c>
      <c r="E2665" t="s">
        <v>8697</v>
      </c>
      <c r="F2665" t="s">
        <v>8698</v>
      </c>
      <c r="G2665" t="s">
        <v>8699</v>
      </c>
      <c r="H2665" t="s">
        <v>8700</v>
      </c>
    </row>
    <row r="2666" spans="1:8">
      <c r="A2666" t="n">
        <v>2665</v>
      </c>
      <c r="B2666" t="s">
        <v>8</v>
      </c>
      <c r="C2666" s="1" t="n">
        <v>42373.79739583333</v>
      </c>
      <c r="D2666" t="s">
        <v>8701</v>
      </c>
      <c r="E2666" t="s">
        <v>25</v>
      </c>
      <c r="F2666" t="s">
        <v>5415</v>
      </c>
      <c r="G2666" t="s">
        <v>8702</v>
      </c>
      <c r="H2666" t="s">
        <v>8703</v>
      </c>
    </row>
    <row r="2667" spans="1:8">
      <c r="A2667" t="n">
        <v>2666</v>
      </c>
      <c r="B2667" t="s">
        <v>8</v>
      </c>
      <c r="C2667" s="1" t="n">
        <v>39716.64465277778</v>
      </c>
      <c r="D2667" t="s">
        <v>8704</v>
      </c>
      <c r="E2667" t="s">
        <v>3045</v>
      </c>
      <c r="F2667" t="s">
        <v>56</v>
      </c>
      <c r="G2667" t="s">
        <v>8705</v>
      </c>
      <c r="H2667" t="s">
        <v>8706</v>
      </c>
    </row>
    <row r="2668" spans="1:8">
      <c r="A2668" t="n">
        <v>2667</v>
      </c>
      <c r="B2668" t="s">
        <v>8</v>
      </c>
      <c r="C2668" s="1" t="n">
        <v>42226.73689814815</v>
      </c>
      <c r="D2668" t="s">
        <v>8707</v>
      </c>
      <c r="E2668" t="s">
        <v>8708</v>
      </c>
      <c r="F2668" t="s">
        <v>6450</v>
      </c>
      <c r="G2668" t="s">
        <v>8709</v>
      </c>
      <c r="H2668" t="s">
        <v>8710</v>
      </c>
    </row>
    <row r="2669" spans="1:8">
      <c r="A2669" t="n">
        <v>2668</v>
      </c>
      <c r="B2669" t="s">
        <v>8</v>
      </c>
      <c r="C2669" s="1" t="n">
        <v>40485.6597337963</v>
      </c>
      <c r="D2669" t="s">
        <v>8711</v>
      </c>
      <c r="E2669" t="s">
        <v>8712</v>
      </c>
      <c r="F2669" t="s">
        <v>56</v>
      </c>
      <c r="G2669" t="s">
        <v>8713</v>
      </c>
      <c r="H2669" t="s">
        <v>8714</v>
      </c>
    </row>
    <row r="2670" spans="1:8">
      <c r="A2670" t="n">
        <v>2669</v>
      </c>
      <c r="B2670" t="s">
        <v>8</v>
      </c>
      <c r="C2670" s="1" t="n">
        <v>41999.99348379629</v>
      </c>
      <c r="D2670" t="s">
        <v>8715</v>
      </c>
      <c r="E2670" t="s">
        <v>25</v>
      </c>
      <c r="F2670" t="s">
        <v>179</v>
      </c>
      <c r="G2670" t="s">
        <v>8716</v>
      </c>
      <c r="H2670" t="s">
        <v>8717</v>
      </c>
    </row>
    <row r="2671" spans="1:8">
      <c r="A2671" t="n">
        <v>2670</v>
      </c>
      <c r="B2671" t="s">
        <v>8</v>
      </c>
      <c r="C2671" s="1" t="n">
        <v>39421.49809027778</v>
      </c>
      <c r="D2671" t="s">
        <v>8718</v>
      </c>
      <c r="E2671" t="s">
        <v>8719</v>
      </c>
      <c r="F2671" t="s">
        <v>721</v>
      </c>
      <c r="G2671" t="s">
        <v>8720</v>
      </c>
      <c r="H2671" t="s">
        <v>8721</v>
      </c>
    </row>
    <row r="2672" spans="1:8">
      <c r="A2672" t="n">
        <v>2671</v>
      </c>
      <c r="B2672" t="s">
        <v>8</v>
      </c>
      <c r="C2672" s="1" t="n">
        <v>42124.81791666667</v>
      </c>
      <c r="D2672" t="s">
        <v>8722</v>
      </c>
      <c r="E2672" t="s">
        <v>550</v>
      </c>
      <c r="F2672" t="s">
        <v>25</v>
      </c>
      <c r="G2672" t="s">
        <v>8723</v>
      </c>
      <c r="H2672" t="s">
        <v>8724</v>
      </c>
    </row>
    <row r="2673" spans="1:8">
      <c r="A2673" t="n">
        <v>2672</v>
      </c>
      <c r="B2673" t="s">
        <v>8</v>
      </c>
      <c r="C2673" s="1" t="n">
        <v>42436.90717592592</v>
      </c>
      <c r="D2673" t="s">
        <v>8725</v>
      </c>
      <c r="E2673" t="s">
        <v>25</v>
      </c>
      <c r="F2673" t="s">
        <v>8528</v>
      </c>
      <c r="G2673" t="s">
        <v>8726</v>
      </c>
      <c r="H2673" t="s">
        <v>8727</v>
      </c>
    </row>
    <row r="2674" spans="1:8">
      <c r="A2674" t="n">
        <v>2673</v>
      </c>
      <c r="B2674" t="s">
        <v>1</v>
      </c>
      <c r="C2674" s="1" t="n">
        <v>42395.59276620371</v>
      </c>
      <c r="D2674" t="s">
        <v>8728</v>
      </c>
      <c r="E2674" t="s">
        <v>8361</v>
      </c>
      <c r="F2674" t="s">
        <v>25</v>
      </c>
      <c r="G2674" t="s">
        <v>7179</v>
      </c>
      <c r="H2674" t="s">
        <v>8729</v>
      </c>
    </row>
    <row r="2675" spans="1:8">
      <c r="A2675" t="n">
        <v>2674</v>
      </c>
      <c r="B2675" t="s">
        <v>8</v>
      </c>
      <c r="C2675" s="1" t="n">
        <v>42254.84108796297</v>
      </c>
      <c r="D2675" t="s">
        <v>8730</v>
      </c>
      <c r="E2675" t="s">
        <v>3927</v>
      </c>
      <c r="F2675" t="s">
        <v>555</v>
      </c>
      <c r="G2675" t="s">
        <v>8731</v>
      </c>
      <c r="H2675" t="s">
        <v>8732</v>
      </c>
    </row>
    <row r="2676" spans="1:8">
      <c r="A2676" t="n">
        <v>2675</v>
      </c>
      <c r="B2676" t="s">
        <v>1</v>
      </c>
      <c r="C2676" s="1" t="n">
        <v>42145.57822916667</v>
      </c>
      <c r="D2676" t="s">
        <v>8733</v>
      </c>
      <c r="E2676" t="s">
        <v>24</v>
      </c>
      <c r="F2676" t="s">
        <v>25</v>
      </c>
      <c r="G2676" t="s">
        <v>8734</v>
      </c>
      <c r="H2676" t="s">
        <v>8735</v>
      </c>
    </row>
    <row r="2677" spans="1:8">
      <c r="A2677" t="n">
        <v>2676</v>
      </c>
      <c r="B2677" t="s">
        <v>8</v>
      </c>
      <c r="C2677" s="1" t="n">
        <v>42068.58472222222</v>
      </c>
      <c r="D2677" t="s">
        <v>8736</v>
      </c>
      <c r="E2677" t="s">
        <v>6634</v>
      </c>
      <c r="F2677" t="s">
        <v>25</v>
      </c>
      <c r="G2677" t="s">
        <v>8737</v>
      </c>
      <c r="H2677" t="s">
        <v>8738</v>
      </c>
    </row>
    <row r="2678" spans="1:8">
      <c r="A2678" t="n">
        <v>2677</v>
      </c>
      <c r="B2678" t="s">
        <v>1</v>
      </c>
      <c r="C2678" s="1" t="n">
        <v>42296.68701388889</v>
      </c>
      <c r="D2678" t="s">
        <v>8739</v>
      </c>
      <c r="E2678" t="s">
        <v>348</v>
      </c>
      <c r="F2678" t="s">
        <v>146</v>
      </c>
      <c r="G2678" t="s">
        <v>8740</v>
      </c>
      <c r="H2678" t="s">
        <v>8741</v>
      </c>
    </row>
    <row r="2679" spans="1:8">
      <c r="A2679" t="n">
        <v>2678</v>
      </c>
      <c r="B2679" t="s">
        <v>8</v>
      </c>
      <c r="C2679" s="1" t="n">
        <v>42358.2905787037</v>
      </c>
      <c r="D2679" t="s">
        <v>8742</v>
      </c>
      <c r="E2679" t="s">
        <v>8743</v>
      </c>
      <c r="F2679" t="s">
        <v>56</v>
      </c>
      <c r="G2679" t="s">
        <v>8744</v>
      </c>
      <c r="H2679" t="s">
        <v>8745</v>
      </c>
    </row>
    <row r="2680" spans="1:8">
      <c r="A2680" t="n">
        <v>2679</v>
      </c>
      <c r="B2680" t="s">
        <v>1</v>
      </c>
      <c r="C2680" s="1" t="n">
        <v>42442.14907407408</v>
      </c>
      <c r="D2680" t="s">
        <v>8746</v>
      </c>
      <c r="E2680" t="s">
        <v>8747</v>
      </c>
      <c r="F2680" t="s">
        <v>8748</v>
      </c>
      <c r="G2680" t="s">
        <v>8749</v>
      </c>
      <c r="H2680" t="s">
        <v>8750</v>
      </c>
    </row>
    <row r="2681" spans="1:8">
      <c r="A2681" t="n">
        <v>2680</v>
      </c>
      <c r="B2681" t="s">
        <v>8</v>
      </c>
      <c r="C2681" s="1" t="n">
        <v>42093.83546296296</v>
      </c>
      <c r="D2681" t="s">
        <v>8751</v>
      </c>
      <c r="E2681" t="s">
        <v>8752</v>
      </c>
      <c r="F2681" t="s">
        <v>56</v>
      </c>
      <c r="G2681" t="s">
        <v>8753</v>
      </c>
      <c r="H2681" t="s">
        <v>8754</v>
      </c>
    </row>
    <row r="2682" spans="1:8">
      <c r="A2682" t="n">
        <v>2681</v>
      </c>
      <c r="B2682" t="s">
        <v>8</v>
      </c>
      <c r="C2682" s="1" t="n">
        <v>42418.9565625</v>
      </c>
      <c r="D2682" t="s">
        <v>8755</v>
      </c>
      <c r="E2682">
        <f>?utf-8?Q?Clyde=20Williams?= &lt;contact@clyde2016.com&gt;</f>
        <v/>
      </c>
      <c r="F2682" t="s">
        <v>56</v>
      </c>
      <c r="G2682">
        <f>?utf-8?Q?The=20Future=20of=20Healthcare?=</f>
        <v/>
      </c>
      <c r="H2682" t="s">
        <v>8756</v>
      </c>
    </row>
    <row r="2683" spans="1:8">
      <c r="A2683" t="n">
        <v>2682</v>
      </c>
      <c r="B2683" t="s">
        <v>8</v>
      </c>
      <c r="C2683" s="1" t="n">
        <v>41159.02048611111</v>
      </c>
      <c r="D2683" t="s">
        <v>8757</v>
      </c>
      <c r="E2683" t="s">
        <v>1822</v>
      </c>
      <c r="F2683" t="s">
        <v>25</v>
      </c>
      <c r="G2683" t="s">
        <v>8758</v>
      </c>
      <c r="H2683" t="s">
        <v>8759</v>
      </c>
    </row>
    <row r="2684" spans="1:8">
      <c r="A2684" t="n">
        <v>2683</v>
      </c>
      <c r="B2684" t="s">
        <v>8</v>
      </c>
      <c r="C2684" s="1" t="n">
        <v>41537.82160879629</v>
      </c>
      <c r="D2684" t="s">
        <v>8760</v>
      </c>
      <c r="E2684" t="s">
        <v>7553</v>
      </c>
      <c r="F2684" t="s">
        <v>25</v>
      </c>
      <c r="G2684" t="s">
        <v>8761</v>
      </c>
      <c r="H2684" t="s">
        <v>8762</v>
      </c>
    </row>
    <row r="2685" spans="1:8">
      <c r="A2685" t="n">
        <v>2684</v>
      </c>
      <c r="B2685" t="s">
        <v>8</v>
      </c>
      <c r="C2685" s="1" t="n">
        <v>41934.74418981482</v>
      </c>
      <c r="D2685" t="s">
        <v>8763</v>
      </c>
      <c r="E2685" t="s">
        <v>67</v>
      </c>
      <c r="F2685" t="s">
        <v>68</v>
      </c>
      <c r="G2685">
        <f>?UTF-8?Q?=E2=80=8BCorrect_The_Record_Wednesday_October_22=2C_2014_Aft?=
	=?UTF-8?Q?ernoon_Roundup?=</f>
        <v/>
      </c>
      <c r="H2685" t="s">
        <v>8764</v>
      </c>
    </row>
    <row r="2686" spans="1:8">
      <c r="A2686" t="n">
        <v>2685</v>
      </c>
      <c r="B2686" t="s">
        <v>1</v>
      </c>
      <c r="C2686" s="1" t="n">
        <v>41624.74912037037</v>
      </c>
      <c r="D2686" t="s">
        <v>8765</v>
      </c>
      <c r="E2686" t="s">
        <v>8766</v>
      </c>
      <c r="F2686" t="s">
        <v>25</v>
      </c>
      <c r="G2686" t="s">
        <v>8767</v>
      </c>
      <c r="H2686" t="s">
        <v>8768</v>
      </c>
    </row>
    <row r="2687" spans="1:8">
      <c r="A2687" t="n">
        <v>2686</v>
      </c>
      <c r="B2687" t="s">
        <v>8</v>
      </c>
      <c r="C2687" s="1" t="n">
        <v>42444.05181712963</v>
      </c>
      <c r="D2687" t="s">
        <v>8769</v>
      </c>
      <c r="E2687" t="s">
        <v>8770</v>
      </c>
      <c r="F2687" t="s">
        <v>52</v>
      </c>
      <c r="G2687" t="s">
        <v>8771</v>
      </c>
      <c r="H2687" t="s">
        <v>8772</v>
      </c>
    </row>
    <row r="2688" spans="1:8">
      <c r="A2688" t="n">
        <v>2687</v>
      </c>
      <c r="B2688" t="s">
        <v>8</v>
      </c>
      <c r="C2688" s="1" t="n">
        <v>41361.76166666667</v>
      </c>
      <c r="D2688" t="s">
        <v>8773</v>
      </c>
      <c r="E2688" t="s">
        <v>7067</v>
      </c>
      <c r="F2688" t="s">
        <v>56</v>
      </c>
      <c r="G2688" t="s">
        <v>8774</v>
      </c>
      <c r="H2688" t="s">
        <v>8775</v>
      </c>
    </row>
    <row r="2689" spans="1:8">
      <c r="A2689" t="n">
        <v>2688</v>
      </c>
      <c r="B2689" t="s">
        <v>8</v>
      </c>
      <c r="C2689" s="1" t="n">
        <v>40289.87819444444</v>
      </c>
      <c r="D2689" t="s">
        <v>8776</v>
      </c>
      <c r="E2689" t="s">
        <v>8777</v>
      </c>
      <c r="F2689" t="s">
        <v>56</v>
      </c>
      <c r="G2689" t="s">
        <v>8778</v>
      </c>
      <c r="H2689" t="s">
        <v>8779</v>
      </c>
    </row>
    <row r="2690" spans="1:8">
      <c r="A2690" t="n">
        <v>2689</v>
      </c>
      <c r="B2690" t="s">
        <v>8</v>
      </c>
      <c r="C2690" s="1" t="n">
        <v>39629.78983796296</v>
      </c>
      <c r="D2690" t="s">
        <v>8780</v>
      </c>
      <c r="E2690" t="s">
        <v>7518</v>
      </c>
      <c r="F2690" t="s">
        <v>2217</v>
      </c>
      <c r="G2690" t="s">
        <v>8781</v>
      </c>
      <c r="H2690" t="s">
        <v>8782</v>
      </c>
    </row>
    <row r="2691" spans="1:8">
      <c r="A2691" t="n">
        <v>2690</v>
      </c>
      <c r="B2691" t="s">
        <v>8</v>
      </c>
      <c r="C2691" s="1" t="n">
        <v>39696.74510416666</v>
      </c>
      <c r="D2691" t="s">
        <v>8783</v>
      </c>
      <c r="E2691" t="s">
        <v>3045</v>
      </c>
      <c r="F2691" t="s">
        <v>376</v>
      </c>
      <c r="G2691" t="s">
        <v>8352</v>
      </c>
      <c r="H2691" t="s">
        <v>8784</v>
      </c>
    </row>
    <row r="2692" spans="1:8">
      <c r="A2692" t="n">
        <v>2691</v>
      </c>
      <c r="B2692" t="s">
        <v>8</v>
      </c>
      <c r="C2692" s="1" t="n">
        <v>41256.99173611111</v>
      </c>
      <c r="D2692" t="s">
        <v>8785</v>
      </c>
      <c r="E2692" t="s">
        <v>6796</v>
      </c>
      <c r="F2692" t="s">
        <v>56</v>
      </c>
      <c r="G2692" t="s">
        <v>8786</v>
      </c>
      <c r="H2692" t="s">
        <v>8787</v>
      </c>
    </row>
    <row r="2693" spans="1:8">
      <c r="A2693" t="n">
        <v>2692</v>
      </c>
      <c r="B2693" t="s">
        <v>8</v>
      </c>
      <c r="C2693" s="1" t="n">
        <v>42149.6284375</v>
      </c>
      <c r="D2693" t="s">
        <v>8788</v>
      </c>
      <c r="E2693" t="s">
        <v>25</v>
      </c>
      <c r="F2693" t="s">
        <v>8789</v>
      </c>
      <c r="G2693" t="s">
        <v>8790</v>
      </c>
      <c r="H2693" t="s">
        <v>8791</v>
      </c>
    </row>
    <row r="2694" spans="1:8">
      <c r="A2694" t="n">
        <v>2693</v>
      </c>
      <c r="B2694" t="s">
        <v>8</v>
      </c>
      <c r="C2694" s="1" t="n">
        <v>42338.81005787037</v>
      </c>
      <c r="D2694" t="s">
        <v>8792</v>
      </c>
      <c r="E2694" t="s">
        <v>8793</v>
      </c>
      <c r="F2694" t="s">
        <v>56</v>
      </c>
      <c r="G2694" t="s">
        <v>8794</v>
      </c>
      <c r="H2694" t="s">
        <v>8795</v>
      </c>
    </row>
    <row r="2695" spans="1:8">
      <c r="A2695" t="n">
        <v>2694</v>
      </c>
      <c r="B2695" t="s">
        <v>8</v>
      </c>
      <c r="C2695" s="1" t="n">
        <v>41674.50572916667</v>
      </c>
      <c r="D2695" t="s">
        <v>8796</v>
      </c>
      <c r="E2695" t="s">
        <v>25</v>
      </c>
      <c r="F2695" t="s">
        <v>6203</v>
      </c>
      <c r="G2695" t="s">
        <v>8797</v>
      </c>
      <c r="H2695" t="s">
        <v>8798</v>
      </c>
    </row>
    <row r="2696" spans="1:8">
      <c r="A2696" t="n">
        <v>2695</v>
      </c>
      <c r="B2696" t="s">
        <v>8</v>
      </c>
      <c r="C2696" s="1" t="n">
        <v>42337.5965162037</v>
      </c>
      <c r="D2696" t="s">
        <v>8799</v>
      </c>
      <c r="E2696" t="s">
        <v>8800</v>
      </c>
      <c r="F2696" t="s">
        <v>555</v>
      </c>
      <c r="G2696" t="s">
        <v>8801</v>
      </c>
      <c r="H2696" t="s">
        <v>8802</v>
      </c>
    </row>
    <row r="2697" spans="1:8">
      <c r="A2697" t="n">
        <v>2696</v>
      </c>
      <c r="B2697" t="s">
        <v>8</v>
      </c>
      <c r="C2697" s="1" t="n">
        <v>42291.76401620371</v>
      </c>
      <c r="D2697" t="s">
        <v>8803</v>
      </c>
      <c r="E2697" t="s">
        <v>25</v>
      </c>
      <c r="F2697" t="s">
        <v>348</v>
      </c>
      <c r="G2697" t="s">
        <v>8804</v>
      </c>
      <c r="H2697" t="s">
        <v>8805</v>
      </c>
    </row>
    <row r="2698" spans="1:8">
      <c r="A2698" t="n">
        <v>2697</v>
      </c>
      <c r="B2698" t="s">
        <v>8</v>
      </c>
      <c r="C2698" s="1" t="n">
        <v>42408.84105324074</v>
      </c>
      <c r="D2698" t="s">
        <v>8806</v>
      </c>
      <c r="E2698" t="s">
        <v>8807</v>
      </c>
      <c r="F2698" t="s">
        <v>555</v>
      </c>
      <c r="G2698" t="s">
        <v>8808</v>
      </c>
      <c r="H2698" t="s">
        <v>8809</v>
      </c>
    </row>
    <row r="2699" spans="1:8">
      <c r="A2699" t="n">
        <v>2698</v>
      </c>
      <c r="B2699" t="s">
        <v>8</v>
      </c>
      <c r="C2699" s="1" t="n">
        <v>41213.67384259259</v>
      </c>
      <c r="D2699" t="s">
        <v>8810</v>
      </c>
      <c r="E2699" t="s">
        <v>7063</v>
      </c>
      <c r="F2699" t="s">
        <v>56</v>
      </c>
      <c r="G2699" t="s">
        <v>8811</v>
      </c>
      <c r="H2699" t="s">
        <v>8812</v>
      </c>
    </row>
    <row r="2700" spans="1:8">
      <c r="A2700" t="n">
        <v>2699</v>
      </c>
      <c r="B2700" t="s">
        <v>1</v>
      </c>
      <c r="C2700" s="1" t="n">
        <v>41899.89444444444</v>
      </c>
      <c r="D2700" t="s">
        <v>8813</v>
      </c>
      <c r="E2700" t="s">
        <v>8814</v>
      </c>
      <c r="F2700" t="s">
        <v>25</v>
      </c>
      <c r="G2700" t="s">
        <v>8815</v>
      </c>
      <c r="H2700" t="s">
        <v>8816</v>
      </c>
    </row>
    <row r="2701" spans="1:8">
      <c r="A2701" t="n">
        <v>2700</v>
      </c>
      <c r="B2701" t="s">
        <v>8</v>
      </c>
      <c r="C2701" s="1" t="n">
        <v>42159.28498842593</v>
      </c>
      <c r="D2701" t="s">
        <v>8817</v>
      </c>
      <c r="E2701" t="s">
        <v>319</v>
      </c>
      <c r="F2701" t="s">
        <v>25</v>
      </c>
      <c r="G2701" t="s">
        <v>8818</v>
      </c>
      <c r="H2701" t="s">
        <v>8819</v>
      </c>
    </row>
    <row r="2702" spans="1:8">
      <c r="A2702" t="n">
        <v>2701</v>
      </c>
      <c r="B2702" t="s">
        <v>8</v>
      </c>
      <c r="C2702" s="1" t="n">
        <v>42342.75267361111</v>
      </c>
      <c r="D2702" t="s">
        <v>8820</v>
      </c>
      <c r="E2702" t="s">
        <v>7119</v>
      </c>
      <c r="F2702" t="s">
        <v>56</v>
      </c>
      <c r="G2702">
        <f>?utf-8?q?=e2=9c=89?= For your information! December Subscriber Spotlight: See what's new and featured.</f>
        <v/>
      </c>
      <c r="H2702" t="s">
        <v>8821</v>
      </c>
    </row>
    <row r="2703" spans="1:8">
      <c r="A2703" t="n">
        <v>2702</v>
      </c>
      <c r="B2703" t="s">
        <v>8</v>
      </c>
      <c r="C2703" s="1" t="n">
        <v>42295.7537962963</v>
      </c>
      <c r="D2703" t="s">
        <v>8822</v>
      </c>
      <c r="E2703" t="s">
        <v>8823</v>
      </c>
      <c r="F2703" t="s">
        <v>8824</v>
      </c>
      <c r="G2703" t="s">
        <v>8825</v>
      </c>
      <c r="H2703" t="s">
        <v>8826</v>
      </c>
    </row>
    <row r="2704" spans="1:8">
      <c r="A2704" t="n">
        <v>2703</v>
      </c>
      <c r="B2704" t="s">
        <v>8</v>
      </c>
      <c r="C2704" s="1" t="n">
        <v>42443.8791550926</v>
      </c>
      <c r="D2704" t="s">
        <v>8827</v>
      </c>
      <c r="E2704" t="s">
        <v>81</v>
      </c>
      <c r="F2704" t="s">
        <v>52</v>
      </c>
      <c r="G2704" t="s">
        <v>8828</v>
      </c>
      <c r="H2704" t="s">
        <v>8829</v>
      </c>
    </row>
    <row r="2705" spans="1:8">
      <c r="A2705" t="n">
        <v>2704</v>
      </c>
      <c r="B2705" t="s">
        <v>8</v>
      </c>
      <c r="C2705" s="1" t="n">
        <v>42145.6112037037</v>
      </c>
      <c r="D2705" t="s">
        <v>8830</v>
      </c>
      <c r="E2705" t="s">
        <v>25</v>
      </c>
      <c r="F2705" t="s">
        <v>24</v>
      </c>
      <c r="G2705" t="s">
        <v>8831</v>
      </c>
      <c r="H2705" t="s">
        <v>8832</v>
      </c>
    </row>
    <row r="2706" spans="1:8">
      <c r="A2706" t="n">
        <v>2705</v>
      </c>
      <c r="B2706" t="s">
        <v>8</v>
      </c>
      <c r="C2706" s="1" t="n">
        <v>42288.7537037037</v>
      </c>
      <c r="D2706" t="s">
        <v>8833</v>
      </c>
      <c r="E2706" t="s">
        <v>7419</v>
      </c>
      <c r="F2706" t="s">
        <v>3233</v>
      </c>
      <c r="G2706" t="s">
        <v>8834</v>
      </c>
      <c r="H2706" t="s">
        <v>8835</v>
      </c>
    </row>
    <row r="2707" spans="1:8">
      <c r="A2707" t="n">
        <v>2706</v>
      </c>
      <c r="B2707" t="s">
        <v>8</v>
      </c>
      <c r="C2707" s="1" t="n">
        <v>42097.92226851852</v>
      </c>
      <c r="D2707" t="s">
        <v>8836</v>
      </c>
      <c r="E2707" t="s">
        <v>29</v>
      </c>
      <c r="F2707" t="s">
        <v>8837</v>
      </c>
      <c r="G2707" t="s">
        <v>8838</v>
      </c>
      <c r="H2707" t="s">
        <v>8839</v>
      </c>
    </row>
    <row r="2708" spans="1:8">
      <c r="A2708" t="n">
        <v>2707</v>
      </c>
      <c r="B2708" t="s">
        <v>8</v>
      </c>
      <c r="C2708" s="1" t="n">
        <v>42445.69891203703</v>
      </c>
      <c r="D2708" t="s">
        <v>8840</v>
      </c>
      <c r="E2708" t="s">
        <v>8841</v>
      </c>
      <c r="F2708" t="s">
        <v>8842</v>
      </c>
      <c r="G2708" t="s">
        <v>8843</v>
      </c>
      <c r="H2708" t="s">
        <v>8844</v>
      </c>
    </row>
    <row r="2709" spans="1:8">
      <c r="A2709" t="n">
        <v>2708</v>
      </c>
      <c r="B2709" t="s">
        <v>8</v>
      </c>
      <c r="C2709" s="1" t="n">
        <v>41829.83690972222</v>
      </c>
      <c r="D2709" t="s">
        <v>8845</v>
      </c>
      <c r="E2709" t="s">
        <v>8846</v>
      </c>
      <c r="F2709" t="s">
        <v>56</v>
      </c>
      <c r="G2709" t="s">
        <v>8847</v>
      </c>
      <c r="H2709" t="s">
        <v>8848</v>
      </c>
    </row>
    <row r="2710" spans="1:8">
      <c r="A2710" t="n">
        <v>2709</v>
      </c>
      <c r="B2710" t="s">
        <v>8</v>
      </c>
      <c r="C2710" s="1" t="n">
        <v>42227.5422800926</v>
      </c>
      <c r="D2710" t="s">
        <v>8849</v>
      </c>
      <c r="E2710" t="s">
        <v>3805</v>
      </c>
      <c r="F2710" t="s">
        <v>150</v>
      </c>
      <c r="G2710" t="s">
        <v>8850</v>
      </c>
      <c r="H2710" t="s">
        <v>8851</v>
      </c>
    </row>
    <row r="2711" spans="1:8">
      <c r="A2711" t="n">
        <v>2710</v>
      </c>
      <c r="B2711" t="s">
        <v>8</v>
      </c>
      <c r="C2711" s="1" t="n">
        <v>40948.11840277778</v>
      </c>
      <c r="D2711" t="s">
        <v>8852</v>
      </c>
      <c r="E2711" t="s">
        <v>4576</v>
      </c>
      <c r="F2711" t="s">
        <v>387</v>
      </c>
      <c r="G2711" t="s">
        <v>5888</v>
      </c>
      <c r="H2711" t="s">
        <v>8853</v>
      </c>
    </row>
    <row r="2712" spans="1:8">
      <c r="A2712" t="n">
        <v>2711</v>
      </c>
      <c r="B2712" t="s">
        <v>8</v>
      </c>
      <c r="C2712" s="1" t="n">
        <v>41737.33872685185</v>
      </c>
      <c r="D2712" t="s">
        <v>8854</v>
      </c>
      <c r="E2712" t="s">
        <v>6203</v>
      </c>
      <c r="F2712" t="s">
        <v>8855</v>
      </c>
      <c r="G2712" t="s">
        <v>8856</v>
      </c>
      <c r="H2712" t="s">
        <v>8857</v>
      </c>
    </row>
    <row r="2713" spans="1:8">
      <c r="A2713" t="n">
        <v>2712</v>
      </c>
      <c r="B2713" t="s">
        <v>8</v>
      </c>
      <c r="C2713" s="1" t="n">
        <v>42095.92025462963</v>
      </c>
      <c r="D2713" t="s">
        <v>8858</v>
      </c>
      <c r="E2713" t="s">
        <v>8859</v>
      </c>
      <c r="F2713" t="s">
        <v>8860</v>
      </c>
      <c r="G2713" t="s">
        <v>8861</v>
      </c>
      <c r="H2713" t="s">
        <v>8862</v>
      </c>
    </row>
    <row r="2714" spans="1:8">
      <c r="A2714" t="n">
        <v>2713</v>
      </c>
      <c r="B2714" t="s">
        <v>1</v>
      </c>
      <c r="C2714" s="1" t="n">
        <v>42203.07951388889</v>
      </c>
      <c r="D2714" t="s">
        <v>8863</v>
      </c>
      <c r="E2714" t="s">
        <v>1731</v>
      </c>
      <c r="F2714" t="s">
        <v>6554</v>
      </c>
      <c r="G2714" t="s">
        <v>8864</v>
      </c>
      <c r="H2714" t="s">
        <v>8865</v>
      </c>
    </row>
    <row r="2715" spans="1:8">
      <c r="A2715" t="n">
        <v>2714</v>
      </c>
      <c r="B2715" t="s">
        <v>8</v>
      </c>
      <c r="C2715" s="1" t="n">
        <v>42239.68854166667</v>
      </c>
      <c r="D2715" t="s">
        <v>8866</v>
      </c>
      <c r="E2715" t="s">
        <v>8867</v>
      </c>
      <c r="F2715" t="s">
        <v>8868</v>
      </c>
      <c r="G2715" t="s">
        <v>8869</v>
      </c>
      <c r="H2715" t="s">
        <v>8870</v>
      </c>
    </row>
    <row r="2716" spans="1:8">
      <c r="A2716" t="n">
        <v>2715</v>
      </c>
      <c r="B2716" t="s">
        <v>8</v>
      </c>
      <c r="C2716" s="1" t="n">
        <v>42366.66653935185</v>
      </c>
      <c r="D2716" t="s">
        <v>8871</v>
      </c>
      <c r="E2716" t="s">
        <v>8872</v>
      </c>
      <c r="F2716" t="s">
        <v>1264</v>
      </c>
      <c r="G2716" t="s">
        <v>8873</v>
      </c>
      <c r="H2716" t="s">
        <v>8874</v>
      </c>
    </row>
    <row r="2717" spans="1:8">
      <c r="A2717" t="n">
        <v>2716</v>
      </c>
      <c r="B2717" t="s">
        <v>1</v>
      </c>
      <c r="C2717" s="1" t="n">
        <v>42417.85677083334</v>
      </c>
      <c r="D2717" t="s">
        <v>8875</v>
      </c>
      <c r="E2717" t="s">
        <v>1731</v>
      </c>
      <c r="F2717" t="s">
        <v>8876</v>
      </c>
      <c r="G2717" t="s">
        <v>8877</v>
      </c>
      <c r="H2717" t="s">
        <v>8878</v>
      </c>
    </row>
    <row r="2718" spans="1:8">
      <c r="A2718" t="n">
        <v>2717</v>
      </c>
      <c r="B2718" t="s">
        <v>8</v>
      </c>
      <c r="C2718" s="1" t="n">
        <v>41672.83028935185</v>
      </c>
      <c r="D2718" t="s">
        <v>8879</v>
      </c>
      <c r="E2718" t="s">
        <v>25</v>
      </c>
      <c r="F2718" t="s">
        <v>6203</v>
      </c>
      <c r="G2718" t="s">
        <v>6888</v>
      </c>
      <c r="H2718" t="s">
        <v>8880</v>
      </c>
    </row>
    <row r="2719" spans="1:8">
      <c r="A2719" t="n">
        <v>2718</v>
      </c>
      <c r="B2719" t="s">
        <v>8</v>
      </c>
      <c r="C2719" s="1" t="n">
        <v>42279.62418981481</v>
      </c>
      <c r="D2719" t="s">
        <v>8881</v>
      </c>
      <c r="E2719" t="s">
        <v>8882</v>
      </c>
      <c r="F2719" t="s">
        <v>8883</v>
      </c>
      <c r="G2719" t="s">
        <v>7647</v>
      </c>
      <c r="H2719" t="s">
        <v>8884</v>
      </c>
    </row>
    <row r="2720" spans="1:8">
      <c r="A2720" t="n">
        <v>2719</v>
      </c>
      <c r="B2720" t="s">
        <v>8</v>
      </c>
      <c r="C2720" s="1" t="n">
        <v>41869.09721064815</v>
      </c>
      <c r="D2720" t="s">
        <v>8885</v>
      </c>
      <c r="E2720" t="s">
        <v>1009</v>
      </c>
      <c r="F2720" t="s">
        <v>8886</v>
      </c>
      <c r="G2720" t="s">
        <v>8887</v>
      </c>
      <c r="H2720" t="s">
        <v>8888</v>
      </c>
    </row>
    <row r="2721" spans="1:8">
      <c r="A2721" t="n">
        <v>2720</v>
      </c>
      <c r="B2721" t="s">
        <v>8</v>
      </c>
      <c r="C2721" s="1" t="n">
        <v>41842.80689814815</v>
      </c>
      <c r="D2721" t="s">
        <v>8889</v>
      </c>
      <c r="E2721" t="s">
        <v>8890</v>
      </c>
      <c r="F2721" t="s">
        <v>56</v>
      </c>
      <c r="G2721" t="s">
        <v>8891</v>
      </c>
      <c r="H2721" t="s">
        <v>8892</v>
      </c>
    </row>
    <row r="2722" spans="1:8">
      <c r="A2722" t="n">
        <v>2721</v>
      </c>
      <c r="B2722" t="s">
        <v>8</v>
      </c>
      <c r="C2722" s="1" t="n">
        <v>42105.55047453703</v>
      </c>
      <c r="D2722" t="s">
        <v>8893</v>
      </c>
      <c r="E2722" t="s">
        <v>8894</v>
      </c>
      <c r="F2722" t="s">
        <v>2099</v>
      </c>
      <c r="G2722" t="s">
        <v>8895</v>
      </c>
      <c r="H2722" t="s">
        <v>8896</v>
      </c>
    </row>
    <row r="2723" spans="1:8">
      <c r="A2723" t="n">
        <v>2722</v>
      </c>
      <c r="B2723" t="s">
        <v>8</v>
      </c>
      <c r="C2723" s="1" t="n">
        <v>39754.7746875</v>
      </c>
      <c r="D2723" t="s">
        <v>8897</v>
      </c>
      <c r="E2723" t="s">
        <v>7078</v>
      </c>
      <c r="F2723" t="s">
        <v>8898</v>
      </c>
      <c r="G2723" t="s">
        <v>8899</v>
      </c>
      <c r="H2723" t="s">
        <v>8900</v>
      </c>
    </row>
    <row r="2724" spans="1:8">
      <c r="A2724" t="n">
        <v>2723</v>
      </c>
      <c r="B2724" t="s">
        <v>1</v>
      </c>
      <c r="C2724" s="1" t="n">
        <v>41468.29570601852</v>
      </c>
      <c r="D2724" t="s">
        <v>8901</v>
      </c>
      <c r="E2724" t="s">
        <v>1159</v>
      </c>
      <c r="F2724" t="s">
        <v>8902</v>
      </c>
      <c r="G2724" t="s">
        <v>8903</v>
      </c>
      <c r="H2724" t="s">
        <v>8904</v>
      </c>
    </row>
    <row r="2725" spans="1:8">
      <c r="A2725" t="n">
        <v>2724</v>
      </c>
      <c r="B2725" t="s">
        <v>8</v>
      </c>
      <c r="C2725" s="1" t="n">
        <v>42382.17204861111</v>
      </c>
      <c r="D2725" t="s">
        <v>8905</v>
      </c>
      <c r="E2725" t="s">
        <v>2479</v>
      </c>
      <c r="F2725" t="s">
        <v>8906</v>
      </c>
      <c r="G2725" t="s">
        <v>8907</v>
      </c>
      <c r="H2725" t="s">
        <v>8908</v>
      </c>
    </row>
    <row r="2726" spans="1:8">
      <c r="A2726" t="n">
        <v>2725</v>
      </c>
      <c r="B2726" t="s">
        <v>8</v>
      </c>
      <c r="C2726" s="1" t="n">
        <v>41898.06074074074</v>
      </c>
      <c r="D2726" t="s">
        <v>8909</v>
      </c>
      <c r="E2726" t="s">
        <v>179</v>
      </c>
      <c r="F2726" t="s">
        <v>6559</v>
      </c>
      <c r="G2726" t="s">
        <v>8910</v>
      </c>
      <c r="H2726" t="s">
        <v>8911</v>
      </c>
    </row>
    <row r="2727" spans="1:8">
      <c r="A2727" t="n">
        <v>2726</v>
      </c>
      <c r="B2727" t="s">
        <v>8</v>
      </c>
      <c r="C2727" s="1" t="n">
        <v>42311.80175925926</v>
      </c>
      <c r="D2727" t="s">
        <v>8912</v>
      </c>
      <c r="E2727" t="s">
        <v>2225</v>
      </c>
      <c r="F2727" t="s">
        <v>2226</v>
      </c>
      <c r="G2727" t="s">
        <v>8913</v>
      </c>
      <c r="H2727" t="s">
        <v>8914</v>
      </c>
    </row>
    <row r="2728" spans="1:8">
      <c r="A2728" t="n">
        <v>2727</v>
      </c>
      <c r="B2728" t="s">
        <v>8</v>
      </c>
      <c r="C2728" s="1" t="n">
        <v>41856.80109953704</v>
      </c>
      <c r="D2728" t="s">
        <v>8915</v>
      </c>
      <c r="E2728">
        <f>?utf-8?Q?Ellen=20Chesler?= &lt;nfriedan@rooseveltinstitute.org&gt;</f>
        <v/>
      </c>
      <c r="F2728" t="s">
        <v>1147</v>
      </c>
      <c r="G2728">
        <f>?utf-8?Q?Join=20us=20September=2011=20&amp;=2012=20for=20the=20Women=20&amp;=20Girls=20Rising=20Conference?=</f>
        <v/>
      </c>
      <c r="H2728" t="s">
        <v>8916</v>
      </c>
    </row>
    <row r="2729" spans="1:8">
      <c r="A2729" t="n">
        <v>2728</v>
      </c>
      <c r="B2729" t="s">
        <v>8</v>
      </c>
      <c r="C2729" s="1" t="n">
        <v>42068.18520833334</v>
      </c>
      <c r="D2729" t="s">
        <v>8917</v>
      </c>
      <c r="E2729" t="s">
        <v>7024</v>
      </c>
      <c r="F2729" t="s">
        <v>6203</v>
      </c>
      <c r="G2729" t="s">
        <v>8918</v>
      </c>
      <c r="H2729" t="s">
        <v>8919</v>
      </c>
    </row>
    <row r="2730" spans="1:8">
      <c r="A2730" t="n">
        <v>2729</v>
      </c>
      <c r="B2730" t="s">
        <v>1</v>
      </c>
      <c r="C2730" s="1" t="n">
        <v>42151.058125</v>
      </c>
      <c r="D2730" t="s">
        <v>8920</v>
      </c>
      <c r="E2730" t="s">
        <v>2099</v>
      </c>
      <c r="F2730" t="s">
        <v>25</v>
      </c>
      <c r="G2730" t="s">
        <v>8921</v>
      </c>
      <c r="H2730" t="s">
        <v>8922</v>
      </c>
    </row>
    <row r="2731" spans="1:8">
      <c r="A2731" t="n">
        <v>2730</v>
      </c>
      <c r="B2731" t="s">
        <v>8</v>
      </c>
      <c r="C2731" s="1" t="n">
        <v>42104.72408564815</v>
      </c>
      <c r="D2731" t="s">
        <v>8923</v>
      </c>
      <c r="E2731" t="s">
        <v>25</v>
      </c>
      <c r="F2731" t="s">
        <v>8924</v>
      </c>
      <c r="G2731" t="s">
        <v>8925</v>
      </c>
      <c r="H2731" t="s">
        <v>8926</v>
      </c>
    </row>
    <row r="2732" spans="1:8">
      <c r="A2732" t="n">
        <v>2731</v>
      </c>
      <c r="B2732" t="s">
        <v>8</v>
      </c>
      <c r="C2732" s="1" t="n">
        <v>42303.61016203704</v>
      </c>
      <c r="D2732" t="s">
        <v>8927</v>
      </c>
      <c r="E2732" t="s">
        <v>8928</v>
      </c>
      <c r="F2732" t="s">
        <v>56</v>
      </c>
      <c r="G2732">
        <f>?UTF-8?B?W0ludml0YXRpb24gUmVtaW5kZXJdIEFmZ2hhbmlzdGFuIGFmdGVy?=
 =?UTF-8?B?IEt1bmR1ejogR2FtZSBDaGFuZ2XigJRPciBTYW1lIE9sZCBGaWdodD8=?=</f>
        <v/>
      </c>
      <c r="H2732" t="s">
        <v>8929</v>
      </c>
    </row>
    <row r="2733" spans="1:8">
      <c r="A2733" t="n">
        <v>2732</v>
      </c>
      <c r="B2733" t="s">
        <v>8</v>
      </c>
      <c r="C2733" s="1" t="n">
        <v>39728.92289351852</v>
      </c>
      <c r="D2733" t="s">
        <v>8930</v>
      </c>
      <c r="E2733" t="s">
        <v>56</v>
      </c>
      <c r="F2733" t="s">
        <v>477</v>
      </c>
      <c r="G2733" t="s">
        <v>8931</v>
      </c>
      <c r="H2733" t="s">
        <v>8932</v>
      </c>
    </row>
    <row r="2734" spans="1:8">
      <c r="A2734" t="n">
        <v>2733</v>
      </c>
      <c r="B2734" t="s">
        <v>1</v>
      </c>
      <c r="C2734" s="1" t="n">
        <v>42109.91828703704</v>
      </c>
      <c r="D2734" t="s">
        <v>8933</v>
      </c>
      <c r="E2734" t="s">
        <v>2212</v>
      </c>
      <c r="F2734" t="s">
        <v>493</v>
      </c>
      <c r="G2734" t="s">
        <v>8934</v>
      </c>
      <c r="H2734" t="s">
        <v>8935</v>
      </c>
    </row>
    <row r="2735" spans="1:8">
      <c r="A2735" t="n">
        <v>2734</v>
      </c>
      <c r="B2735" t="s">
        <v>1</v>
      </c>
      <c r="C2735" s="1" t="n">
        <v>42391.85008101852</v>
      </c>
      <c r="D2735" t="s">
        <v>8936</v>
      </c>
      <c r="E2735" t="s">
        <v>348</v>
      </c>
      <c r="F2735" t="s">
        <v>25</v>
      </c>
      <c r="G2735" t="s">
        <v>8937</v>
      </c>
      <c r="H2735" t="s">
        <v>8938</v>
      </c>
    </row>
    <row r="2736" spans="1:8">
      <c r="A2736" t="n">
        <v>2735</v>
      </c>
      <c r="B2736" t="s">
        <v>1</v>
      </c>
      <c r="C2736" s="1" t="n">
        <v>42103.98016203703</v>
      </c>
      <c r="D2736" t="s">
        <v>8939</v>
      </c>
      <c r="E2736" t="s">
        <v>266</v>
      </c>
      <c r="F2736" t="s">
        <v>8940</v>
      </c>
      <c r="G2736" t="s">
        <v>2686</v>
      </c>
      <c r="H2736" t="s">
        <v>8941</v>
      </c>
    </row>
    <row r="2737" spans="1:8">
      <c r="A2737" t="n">
        <v>2736</v>
      </c>
      <c r="B2737" t="s">
        <v>8</v>
      </c>
      <c r="C2737" s="1" t="n">
        <v>40881.98601851852</v>
      </c>
      <c r="D2737" t="s">
        <v>8942</v>
      </c>
      <c r="E2737" t="s">
        <v>484</v>
      </c>
      <c r="F2737" t="s">
        <v>8943</v>
      </c>
      <c r="G2737" t="s">
        <v>8944</v>
      </c>
      <c r="H2737" t="s">
        <v>8945</v>
      </c>
    </row>
    <row r="2738" spans="1:8">
      <c r="A2738" t="n">
        <v>2737</v>
      </c>
      <c r="B2738" t="s">
        <v>8</v>
      </c>
      <c r="C2738" s="1" t="n">
        <v>40771.80074074074</v>
      </c>
      <c r="D2738" t="s">
        <v>8946</v>
      </c>
      <c r="E2738" t="s">
        <v>8947</v>
      </c>
      <c r="F2738" t="s">
        <v>56</v>
      </c>
      <c r="G2738" t="s">
        <v>8948</v>
      </c>
      <c r="H2738" t="s">
        <v>8949</v>
      </c>
    </row>
    <row r="2739" spans="1:8">
      <c r="A2739" t="n">
        <v>2738</v>
      </c>
      <c r="B2739" t="s">
        <v>8</v>
      </c>
      <c r="C2739" s="1" t="n">
        <v>41674.10487268519</v>
      </c>
      <c r="D2739" t="s">
        <v>8950</v>
      </c>
      <c r="E2739" t="s">
        <v>8951</v>
      </c>
      <c r="F2739" t="s">
        <v>8952</v>
      </c>
      <c r="G2739" t="s">
        <v>8953</v>
      </c>
      <c r="H2739" t="s">
        <v>8954</v>
      </c>
    </row>
    <row r="2740" spans="1:8">
      <c r="A2740" t="n">
        <v>2739</v>
      </c>
      <c r="B2740" t="s">
        <v>8</v>
      </c>
      <c r="C2740" s="1" t="n">
        <v>42195.98582175926</v>
      </c>
      <c r="D2740" t="s">
        <v>8955</v>
      </c>
      <c r="E2740" t="s">
        <v>660</v>
      </c>
      <c r="F2740" t="s">
        <v>30</v>
      </c>
      <c r="G2740" t="s">
        <v>8956</v>
      </c>
      <c r="H2740" t="s">
        <v>8957</v>
      </c>
    </row>
    <row r="2741" spans="1:8">
      <c r="A2741" t="n">
        <v>2740</v>
      </c>
      <c r="B2741" t="s">
        <v>8</v>
      </c>
      <c r="C2741" s="1" t="n">
        <v>41974.6140625</v>
      </c>
      <c r="D2741" t="s">
        <v>8958</v>
      </c>
      <c r="E2741" t="s">
        <v>8959</v>
      </c>
      <c r="F2741" t="s">
        <v>8960</v>
      </c>
      <c r="G2741" t="s">
        <v>8961</v>
      </c>
      <c r="H2741" t="s">
        <v>8962</v>
      </c>
    </row>
    <row r="2742" spans="1:8">
      <c r="A2742" t="n">
        <v>2741</v>
      </c>
      <c r="B2742" t="s">
        <v>8</v>
      </c>
      <c r="C2742" s="1" t="n">
        <v>42393.58657407408</v>
      </c>
      <c r="D2742" t="s">
        <v>8963</v>
      </c>
      <c r="E2742" t="s">
        <v>8964</v>
      </c>
      <c r="F2742" t="s">
        <v>25</v>
      </c>
      <c r="G2742" t="s">
        <v>8965</v>
      </c>
      <c r="H2742" t="s">
        <v>8966</v>
      </c>
    </row>
    <row r="2743" spans="1:8">
      <c r="A2743" t="n">
        <v>2742</v>
      </c>
      <c r="B2743" t="s">
        <v>1</v>
      </c>
      <c r="C2743" s="1" t="n">
        <v>42267.68797453704</v>
      </c>
      <c r="D2743" t="s">
        <v>8967</v>
      </c>
      <c r="E2743" t="s">
        <v>348</v>
      </c>
      <c r="F2743" t="s">
        <v>25</v>
      </c>
      <c r="G2743" t="s">
        <v>8968</v>
      </c>
      <c r="H2743" t="s">
        <v>8969</v>
      </c>
    </row>
    <row r="2744" spans="1:8">
      <c r="A2744" t="n">
        <v>2743</v>
      </c>
      <c r="B2744" t="s">
        <v>8</v>
      </c>
      <c r="C2744" s="1" t="n">
        <v>40850.5284375</v>
      </c>
      <c r="D2744" t="s">
        <v>8970</v>
      </c>
      <c r="E2744" t="s">
        <v>8971</v>
      </c>
      <c r="F2744" t="s">
        <v>4220</v>
      </c>
      <c r="G2744" t="s">
        <v>8972</v>
      </c>
      <c r="H2744" t="s">
        <v>8973</v>
      </c>
    </row>
    <row r="2745" spans="1:8">
      <c r="A2745" t="n">
        <v>2744</v>
      </c>
      <c r="B2745" t="s">
        <v>8</v>
      </c>
      <c r="C2745" s="1" t="n">
        <v>41911.03094907408</v>
      </c>
      <c r="D2745" t="s">
        <v>8974</v>
      </c>
      <c r="E2745" t="s">
        <v>111</v>
      </c>
      <c r="F2745" t="s">
        <v>52</v>
      </c>
      <c r="G2745" t="s">
        <v>8975</v>
      </c>
      <c r="H2745" t="s">
        <v>8976</v>
      </c>
    </row>
    <row r="2746" spans="1:8">
      <c r="A2746" t="n">
        <v>2745</v>
      </c>
      <c r="B2746" t="s">
        <v>1</v>
      </c>
      <c r="C2746" s="1" t="n">
        <v>42314.93356481481</v>
      </c>
      <c r="D2746" t="s">
        <v>8977</v>
      </c>
      <c r="E2746" t="s">
        <v>8978</v>
      </c>
      <c r="F2746" t="s">
        <v>56</v>
      </c>
      <c r="G2746" t="s">
        <v>8979</v>
      </c>
      <c r="H2746" t="s">
        <v>8980</v>
      </c>
    </row>
    <row r="2747" spans="1:8">
      <c r="A2747" t="n">
        <v>2746</v>
      </c>
      <c r="B2747" t="s">
        <v>8</v>
      </c>
      <c r="C2747" s="1" t="n">
        <v>42102.61799768519</v>
      </c>
      <c r="D2747" t="s">
        <v>8981</v>
      </c>
      <c r="E2747" t="s">
        <v>8982</v>
      </c>
      <c r="F2747" t="s">
        <v>25</v>
      </c>
      <c r="G2747" t="s">
        <v>8983</v>
      </c>
      <c r="H2747" t="s">
        <v>8984</v>
      </c>
    </row>
    <row r="2748" spans="1:8">
      <c r="A2748" t="n">
        <v>2747</v>
      </c>
      <c r="B2748" t="s">
        <v>8</v>
      </c>
      <c r="C2748" s="1" t="n">
        <v>41425.54938657407</v>
      </c>
      <c r="D2748" t="s">
        <v>8985</v>
      </c>
      <c r="E2748" t="s">
        <v>8986</v>
      </c>
      <c r="F2748" t="s">
        <v>56</v>
      </c>
      <c r="G2748" t="s">
        <v>8987</v>
      </c>
      <c r="H2748" t="s">
        <v>8988</v>
      </c>
    </row>
    <row r="2749" spans="1:8">
      <c r="A2749" t="n">
        <v>2748</v>
      </c>
      <c r="B2749" t="s">
        <v>8</v>
      </c>
      <c r="C2749" s="1" t="n">
        <v>42258.83215277778</v>
      </c>
      <c r="D2749" t="s">
        <v>8989</v>
      </c>
      <c r="E2749" t="s">
        <v>8990</v>
      </c>
      <c r="F2749" t="s">
        <v>8990</v>
      </c>
      <c r="G2749" t="s">
        <v>8991</v>
      </c>
      <c r="H2749" t="s">
        <v>8992</v>
      </c>
    </row>
    <row r="2750" spans="1:8">
      <c r="A2750" t="n">
        <v>2749</v>
      </c>
      <c r="B2750" t="s">
        <v>8</v>
      </c>
      <c r="C2750" s="1" t="n">
        <v>42227.64600694444</v>
      </c>
      <c r="D2750" t="s">
        <v>8993</v>
      </c>
      <c r="E2750" t="s">
        <v>323</v>
      </c>
      <c r="F2750" t="s">
        <v>8994</v>
      </c>
      <c r="G2750" t="s">
        <v>8995</v>
      </c>
      <c r="H2750" t="s">
        <v>8996</v>
      </c>
    </row>
    <row r="2751" spans="1:8">
      <c r="A2751" t="n">
        <v>2750</v>
      </c>
      <c r="B2751" t="s">
        <v>8</v>
      </c>
      <c r="C2751" s="1" t="n">
        <v>39684.71290509259</v>
      </c>
      <c r="D2751" t="s">
        <v>8997</v>
      </c>
      <c r="E2751" t="s">
        <v>376</v>
      </c>
      <c r="F2751" t="s">
        <v>8998</v>
      </c>
      <c r="G2751" t="s">
        <v>8999</v>
      </c>
      <c r="H2751" t="s">
        <v>9000</v>
      </c>
    </row>
    <row r="2752" spans="1:8">
      <c r="A2752" t="n">
        <v>2751</v>
      </c>
      <c r="B2752" t="s">
        <v>8</v>
      </c>
      <c r="C2752" s="1" t="n">
        <v>39754.03319444445</v>
      </c>
      <c r="D2752" t="s">
        <v>9001</v>
      </c>
      <c r="E2752" t="s">
        <v>9002</v>
      </c>
      <c r="F2752" t="s">
        <v>9003</v>
      </c>
      <c r="G2752" t="s">
        <v>9004</v>
      </c>
      <c r="H2752" t="s">
        <v>9005</v>
      </c>
    </row>
    <row r="2753" spans="1:8">
      <c r="A2753" t="n">
        <v>2752</v>
      </c>
      <c r="B2753" t="s">
        <v>1</v>
      </c>
      <c r="C2753" s="1" t="n">
        <v>42315.74125</v>
      </c>
      <c r="D2753" t="s">
        <v>9006</v>
      </c>
      <c r="E2753" t="s">
        <v>7186</v>
      </c>
      <c r="F2753" t="s">
        <v>9007</v>
      </c>
      <c r="G2753" t="s">
        <v>9008</v>
      </c>
      <c r="H2753" t="s">
        <v>9009</v>
      </c>
    </row>
    <row r="2754" spans="1:8">
      <c r="A2754" t="n">
        <v>2753</v>
      </c>
      <c r="B2754" t="s">
        <v>8</v>
      </c>
      <c r="C2754" s="1" t="n">
        <v>42444.10931712963</v>
      </c>
      <c r="D2754" t="s">
        <v>9010</v>
      </c>
      <c r="E2754" t="s">
        <v>25</v>
      </c>
      <c r="F2754" t="s">
        <v>7234</v>
      </c>
      <c r="G2754" t="s">
        <v>9011</v>
      </c>
      <c r="H2754" t="s">
        <v>9012</v>
      </c>
    </row>
    <row r="2755" spans="1:8">
      <c r="A2755" t="n">
        <v>2754</v>
      </c>
      <c r="B2755" t="s">
        <v>8</v>
      </c>
      <c r="C2755" s="1" t="n">
        <v>42164.83796296296</v>
      </c>
      <c r="D2755" t="s">
        <v>9013</v>
      </c>
      <c r="E2755" t="s">
        <v>25</v>
      </c>
      <c r="F2755" t="s">
        <v>24</v>
      </c>
      <c r="G2755" t="s">
        <v>9014</v>
      </c>
      <c r="H2755" t="s">
        <v>9015</v>
      </c>
    </row>
    <row r="2756" spans="1:8">
      <c r="A2756" t="n">
        <v>2755</v>
      </c>
      <c r="B2756" t="s">
        <v>8</v>
      </c>
      <c r="C2756" s="1" t="n">
        <v>42376.88922453704</v>
      </c>
      <c r="D2756" t="s">
        <v>9016</v>
      </c>
      <c r="E2756" t="s">
        <v>25</v>
      </c>
      <c r="F2756" t="s">
        <v>9017</v>
      </c>
      <c r="G2756" t="s">
        <v>9018</v>
      </c>
      <c r="H2756" t="s">
        <v>9019</v>
      </c>
    </row>
    <row r="2757" spans="1:8">
      <c r="A2757" t="n">
        <v>2756</v>
      </c>
      <c r="B2757" t="s">
        <v>8</v>
      </c>
      <c r="C2757" s="1" t="n">
        <v>41905.79166666666</v>
      </c>
      <c r="D2757" t="s">
        <v>9020</v>
      </c>
      <c r="E2757" t="s">
        <v>9021</v>
      </c>
      <c r="F2757" t="s">
        <v>9022</v>
      </c>
      <c r="G2757" t="s">
        <v>9023</v>
      </c>
      <c r="H2757" t="s">
        <v>9024</v>
      </c>
    </row>
    <row r="2758" spans="1:8">
      <c r="A2758" t="n">
        <v>2757</v>
      </c>
      <c r="B2758" t="s">
        <v>1</v>
      </c>
      <c r="C2758" s="1" t="n">
        <v>41828.85021990741</v>
      </c>
      <c r="D2758" t="s">
        <v>9025</v>
      </c>
      <c r="E2758" t="s">
        <v>9026</v>
      </c>
      <c r="F2758" t="s">
        <v>56</v>
      </c>
      <c r="G2758" t="s">
        <v>9027</v>
      </c>
      <c r="H2758" t="s">
        <v>9028</v>
      </c>
    </row>
    <row r="2759" spans="1:8">
      <c r="A2759" t="n">
        <v>2758</v>
      </c>
      <c r="B2759" t="s">
        <v>1</v>
      </c>
      <c r="C2759" s="1" t="n">
        <v>42174.72188657407</v>
      </c>
      <c r="D2759" t="s">
        <v>9029</v>
      </c>
      <c r="E2759" t="s">
        <v>2099</v>
      </c>
      <c r="F2759" t="s">
        <v>25</v>
      </c>
      <c r="G2759" t="s">
        <v>9030</v>
      </c>
      <c r="H2759" t="s">
        <v>9031</v>
      </c>
    </row>
    <row r="2760" spans="1:8">
      <c r="A2760" t="n">
        <v>2759</v>
      </c>
      <c r="B2760" t="s">
        <v>8</v>
      </c>
      <c r="C2760" s="1" t="n">
        <v>39661.90560185185</v>
      </c>
      <c r="D2760" t="s">
        <v>9032</v>
      </c>
      <c r="E2760" t="s">
        <v>60</v>
      </c>
      <c r="F2760" t="s">
        <v>20</v>
      </c>
      <c r="G2760" t="s">
        <v>9033</v>
      </c>
      <c r="H2760" t="s">
        <v>9034</v>
      </c>
    </row>
    <row r="2761" spans="1:8">
      <c r="A2761" t="n">
        <v>2760</v>
      </c>
      <c r="B2761" t="s">
        <v>8</v>
      </c>
      <c r="C2761" s="1" t="n">
        <v>41132.7769675926</v>
      </c>
      <c r="D2761" t="s">
        <v>9035</v>
      </c>
      <c r="E2761" t="s">
        <v>7006</v>
      </c>
      <c r="F2761" t="s">
        <v>56</v>
      </c>
      <c r="G2761" t="s">
        <v>9036</v>
      </c>
      <c r="H2761" t="s">
        <v>9037</v>
      </c>
    </row>
    <row r="2762" spans="1:8">
      <c r="A2762" t="n">
        <v>2761</v>
      </c>
      <c r="B2762" t="s">
        <v>8</v>
      </c>
      <c r="C2762" s="1" t="n">
        <v>41113.02425925926</v>
      </c>
      <c r="D2762" t="s">
        <v>9038</v>
      </c>
      <c r="E2762" t="s">
        <v>8971</v>
      </c>
      <c r="F2762" t="s">
        <v>9039</v>
      </c>
      <c r="G2762" t="s">
        <v>9040</v>
      </c>
      <c r="H2762" t="s">
        <v>9041</v>
      </c>
    </row>
    <row r="2763" spans="1:8">
      <c r="A2763" t="n">
        <v>2762</v>
      </c>
      <c r="B2763" t="s">
        <v>8</v>
      </c>
      <c r="C2763" s="1" t="n">
        <v>39773.2325462963</v>
      </c>
      <c r="D2763" t="s">
        <v>9042</v>
      </c>
      <c r="E2763" t="s">
        <v>8454</v>
      </c>
      <c r="F2763" t="s">
        <v>25</v>
      </c>
      <c r="G2763" t="s">
        <v>9043</v>
      </c>
      <c r="H2763" t="s">
        <v>9044</v>
      </c>
    </row>
    <row r="2764" spans="1:8">
      <c r="A2764" t="n">
        <v>2763</v>
      </c>
      <c r="B2764" t="s">
        <v>8</v>
      </c>
      <c r="C2764" s="1" t="n">
        <v>41893.72916666666</v>
      </c>
      <c r="D2764" t="s">
        <v>9045</v>
      </c>
      <c r="E2764" t="s">
        <v>9046</v>
      </c>
      <c r="F2764" t="s">
        <v>4078</v>
      </c>
      <c r="G2764" t="s">
        <v>9047</v>
      </c>
      <c r="H2764" t="s">
        <v>9048</v>
      </c>
    </row>
    <row r="2765" spans="1:8">
      <c r="A2765" t="n">
        <v>2764</v>
      </c>
      <c r="B2765" t="s">
        <v>1</v>
      </c>
      <c r="C2765" s="1" t="n">
        <v>42140.88590277778</v>
      </c>
      <c r="D2765" t="s">
        <v>9049</v>
      </c>
      <c r="E2765" t="s">
        <v>30</v>
      </c>
      <c r="F2765" t="s">
        <v>262</v>
      </c>
      <c r="G2765" t="s">
        <v>7439</v>
      </c>
      <c r="H2765" t="s">
        <v>9050</v>
      </c>
    </row>
    <row r="2766" spans="1:8">
      <c r="A2766" t="n">
        <v>2765</v>
      </c>
      <c r="B2766" t="s">
        <v>8</v>
      </c>
      <c r="C2766" s="1" t="n">
        <v>41930.06232638889</v>
      </c>
      <c r="D2766" t="s">
        <v>9051</v>
      </c>
      <c r="E2766" t="s">
        <v>4455</v>
      </c>
      <c r="F2766" t="s">
        <v>6203</v>
      </c>
      <c r="G2766" t="s">
        <v>9052</v>
      </c>
      <c r="H2766" t="s">
        <v>9053</v>
      </c>
    </row>
    <row r="2767" spans="1:8">
      <c r="A2767" t="n">
        <v>2766</v>
      </c>
      <c r="B2767" t="s">
        <v>8</v>
      </c>
      <c r="C2767" s="1" t="n">
        <v>41942.64903935185</v>
      </c>
      <c r="D2767" t="s">
        <v>9054</v>
      </c>
      <c r="E2767" t="s">
        <v>9055</v>
      </c>
      <c r="F2767" t="s">
        <v>555</v>
      </c>
      <c r="G2767" t="s">
        <v>9056</v>
      </c>
      <c r="H2767" t="s">
        <v>9057</v>
      </c>
    </row>
    <row r="2768" spans="1:8">
      <c r="A2768" t="n">
        <v>2767</v>
      </c>
      <c r="B2768" t="s">
        <v>8</v>
      </c>
      <c r="C2768" s="1" t="n">
        <v>42418.12100694444</v>
      </c>
      <c r="D2768" t="s">
        <v>9058</v>
      </c>
      <c r="E2768" t="s">
        <v>8037</v>
      </c>
      <c r="F2768" t="s">
        <v>9059</v>
      </c>
      <c r="G2768" t="s">
        <v>9060</v>
      </c>
      <c r="H2768" t="s">
        <v>9061</v>
      </c>
    </row>
    <row r="2769" spans="1:8">
      <c r="A2769" t="n">
        <v>2768</v>
      </c>
      <c r="B2769" t="s">
        <v>1</v>
      </c>
      <c r="C2769" s="1" t="n">
        <v>42393.98496527778</v>
      </c>
      <c r="D2769" t="s">
        <v>9062</v>
      </c>
      <c r="E2769" t="s">
        <v>179</v>
      </c>
      <c r="F2769" t="s">
        <v>25</v>
      </c>
      <c r="G2769">
        <f>?utf-8?B?VGhlIFdhc2hpbmd0b24gUG9zdDogQ29uc3BpcmFjeSB0aGVvcmllcyBhcmUg?=
 =?utf-8?B?bWFpbnN0cmVhbSBub3cuIENhbiB0aGUgbmV3IOKAmFgtRmlsZXPigJkgc3Rh?=
 =?utf-8?Q?nd_out=3F?=</f>
        <v/>
      </c>
      <c r="H2769" t="s">
        <v>9063</v>
      </c>
    </row>
    <row r="2770" spans="1:8">
      <c r="A2770" t="n">
        <v>2769</v>
      </c>
      <c r="B2770" t="s">
        <v>8</v>
      </c>
      <c r="C2770" s="1" t="n">
        <v>41986.98435185185</v>
      </c>
      <c r="D2770" t="s">
        <v>9064</v>
      </c>
      <c r="E2770" t="s">
        <v>9065</v>
      </c>
      <c r="F2770" t="s">
        <v>9065</v>
      </c>
      <c r="G2770" t="s">
        <v>9066</v>
      </c>
      <c r="H2770" t="s">
        <v>9067</v>
      </c>
    </row>
    <row r="2771" spans="1:8">
      <c r="A2771" t="n">
        <v>2770</v>
      </c>
      <c r="B2771" t="s">
        <v>8</v>
      </c>
      <c r="C2771" s="1" t="n">
        <v>42046.70769675926</v>
      </c>
      <c r="D2771" t="s">
        <v>9068</v>
      </c>
      <c r="E2771" t="s">
        <v>9069</v>
      </c>
      <c r="F2771" t="s">
        <v>25</v>
      </c>
      <c r="G2771" t="s">
        <v>9070</v>
      </c>
      <c r="H2771" t="s">
        <v>9071</v>
      </c>
    </row>
    <row r="2772" spans="1:8">
      <c r="A2772" t="n">
        <v>2771</v>
      </c>
      <c r="B2772" t="s">
        <v>8</v>
      </c>
      <c r="C2772" s="1" t="n">
        <v>42083.2052662037</v>
      </c>
      <c r="D2772" t="s">
        <v>9072</v>
      </c>
      <c r="E2772" t="s">
        <v>271</v>
      </c>
      <c r="F2772" t="s">
        <v>9073</v>
      </c>
      <c r="G2772" t="s">
        <v>9074</v>
      </c>
      <c r="H2772" t="s">
        <v>9075</v>
      </c>
    </row>
    <row r="2773" spans="1:8">
      <c r="A2773" t="n">
        <v>2772</v>
      </c>
      <c r="B2773" t="s">
        <v>8</v>
      </c>
      <c r="C2773" s="1" t="n">
        <v>41921.88327546296</v>
      </c>
      <c r="D2773" t="s">
        <v>9076</v>
      </c>
      <c r="E2773" t="s">
        <v>9077</v>
      </c>
      <c r="F2773" t="s">
        <v>25</v>
      </c>
      <c r="G2773" t="s">
        <v>6548</v>
      </c>
      <c r="H2773" t="s">
        <v>9078</v>
      </c>
    </row>
    <row r="2774" spans="1:8">
      <c r="A2774" t="n">
        <v>2773</v>
      </c>
      <c r="B2774" t="s">
        <v>1</v>
      </c>
      <c r="C2774" s="1" t="n">
        <v>42198.13600694444</v>
      </c>
      <c r="D2774" t="s">
        <v>9079</v>
      </c>
      <c r="E2774" t="s">
        <v>6747</v>
      </c>
      <c r="F2774" t="s">
        <v>25</v>
      </c>
      <c r="G2774" t="s">
        <v>9080</v>
      </c>
      <c r="H2774" t="s">
        <v>9081</v>
      </c>
    </row>
    <row r="2775" spans="1:8">
      <c r="A2775" t="n">
        <v>2774</v>
      </c>
      <c r="B2775" t="s">
        <v>8</v>
      </c>
      <c r="C2775" s="1" t="n">
        <v>42184.86208333333</v>
      </c>
      <c r="D2775" t="s">
        <v>9082</v>
      </c>
      <c r="E2775" t="s">
        <v>9083</v>
      </c>
      <c r="F2775" t="s">
        <v>25</v>
      </c>
      <c r="G2775" t="s">
        <v>9084</v>
      </c>
      <c r="H2775" t="s">
        <v>9085</v>
      </c>
    </row>
    <row r="2776" spans="1:8">
      <c r="A2776" t="n">
        <v>2775</v>
      </c>
      <c r="B2776" t="s">
        <v>8</v>
      </c>
      <c r="C2776" s="1" t="n">
        <v>42387.8272337963</v>
      </c>
      <c r="D2776" t="s">
        <v>9086</v>
      </c>
      <c r="E2776" t="s">
        <v>7998</v>
      </c>
      <c r="F2776" t="s">
        <v>25</v>
      </c>
      <c r="G2776" t="s"/>
      <c r="H2776" t="s">
        <v>9087</v>
      </c>
    </row>
    <row r="2777" spans="1:8">
      <c r="A2777" t="n">
        <v>2776</v>
      </c>
      <c r="B2777" t="s">
        <v>8</v>
      </c>
      <c r="C2777" s="1" t="n">
        <v>42111.77165509259</v>
      </c>
      <c r="D2777" t="s">
        <v>9088</v>
      </c>
      <c r="E2777" t="s">
        <v>179</v>
      </c>
      <c r="F2777" t="s">
        <v>25</v>
      </c>
      <c r="G2777" t="s">
        <v>9089</v>
      </c>
      <c r="H2777" t="s">
        <v>9090</v>
      </c>
    </row>
    <row r="2778" spans="1:8">
      <c r="A2778" t="n">
        <v>2777</v>
      </c>
      <c r="B2778" t="s">
        <v>1</v>
      </c>
      <c r="C2778" s="1" t="n">
        <v>41873.73700231482</v>
      </c>
      <c r="D2778" t="s">
        <v>9091</v>
      </c>
      <c r="E2778" t="s">
        <v>7544</v>
      </c>
      <c r="F2778" t="s">
        <v>56</v>
      </c>
      <c r="G2778">
        <f>?UTF-8?B?4piFIExhYm9yIERheSBob3RlbCBkZWFscyAoSHVycnkhKSDimIU=?=</f>
        <v/>
      </c>
      <c r="H2778" t="s">
        <v>9092</v>
      </c>
    </row>
    <row r="2779" spans="1:8">
      <c r="A2779" t="n">
        <v>2778</v>
      </c>
      <c r="B2779" t="s">
        <v>8</v>
      </c>
      <c r="C2779" s="1" t="n">
        <v>41270.73346064815</v>
      </c>
      <c r="D2779" t="s">
        <v>9093</v>
      </c>
      <c r="E2779" t="s">
        <v>1822</v>
      </c>
      <c r="F2779" t="s">
        <v>25</v>
      </c>
      <c r="G2779" t="s">
        <v>9094</v>
      </c>
      <c r="H2779" t="s">
        <v>9095</v>
      </c>
    </row>
    <row r="2780" spans="1:8">
      <c r="A2780" t="n">
        <v>2779</v>
      </c>
      <c r="B2780" t="s">
        <v>1</v>
      </c>
      <c r="C2780" s="1" t="n">
        <v>42243.9872800926</v>
      </c>
      <c r="D2780" t="s">
        <v>9096</v>
      </c>
      <c r="E2780" t="s">
        <v>381</v>
      </c>
      <c r="F2780" t="s">
        <v>9097</v>
      </c>
      <c r="G2780" t="s">
        <v>9098</v>
      </c>
      <c r="H2780" t="s">
        <v>9099</v>
      </c>
    </row>
    <row r="2781" spans="1:8">
      <c r="A2781" t="n">
        <v>2780</v>
      </c>
      <c r="B2781" t="s">
        <v>1</v>
      </c>
      <c r="C2781" s="1" t="n">
        <v>42259.76771990741</v>
      </c>
      <c r="D2781" t="s">
        <v>9100</v>
      </c>
      <c r="E2781" t="s">
        <v>1731</v>
      </c>
      <c r="F2781" t="s">
        <v>25</v>
      </c>
      <c r="G2781" t="s">
        <v>9101</v>
      </c>
      <c r="H2781" t="s">
        <v>9102</v>
      </c>
    </row>
    <row r="2782" spans="1:8">
      <c r="A2782" t="n">
        <v>2781</v>
      </c>
      <c r="B2782" t="s">
        <v>8</v>
      </c>
      <c r="C2782" s="1" t="n">
        <v>41990.626875</v>
      </c>
      <c r="D2782" t="s">
        <v>9103</v>
      </c>
      <c r="E2782" t="s">
        <v>9104</v>
      </c>
      <c r="F2782" t="s">
        <v>25</v>
      </c>
      <c r="G2782" t="s">
        <v>9105</v>
      </c>
      <c r="H2782" t="s">
        <v>9106</v>
      </c>
    </row>
    <row r="2783" spans="1:8">
      <c r="A2783" t="n">
        <v>2782</v>
      </c>
      <c r="B2783" t="s">
        <v>8</v>
      </c>
      <c r="C2783" s="1" t="n">
        <v>39794.6346875</v>
      </c>
      <c r="D2783" t="s">
        <v>9107</v>
      </c>
      <c r="E2783" t="s">
        <v>9108</v>
      </c>
      <c r="F2783" t="s">
        <v>9109</v>
      </c>
      <c r="G2783" t="s">
        <v>9110</v>
      </c>
      <c r="H2783" t="s">
        <v>9111</v>
      </c>
    </row>
    <row r="2784" spans="1:8">
      <c r="A2784" t="n">
        <v>2783</v>
      </c>
      <c r="B2784" t="s">
        <v>8</v>
      </c>
      <c r="C2784" s="1" t="n">
        <v>42117.74076388889</v>
      </c>
      <c r="D2784" t="s">
        <v>9112</v>
      </c>
      <c r="E2784" t="s">
        <v>6747</v>
      </c>
      <c r="F2784" t="s">
        <v>30</v>
      </c>
      <c r="G2784" t="s">
        <v>7784</v>
      </c>
      <c r="H2784" t="s">
        <v>9113</v>
      </c>
    </row>
    <row r="2785" spans="1:8">
      <c r="A2785" t="n">
        <v>2784</v>
      </c>
      <c r="B2785" t="s">
        <v>8</v>
      </c>
      <c r="C2785" s="1" t="n">
        <v>42422.97674768518</v>
      </c>
      <c r="D2785" t="s">
        <v>9114</v>
      </c>
      <c r="E2785" t="s">
        <v>9115</v>
      </c>
      <c r="F2785" t="s">
        <v>9116</v>
      </c>
      <c r="G2785" t="s">
        <v>9117</v>
      </c>
      <c r="H2785" t="s">
        <v>9118</v>
      </c>
    </row>
    <row r="2786" spans="1:8">
      <c r="A2786" t="n">
        <v>2785</v>
      </c>
      <c r="B2786" t="s">
        <v>8</v>
      </c>
      <c r="C2786" s="1" t="n">
        <v>39749.69909722222</v>
      </c>
      <c r="D2786" t="s">
        <v>9119</v>
      </c>
      <c r="E2786" t="s">
        <v>56</v>
      </c>
      <c r="F2786" t="s">
        <v>8351</v>
      </c>
      <c r="G2786" t="s">
        <v>9120</v>
      </c>
      <c r="H2786" t="s">
        <v>9121</v>
      </c>
    </row>
    <row r="2787" spans="1:8">
      <c r="A2787" t="n">
        <v>2786</v>
      </c>
      <c r="B2787" t="s">
        <v>8</v>
      </c>
      <c r="C2787" s="1" t="n">
        <v>39954.79288194444</v>
      </c>
      <c r="D2787" t="s">
        <v>9122</v>
      </c>
      <c r="E2787" t="s">
        <v>19</v>
      </c>
      <c r="F2787" t="s">
        <v>20</v>
      </c>
      <c r="G2787" t="s">
        <v>9123</v>
      </c>
      <c r="H2787" t="s">
        <v>9124</v>
      </c>
    </row>
    <row r="2788" spans="1:8">
      <c r="A2788" t="n">
        <v>2787</v>
      </c>
      <c r="B2788" t="s">
        <v>1</v>
      </c>
      <c r="C2788" s="1" t="n">
        <v>42163.59107638889</v>
      </c>
      <c r="D2788" t="s">
        <v>9125</v>
      </c>
      <c r="E2788" t="s">
        <v>132</v>
      </c>
      <c r="F2788" t="s">
        <v>9126</v>
      </c>
      <c r="G2788" t="s">
        <v>9127</v>
      </c>
      <c r="H2788" t="s">
        <v>9128</v>
      </c>
    </row>
    <row r="2789" spans="1:8">
      <c r="A2789" t="n">
        <v>2788</v>
      </c>
      <c r="B2789" t="s">
        <v>8</v>
      </c>
      <c r="C2789" s="1" t="n">
        <v>40078.6421875</v>
      </c>
      <c r="D2789" t="s">
        <v>9129</v>
      </c>
      <c r="E2789" t="s">
        <v>7006</v>
      </c>
      <c r="F2789" t="s">
        <v>56</v>
      </c>
      <c r="G2789" t="s">
        <v>9130</v>
      </c>
      <c r="H2789" t="s">
        <v>9131</v>
      </c>
    </row>
    <row r="2790" spans="1:8">
      <c r="A2790" t="n">
        <v>2789</v>
      </c>
      <c r="B2790" t="s">
        <v>8</v>
      </c>
      <c r="C2790" s="1" t="n">
        <v>42193.71060185185</v>
      </c>
      <c r="D2790" t="s">
        <v>9132</v>
      </c>
      <c r="E2790" t="s">
        <v>25</v>
      </c>
      <c r="F2790" t="s">
        <v>9133</v>
      </c>
      <c r="G2790" t="s">
        <v>9134</v>
      </c>
      <c r="H2790" t="s">
        <v>9135</v>
      </c>
    </row>
    <row r="2791" spans="1:8">
      <c r="A2791" t="n">
        <v>2790</v>
      </c>
      <c r="B2791" t="s">
        <v>8</v>
      </c>
      <c r="C2791" s="1" t="n">
        <v>41732.55368055555</v>
      </c>
      <c r="D2791" t="s">
        <v>9136</v>
      </c>
      <c r="E2791" t="s">
        <v>9137</v>
      </c>
      <c r="F2791" t="s">
        <v>25</v>
      </c>
      <c r="G2791" t="s">
        <v>6515</v>
      </c>
      <c r="H2791" t="s">
        <v>9138</v>
      </c>
    </row>
    <row r="2792" spans="1:8">
      <c r="A2792" t="n">
        <v>2791</v>
      </c>
      <c r="B2792" t="s">
        <v>1</v>
      </c>
      <c r="C2792" s="1" t="n">
        <v>42408.8665625</v>
      </c>
      <c r="D2792" t="s">
        <v>9139</v>
      </c>
      <c r="E2792" t="s">
        <v>348</v>
      </c>
      <c r="F2792" t="s">
        <v>25</v>
      </c>
      <c r="G2792" t="s">
        <v>5888</v>
      </c>
      <c r="H2792" t="s">
        <v>9140</v>
      </c>
    </row>
    <row r="2793" spans="1:8">
      <c r="A2793" t="n">
        <v>2792</v>
      </c>
      <c r="B2793" t="s">
        <v>8</v>
      </c>
      <c r="C2793" s="1" t="n">
        <v>42195.71237268519</v>
      </c>
      <c r="D2793" t="s">
        <v>9141</v>
      </c>
      <c r="E2793" t="s">
        <v>25</v>
      </c>
      <c r="F2793" t="s">
        <v>9142</v>
      </c>
      <c r="G2793" t="s">
        <v>9143</v>
      </c>
      <c r="H2793" t="s">
        <v>9144</v>
      </c>
    </row>
    <row r="2794" spans="1:8">
      <c r="A2794" t="n">
        <v>2793</v>
      </c>
      <c r="B2794" t="s">
        <v>8</v>
      </c>
      <c r="C2794" s="1" t="n">
        <v>42060.67042824074</v>
      </c>
      <c r="D2794" t="s">
        <v>9145</v>
      </c>
      <c r="E2794" t="s">
        <v>9146</v>
      </c>
      <c r="F2794" t="s">
        <v>9147</v>
      </c>
      <c r="G2794" t="s">
        <v>9148</v>
      </c>
      <c r="H2794" t="s">
        <v>9149</v>
      </c>
    </row>
    <row r="2795" spans="1:8">
      <c r="A2795" t="n">
        <v>2794</v>
      </c>
      <c r="B2795" t="s">
        <v>8</v>
      </c>
      <c r="C2795" s="1" t="n">
        <v>42411.17391203704</v>
      </c>
      <c r="D2795" t="s">
        <v>9150</v>
      </c>
      <c r="E2795" t="s">
        <v>7254</v>
      </c>
      <c r="F2795" t="s">
        <v>9151</v>
      </c>
      <c r="G2795" t="s">
        <v>9152</v>
      </c>
      <c r="H2795" t="s">
        <v>9153</v>
      </c>
    </row>
    <row r="2796" spans="1:8">
      <c r="A2796" t="n">
        <v>2795</v>
      </c>
      <c r="B2796" t="s">
        <v>8</v>
      </c>
      <c r="C2796" s="1" t="n">
        <v>39788.21251157407</v>
      </c>
      <c r="D2796" t="s">
        <v>9154</v>
      </c>
      <c r="E2796" t="s">
        <v>9155</v>
      </c>
      <c r="F2796" t="s">
        <v>9156</v>
      </c>
      <c r="G2796" t="s">
        <v>9157</v>
      </c>
      <c r="H2796" t="s">
        <v>9158</v>
      </c>
    </row>
    <row r="2797" spans="1:8">
      <c r="A2797" t="n">
        <v>2796</v>
      </c>
      <c r="B2797" t="s">
        <v>8</v>
      </c>
      <c r="C2797" s="1" t="n">
        <v>40107.63361111111</v>
      </c>
      <c r="D2797" t="s">
        <v>9159</v>
      </c>
      <c r="E2797" t="s">
        <v>9160</v>
      </c>
      <c r="F2797" t="s">
        <v>56</v>
      </c>
      <c r="G2797" t="s"/>
      <c r="H2797" t="s">
        <v>9161</v>
      </c>
    </row>
    <row r="2798" spans="1:8">
      <c r="A2798" t="n">
        <v>2797</v>
      </c>
      <c r="B2798" t="s">
        <v>8</v>
      </c>
      <c r="C2798" s="1" t="n">
        <v>40287.59761574074</v>
      </c>
      <c r="D2798" t="s">
        <v>9162</v>
      </c>
      <c r="E2798" t="s">
        <v>9163</v>
      </c>
      <c r="F2798" t="s">
        <v>376</v>
      </c>
      <c r="G2798" t="s">
        <v>9164</v>
      </c>
      <c r="H2798" t="s">
        <v>9165</v>
      </c>
    </row>
    <row r="2799" spans="1:8">
      <c r="A2799" t="n">
        <v>2798</v>
      </c>
      <c r="B2799" t="s">
        <v>1</v>
      </c>
      <c r="C2799" s="1" t="n">
        <v>42165.95053240741</v>
      </c>
      <c r="D2799" t="s">
        <v>9166</v>
      </c>
      <c r="E2799" t="s">
        <v>8382</v>
      </c>
      <c r="F2799" t="s">
        <v>394</v>
      </c>
      <c r="G2799" t="s">
        <v>9167</v>
      </c>
      <c r="H2799" t="s">
        <v>9168</v>
      </c>
    </row>
    <row r="2800" spans="1:8">
      <c r="A2800" t="n">
        <v>2799</v>
      </c>
      <c r="B2800" t="s">
        <v>8</v>
      </c>
      <c r="C2800" s="1" t="n">
        <v>40914.0887962963</v>
      </c>
      <c r="D2800" t="s">
        <v>9169</v>
      </c>
      <c r="E2800" t="s">
        <v>8971</v>
      </c>
      <c r="F2800" t="s">
        <v>9170</v>
      </c>
      <c r="G2800" t="s">
        <v>9171</v>
      </c>
      <c r="H2800" t="s">
        <v>9172</v>
      </c>
    </row>
    <row r="2801" spans="1:8">
      <c r="A2801" t="n">
        <v>2800</v>
      </c>
      <c r="B2801" t="s">
        <v>1</v>
      </c>
      <c r="C2801" s="1" t="n">
        <v>42375.73619212963</v>
      </c>
      <c r="D2801" t="s">
        <v>9173</v>
      </c>
      <c r="E2801" t="s">
        <v>24</v>
      </c>
      <c r="F2801" t="s">
        <v>25</v>
      </c>
      <c r="G2801" t="s">
        <v>9174</v>
      </c>
      <c r="H2801" t="s">
        <v>9175</v>
      </c>
    </row>
    <row r="2802" spans="1:8">
      <c r="A2802" t="n">
        <v>2801</v>
      </c>
      <c r="B2802" t="s">
        <v>1</v>
      </c>
      <c r="C2802" s="1" t="n">
        <v>42139.78895833333</v>
      </c>
      <c r="D2802" t="s">
        <v>9176</v>
      </c>
      <c r="E2802" t="s">
        <v>30</v>
      </c>
      <c r="F2802" t="s">
        <v>25</v>
      </c>
      <c r="G2802" t="s">
        <v>9177</v>
      </c>
      <c r="H2802" t="s">
        <v>9178</v>
      </c>
    </row>
    <row r="2803" spans="1:8">
      <c r="A2803" t="n">
        <v>2802</v>
      </c>
      <c r="B2803" t="s">
        <v>1</v>
      </c>
      <c r="C2803" s="1" t="n">
        <v>42392.79371527778</v>
      </c>
      <c r="D2803" t="s">
        <v>9179</v>
      </c>
      <c r="E2803" t="s">
        <v>179</v>
      </c>
      <c r="F2803" t="s">
        <v>6759</v>
      </c>
      <c r="G2803" t="s">
        <v>9180</v>
      </c>
      <c r="H2803" t="s">
        <v>9181</v>
      </c>
    </row>
    <row r="2804" spans="1:8">
      <c r="A2804" t="n">
        <v>2803</v>
      </c>
      <c r="B2804" t="s">
        <v>8</v>
      </c>
      <c r="C2804" s="1" t="n">
        <v>42187.04697916667</v>
      </c>
      <c r="D2804" t="s">
        <v>9182</v>
      </c>
      <c r="E2804" t="s">
        <v>132</v>
      </c>
      <c r="F2804" t="s">
        <v>439</v>
      </c>
      <c r="G2804" t="s">
        <v>9183</v>
      </c>
      <c r="H2804" t="s">
        <v>9184</v>
      </c>
    </row>
    <row r="2805" spans="1:8">
      <c r="A2805" t="n">
        <v>2804</v>
      </c>
      <c r="B2805" t="s">
        <v>1</v>
      </c>
      <c r="C2805" s="1" t="n">
        <v>42072.68260416666</v>
      </c>
      <c r="D2805" t="s">
        <v>9185</v>
      </c>
      <c r="E2805" t="s">
        <v>6654</v>
      </c>
      <c r="F2805" t="s">
        <v>25</v>
      </c>
      <c r="G2805" t="s">
        <v>9186</v>
      </c>
      <c r="H2805" t="s">
        <v>9187</v>
      </c>
    </row>
    <row r="2806" spans="1:8">
      <c r="A2806" t="n">
        <v>2805</v>
      </c>
      <c r="B2806" t="s">
        <v>1</v>
      </c>
      <c r="C2806" s="1" t="n">
        <v>42325.77114583334</v>
      </c>
      <c r="D2806" t="s">
        <v>9188</v>
      </c>
      <c r="E2806" t="s">
        <v>9189</v>
      </c>
      <c r="F2806" t="s">
        <v>25</v>
      </c>
      <c r="G2806" t="s">
        <v>9190</v>
      </c>
      <c r="H2806" t="s">
        <v>9191</v>
      </c>
    </row>
    <row r="2807" spans="1:8">
      <c r="A2807" t="n">
        <v>2806</v>
      </c>
      <c r="B2807" t="s">
        <v>8</v>
      </c>
      <c r="C2807" s="1" t="n">
        <v>41686.56236111111</v>
      </c>
      <c r="D2807" t="s">
        <v>9192</v>
      </c>
      <c r="E2807" t="s">
        <v>25</v>
      </c>
      <c r="F2807" t="s">
        <v>6203</v>
      </c>
      <c r="G2807" t="s">
        <v>9193</v>
      </c>
      <c r="H2807" t="s">
        <v>9194</v>
      </c>
    </row>
    <row r="2808" spans="1:8">
      <c r="A2808" t="n">
        <v>2807</v>
      </c>
      <c r="B2808" t="s">
        <v>8</v>
      </c>
      <c r="C2808" s="1" t="n">
        <v>41121.78489583333</v>
      </c>
      <c r="D2808" t="s">
        <v>9195</v>
      </c>
      <c r="E2808" t="s">
        <v>8182</v>
      </c>
      <c r="F2808" t="s">
        <v>56</v>
      </c>
      <c r="G2808" t="s">
        <v>9196</v>
      </c>
      <c r="H2808" t="s">
        <v>9197</v>
      </c>
    </row>
    <row r="2809" spans="1:8">
      <c r="A2809" t="n">
        <v>2808</v>
      </c>
      <c r="B2809" t="s">
        <v>8</v>
      </c>
      <c r="C2809" s="1" t="n">
        <v>42208.51248842593</v>
      </c>
      <c r="D2809" t="s">
        <v>9198</v>
      </c>
      <c r="E2809" t="s">
        <v>9199</v>
      </c>
      <c r="F2809" t="s">
        <v>25</v>
      </c>
      <c r="G2809" t="s">
        <v>7911</v>
      </c>
      <c r="H2809" t="s">
        <v>9200</v>
      </c>
    </row>
    <row r="2810" spans="1:8">
      <c r="A2810" t="n">
        <v>2809</v>
      </c>
      <c r="B2810" t="s">
        <v>8</v>
      </c>
      <c r="C2810" s="1" t="n">
        <v>42086.49825231481</v>
      </c>
      <c r="D2810" t="s">
        <v>9201</v>
      </c>
      <c r="E2810" t="s">
        <v>9202</v>
      </c>
      <c r="F2810" t="s">
        <v>25</v>
      </c>
      <c r="G2810" t="s">
        <v>9203</v>
      </c>
      <c r="H2810" t="s">
        <v>9204</v>
      </c>
    </row>
    <row r="2811" spans="1:8">
      <c r="A2811" t="n">
        <v>2810</v>
      </c>
      <c r="B2811" t="s">
        <v>8</v>
      </c>
      <c r="C2811" s="1" t="n">
        <v>42447.85576388889</v>
      </c>
      <c r="D2811" t="s">
        <v>9205</v>
      </c>
      <c r="E2811" t="s">
        <v>145</v>
      </c>
      <c r="F2811" t="s">
        <v>9206</v>
      </c>
      <c r="G2811" t="s">
        <v>9207</v>
      </c>
      <c r="H2811" t="s">
        <v>9208</v>
      </c>
    </row>
    <row r="2812" spans="1:8">
      <c r="A2812" t="n">
        <v>2811</v>
      </c>
      <c r="B2812" t="s">
        <v>8</v>
      </c>
      <c r="C2812" s="1" t="n">
        <v>42026.20519675926</v>
      </c>
      <c r="D2812" t="s">
        <v>9209</v>
      </c>
      <c r="E2812" t="s">
        <v>9210</v>
      </c>
      <c r="F2812" t="s">
        <v>376</v>
      </c>
      <c r="G2812" t="s">
        <v>9211</v>
      </c>
      <c r="H2812" t="s">
        <v>9212</v>
      </c>
    </row>
    <row r="2813" spans="1:8">
      <c r="A2813" t="n">
        <v>2812</v>
      </c>
      <c r="B2813" t="s">
        <v>8</v>
      </c>
      <c r="C2813" s="1" t="n">
        <v>42167.86553240741</v>
      </c>
      <c r="D2813" t="s">
        <v>9213</v>
      </c>
      <c r="E2813" t="s">
        <v>8532</v>
      </c>
      <c r="F2813" t="s">
        <v>9214</v>
      </c>
      <c r="G2813" t="s">
        <v>9215</v>
      </c>
      <c r="H2813" t="s">
        <v>9216</v>
      </c>
    </row>
    <row r="2814" spans="1:8">
      <c r="A2814" t="n">
        <v>2813</v>
      </c>
      <c r="B2814" t="s">
        <v>8</v>
      </c>
      <c r="C2814" s="1" t="n">
        <v>39695.70130787037</v>
      </c>
      <c r="D2814" t="s">
        <v>9217</v>
      </c>
      <c r="E2814" t="s">
        <v>4881</v>
      </c>
      <c r="F2814" t="s">
        <v>56</v>
      </c>
      <c r="G2814" t="s">
        <v>9218</v>
      </c>
      <c r="H2814" t="s">
        <v>9219</v>
      </c>
    </row>
    <row r="2815" spans="1:8">
      <c r="A2815" t="n">
        <v>2814</v>
      </c>
      <c r="B2815" t="s">
        <v>8</v>
      </c>
      <c r="C2815" s="1" t="n">
        <v>42279.82458333333</v>
      </c>
      <c r="D2815" t="s">
        <v>9220</v>
      </c>
      <c r="E2815" t="s">
        <v>2212</v>
      </c>
      <c r="F2815" t="s">
        <v>8382</v>
      </c>
      <c r="G2815" t="s">
        <v>9221</v>
      </c>
      <c r="H2815" t="s">
        <v>9222</v>
      </c>
    </row>
    <row r="2816" spans="1:8">
      <c r="A2816" t="n">
        <v>2815</v>
      </c>
      <c r="B2816" t="s">
        <v>8</v>
      </c>
      <c r="C2816" s="1" t="n">
        <v>42076.92564814815</v>
      </c>
      <c r="D2816" t="s">
        <v>9223</v>
      </c>
      <c r="E2816" t="s">
        <v>9224</v>
      </c>
      <c r="F2816" t="s">
        <v>25</v>
      </c>
      <c r="G2816" t="s">
        <v>9225</v>
      </c>
      <c r="H2816" t="s">
        <v>9226</v>
      </c>
    </row>
    <row r="2817" spans="1:8">
      <c r="A2817" t="n">
        <v>2816</v>
      </c>
      <c r="B2817" t="s">
        <v>1</v>
      </c>
      <c r="C2817" s="1" t="n">
        <v>42437.985625</v>
      </c>
      <c r="D2817" t="s">
        <v>9227</v>
      </c>
      <c r="E2817" t="s">
        <v>7970</v>
      </c>
      <c r="F2817" t="s">
        <v>376</v>
      </c>
      <c r="G2817" t="s">
        <v>9228</v>
      </c>
      <c r="H2817" t="s">
        <v>9229</v>
      </c>
    </row>
    <row r="2818" spans="1:8">
      <c r="A2818" t="n">
        <v>2817</v>
      </c>
      <c r="B2818" t="s">
        <v>1</v>
      </c>
      <c r="C2818" s="1" t="n">
        <v>42387.91634259259</v>
      </c>
      <c r="D2818" t="s">
        <v>9230</v>
      </c>
      <c r="E2818" t="s">
        <v>9231</v>
      </c>
      <c r="F2818" t="s">
        <v>9232</v>
      </c>
      <c r="G2818" t="s">
        <v>9233</v>
      </c>
      <c r="H2818" t="s">
        <v>9234</v>
      </c>
    </row>
    <row r="2819" spans="1:8">
      <c r="A2819" t="n">
        <v>2818</v>
      </c>
      <c r="B2819" t="s">
        <v>8</v>
      </c>
      <c r="C2819" s="1" t="n">
        <v>42341.65206018519</v>
      </c>
      <c r="D2819" t="s">
        <v>9235</v>
      </c>
      <c r="E2819" t="s">
        <v>179</v>
      </c>
      <c r="F2819" t="s">
        <v>9236</v>
      </c>
      <c r="G2819" t="s">
        <v>9237</v>
      </c>
      <c r="H2819" t="s">
        <v>9238</v>
      </c>
    </row>
    <row r="2820" spans="1:8">
      <c r="A2820" t="n">
        <v>2819</v>
      </c>
      <c r="B2820" t="s">
        <v>1</v>
      </c>
      <c r="C2820" s="1" t="n">
        <v>42420.04465277777</v>
      </c>
      <c r="D2820" t="s">
        <v>9239</v>
      </c>
      <c r="E2820" t="s">
        <v>7254</v>
      </c>
      <c r="F2820" t="s">
        <v>7633</v>
      </c>
      <c r="G2820" t="s">
        <v>9240</v>
      </c>
      <c r="H2820" t="s">
        <v>9241</v>
      </c>
    </row>
    <row r="2821" spans="1:8">
      <c r="A2821" t="n">
        <v>2820</v>
      </c>
      <c r="B2821" t="s">
        <v>8</v>
      </c>
      <c r="C2821" s="1" t="n">
        <v>39626.81751157407</v>
      </c>
      <c r="D2821" t="s">
        <v>9242</v>
      </c>
      <c r="E2821" t="s">
        <v>9243</v>
      </c>
      <c r="F2821" t="s">
        <v>20</v>
      </c>
      <c r="G2821" t="s">
        <v>9244</v>
      </c>
      <c r="H2821" t="s">
        <v>9245</v>
      </c>
    </row>
    <row r="2822" spans="1:8">
      <c r="A2822" t="n">
        <v>2821</v>
      </c>
      <c r="B2822" t="s">
        <v>8</v>
      </c>
      <c r="C2822" s="1" t="n">
        <v>41968.78296296296</v>
      </c>
      <c r="D2822" t="s">
        <v>9246</v>
      </c>
      <c r="E2822" t="s">
        <v>6763</v>
      </c>
      <c r="F2822" t="s">
        <v>6764</v>
      </c>
      <c r="G2822" t="s">
        <v>9247</v>
      </c>
      <c r="H2822" t="s">
        <v>9248</v>
      </c>
    </row>
    <row r="2823" spans="1:8">
      <c r="A2823" t="n">
        <v>2822</v>
      </c>
      <c r="B2823" t="s">
        <v>8</v>
      </c>
      <c r="C2823" s="1" t="n">
        <v>42340.75196759259</v>
      </c>
      <c r="D2823" t="s">
        <v>9249</v>
      </c>
      <c r="E2823" t="s">
        <v>581</v>
      </c>
      <c r="F2823" t="s">
        <v>9250</v>
      </c>
      <c r="G2823" t="s">
        <v>9251</v>
      </c>
      <c r="H2823" t="s">
        <v>9252</v>
      </c>
    </row>
    <row r="2824" spans="1:8">
      <c r="A2824" t="n">
        <v>2823</v>
      </c>
      <c r="B2824" t="s">
        <v>8</v>
      </c>
      <c r="C2824" s="1" t="n">
        <v>41875.55513888889</v>
      </c>
      <c r="D2824" t="s">
        <v>9253</v>
      </c>
      <c r="E2824" t="s">
        <v>25</v>
      </c>
      <c r="F2824" t="s">
        <v>3534</v>
      </c>
      <c r="G2824">
        <f>?UTF-8?Q?Fwd=3A_FW=3A_=E2=80=9CFor_John_Podesta_re=3A_Former_Rep=2E_Dave_Ob?=
	=?UTF-8?Q?ey_Center=E2=80=9D?=</f>
        <v/>
      </c>
      <c r="H2824" t="s">
        <v>9254</v>
      </c>
    </row>
    <row r="2825" spans="1:8">
      <c r="A2825" t="n">
        <v>2824</v>
      </c>
      <c r="B2825" t="s">
        <v>1</v>
      </c>
      <c r="C2825" s="1" t="n">
        <v>42052.01038194444</v>
      </c>
      <c r="D2825" t="s">
        <v>9255</v>
      </c>
      <c r="E2825" t="s">
        <v>9256</v>
      </c>
      <c r="F2825" t="s">
        <v>1264</v>
      </c>
      <c r="G2825" t="s">
        <v>9257</v>
      </c>
      <c r="H2825" t="s">
        <v>9258</v>
      </c>
    </row>
    <row r="2826" spans="1:8">
      <c r="A2826" t="n">
        <v>2825</v>
      </c>
      <c r="B2826" t="s">
        <v>8</v>
      </c>
      <c r="C2826" s="1" t="n">
        <v>42085.08339120371</v>
      </c>
      <c r="D2826" t="s">
        <v>9259</v>
      </c>
      <c r="E2826" t="s">
        <v>25</v>
      </c>
      <c r="F2826" t="s">
        <v>5019</v>
      </c>
      <c r="G2826" t="s">
        <v>9260</v>
      </c>
      <c r="H2826" t="s">
        <v>9261</v>
      </c>
    </row>
    <row r="2827" spans="1:8">
      <c r="A2827" t="n">
        <v>2826</v>
      </c>
      <c r="B2827" t="s">
        <v>8</v>
      </c>
      <c r="C2827" s="1" t="n">
        <v>42186.64103009259</v>
      </c>
      <c r="D2827" t="s">
        <v>9262</v>
      </c>
      <c r="E2827" t="s">
        <v>9263</v>
      </c>
      <c r="F2827" t="s">
        <v>52</v>
      </c>
      <c r="G2827" t="s">
        <v>9264</v>
      </c>
      <c r="H2827" t="s">
        <v>9265</v>
      </c>
    </row>
    <row r="2828" spans="1:8">
      <c r="A2828" t="n">
        <v>2827</v>
      </c>
      <c r="B2828" t="s">
        <v>8</v>
      </c>
      <c r="C2828" s="1" t="n">
        <v>42051.79172453703</v>
      </c>
      <c r="D2828" t="s">
        <v>9266</v>
      </c>
      <c r="E2828" t="s">
        <v>25</v>
      </c>
      <c r="F2828" t="s">
        <v>2099</v>
      </c>
      <c r="G2828" t="s">
        <v>8074</v>
      </c>
      <c r="H2828" t="s">
        <v>9267</v>
      </c>
    </row>
    <row r="2829" spans="1:8">
      <c r="A2829" t="n">
        <v>2828</v>
      </c>
      <c r="B2829" t="s">
        <v>1</v>
      </c>
      <c r="C2829" s="1" t="n">
        <v>42386.62462962963</v>
      </c>
      <c r="D2829" t="s">
        <v>9268</v>
      </c>
      <c r="E2829" t="s">
        <v>7892</v>
      </c>
      <c r="F2829" t="s">
        <v>43</v>
      </c>
      <c r="G2829">
        <f>?UTF-8?Q?Re=3A_CLIP_=7C_ABC=E2=80=99S_This_Week=3A_Sen=2E_Bernie_Sanders_on?=
	=?UTF-8?Q?_his_health_records=2C_guns=2C_and_healthcare?=</f>
        <v/>
      </c>
      <c r="H2829" t="s">
        <v>9269</v>
      </c>
    </row>
    <row r="2830" spans="1:8">
      <c r="A2830" t="n">
        <v>2829</v>
      </c>
      <c r="B2830" t="s">
        <v>8</v>
      </c>
      <c r="C2830" s="1" t="n">
        <v>42116.84766203703</v>
      </c>
      <c r="D2830" t="s">
        <v>9270</v>
      </c>
      <c r="E2830" t="s">
        <v>9271</v>
      </c>
      <c r="F2830" t="s">
        <v>150</v>
      </c>
      <c r="G2830" t="s">
        <v>9272</v>
      </c>
      <c r="H2830" t="s">
        <v>9273</v>
      </c>
    </row>
    <row r="2831" spans="1:8">
      <c r="A2831" t="n">
        <v>2830</v>
      </c>
      <c r="B2831" t="s">
        <v>1</v>
      </c>
      <c r="C2831" s="1" t="n">
        <v>42444.21944444445</v>
      </c>
      <c r="D2831" t="s">
        <v>9274</v>
      </c>
      <c r="E2831" t="s">
        <v>24</v>
      </c>
      <c r="F2831" t="s">
        <v>25</v>
      </c>
      <c r="G2831" t="s">
        <v>9275</v>
      </c>
      <c r="H2831" t="s">
        <v>9276</v>
      </c>
    </row>
    <row r="2832" spans="1:8">
      <c r="A2832" t="n">
        <v>2831</v>
      </c>
      <c r="B2832" t="s">
        <v>8</v>
      </c>
      <c r="C2832" s="1" t="n">
        <v>42251.72081018519</v>
      </c>
      <c r="D2832" t="s">
        <v>9277</v>
      </c>
      <c r="E2832" t="s">
        <v>25</v>
      </c>
      <c r="F2832" t="s">
        <v>6675</v>
      </c>
      <c r="G2832" t="s">
        <v>5888</v>
      </c>
      <c r="H2832" t="s">
        <v>9278</v>
      </c>
    </row>
    <row r="2833" spans="1:8">
      <c r="A2833" t="n">
        <v>2832</v>
      </c>
      <c r="B2833" t="s">
        <v>1</v>
      </c>
      <c r="C2833" s="1" t="n">
        <v>42446.95769675926</v>
      </c>
      <c r="D2833" t="s">
        <v>9279</v>
      </c>
      <c r="E2833" t="s">
        <v>9280</v>
      </c>
      <c r="F2833" t="s">
        <v>9281</v>
      </c>
      <c r="G2833" t="s">
        <v>9282</v>
      </c>
      <c r="H2833" t="s">
        <v>9283</v>
      </c>
    </row>
    <row r="2834" spans="1:8">
      <c r="A2834" t="n">
        <v>2833</v>
      </c>
      <c r="B2834" t="s">
        <v>8</v>
      </c>
      <c r="C2834" s="1" t="n">
        <v>41200.79615740741</v>
      </c>
      <c r="D2834" t="s">
        <v>9284</v>
      </c>
      <c r="E2834" t="s">
        <v>5467</v>
      </c>
      <c r="F2834" t="s">
        <v>20</v>
      </c>
      <c r="G2834" t="s">
        <v>9285</v>
      </c>
      <c r="H2834" t="s">
        <v>9286</v>
      </c>
    </row>
    <row r="2835" spans="1:8">
      <c r="A2835" t="n">
        <v>2834</v>
      </c>
      <c r="B2835" t="s">
        <v>1</v>
      </c>
      <c r="C2835" s="1" t="n">
        <v>42375.7849074074</v>
      </c>
      <c r="D2835" t="s">
        <v>9287</v>
      </c>
      <c r="E2835" t="s">
        <v>145</v>
      </c>
      <c r="F2835" t="s">
        <v>9288</v>
      </c>
      <c r="G2835" t="s">
        <v>9289</v>
      </c>
      <c r="H2835" t="s">
        <v>9290</v>
      </c>
    </row>
    <row r="2836" spans="1:8">
      <c r="A2836" t="n">
        <v>2835</v>
      </c>
      <c r="B2836" t="s">
        <v>8</v>
      </c>
      <c r="C2836" s="1" t="n">
        <v>42226.05416666667</v>
      </c>
      <c r="D2836" t="s">
        <v>9291</v>
      </c>
      <c r="E2836" t="s">
        <v>2479</v>
      </c>
      <c r="F2836" t="s">
        <v>9292</v>
      </c>
      <c r="G2836" t="s">
        <v>9293</v>
      </c>
      <c r="H2836" t="s">
        <v>9294</v>
      </c>
    </row>
    <row r="2837" spans="1:8">
      <c r="A2837" t="n">
        <v>2836</v>
      </c>
      <c r="B2837" t="s">
        <v>8</v>
      </c>
      <c r="C2837" s="1" t="n">
        <v>39587.70189814815</v>
      </c>
      <c r="D2837" t="s">
        <v>9295</v>
      </c>
      <c r="E2837" t="s">
        <v>9296</v>
      </c>
      <c r="F2837" t="s">
        <v>9297</v>
      </c>
      <c r="G2837" t="s">
        <v>9298</v>
      </c>
      <c r="H2837" t="s">
        <v>9299</v>
      </c>
    </row>
    <row r="2838" spans="1:8">
      <c r="A2838" t="n">
        <v>2837</v>
      </c>
      <c r="B2838" t="s">
        <v>8</v>
      </c>
      <c r="C2838" s="1" t="n">
        <v>42156.75475694444</v>
      </c>
      <c r="D2838" t="s">
        <v>9300</v>
      </c>
      <c r="E2838" t="s">
        <v>25</v>
      </c>
      <c r="F2838" t="s">
        <v>9301</v>
      </c>
      <c r="G2838">
        <f>?UTF-8?Q?Fwd=3A_It=E2=80=99s_Official_=2D_Time_for_a_Rematch?=</f>
        <v/>
      </c>
      <c r="H2838" t="s">
        <v>9302</v>
      </c>
    </row>
    <row r="2839" spans="1:8">
      <c r="A2839" t="n">
        <v>2838</v>
      </c>
      <c r="B2839" t="s">
        <v>1</v>
      </c>
      <c r="C2839" s="1" t="n">
        <v>42143.76398148148</v>
      </c>
      <c r="D2839" t="s">
        <v>9303</v>
      </c>
      <c r="E2839" t="s">
        <v>39</v>
      </c>
      <c r="F2839" t="s">
        <v>146</v>
      </c>
      <c r="G2839" t="s">
        <v>9304</v>
      </c>
      <c r="H2839" t="s">
        <v>9305</v>
      </c>
    </row>
    <row r="2840" spans="1:8">
      <c r="A2840" t="n">
        <v>2839</v>
      </c>
      <c r="B2840" t="s">
        <v>8</v>
      </c>
      <c r="C2840" s="1" t="n">
        <v>41694.57719907408</v>
      </c>
      <c r="D2840" t="s">
        <v>9306</v>
      </c>
      <c r="E2840" t="s">
        <v>25</v>
      </c>
      <c r="F2840" t="s">
        <v>9307</v>
      </c>
      <c r="G2840" t="s">
        <v>9308</v>
      </c>
      <c r="H2840" t="s">
        <v>9309</v>
      </c>
    </row>
    <row r="2841" spans="1:8">
      <c r="A2841" t="n">
        <v>2840</v>
      </c>
      <c r="B2841" t="s">
        <v>8</v>
      </c>
      <c r="C2841" s="1" t="n">
        <v>42166.66208333334</v>
      </c>
      <c r="D2841" t="s">
        <v>9310</v>
      </c>
      <c r="E2841" t="s">
        <v>9311</v>
      </c>
      <c r="F2841" t="s">
        <v>319</v>
      </c>
      <c r="G2841" t="s">
        <v>9312</v>
      </c>
      <c r="H2841" t="s">
        <v>9313</v>
      </c>
    </row>
    <row r="2842" spans="1:8">
      <c r="A2842" t="n">
        <v>2841</v>
      </c>
      <c r="B2842" t="s">
        <v>1</v>
      </c>
      <c r="C2842" s="1" t="n">
        <v>42179.45795138889</v>
      </c>
      <c r="D2842" t="s">
        <v>9314</v>
      </c>
      <c r="E2842" t="s">
        <v>9315</v>
      </c>
      <c r="F2842" t="s">
        <v>56</v>
      </c>
      <c r="G2842" t="s">
        <v>9316</v>
      </c>
      <c r="H2842" t="s">
        <v>9317</v>
      </c>
    </row>
    <row r="2843" spans="1:8">
      <c r="A2843" t="n">
        <v>2842</v>
      </c>
      <c r="B2843" t="s">
        <v>1</v>
      </c>
      <c r="C2843" s="1" t="n">
        <v>42307.59283564815</v>
      </c>
      <c r="D2843" t="s">
        <v>9318</v>
      </c>
      <c r="E2843" t="s">
        <v>9189</v>
      </c>
      <c r="F2843" t="s">
        <v>132</v>
      </c>
      <c r="G2843" t="s">
        <v>7808</v>
      </c>
      <c r="H2843" t="s">
        <v>9319</v>
      </c>
    </row>
    <row r="2844" spans="1:8">
      <c r="A2844" t="n">
        <v>2843</v>
      </c>
      <c r="B2844" t="s">
        <v>1</v>
      </c>
      <c r="C2844" s="1" t="n">
        <v>42413.13960648148</v>
      </c>
      <c r="D2844" t="s">
        <v>9320</v>
      </c>
      <c r="E2844" t="s">
        <v>7313</v>
      </c>
      <c r="F2844" t="s">
        <v>439</v>
      </c>
      <c r="G2844" t="s"/>
      <c r="H2844" t="s">
        <v>9321</v>
      </c>
    </row>
    <row r="2845" spans="1:8">
      <c r="A2845" t="n">
        <v>2844</v>
      </c>
      <c r="B2845" t="s">
        <v>8</v>
      </c>
      <c r="C2845" s="1" t="n">
        <v>42050.13932870371</v>
      </c>
      <c r="D2845" t="s">
        <v>9322</v>
      </c>
      <c r="E2845" t="s">
        <v>9323</v>
      </c>
      <c r="F2845" t="s">
        <v>9324</v>
      </c>
      <c r="G2845" t="s">
        <v>9325</v>
      </c>
      <c r="H2845" t="s">
        <v>9326</v>
      </c>
    </row>
    <row r="2846" spans="1:8">
      <c r="A2846" t="n">
        <v>2845</v>
      </c>
      <c r="B2846" t="s">
        <v>8</v>
      </c>
      <c r="C2846" s="1" t="n">
        <v>42306.8972337963</v>
      </c>
      <c r="D2846" t="s">
        <v>9327</v>
      </c>
      <c r="E2846" t="s">
        <v>9328</v>
      </c>
      <c r="F2846" t="s">
        <v>555</v>
      </c>
      <c r="G2846" t="s">
        <v>9329</v>
      </c>
      <c r="H2846" t="s">
        <v>9330</v>
      </c>
    </row>
    <row r="2847" spans="1:8">
      <c r="A2847" t="n">
        <v>2846</v>
      </c>
      <c r="B2847" t="s">
        <v>8</v>
      </c>
      <c r="C2847" s="1" t="n">
        <v>42272.0209375</v>
      </c>
      <c r="D2847" t="s">
        <v>9331</v>
      </c>
      <c r="E2847" t="s">
        <v>9332</v>
      </c>
      <c r="F2847" t="s">
        <v>9333</v>
      </c>
      <c r="G2847" t="s">
        <v>9334</v>
      </c>
      <c r="H2847" t="s">
        <v>9335</v>
      </c>
    </row>
    <row r="2848" spans="1:8">
      <c r="A2848" t="n">
        <v>2847</v>
      </c>
      <c r="B2848" t="s">
        <v>8</v>
      </c>
      <c r="C2848" s="1" t="n">
        <v>39816.83983796297</v>
      </c>
      <c r="D2848" t="s">
        <v>9336</v>
      </c>
      <c r="E2848" t="s">
        <v>3574</v>
      </c>
      <c r="F2848" t="s">
        <v>25</v>
      </c>
      <c r="G2848" t="s">
        <v>9337</v>
      </c>
      <c r="H2848" t="s">
        <v>9338</v>
      </c>
    </row>
    <row r="2849" spans="1:8">
      <c r="A2849" t="n">
        <v>2848</v>
      </c>
      <c r="B2849" t="s">
        <v>8</v>
      </c>
      <c r="C2849" s="1" t="n">
        <v>42163.88568287037</v>
      </c>
      <c r="D2849" t="s">
        <v>9339</v>
      </c>
      <c r="E2849" t="s">
        <v>1731</v>
      </c>
      <c r="F2849" t="s">
        <v>25</v>
      </c>
      <c r="G2849" t="s">
        <v>9340</v>
      </c>
      <c r="H2849" t="s">
        <v>9341</v>
      </c>
    </row>
    <row r="2850" spans="1:8">
      <c r="A2850" t="n">
        <v>2849</v>
      </c>
      <c r="B2850" t="s">
        <v>8</v>
      </c>
      <c r="C2850" s="1" t="n">
        <v>41857.66666666666</v>
      </c>
      <c r="D2850" t="s">
        <v>9342</v>
      </c>
      <c r="E2850" t="s">
        <v>9343</v>
      </c>
      <c r="F2850" t="s">
        <v>4078</v>
      </c>
      <c r="G2850" t="s">
        <v>9344</v>
      </c>
      <c r="H2850" t="s">
        <v>9345</v>
      </c>
    </row>
    <row r="2851" spans="1:8">
      <c r="A2851" t="n">
        <v>2850</v>
      </c>
      <c r="B2851" t="s">
        <v>1</v>
      </c>
      <c r="C2851" s="1" t="n">
        <v>42194.50126157407</v>
      </c>
      <c r="D2851" t="s">
        <v>9346</v>
      </c>
      <c r="E2851" t="s">
        <v>146</v>
      </c>
      <c r="F2851" t="s">
        <v>145</v>
      </c>
      <c r="G2851" t="s">
        <v>9347</v>
      </c>
      <c r="H2851" t="s">
        <v>9348</v>
      </c>
    </row>
    <row r="2852" spans="1:8">
      <c r="A2852" t="n">
        <v>2851</v>
      </c>
      <c r="B2852" t="s">
        <v>8</v>
      </c>
      <c r="C2852" s="1" t="n">
        <v>39723.94196759259</v>
      </c>
      <c r="D2852" t="s">
        <v>9349</v>
      </c>
      <c r="E2852" t="s">
        <v>3045</v>
      </c>
      <c r="F2852" t="s">
        <v>9350</v>
      </c>
      <c r="G2852" t="s">
        <v>9351</v>
      </c>
      <c r="H2852" t="s">
        <v>9352</v>
      </c>
    </row>
    <row r="2853" spans="1:8">
      <c r="A2853" t="n">
        <v>2852</v>
      </c>
      <c r="B2853" t="s">
        <v>1</v>
      </c>
      <c r="C2853" s="1" t="n">
        <v>42055.07631944444</v>
      </c>
      <c r="D2853" t="s">
        <v>9353</v>
      </c>
      <c r="E2853" t="s">
        <v>6988</v>
      </c>
      <c r="F2853" t="s">
        <v>9354</v>
      </c>
      <c r="G2853" t="s">
        <v>9355</v>
      </c>
      <c r="H2853" t="s">
        <v>9356</v>
      </c>
    </row>
    <row r="2854" spans="1:8">
      <c r="A2854" t="n">
        <v>2853</v>
      </c>
      <c r="B2854" t="s">
        <v>1</v>
      </c>
      <c r="C2854" s="1" t="n">
        <v>42023.51917824074</v>
      </c>
      <c r="D2854" t="s">
        <v>9357</v>
      </c>
      <c r="E2854" t="s">
        <v>2341</v>
      </c>
      <c r="F2854" t="s">
        <v>25</v>
      </c>
      <c r="G2854" t="s">
        <v>9358</v>
      </c>
      <c r="H2854" t="s">
        <v>9359</v>
      </c>
    </row>
    <row r="2855" spans="1:8">
      <c r="A2855" t="n">
        <v>2854</v>
      </c>
      <c r="B2855" t="s">
        <v>8</v>
      </c>
      <c r="C2855" s="1" t="n">
        <v>42131.09964120371</v>
      </c>
      <c r="D2855" t="s">
        <v>9360</v>
      </c>
      <c r="E2855" t="s">
        <v>9361</v>
      </c>
      <c r="F2855" t="s">
        <v>25</v>
      </c>
      <c r="G2855" t="s">
        <v>9362</v>
      </c>
      <c r="H2855" t="s">
        <v>9363</v>
      </c>
    </row>
    <row r="2856" spans="1:8">
      <c r="A2856" t="n">
        <v>2855</v>
      </c>
      <c r="B2856" t="s">
        <v>8</v>
      </c>
      <c r="C2856" s="1" t="n">
        <v>42041.88960648148</v>
      </c>
      <c r="D2856" t="s">
        <v>9364</v>
      </c>
      <c r="E2856" t="s">
        <v>1979</v>
      </c>
      <c r="F2856" t="s">
        <v>1979</v>
      </c>
      <c r="G2856" t="s">
        <v>9365</v>
      </c>
      <c r="H2856" t="s">
        <v>9366</v>
      </c>
    </row>
    <row r="2857" spans="1:8">
      <c r="A2857" t="n">
        <v>2856</v>
      </c>
      <c r="B2857" t="s">
        <v>8</v>
      </c>
      <c r="C2857" s="1" t="n">
        <v>42241.84193287037</v>
      </c>
      <c r="D2857" t="s">
        <v>9367</v>
      </c>
      <c r="E2857" t="s">
        <v>6510</v>
      </c>
      <c r="F2857" t="s">
        <v>5084</v>
      </c>
      <c r="G2857" t="s">
        <v>8709</v>
      </c>
      <c r="H2857" t="s">
        <v>9368</v>
      </c>
    </row>
    <row r="2858" spans="1:8">
      <c r="A2858" t="n">
        <v>2857</v>
      </c>
      <c r="B2858" t="s">
        <v>1</v>
      </c>
      <c r="C2858" s="1" t="n">
        <v>42325.16629629629</v>
      </c>
      <c r="D2858" t="s">
        <v>9369</v>
      </c>
      <c r="E2858" t="s">
        <v>984</v>
      </c>
      <c r="F2858" t="s">
        <v>1144</v>
      </c>
      <c r="G2858" t="s">
        <v>9370</v>
      </c>
      <c r="H2858" t="s">
        <v>9371</v>
      </c>
    </row>
    <row r="2859" spans="1:8">
      <c r="A2859" t="n">
        <v>2858</v>
      </c>
      <c r="B2859" t="s">
        <v>8</v>
      </c>
      <c r="C2859" s="1" t="n">
        <v>40059.06584490741</v>
      </c>
      <c r="D2859" t="s">
        <v>9372</v>
      </c>
      <c r="E2859" t="s">
        <v>9373</v>
      </c>
      <c r="F2859" t="s">
        <v>20</v>
      </c>
      <c r="G2859" t="s">
        <v>9374</v>
      </c>
      <c r="H2859" t="s">
        <v>9375</v>
      </c>
    </row>
    <row r="2860" spans="1:8">
      <c r="A2860" t="n">
        <v>2859</v>
      </c>
      <c r="B2860" t="s">
        <v>1</v>
      </c>
      <c r="C2860" s="1" t="n">
        <v>41452.43206018519</v>
      </c>
      <c r="D2860" t="s">
        <v>9376</v>
      </c>
      <c r="E2860" t="s">
        <v>9377</v>
      </c>
      <c r="F2860" t="s">
        <v>56</v>
      </c>
      <c r="G2860" t="s">
        <v>9378</v>
      </c>
      <c r="H2860" t="s">
        <v>9379</v>
      </c>
    </row>
    <row r="2861" spans="1:8">
      <c r="A2861" t="n">
        <v>2860</v>
      </c>
      <c r="B2861" t="s">
        <v>8</v>
      </c>
      <c r="C2861" s="1" t="n">
        <v>41759.66159722222</v>
      </c>
      <c r="D2861" t="s">
        <v>9380</v>
      </c>
      <c r="E2861" t="s">
        <v>4012</v>
      </c>
      <c r="F2861" t="s">
        <v>4013</v>
      </c>
      <c r="G2861" t="s">
        <v>9381</v>
      </c>
      <c r="H2861" t="s">
        <v>9382</v>
      </c>
    </row>
    <row r="2862" spans="1:8">
      <c r="A2862" t="n">
        <v>2861</v>
      </c>
      <c r="B2862" t="s">
        <v>1</v>
      </c>
      <c r="C2862" s="1" t="n">
        <v>42296.76083333333</v>
      </c>
      <c r="D2862" t="s">
        <v>9383</v>
      </c>
      <c r="E2862" t="s">
        <v>24</v>
      </c>
      <c r="F2862" t="s">
        <v>25</v>
      </c>
      <c r="G2862" t="s">
        <v>9384</v>
      </c>
      <c r="H2862" t="s">
        <v>9385</v>
      </c>
    </row>
    <row r="2863" spans="1:8">
      <c r="A2863" t="n">
        <v>2862</v>
      </c>
      <c r="B2863" t="s">
        <v>8</v>
      </c>
      <c r="C2863" s="1" t="n">
        <v>42251.66947916667</v>
      </c>
      <c r="D2863" t="s">
        <v>9386</v>
      </c>
      <c r="E2863" t="s">
        <v>6988</v>
      </c>
      <c r="F2863" t="s">
        <v>25</v>
      </c>
      <c r="G2863" t="s">
        <v>9387</v>
      </c>
      <c r="H2863" t="s">
        <v>9388</v>
      </c>
    </row>
    <row r="2864" spans="1:8">
      <c r="A2864" t="n">
        <v>2863</v>
      </c>
      <c r="B2864" t="s">
        <v>8</v>
      </c>
      <c r="C2864" s="1" t="n">
        <v>41530.86509259259</v>
      </c>
      <c r="D2864" t="s">
        <v>9389</v>
      </c>
      <c r="E2864" t="s">
        <v>9390</v>
      </c>
      <c r="F2864" t="s">
        <v>9391</v>
      </c>
      <c r="G2864" t="s">
        <v>9392</v>
      </c>
      <c r="H2864" t="s">
        <v>9393</v>
      </c>
    </row>
    <row r="2865" spans="1:8">
      <c r="A2865" t="n">
        <v>2864</v>
      </c>
      <c r="B2865" t="s">
        <v>8</v>
      </c>
      <c r="C2865" s="1" t="n">
        <v>42437.95733796297</v>
      </c>
      <c r="D2865" t="s">
        <v>9394</v>
      </c>
      <c r="E2865" t="s">
        <v>132</v>
      </c>
      <c r="F2865" t="s">
        <v>9395</v>
      </c>
      <c r="G2865" t="s">
        <v>9396</v>
      </c>
      <c r="H2865" t="s">
        <v>9397</v>
      </c>
    </row>
    <row r="2866" spans="1:8">
      <c r="A2866" t="n">
        <v>2865</v>
      </c>
      <c r="B2866" t="s">
        <v>8</v>
      </c>
      <c r="C2866" s="1" t="n">
        <v>41975.47178240741</v>
      </c>
      <c r="D2866" t="s">
        <v>9398</v>
      </c>
      <c r="E2866" t="s">
        <v>25</v>
      </c>
      <c r="F2866" t="s">
        <v>9399</v>
      </c>
      <c r="G2866" t="s">
        <v>9400</v>
      </c>
      <c r="H2866" t="s">
        <v>9401</v>
      </c>
    </row>
    <row r="2867" spans="1:8">
      <c r="A2867" t="n">
        <v>2866</v>
      </c>
      <c r="B2867" t="s">
        <v>8</v>
      </c>
      <c r="C2867" s="1" t="n">
        <v>42075.49216435185</v>
      </c>
      <c r="D2867" t="s">
        <v>9402</v>
      </c>
      <c r="E2867" t="s">
        <v>7717</v>
      </c>
      <c r="F2867" t="s">
        <v>2217</v>
      </c>
      <c r="G2867" t="s">
        <v>9403</v>
      </c>
      <c r="H2867" t="s">
        <v>9404</v>
      </c>
    </row>
    <row r="2868" spans="1:8">
      <c r="A2868" t="n">
        <v>2867</v>
      </c>
      <c r="B2868" t="s">
        <v>8</v>
      </c>
      <c r="C2868" s="1" t="n">
        <v>39764.88450231482</v>
      </c>
      <c r="D2868" t="s">
        <v>9405</v>
      </c>
      <c r="E2868" t="s">
        <v>3134</v>
      </c>
      <c r="F2868" t="s">
        <v>25</v>
      </c>
      <c r="G2868" t="s">
        <v>9406</v>
      </c>
      <c r="H2868" t="s">
        <v>9407</v>
      </c>
    </row>
    <row r="2869" spans="1:8">
      <c r="A2869" t="n">
        <v>2868</v>
      </c>
      <c r="B2869" t="s">
        <v>8</v>
      </c>
      <c r="C2869" s="1" t="n">
        <v>42112.94087962963</v>
      </c>
      <c r="D2869" t="s">
        <v>9408</v>
      </c>
      <c r="E2869" t="s">
        <v>30</v>
      </c>
      <c r="F2869" t="s">
        <v>9409</v>
      </c>
      <c r="G2869" t="s">
        <v>9410</v>
      </c>
      <c r="H2869" t="s">
        <v>9411</v>
      </c>
    </row>
    <row r="2870" spans="1:8">
      <c r="A2870" t="n">
        <v>2869</v>
      </c>
      <c r="B2870" t="s">
        <v>8</v>
      </c>
      <c r="C2870" s="1" t="n">
        <v>40893.75916666666</v>
      </c>
      <c r="D2870" t="s">
        <v>9412</v>
      </c>
      <c r="E2870" t="s">
        <v>9413</v>
      </c>
      <c r="F2870" t="s">
        <v>9414</v>
      </c>
      <c r="G2870" t="s"/>
      <c r="H2870" t="s">
        <v>9415</v>
      </c>
    </row>
    <row r="2871" spans="1:8">
      <c r="A2871" t="n">
        <v>2870</v>
      </c>
      <c r="B2871" t="s">
        <v>8</v>
      </c>
      <c r="C2871" s="1" t="n">
        <v>41491.77259259259</v>
      </c>
      <c r="D2871" t="s">
        <v>9416</v>
      </c>
      <c r="E2871" t="s">
        <v>1979</v>
      </c>
      <c r="F2871" t="s">
        <v>1979</v>
      </c>
      <c r="G2871" t="s">
        <v>9417</v>
      </c>
      <c r="H2871" t="s">
        <v>9418</v>
      </c>
    </row>
    <row r="2872" spans="1:8">
      <c r="A2872" t="n">
        <v>2871</v>
      </c>
      <c r="B2872" t="s">
        <v>8</v>
      </c>
      <c r="C2872" s="1" t="n">
        <v>41335.9874537037</v>
      </c>
      <c r="D2872" t="s">
        <v>9419</v>
      </c>
      <c r="E2872" t="s">
        <v>9420</v>
      </c>
      <c r="F2872" t="s">
        <v>9421</v>
      </c>
      <c r="G2872" t="s">
        <v>9422</v>
      </c>
      <c r="H2872" t="s">
        <v>9423</v>
      </c>
    </row>
    <row r="2873" spans="1:8">
      <c r="A2873" t="n">
        <v>2872</v>
      </c>
      <c r="B2873" t="s">
        <v>8</v>
      </c>
      <c r="C2873" s="1" t="n">
        <v>42100.77872685185</v>
      </c>
      <c r="D2873" t="s">
        <v>9424</v>
      </c>
      <c r="E2873" t="s">
        <v>9425</v>
      </c>
      <c r="F2873" t="s">
        <v>6619</v>
      </c>
      <c r="G2873" t="s">
        <v>9426</v>
      </c>
      <c r="H2873" t="s">
        <v>9427</v>
      </c>
    </row>
    <row r="2874" spans="1:8">
      <c r="A2874" t="n">
        <v>2873</v>
      </c>
      <c r="B2874" t="s">
        <v>8</v>
      </c>
      <c r="C2874" s="1" t="n">
        <v>39762.96375</v>
      </c>
      <c r="D2874" t="s">
        <v>9428</v>
      </c>
      <c r="E2874" t="s">
        <v>8351</v>
      </c>
      <c r="F2874" t="s">
        <v>9429</v>
      </c>
      <c r="G2874" t="s">
        <v>9430</v>
      </c>
      <c r="H2874" t="s">
        <v>9431</v>
      </c>
    </row>
    <row r="2875" spans="1:8">
      <c r="A2875" t="n">
        <v>2874</v>
      </c>
      <c r="B2875" t="s">
        <v>8</v>
      </c>
      <c r="C2875" s="1" t="n">
        <v>40860.59844907407</v>
      </c>
      <c r="D2875" t="s">
        <v>9432</v>
      </c>
      <c r="E2875" t="s">
        <v>25</v>
      </c>
      <c r="F2875" t="s">
        <v>4576</v>
      </c>
      <c r="G2875" t="s">
        <v>9433</v>
      </c>
      <c r="H2875" t="s">
        <v>9434</v>
      </c>
    </row>
    <row r="2876" spans="1:8">
      <c r="A2876" t="n">
        <v>2875</v>
      </c>
      <c r="B2876" t="s">
        <v>8</v>
      </c>
      <c r="C2876" s="1" t="n">
        <v>42291.76481481481</v>
      </c>
      <c r="D2876" t="s">
        <v>9435</v>
      </c>
      <c r="E2876" t="s">
        <v>24</v>
      </c>
      <c r="F2876" t="s">
        <v>25</v>
      </c>
      <c r="G2876" t="s">
        <v>9436</v>
      </c>
      <c r="H2876" t="s">
        <v>9437</v>
      </c>
    </row>
    <row r="2877" spans="1:8">
      <c r="A2877" t="n">
        <v>2876</v>
      </c>
      <c r="B2877" t="s">
        <v>1</v>
      </c>
      <c r="C2877" s="1" t="n">
        <v>42191.71268518519</v>
      </c>
      <c r="D2877" t="s">
        <v>9438</v>
      </c>
      <c r="E2877" t="s">
        <v>9439</v>
      </c>
      <c r="F2877" t="s">
        <v>25</v>
      </c>
      <c r="G2877" t="s">
        <v>9440</v>
      </c>
      <c r="H2877" t="s">
        <v>9441</v>
      </c>
    </row>
    <row r="2878" spans="1:8">
      <c r="A2878" t="n">
        <v>2877</v>
      </c>
      <c r="B2878" t="s">
        <v>8</v>
      </c>
      <c r="C2878" s="1" t="n">
        <v>42063.76385416667</v>
      </c>
      <c r="D2878" t="s">
        <v>9442</v>
      </c>
      <c r="E2878" t="s">
        <v>25</v>
      </c>
      <c r="F2878" t="s">
        <v>9443</v>
      </c>
      <c r="G2878" t="s">
        <v>9444</v>
      </c>
      <c r="H2878" t="s">
        <v>9445</v>
      </c>
    </row>
    <row r="2879" spans="1:8">
      <c r="A2879" t="n">
        <v>2878</v>
      </c>
      <c r="B2879" t="s">
        <v>8</v>
      </c>
      <c r="C2879" s="1" t="n">
        <v>42069.16251157408</v>
      </c>
      <c r="D2879" t="s">
        <v>9446</v>
      </c>
      <c r="E2879" t="s">
        <v>266</v>
      </c>
      <c r="F2879" t="s">
        <v>5860</v>
      </c>
      <c r="G2879" t="s">
        <v>9447</v>
      </c>
      <c r="H2879" t="s">
        <v>9448</v>
      </c>
    </row>
    <row r="2880" spans="1:8">
      <c r="A2880" t="n">
        <v>2879</v>
      </c>
      <c r="B2880" t="s">
        <v>8</v>
      </c>
      <c r="C2880" s="1" t="n">
        <v>42164.85668981481</v>
      </c>
      <c r="D2880" t="s">
        <v>9449</v>
      </c>
      <c r="E2880" t="s">
        <v>3429</v>
      </c>
      <c r="F2880" t="s">
        <v>25</v>
      </c>
      <c r="G2880" t="s">
        <v>9450</v>
      </c>
      <c r="H2880" t="s">
        <v>9451</v>
      </c>
    </row>
    <row r="2881" spans="1:8">
      <c r="A2881" t="n">
        <v>2880</v>
      </c>
      <c r="B2881" t="s">
        <v>8</v>
      </c>
      <c r="C2881" s="1" t="n">
        <v>42136.74292824074</v>
      </c>
      <c r="D2881" t="s">
        <v>9452</v>
      </c>
      <c r="E2881" t="s">
        <v>394</v>
      </c>
      <c r="F2881" t="s">
        <v>146</v>
      </c>
      <c r="G2881" t="s">
        <v>9453</v>
      </c>
      <c r="H2881" t="s">
        <v>9454</v>
      </c>
    </row>
    <row r="2882" spans="1:8">
      <c r="A2882" t="n">
        <v>2881</v>
      </c>
      <c r="B2882" t="s">
        <v>8</v>
      </c>
      <c r="C2882" s="1" t="n">
        <v>42326.67229166667</v>
      </c>
      <c r="D2882" t="s">
        <v>9455</v>
      </c>
      <c r="E2882" t="s">
        <v>4082</v>
      </c>
      <c r="F2882" t="s">
        <v>555</v>
      </c>
      <c r="G2882" t="s">
        <v>9456</v>
      </c>
      <c r="H2882" t="s">
        <v>9457</v>
      </c>
    </row>
    <row r="2883" spans="1:8">
      <c r="A2883" t="n">
        <v>2882</v>
      </c>
      <c r="B2883" t="s">
        <v>8</v>
      </c>
      <c r="C2883" s="1" t="n">
        <v>40141.72368055556</v>
      </c>
      <c r="D2883" t="s">
        <v>9458</v>
      </c>
      <c r="E2883" t="s">
        <v>9459</v>
      </c>
      <c r="F2883" t="s">
        <v>4488</v>
      </c>
      <c r="G2883" t="s">
        <v>9460</v>
      </c>
      <c r="H2883" t="s">
        <v>9461</v>
      </c>
    </row>
    <row r="2884" spans="1:8">
      <c r="A2884" t="n">
        <v>2883</v>
      </c>
      <c r="B2884" t="s">
        <v>8</v>
      </c>
      <c r="C2884" s="1" t="n">
        <v>41844.15144675926</v>
      </c>
      <c r="D2884" t="s">
        <v>9462</v>
      </c>
      <c r="E2884" t="s">
        <v>9463</v>
      </c>
      <c r="F2884" t="s">
        <v>9464</v>
      </c>
      <c r="G2884" t="s">
        <v>9465</v>
      </c>
      <c r="H2884" t="s">
        <v>9466</v>
      </c>
    </row>
    <row r="2885" spans="1:8">
      <c r="A2885" t="n">
        <v>2884</v>
      </c>
      <c r="B2885" t="s">
        <v>8</v>
      </c>
      <c r="C2885" s="1" t="n">
        <v>41997.95695601852</v>
      </c>
      <c r="D2885" t="s">
        <v>9467</v>
      </c>
      <c r="E2885" t="s">
        <v>6547</v>
      </c>
      <c r="F2885" t="s">
        <v>25</v>
      </c>
      <c r="G2885" t="s">
        <v>9468</v>
      </c>
      <c r="H2885" t="s">
        <v>9469</v>
      </c>
    </row>
    <row r="2886" spans="1:8">
      <c r="A2886" t="n">
        <v>2885</v>
      </c>
      <c r="B2886" t="s">
        <v>8</v>
      </c>
      <c r="C2886" s="1" t="n">
        <v>41480.77667824074</v>
      </c>
      <c r="D2886" t="s">
        <v>9470</v>
      </c>
      <c r="E2886" t="s">
        <v>9471</v>
      </c>
      <c r="F2886" t="s">
        <v>9472</v>
      </c>
      <c r="G2886" t="s">
        <v>9473</v>
      </c>
      <c r="H2886" t="s">
        <v>9474</v>
      </c>
    </row>
    <row r="2887" spans="1:8">
      <c r="A2887" t="n">
        <v>2886</v>
      </c>
      <c r="B2887" t="s">
        <v>8</v>
      </c>
      <c r="C2887" s="1" t="n">
        <v>39744.08541666667</v>
      </c>
      <c r="D2887" t="s">
        <v>9475</v>
      </c>
      <c r="E2887" t="s">
        <v>56</v>
      </c>
      <c r="F2887" t="s">
        <v>56</v>
      </c>
      <c r="G2887" t="s">
        <v>9476</v>
      </c>
      <c r="H2887" t="s">
        <v>9477</v>
      </c>
    </row>
    <row r="2888" spans="1:8">
      <c r="A2888" t="n">
        <v>2887</v>
      </c>
      <c r="B2888" t="s">
        <v>8</v>
      </c>
      <c r="C2888" s="1" t="n">
        <v>39756.63935185185</v>
      </c>
      <c r="D2888" t="s">
        <v>9478</v>
      </c>
      <c r="E2888" t="s">
        <v>9479</v>
      </c>
      <c r="F2888" t="s">
        <v>20</v>
      </c>
      <c r="G2888" t="s">
        <v>9480</v>
      </c>
      <c r="H2888" t="s">
        <v>9481</v>
      </c>
    </row>
    <row r="2889" spans="1:8">
      <c r="A2889" t="n">
        <v>2888</v>
      </c>
      <c r="B2889" t="s">
        <v>8</v>
      </c>
      <c r="C2889" s="1" t="n">
        <v>41881.00589120371</v>
      </c>
      <c r="D2889" t="s">
        <v>9482</v>
      </c>
      <c r="E2889" t="s">
        <v>9483</v>
      </c>
      <c r="F2889" t="s">
        <v>52</v>
      </c>
      <c r="G2889" t="s">
        <v>9484</v>
      </c>
      <c r="H2889" t="s">
        <v>9485</v>
      </c>
    </row>
    <row r="2890" spans="1:8">
      <c r="A2890" t="n">
        <v>2889</v>
      </c>
      <c r="B2890" t="s">
        <v>8</v>
      </c>
      <c r="C2890" s="1" t="n">
        <v>39709.87996527777</v>
      </c>
      <c r="D2890" t="s">
        <v>9486</v>
      </c>
      <c r="E2890" t="s">
        <v>9487</v>
      </c>
      <c r="F2890" t="s">
        <v>376</v>
      </c>
      <c r="G2890" t="s">
        <v>9488</v>
      </c>
      <c r="H2890" t="s">
        <v>9489</v>
      </c>
    </row>
    <row r="2891" spans="1:8">
      <c r="A2891" t="n">
        <v>2890</v>
      </c>
      <c r="B2891" t="s">
        <v>8</v>
      </c>
      <c r="C2891" s="1" t="n">
        <v>41021.7855324074</v>
      </c>
      <c r="D2891" t="s">
        <v>9490</v>
      </c>
      <c r="E2891" t="s">
        <v>25</v>
      </c>
      <c r="F2891" t="s">
        <v>9491</v>
      </c>
      <c r="G2891" t="s">
        <v>8172</v>
      </c>
      <c r="H2891" t="s">
        <v>9492</v>
      </c>
    </row>
    <row r="2892" spans="1:8">
      <c r="A2892" t="n">
        <v>2891</v>
      </c>
      <c r="B2892" t="s">
        <v>1</v>
      </c>
      <c r="C2892" s="1" t="n">
        <v>42438.16168981481</v>
      </c>
      <c r="D2892" t="s">
        <v>9493</v>
      </c>
      <c r="E2892" t="s">
        <v>9494</v>
      </c>
      <c r="F2892" t="s">
        <v>9495</v>
      </c>
      <c r="G2892" t="s">
        <v>9496</v>
      </c>
      <c r="H2892" t="s">
        <v>9497</v>
      </c>
    </row>
    <row r="2893" spans="1:8">
      <c r="A2893" t="n">
        <v>2892</v>
      </c>
      <c r="B2893" t="s">
        <v>8</v>
      </c>
      <c r="C2893" s="1" t="n">
        <v>39828.65197916667</v>
      </c>
      <c r="D2893" t="s">
        <v>9498</v>
      </c>
      <c r="E2893" t="s">
        <v>9499</v>
      </c>
      <c r="F2893" t="s">
        <v>25</v>
      </c>
      <c r="G2893" t="s">
        <v>9500</v>
      </c>
      <c r="H2893" t="s">
        <v>9501</v>
      </c>
    </row>
    <row r="2894" spans="1:8">
      <c r="A2894" t="n">
        <v>2893</v>
      </c>
      <c r="B2894" t="s">
        <v>8</v>
      </c>
      <c r="C2894" s="1" t="n">
        <v>42122.7695949074</v>
      </c>
      <c r="D2894" t="s">
        <v>9502</v>
      </c>
      <c r="E2894" t="s">
        <v>7089</v>
      </c>
      <c r="F2894" t="s">
        <v>9503</v>
      </c>
      <c r="G2894" t="s">
        <v>9504</v>
      </c>
      <c r="H2894" t="s">
        <v>9505</v>
      </c>
    </row>
    <row r="2895" spans="1:8">
      <c r="A2895" t="n">
        <v>2894</v>
      </c>
      <c r="B2895" t="s">
        <v>1</v>
      </c>
      <c r="C2895" s="1" t="n">
        <v>42449.09398148148</v>
      </c>
      <c r="D2895" t="s">
        <v>9506</v>
      </c>
      <c r="E2895" t="s">
        <v>8382</v>
      </c>
      <c r="F2895" t="s">
        <v>323</v>
      </c>
      <c r="G2895" t="s">
        <v>7832</v>
      </c>
      <c r="H2895" t="s">
        <v>9507</v>
      </c>
    </row>
    <row r="2896" spans="1:8">
      <c r="A2896" t="n">
        <v>2895</v>
      </c>
      <c r="B2896" t="s">
        <v>8</v>
      </c>
      <c r="C2896" s="1" t="n">
        <v>41176.72458333334</v>
      </c>
      <c r="D2896" t="s">
        <v>9508</v>
      </c>
      <c r="E2896" t="s">
        <v>9509</v>
      </c>
      <c r="F2896" t="s">
        <v>9510</v>
      </c>
      <c r="G2896" t="s">
        <v>9511</v>
      </c>
      <c r="H2896" t="s">
        <v>9512</v>
      </c>
    </row>
    <row r="2897" spans="1:8">
      <c r="A2897" t="n">
        <v>2896</v>
      </c>
      <c r="B2897" t="s">
        <v>8</v>
      </c>
      <c r="C2897" s="1" t="n">
        <v>41415.49344907407</v>
      </c>
      <c r="D2897" t="s">
        <v>9513</v>
      </c>
      <c r="E2897" t="s">
        <v>9377</v>
      </c>
      <c r="F2897" t="s">
        <v>56</v>
      </c>
      <c r="G2897" t="s">
        <v>9514</v>
      </c>
      <c r="H2897" t="s">
        <v>9515</v>
      </c>
    </row>
    <row r="2898" spans="1:8">
      <c r="A2898" t="n">
        <v>2897</v>
      </c>
      <c r="B2898" t="s">
        <v>8</v>
      </c>
      <c r="C2898" s="1" t="n">
        <v>41985.7075462963</v>
      </c>
      <c r="D2898" t="s">
        <v>9516</v>
      </c>
      <c r="E2898" t="s">
        <v>9517</v>
      </c>
      <c r="F2898" t="s">
        <v>9518</v>
      </c>
      <c r="G2898" t="s">
        <v>9519</v>
      </c>
      <c r="H2898" t="s">
        <v>9520</v>
      </c>
    </row>
    <row r="2899" spans="1:8">
      <c r="A2899" t="n">
        <v>2898</v>
      </c>
      <c r="B2899" t="s">
        <v>1</v>
      </c>
      <c r="C2899" s="1" t="n">
        <v>41123.7533912037</v>
      </c>
      <c r="D2899" t="s">
        <v>9521</v>
      </c>
      <c r="E2899" t="s">
        <v>9522</v>
      </c>
      <c r="F2899" t="s">
        <v>9471</v>
      </c>
      <c r="G2899" t="s">
        <v>9523</v>
      </c>
      <c r="H2899" t="s">
        <v>9524</v>
      </c>
    </row>
    <row r="2900" spans="1:8">
      <c r="A2900" t="n">
        <v>2899</v>
      </c>
      <c r="B2900" t="s">
        <v>8</v>
      </c>
      <c r="C2900" s="1" t="n">
        <v>41850.80605324074</v>
      </c>
      <c r="D2900" t="s">
        <v>9525</v>
      </c>
      <c r="E2900" t="s">
        <v>9526</v>
      </c>
      <c r="F2900" t="s">
        <v>25</v>
      </c>
      <c r="G2900" t="s">
        <v>9527</v>
      </c>
      <c r="H2900" t="s">
        <v>9528</v>
      </c>
    </row>
    <row r="2901" spans="1:8">
      <c r="A2901" t="n">
        <v>2900</v>
      </c>
      <c r="B2901" t="s">
        <v>8</v>
      </c>
      <c r="C2901" s="1" t="n">
        <v>42086.62140046297</v>
      </c>
      <c r="D2901" t="s">
        <v>9529</v>
      </c>
      <c r="E2901" t="s">
        <v>25</v>
      </c>
      <c r="F2901" t="s">
        <v>5019</v>
      </c>
      <c r="G2901" t="s">
        <v>9530</v>
      </c>
      <c r="H2901" t="s">
        <v>9531</v>
      </c>
    </row>
    <row r="2902" spans="1:8">
      <c r="A2902" t="n">
        <v>2901</v>
      </c>
      <c r="B2902" t="s">
        <v>8</v>
      </c>
      <c r="C2902" s="1" t="n">
        <v>42422.7475</v>
      </c>
      <c r="D2902" t="s">
        <v>9532</v>
      </c>
      <c r="E2902" t="s">
        <v>7234</v>
      </c>
      <c r="F2902" t="s">
        <v>9533</v>
      </c>
      <c r="G2902" t="s">
        <v>9534</v>
      </c>
      <c r="H2902" t="s">
        <v>9535</v>
      </c>
    </row>
    <row r="2903" spans="1:8">
      <c r="A2903" t="n">
        <v>2902</v>
      </c>
      <c r="B2903" t="s">
        <v>8</v>
      </c>
      <c r="C2903" s="1" t="n">
        <v>40892.69989583334</v>
      </c>
      <c r="D2903" t="s">
        <v>9536</v>
      </c>
      <c r="E2903" t="s">
        <v>368</v>
      </c>
      <c r="F2903" t="s">
        <v>2136</v>
      </c>
      <c r="G2903" t="s">
        <v>9537</v>
      </c>
      <c r="H2903" t="s">
        <v>9538</v>
      </c>
    </row>
    <row r="2904" spans="1:8">
      <c r="A2904" t="n">
        <v>2903</v>
      </c>
      <c r="B2904" t="s">
        <v>8</v>
      </c>
      <c r="C2904" s="1" t="n">
        <v>42017.09518518519</v>
      </c>
      <c r="D2904" t="s">
        <v>9539</v>
      </c>
      <c r="E2904" t="s">
        <v>9540</v>
      </c>
      <c r="F2904" t="s">
        <v>9540</v>
      </c>
      <c r="G2904" t="s">
        <v>9541</v>
      </c>
      <c r="H2904" t="s">
        <v>9542</v>
      </c>
    </row>
    <row r="2905" spans="1:8">
      <c r="A2905" t="n">
        <v>2904</v>
      </c>
      <c r="B2905" t="s">
        <v>8</v>
      </c>
      <c r="C2905" s="1" t="n">
        <v>42277.90788194445</v>
      </c>
      <c r="D2905" t="s">
        <v>9543</v>
      </c>
      <c r="E2905" t="s">
        <v>739</v>
      </c>
      <c r="F2905" t="s">
        <v>25</v>
      </c>
      <c r="G2905" t="s">
        <v>9544</v>
      </c>
      <c r="H2905" t="s">
        <v>9545</v>
      </c>
    </row>
    <row r="2906" spans="1:8">
      <c r="A2906" t="n">
        <v>2905</v>
      </c>
      <c r="B2906" t="s">
        <v>1</v>
      </c>
      <c r="C2906" s="1" t="n">
        <v>42081.06920138889</v>
      </c>
      <c r="D2906" t="s">
        <v>9546</v>
      </c>
      <c r="E2906" t="s">
        <v>6529</v>
      </c>
      <c r="F2906" t="s">
        <v>9547</v>
      </c>
      <c r="G2906" t="s">
        <v>7650</v>
      </c>
      <c r="H2906" t="s">
        <v>9548</v>
      </c>
    </row>
    <row r="2907" spans="1:8">
      <c r="A2907" t="n">
        <v>2906</v>
      </c>
      <c r="B2907" t="s">
        <v>8</v>
      </c>
      <c r="C2907" s="1" t="n">
        <v>42248.62605324074</v>
      </c>
      <c r="D2907" t="s">
        <v>9549</v>
      </c>
      <c r="E2907" t="s">
        <v>7306</v>
      </c>
      <c r="F2907" t="s">
        <v>25</v>
      </c>
      <c r="G2907" t="s">
        <v>9550</v>
      </c>
      <c r="H2907" t="s">
        <v>9551</v>
      </c>
    </row>
    <row r="2908" spans="1:8">
      <c r="A2908" t="n">
        <v>2907</v>
      </c>
      <c r="B2908" t="s">
        <v>8</v>
      </c>
      <c r="C2908" s="1" t="n">
        <v>41663.92640046297</v>
      </c>
      <c r="D2908" t="s">
        <v>9552</v>
      </c>
      <c r="E2908" t="s">
        <v>319</v>
      </c>
      <c r="F2908" t="s">
        <v>9553</v>
      </c>
      <c r="G2908" t="s">
        <v>9554</v>
      </c>
      <c r="H2908" t="s">
        <v>9555</v>
      </c>
    </row>
    <row r="2909" spans="1:8">
      <c r="A2909" t="n">
        <v>2908</v>
      </c>
      <c r="B2909" t="s">
        <v>1</v>
      </c>
      <c r="C2909" s="1" t="n">
        <v>42075.01704861111</v>
      </c>
      <c r="D2909" t="s">
        <v>9556</v>
      </c>
      <c r="E2909" t="s">
        <v>1238</v>
      </c>
      <c r="F2909" t="s">
        <v>25</v>
      </c>
      <c r="G2909" t="s">
        <v>9557</v>
      </c>
      <c r="H2909" t="s">
        <v>9558</v>
      </c>
    </row>
    <row r="2910" spans="1:8">
      <c r="A2910" t="n">
        <v>2909</v>
      </c>
      <c r="B2910" t="s">
        <v>1</v>
      </c>
      <c r="C2910" s="1" t="n">
        <v>42240.9005787037</v>
      </c>
      <c r="D2910" t="s">
        <v>9559</v>
      </c>
      <c r="E2910" t="s">
        <v>9560</v>
      </c>
      <c r="F2910" t="s">
        <v>25</v>
      </c>
      <c r="G2910">
        <f>?UTF-8?Q?Stop!_It=E2=80=99s_survey_time=E2=80=A6?=</f>
        <v/>
      </c>
      <c r="H2910" t="s">
        <v>9561</v>
      </c>
    </row>
    <row r="2911" spans="1:8">
      <c r="A2911" t="n">
        <v>2910</v>
      </c>
      <c r="B2911" t="s">
        <v>8</v>
      </c>
      <c r="C2911" s="1" t="n">
        <v>42098.57563657407</v>
      </c>
      <c r="D2911" t="s">
        <v>9562</v>
      </c>
      <c r="E2911" t="s">
        <v>25</v>
      </c>
      <c r="F2911" t="s">
        <v>262</v>
      </c>
      <c r="G2911" t="s">
        <v>9563</v>
      </c>
      <c r="H2911" t="s">
        <v>9564</v>
      </c>
    </row>
    <row r="2912" spans="1:8">
      <c r="A2912" t="n">
        <v>2911</v>
      </c>
      <c r="B2912" t="s">
        <v>8</v>
      </c>
      <c r="C2912" s="1" t="n">
        <v>42195.59569444445</v>
      </c>
      <c r="D2912" t="s">
        <v>9565</v>
      </c>
      <c r="E2912" t="s">
        <v>9566</v>
      </c>
      <c r="F2912" t="s">
        <v>9567</v>
      </c>
      <c r="G2912" t="s">
        <v>9568</v>
      </c>
      <c r="H2912" t="s">
        <v>9569</v>
      </c>
    </row>
    <row r="2913" spans="1:8">
      <c r="A2913" t="n">
        <v>2912</v>
      </c>
      <c r="B2913" t="s">
        <v>1</v>
      </c>
      <c r="C2913" s="1" t="n">
        <v>42263.01925925926</v>
      </c>
      <c r="D2913" t="s">
        <v>9570</v>
      </c>
      <c r="E2913" t="s">
        <v>24</v>
      </c>
      <c r="F2913" t="s">
        <v>25</v>
      </c>
      <c r="G2913" t="s">
        <v>9571</v>
      </c>
      <c r="H2913" t="s">
        <v>9572</v>
      </c>
    </row>
    <row r="2914" spans="1:8">
      <c r="A2914" t="n">
        <v>2913</v>
      </c>
      <c r="B2914" t="s">
        <v>1</v>
      </c>
      <c r="C2914" s="1" t="n">
        <v>42230.54959490741</v>
      </c>
      <c r="D2914" t="s">
        <v>9573</v>
      </c>
      <c r="E2914">
        <f>?UTF-8?B?TWlsZWFnZVBsdXMgUHJvZ3JhbeKAiw==?= &lt;MileagePlus@news.united.com&gt;</f>
        <v/>
      </c>
      <c r="F2914" t="s">
        <v>56</v>
      </c>
      <c r="G2914">
        <f>?UTF-8?B?Q2VsZWJyYXRlIHRlbGV2aXNpb27igJlzIGJpZ2dlc3QgbmlnaHQg?=
	=?UTF-8?B?aW4gTG9zIEFuZ2VsZXM=?=</f>
        <v/>
      </c>
      <c r="H2914" t="s">
        <v>9574</v>
      </c>
    </row>
    <row r="2915" spans="1:8">
      <c r="A2915" t="n">
        <v>2914</v>
      </c>
      <c r="B2915" t="s">
        <v>8</v>
      </c>
      <c r="C2915" s="1" t="n">
        <v>40377.96449074074</v>
      </c>
      <c r="D2915" t="s">
        <v>9575</v>
      </c>
      <c r="E2915" t="s">
        <v>9576</v>
      </c>
      <c r="F2915" t="s">
        <v>25</v>
      </c>
      <c r="G2915" t="s">
        <v>9577</v>
      </c>
      <c r="H2915" t="s">
        <v>9578</v>
      </c>
    </row>
    <row r="2916" spans="1:8">
      <c r="A2916" t="n">
        <v>2915</v>
      </c>
      <c r="B2916" t="s">
        <v>8</v>
      </c>
      <c r="C2916" s="1" t="n">
        <v>42310.87486111111</v>
      </c>
      <c r="D2916" t="s">
        <v>9579</v>
      </c>
      <c r="E2916" t="s">
        <v>9580</v>
      </c>
      <c r="F2916" t="s">
        <v>9581</v>
      </c>
      <c r="G2916" t="s">
        <v>9582</v>
      </c>
      <c r="H2916" t="s">
        <v>9583</v>
      </c>
    </row>
    <row r="2917" spans="1:8">
      <c r="A2917" t="n">
        <v>2916</v>
      </c>
      <c r="B2917" t="s">
        <v>8</v>
      </c>
      <c r="C2917" s="1" t="n">
        <v>42333.67787037037</v>
      </c>
      <c r="D2917" t="s">
        <v>9584</v>
      </c>
      <c r="E2917" t="s">
        <v>179</v>
      </c>
      <c r="F2917" t="s">
        <v>6768</v>
      </c>
      <c r="G2917" t="s">
        <v>9585</v>
      </c>
      <c r="H2917" t="s">
        <v>9586</v>
      </c>
    </row>
    <row r="2918" spans="1:8">
      <c r="A2918" t="n">
        <v>2917</v>
      </c>
      <c r="B2918" t="s">
        <v>1</v>
      </c>
      <c r="C2918" s="1" t="n">
        <v>42307.64960648148</v>
      </c>
      <c r="D2918" t="s">
        <v>9587</v>
      </c>
      <c r="E2918" t="s">
        <v>497</v>
      </c>
      <c r="F2918" t="s">
        <v>323</v>
      </c>
      <c r="G2918" t="s">
        <v>7808</v>
      </c>
      <c r="H2918" t="s">
        <v>9588</v>
      </c>
    </row>
    <row r="2919" spans="1:8">
      <c r="A2919" t="n">
        <v>2918</v>
      </c>
      <c r="B2919" t="s">
        <v>8</v>
      </c>
      <c r="C2919" s="1" t="n">
        <v>42103.86263888889</v>
      </c>
      <c r="D2919" t="s">
        <v>9589</v>
      </c>
      <c r="E2919" t="s">
        <v>9590</v>
      </c>
      <c r="F2919" t="s">
        <v>25</v>
      </c>
      <c r="G2919" t="s">
        <v>9591</v>
      </c>
      <c r="H2919" t="s">
        <v>9592</v>
      </c>
    </row>
    <row r="2920" spans="1:8">
      <c r="A2920" t="n">
        <v>2919</v>
      </c>
      <c r="B2920" t="s">
        <v>8</v>
      </c>
      <c r="C2920" s="1" t="n">
        <v>39590.51049768519</v>
      </c>
      <c r="D2920" t="s">
        <v>9593</v>
      </c>
      <c r="E2920" t="s">
        <v>135</v>
      </c>
      <c r="F2920" t="s">
        <v>136</v>
      </c>
      <c r="G2920" t="s">
        <v>9594</v>
      </c>
      <c r="H2920" t="s">
        <v>9595</v>
      </c>
    </row>
    <row r="2921" spans="1:8">
      <c r="A2921" t="n">
        <v>2920</v>
      </c>
      <c r="B2921" t="s">
        <v>8</v>
      </c>
      <c r="C2921" s="1" t="n">
        <v>42389.8734375</v>
      </c>
      <c r="D2921" t="s">
        <v>9596</v>
      </c>
      <c r="E2921" t="s">
        <v>9597</v>
      </c>
      <c r="F2921" t="s">
        <v>555</v>
      </c>
      <c r="G2921" t="s">
        <v>9598</v>
      </c>
      <c r="H2921" t="s">
        <v>9599</v>
      </c>
    </row>
    <row r="2922" spans="1:8">
      <c r="A2922" t="n">
        <v>2921</v>
      </c>
      <c r="B2922" t="s">
        <v>8</v>
      </c>
      <c r="C2922" s="1" t="n">
        <v>42286.75585648148</v>
      </c>
      <c r="D2922" t="s">
        <v>9600</v>
      </c>
      <c r="E2922" t="s">
        <v>3508</v>
      </c>
      <c r="F2922" t="s">
        <v>9601</v>
      </c>
      <c r="G2922" t="s">
        <v>9602</v>
      </c>
      <c r="H2922" t="s">
        <v>9603</v>
      </c>
    </row>
    <row r="2923" spans="1:8">
      <c r="A2923" t="n">
        <v>2922</v>
      </c>
      <c r="B2923" t="s">
        <v>8</v>
      </c>
      <c r="C2923" s="1" t="n">
        <v>40855.9840625</v>
      </c>
      <c r="D2923" t="s">
        <v>9604</v>
      </c>
      <c r="E2923" t="s">
        <v>9605</v>
      </c>
      <c r="F2923" t="s">
        <v>376</v>
      </c>
      <c r="G2923" t="s">
        <v>9606</v>
      </c>
      <c r="H2923" t="s">
        <v>9607</v>
      </c>
    </row>
    <row r="2924" spans="1:8">
      <c r="A2924" t="n">
        <v>2923</v>
      </c>
      <c r="B2924" t="s">
        <v>8</v>
      </c>
      <c r="C2924" s="1" t="n">
        <v>42354.94326388889</v>
      </c>
      <c r="D2924" t="s">
        <v>9608</v>
      </c>
      <c r="E2924" t="s">
        <v>3508</v>
      </c>
      <c r="F2924" t="s">
        <v>9609</v>
      </c>
      <c r="G2924" t="s">
        <v>9610</v>
      </c>
      <c r="H2924" t="s">
        <v>9611</v>
      </c>
    </row>
    <row r="2925" spans="1:8">
      <c r="A2925" t="n">
        <v>2924</v>
      </c>
      <c r="B2925" t="s">
        <v>8</v>
      </c>
      <c r="C2925" s="1" t="n">
        <v>41657.71982638889</v>
      </c>
      <c r="D2925" t="s">
        <v>9612</v>
      </c>
      <c r="E2925" t="s">
        <v>9613</v>
      </c>
      <c r="F2925" t="s">
        <v>56</v>
      </c>
      <c r="G2925" t="s">
        <v>9614</v>
      </c>
      <c r="H2925" t="s">
        <v>9615</v>
      </c>
    </row>
    <row r="2926" spans="1:8">
      <c r="A2926" t="n">
        <v>2925</v>
      </c>
      <c r="B2926" t="s">
        <v>8</v>
      </c>
      <c r="C2926" s="1" t="n">
        <v>42177.83967592593</v>
      </c>
      <c r="D2926" t="s">
        <v>9616</v>
      </c>
      <c r="E2926" t="s">
        <v>9617</v>
      </c>
      <c r="G2926" t="s">
        <v>9618</v>
      </c>
      <c r="H2926" t="s">
        <v>9619</v>
      </c>
    </row>
    <row r="2927" spans="1:8">
      <c r="A2927" t="n">
        <v>2926</v>
      </c>
      <c r="B2927" t="s">
        <v>1</v>
      </c>
      <c r="C2927" s="1" t="n">
        <v>42419.02299768518</v>
      </c>
      <c r="D2927" t="s">
        <v>9620</v>
      </c>
      <c r="E2927" t="s">
        <v>146</v>
      </c>
      <c r="F2927" t="s">
        <v>132</v>
      </c>
      <c r="G2927" t="s">
        <v>9621</v>
      </c>
      <c r="H2927" t="s">
        <v>9622</v>
      </c>
    </row>
    <row r="2928" spans="1:8">
      <c r="A2928" t="n">
        <v>2927</v>
      </c>
      <c r="B2928" t="s">
        <v>1</v>
      </c>
      <c r="C2928" s="1" t="n">
        <v>42398.90958333333</v>
      </c>
      <c r="D2928" t="s">
        <v>9623</v>
      </c>
      <c r="E2928" t="s">
        <v>9624</v>
      </c>
      <c r="F2928" t="s">
        <v>25</v>
      </c>
      <c r="G2928" t="s">
        <v>9625</v>
      </c>
      <c r="H2928" t="s">
        <v>9626</v>
      </c>
    </row>
    <row r="2929" spans="1:8">
      <c r="A2929" t="n">
        <v>2928</v>
      </c>
      <c r="B2929" t="s">
        <v>8</v>
      </c>
      <c r="C2929" s="1" t="n">
        <v>39484.65712962963</v>
      </c>
      <c r="D2929" t="s">
        <v>9627</v>
      </c>
      <c r="E2929" t="s">
        <v>9628</v>
      </c>
      <c r="F2929" t="s">
        <v>9629</v>
      </c>
      <c r="G2929" t="s">
        <v>9630</v>
      </c>
      <c r="H2929" t="s">
        <v>9631</v>
      </c>
    </row>
    <row r="2930" spans="1:8">
      <c r="A2930" t="n">
        <v>2929</v>
      </c>
      <c r="B2930" t="s">
        <v>1</v>
      </c>
      <c r="C2930" s="1" t="n">
        <v>42154.80175925926</v>
      </c>
      <c r="D2930" t="s">
        <v>9632</v>
      </c>
      <c r="E2930" t="s">
        <v>9633</v>
      </c>
      <c r="F2930" t="s">
        <v>25</v>
      </c>
      <c r="G2930" t="s">
        <v>9634</v>
      </c>
      <c r="H2930" t="s">
        <v>9635</v>
      </c>
    </row>
    <row r="2931" spans="1:8">
      <c r="A2931" t="n">
        <v>2930</v>
      </c>
      <c r="B2931" t="s">
        <v>1</v>
      </c>
      <c r="C2931" s="1" t="n">
        <v>42419.09657407407</v>
      </c>
      <c r="D2931" t="s">
        <v>9636</v>
      </c>
      <c r="E2931" t="s">
        <v>145</v>
      </c>
      <c r="F2931" t="s">
        <v>146</v>
      </c>
      <c r="G2931" t="s">
        <v>9621</v>
      </c>
      <c r="H2931" t="s">
        <v>9637</v>
      </c>
    </row>
    <row r="2932" spans="1:8">
      <c r="A2932" t="n">
        <v>2931</v>
      </c>
      <c r="B2932" t="s">
        <v>1</v>
      </c>
      <c r="C2932" s="1" t="n">
        <v>42338.89299768519</v>
      </c>
      <c r="D2932" t="s">
        <v>9638</v>
      </c>
      <c r="E2932" t="s">
        <v>1731</v>
      </c>
      <c r="F2932" t="s">
        <v>348</v>
      </c>
      <c r="G2932" t="s">
        <v>9639</v>
      </c>
      <c r="H2932" t="s">
        <v>9640</v>
      </c>
    </row>
    <row r="2933" spans="1:8">
      <c r="A2933" t="n">
        <v>2932</v>
      </c>
      <c r="B2933" t="s">
        <v>8</v>
      </c>
      <c r="C2933" s="1" t="n">
        <v>39456.62922453704</v>
      </c>
      <c r="D2933" t="s">
        <v>9641</v>
      </c>
      <c r="E2933" t="s">
        <v>4675</v>
      </c>
      <c r="F2933" t="s">
        <v>9642</v>
      </c>
      <c r="G2933" t="s">
        <v>9643</v>
      </c>
      <c r="H2933" t="s">
        <v>9644</v>
      </c>
    </row>
    <row r="2934" spans="1:8">
      <c r="A2934" t="n">
        <v>2933</v>
      </c>
      <c r="B2934" t="s">
        <v>8</v>
      </c>
      <c r="C2934" s="1" t="n">
        <v>42317.85153935185</v>
      </c>
      <c r="D2934" t="s">
        <v>9645</v>
      </c>
      <c r="E2934" t="s">
        <v>6763</v>
      </c>
      <c r="F2934" t="s">
        <v>6619</v>
      </c>
      <c r="G2934" t="s">
        <v>9646</v>
      </c>
      <c r="H2934" t="s">
        <v>9647</v>
      </c>
    </row>
    <row r="2935" spans="1:8">
      <c r="A2935" t="n">
        <v>2934</v>
      </c>
      <c r="B2935" t="s">
        <v>8</v>
      </c>
      <c r="C2935" s="1" t="n">
        <v>42158.11004629629</v>
      </c>
      <c r="D2935" t="s">
        <v>9648</v>
      </c>
      <c r="E2935" t="s">
        <v>30</v>
      </c>
      <c r="F2935" t="s">
        <v>9649</v>
      </c>
      <c r="G2935" t="s">
        <v>9650</v>
      </c>
      <c r="H2935" t="s">
        <v>9651</v>
      </c>
    </row>
    <row r="2936" spans="1:8">
      <c r="A2936" t="n">
        <v>2935</v>
      </c>
      <c r="B2936" t="s">
        <v>8</v>
      </c>
      <c r="C2936" s="1" t="n">
        <v>42244.89134259259</v>
      </c>
      <c r="D2936" t="s">
        <v>9652</v>
      </c>
      <c r="E2936" t="s">
        <v>739</v>
      </c>
      <c r="F2936" t="s">
        <v>9653</v>
      </c>
      <c r="G2936" t="s">
        <v>9654</v>
      </c>
      <c r="H2936" t="s">
        <v>9655</v>
      </c>
    </row>
    <row r="2937" spans="1:8">
      <c r="A2937" t="n">
        <v>2936</v>
      </c>
      <c r="B2937" t="s">
        <v>8</v>
      </c>
      <c r="C2937" s="1" t="n">
        <v>42418.94011574074</v>
      </c>
      <c r="D2937" t="s">
        <v>9656</v>
      </c>
      <c r="E2937" t="s">
        <v>9657</v>
      </c>
      <c r="F2937" t="s">
        <v>2394</v>
      </c>
      <c r="G2937" t="s">
        <v>9658</v>
      </c>
      <c r="H2937" t="s">
        <v>9659</v>
      </c>
    </row>
    <row r="2938" spans="1:8">
      <c r="A2938" t="n">
        <v>2937</v>
      </c>
      <c r="B2938" t="s">
        <v>1</v>
      </c>
      <c r="C2938" s="1" t="n">
        <v>41472.70768518518</v>
      </c>
      <c r="D2938" t="s">
        <v>9660</v>
      </c>
      <c r="E2938" t="s">
        <v>9661</v>
      </c>
      <c r="F2938" t="s">
        <v>56</v>
      </c>
      <c r="G2938" t="s">
        <v>9662</v>
      </c>
      <c r="H2938" t="s">
        <v>9663</v>
      </c>
    </row>
    <row r="2939" spans="1:8">
      <c r="A2939" t="n">
        <v>2938</v>
      </c>
      <c r="B2939" t="s">
        <v>8</v>
      </c>
      <c r="C2939" s="1" t="n">
        <v>42110.97495370371</v>
      </c>
      <c r="D2939" t="s">
        <v>9664</v>
      </c>
      <c r="E2939" t="s">
        <v>6554</v>
      </c>
      <c r="F2939" t="s">
        <v>9665</v>
      </c>
      <c r="G2939" t="s">
        <v>9666</v>
      </c>
      <c r="H2939" t="s">
        <v>9667</v>
      </c>
    </row>
    <row r="2940" spans="1:8">
      <c r="A2940" t="n">
        <v>2939</v>
      </c>
      <c r="B2940" t="s">
        <v>8</v>
      </c>
      <c r="C2940" s="1" t="n">
        <v>41956.92710648148</v>
      </c>
      <c r="D2940" t="s">
        <v>9668</v>
      </c>
      <c r="E2940" t="s">
        <v>4012</v>
      </c>
      <c r="F2940" t="s">
        <v>4013</v>
      </c>
      <c r="G2940" t="s">
        <v>9669</v>
      </c>
      <c r="H2940" t="s">
        <v>9670</v>
      </c>
    </row>
    <row r="2941" spans="1:8">
      <c r="A2941" t="n">
        <v>2940</v>
      </c>
      <c r="B2941" t="s">
        <v>8</v>
      </c>
      <c r="C2941" s="1" t="n">
        <v>42038.19730324074</v>
      </c>
      <c r="D2941" t="s">
        <v>9671</v>
      </c>
      <c r="E2941" t="s">
        <v>271</v>
      </c>
      <c r="F2941" t="s">
        <v>9672</v>
      </c>
      <c r="G2941" t="s">
        <v>9673</v>
      </c>
      <c r="H2941" t="s">
        <v>9674</v>
      </c>
    </row>
    <row r="2942" spans="1:8">
      <c r="A2942" t="n">
        <v>2941</v>
      </c>
      <c r="B2942" t="s">
        <v>8</v>
      </c>
      <c r="C2942" s="1" t="n">
        <v>42342.54925925926</v>
      </c>
      <c r="D2942" t="s">
        <v>9675</v>
      </c>
      <c r="E2942" t="s">
        <v>25</v>
      </c>
      <c r="F2942" t="s">
        <v>429</v>
      </c>
      <c r="G2942" t="s">
        <v>9676</v>
      </c>
      <c r="H2942" t="s">
        <v>9677</v>
      </c>
    </row>
    <row r="2943" spans="1:8">
      <c r="A2943" t="n">
        <v>2942</v>
      </c>
      <c r="B2943" t="s">
        <v>8</v>
      </c>
      <c r="C2943" s="1" t="n">
        <v>42355.19353009259</v>
      </c>
      <c r="D2943" t="s">
        <v>9678</v>
      </c>
      <c r="E2943" t="s">
        <v>8743</v>
      </c>
      <c r="F2943" t="s">
        <v>56</v>
      </c>
      <c r="G2943" t="s">
        <v>9679</v>
      </c>
      <c r="H2943" t="s">
        <v>9680</v>
      </c>
    </row>
    <row r="2944" spans="1:8">
      <c r="A2944" t="n">
        <v>2943</v>
      </c>
      <c r="B2944" t="s">
        <v>8</v>
      </c>
      <c r="C2944" s="1" t="n">
        <v>42202.85440972223</v>
      </c>
      <c r="D2944" t="s">
        <v>9681</v>
      </c>
      <c r="E2944" t="s">
        <v>25</v>
      </c>
      <c r="F2944" t="s">
        <v>1035</v>
      </c>
      <c r="G2944" t="s">
        <v>9682</v>
      </c>
      <c r="H2944" t="s">
        <v>9683</v>
      </c>
    </row>
    <row r="2945" spans="1:8">
      <c r="A2945" t="n">
        <v>2944</v>
      </c>
      <c r="B2945" t="s">
        <v>8</v>
      </c>
      <c r="C2945" s="1" t="n">
        <v>42308.66298611111</v>
      </c>
      <c r="D2945" t="s">
        <v>9684</v>
      </c>
      <c r="E2945" t="s">
        <v>8361</v>
      </c>
      <c r="F2945" t="s">
        <v>6988</v>
      </c>
      <c r="G2945" t="s">
        <v>9685</v>
      </c>
      <c r="H2945" t="s">
        <v>9686</v>
      </c>
    </row>
    <row r="2946" spans="1:8">
      <c r="A2946" t="n">
        <v>2945</v>
      </c>
      <c r="B2946" t="s">
        <v>8</v>
      </c>
      <c r="C2946" s="1" t="n">
        <v>42109.20627314815</v>
      </c>
      <c r="D2946" t="s">
        <v>9687</v>
      </c>
      <c r="E2946" t="s">
        <v>9688</v>
      </c>
      <c r="F2946" t="s">
        <v>9689</v>
      </c>
      <c r="G2946" t="s">
        <v>9690</v>
      </c>
      <c r="H2946" t="s">
        <v>9691</v>
      </c>
    </row>
    <row r="2947" spans="1:8">
      <c r="A2947" t="n">
        <v>2946</v>
      </c>
      <c r="B2947" t="s">
        <v>8</v>
      </c>
      <c r="C2947" s="1" t="n">
        <v>42102.91268518518</v>
      </c>
      <c r="D2947" t="s">
        <v>9692</v>
      </c>
      <c r="E2947" t="s">
        <v>7398</v>
      </c>
      <c r="F2947" t="s">
        <v>25</v>
      </c>
      <c r="G2947" t="s">
        <v>9693</v>
      </c>
      <c r="H2947" t="s">
        <v>9694</v>
      </c>
    </row>
    <row r="2948" spans="1:8">
      <c r="A2948" t="n">
        <v>2947</v>
      </c>
      <c r="B2948" t="s">
        <v>8</v>
      </c>
      <c r="C2948" s="1" t="n">
        <v>41702.045</v>
      </c>
      <c r="D2948" t="s">
        <v>9695</v>
      </c>
      <c r="E2948" t="s">
        <v>1979</v>
      </c>
      <c r="F2948" t="s">
        <v>1979</v>
      </c>
      <c r="G2948" t="s">
        <v>9696</v>
      </c>
      <c r="H2948" t="s">
        <v>9697</v>
      </c>
    </row>
    <row r="2949" spans="1:8">
      <c r="A2949" t="n">
        <v>2948</v>
      </c>
      <c r="B2949" t="s">
        <v>1</v>
      </c>
      <c r="C2949" s="1" t="n">
        <v>42434.1334375</v>
      </c>
      <c r="D2949" t="s">
        <v>9698</v>
      </c>
      <c r="E2949" t="s">
        <v>145</v>
      </c>
      <c r="F2949" t="s">
        <v>3508</v>
      </c>
      <c r="G2949" t="s">
        <v>9699</v>
      </c>
      <c r="H2949" t="s">
        <v>9700</v>
      </c>
    </row>
    <row r="2950" spans="1:8">
      <c r="A2950" t="n">
        <v>2949</v>
      </c>
      <c r="B2950" t="s">
        <v>1</v>
      </c>
      <c r="C2950" s="1" t="n">
        <v>42281.72320601852</v>
      </c>
      <c r="D2950" t="s">
        <v>9701</v>
      </c>
      <c r="E2950" t="s">
        <v>348</v>
      </c>
      <c r="F2950" t="s">
        <v>24</v>
      </c>
      <c r="G2950" t="s">
        <v>9702</v>
      </c>
      <c r="H2950" t="s">
        <v>9703</v>
      </c>
    </row>
    <row r="2951" spans="1:8">
      <c r="A2951" t="n">
        <v>2950</v>
      </c>
      <c r="B2951" t="s">
        <v>8</v>
      </c>
      <c r="C2951" s="1" t="n">
        <v>42418.16489583333</v>
      </c>
      <c r="D2951" t="s">
        <v>9704</v>
      </c>
      <c r="E2951" t="s">
        <v>7548</v>
      </c>
      <c r="F2951" t="s">
        <v>7549</v>
      </c>
      <c r="G2951" t="s">
        <v>9705</v>
      </c>
      <c r="H2951" t="s">
        <v>9706</v>
      </c>
    </row>
    <row r="2952" spans="1:8">
      <c r="A2952" t="n">
        <v>2951</v>
      </c>
      <c r="B2952" t="s">
        <v>1</v>
      </c>
      <c r="C2952" s="1" t="n">
        <v>42255.94079861111</v>
      </c>
      <c r="D2952" t="s">
        <v>9707</v>
      </c>
      <c r="E2952" t="s">
        <v>348</v>
      </c>
      <c r="F2952" t="s">
        <v>25</v>
      </c>
      <c r="G2952" t="s">
        <v>9708</v>
      </c>
      <c r="H2952" t="s">
        <v>9709</v>
      </c>
    </row>
    <row r="2953" spans="1:8">
      <c r="A2953" t="n">
        <v>2952</v>
      </c>
      <c r="B2953" t="s">
        <v>8</v>
      </c>
      <c r="C2953" s="1" t="n">
        <v>42139.81146990741</v>
      </c>
      <c r="D2953" t="s">
        <v>9710</v>
      </c>
      <c r="E2953" t="s">
        <v>9711</v>
      </c>
      <c r="F2953" t="s">
        <v>9712</v>
      </c>
      <c r="G2953" t="s">
        <v>9713</v>
      </c>
      <c r="H2953" t="s">
        <v>9714</v>
      </c>
    </row>
    <row r="2954" spans="1:8">
      <c r="A2954" t="n">
        <v>2953</v>
      </c>
      <c r="B2954" t="s">
        <v>1</v>
      </c>
      <c r="C2954" s="1" t="n">
        <v>42386.00651620371</v>
      </c>
      <c r="D2954" t="s">
        <v>9715</v>
      </c>
      <c r="E2954" t="s">
        <v>7313</v>
      </c>
      <c r="F2954" t="s">
        <v>25</v>
      </c>
      <c r="G2954" t="s">
        <v>5879</v>
      </c>
      <c r="H2954" t="s">
        <v>9716</v>
      </c>
    </row>
    <row r="2955" spans="1:8">
      <c r="A2955" t="n">
        <v>2954</v>
      </c>
      <c r="B2955" t="s">
        <v>8</v>
      </c>
      <c r="C2955" s="1" t="n">
        <v>41934.68314814815</v>
      </c>
      <c r="D2955" t="s">
        <v>9717</v>
      </c>
      <c r="E2955" t="s">
        <v>3448</v>
      </c>
      <c r="F2955" t="s">
        <v>3449</v>
      </c>
      <c r="G2955" t="s">
        <v>9718</v>
      </c>
      <c r="H2955" t="s">
        <v>9719</v>
      </c>
    </row>
    <row r="2956" spans="1:8">
      <c r="A2956" t="n">
        <v>2955</v>
      </c>
      <c r="B2956" t="s">
        <v>8</v>
      </c>
      <c r="C2956" s="1" t="n">
        <v>42117.64956018519</v>
      </c>
      <c r="D2956" t="s">
        <v>9720</v>
      </c>
      <c r="E2956" t="s">
        <v>9721</v>
      </c>
      <c r="F2956" t="s">
        <v>1369</v>
      </c>
      <c r="G2956" t="s">
        <v>9722</v>
      </c>
      <c r="H2956" t="s">
        <v>9723</v>
      </c>
    </row>
    <row r="2957" spans="1:8">
      <c r="A2957" t="n">
        <v>2956</v>
      </c>
      <c r="B2957" t="s">
        <v>8</v>
      </c>
      <c r="C2957" s="1" t="n">
        <v>42034.89570601852</v>
      </c>
      <c r="D2957" t="s">
        <v>9724</v>
      </c>
      <c r="E2957" t="s">
        <v>9725</v>
      </c>
      <c r="F2957" t="s">
        <v>6203</v>
      </c>
      <c r="G2957" t="s">
        <v>9726</v>
      </c>
      <c r="H2957" t="s">
        <v>9727</v>
      </c>
    </row>
    <row r="2958" spans="1:8">
      <c r="A2958" t="n">
        <v>2957</v>
      </c>
      <c r="B2958" t="s">
        <v>8</v>
      </c>
      <c r="C2958" s="1" t="n">
        <v>42071.6499537037</v>
      </c>
      <c r="D2958" t="s">
        <v>9728</v>
      </c>
      <c r="E2958" t="s">
        <v>9729</v>
      </c>
      <c r="F2958" t="s">
        <v>9729</v>
      </c>
      <c r="G2958" t="s">
        <v>9730</v>
      </c>
      <c r="H2958" t="s">
        <v>9731</v>
      </c>
    </row>
    <row r="2959" spans="1:8">
      <c r="A2959" t="n">
        <v>2958</v>
      </c>
      <c r="B2959" t="s">
        <v>8</v>
      </c>
      <c r="C2959" s="1" t="n">
        <v>39629.7379050926</v>
      </c>
      <c r="D2959" t="s">
        <v>9732</v>
      </c>
      <c r="E2959" t="s">
        <v>19</v>
      </c>
      <c r="F2959" t="s">
        <v>20</v>
      </c>
      <c r="G2959" t="s">
        <v>9733</v>
      </c>
      <c r="H2959" t="s">
        <v>9734</v>
      </c>
    </row>
    <row r="2960" spans="1:8">
      <c r="A2960" t="n">
        <v>2959</v>
      </c>
      <c r="B2960" t="s">
        <v>1</v>
      </c>
      <c r="C2960" s="1" t="n">
        <v>42441.74201388889</v>
      </c>
      <c r="D2960" t="s">
        <v>9735</v>
      </c>
      <c r="E2960" t="s">
        <v>39</v>
      </c>
      <c r="F2960" t="s">
        <v>9736</v>
      </c>
      <c r="G2960" t="s">
        <v>9737</v>
      </c>
      <c r="H2960" t="s">
        <v>9738</v>
      </c>
    </row>
    <row r="2961" spans="1:8">
      <c r="A2961" t="n">
        <v>2960</v>
      </c>
      <c r="B2961" t="s">
        <v>1</v>
      </c>
      <c r="C2961" s="1" t="n">
        <v>42440.13569444444</v>
      </c>
      <c r="D2961" t="s">
        <v>9739</v>
      </c>
      <c r="E2961" t="s">
        <v>7313</v>
      </c>
      <c r="F2961" t="s">
        <v>25</v>
      </c>
      <c r="G2961" t="s">
        <v>9740</v>
      </c>
      <c r="H2961" t="s">
        <v>9741</v>
      </c>
    </row>
    <row r="2962" spans="1:8">
      <c r="A2962" t="n">
        <v>2961</v>
      </c>
      <c r="B2962" t="s">
        <v>8</v>
      </c>
      <c r="C2962" s="1" t="n">
        <v>41355.92</v>
      </c>
      <c r="D2962" t="s">
        <v>9742</v>
      </c>
      <c r="E2962" t="s">
        <v>559</v>
      </c>
      <c r="F2962" t="s">
        <v>1134</v>
      </c>
      <c r="G2962" t="s">
        <v>561</v>
      </c>
      <c r="H2962" t="s">
        <v>9743</v>
      </c>
    </row>
    <row r="2963" spans="1:8">
      <c r="A2963" t="n">
        <v>2962</v>
      </c>
      <c r="B2963" t="s">
        <v>8</v>
      </c>
      <c r="C2963" s="1" t="n">
        <v>42094.74956018518</v>
      </c>
      <c r="D2963" t="s">
        <v>9744</v>
      </c>
      <c r="E2963" t="s">
        <v>9745</v>
      </c>
      <c r="F2963" t="s">
        <v>56</v>
      </c>
      <c r="G2963" t="s">
        <v>9746</v>
      </c>
      <c r="H2963" t="s">
        <v>9747</v>
      </c>
    </row>
    <row r="2964" spans="1:8">
      <c r="A2964" t="n">
        <v>2963</v>
      </c>
      <c r="B2964" t="s">
        <v>8</v>
      </c>
      <c r="C2964" s="1" t="n">
        <v>42404.93009259259</v>
      </c>
      <c r="D2964" t="s">
        <v>9748</v>
      </c>
      <c r="E2964">
        <f>?utf-8?Q?The=20Century=20Foundation?= &lt;events@tcf.org&gt;</f>
        <v/>
      </c>
      <c r="F2964" t="s">
        <v>1147</v>
      </c>
      <c r="G2964">
        <f>?utf-8?Q?NEW=20RELEASE=3A=C2=A0The=20New=20Opiate=20Epidemic?=</f>
        <v/>
      </c>
      <c r="H2964" t="s">
        <v>9749</v>
      </c>
    </row>
    <row r="2965" spans="1:8">
      <c r="A2965" t="n">
        <v>2964</v>
      </c>
      <c r="B2965" t="s">
        <v>1</v>
      </c>
      <c r="C2965" s="1" t="n">
        <v>42445.25673611111</v>
      </c>
      <c r="D2965" t="s">
        <v>9750</v>
      </c>
      <c r="E2965" t="s">
        <v>8406</v>
      </c>
      <c r="F2965" t="s">
        <v>9751</v>
      </c>
      <c r="G2965" t="s">
        <v>9752</v>
      </c>
      <c r="H2965" t="s">
        <v>9753</v>
      </c>
    </row>
    <row r="2966" spans="1:8">
      <c r="A2966" t="n">
        <v>2965</v>
      </c>
      <c r="B2966" t="s">
        <v>1</v>
      </c>
      <c r="C2966" s="1" t="n">
        <v>42282.93516203704</v>
      </c>
      <c r="D2966" t="s">
        <v>9754</v>
      </c>
      <c r="E2966" t="s">
        <v>348</v>
      </c>
      <c r="F2966" t="s">
        <v>9755</v>
      </c>
      <c r="G2966" t="s">
        <v>9756</v>
      </c>
      <c r="H2966" t="s">
        <v>9757</v>
      </c>
    </row>
    <row r="2967" spans="1:8">
      <c r="A2967" t="n">
        <v>2966</v>
      </c>
      <c r="B2967" t="s">
        <v>1</v>
      </c>
      <c r="C2967" s="1" t="n">
        <v>42426.86027777778</v>
      </c>
      <c r="D2967" t="s">
        <v>9758</v>
      </c>
      <c r="E2967" t="s">
        <v>2212</v>
      </c>
      <c r="F2967" t="s">
        <v>1677</v>
      </c>
      <c r="G2967" t="s">
        <v>9759</v>
      </c>
      <c r="H2967" t="s">
        <v>9760</v>
      </c>
    </row>
    <row r="2968" spans="1:8">
      <c r="A2968" t="n">
        <v>2967</v>
      </c>
      <c r="B2968" t="s">
        <v>8</v>
      </c>
      <c r="C2968" s="1" t="n">
        <v>41831.82431712963</v>
      </c>
      <c r="D2968" t="s">
        <v>9761</v>
      </c>
      <c r="E2968" t="s">
        <v>9762</v>
      </c>
      <c r="F2968" t="s">
        <v>25</v>
      </c>
      <c r="G2968" t="s">
        <v>9763</v>
      </c>
      <c r="H2968" t="s">
        <v>9764</v>
      </c>
    </row>
    <row r="2969" spans="1:8">
      <c r="A2969" t="n">
        <v>2968</v>
      </c>
      <c r="B2969" t="s">
        <v>8</v>
      </c>
      <c r="C2969" s="1" t="n">
        <v>42414.64178240741</v>
      </c>
      <c r="D2969" t="s">
        <v>9765</v>
      </c>
      <c r="E2969" t="s">
        <v>25</v>
      </c>
      <c r="F2969" t="s">
        <v>9766</v>
      </c>
      <c r="G2969" t="s">
        <v>1345</v>
      </c>
      <c r="H2969" t="s">
        <v>9767</v>
      </c>
    </row>
    <row r="2970" spans="1:8">
      <c r="A2970" t="n">
        <v>2969</v>
      </c>
      <c r="B2970" t="s">
        <v>1</v>
      </c>
      <c r="C2970" s="1" t="n">
        <v>42159.85885416667</v>
      </c>
      <c r="D2970" t="s">
        <v>9768</v>
      </c>
      <c r="E2970" t="s">
        <v>24</v>
      </c>
      <c r="F2970" t="s">
        <v>25</v>
      </c>
      <c r="G2970" t="s">
        <v>9769</v>
      </c>
      <c r="H2970" t="s">
        <v>9770</v>
      </c>
    </row>
    <row r="2971" spans="1:8">
      <c r="A2971" t="n">
        <v>2970</v>
      </c>
      <c r="B2971" t="s">
        <v>8</v>
      </c>
      <c r="C2971" s="1" t="n">
        <v>41726.27761574074</v>
      </c>
      <c r="D2971" t="s">
        <v>9771</v>
      </c>
      <c r="E2971" t="s">
        <v>25</v>
      </c>
      <c r="F2971" t="s">
        <v>9772</v>
      </c>
      <c r="G2971" t="s">
        <v>9773</v>
      </c>
      <c r="H2971" t="s">
        <v>9774</v>
      </c>
    </row>
    <row r="2972" spans="1:8">
      <c r="A2972" t="n">
        <v>2971</v>
      </c>
      <c r="B2972" t="s">
        <v>8</v>
      </c>
      <c r="C2972" s="1" t="n">
        <v>42254.52663194444</v>
      </c>
      <c r="D2972" t="s">
        <v>9775</v>
      </c>
      <c r="E2972" t="s">
        <v>2479</v>
      </c>
      <c r="F2972" t="s">
        <v>9776</v>
      </c>
      <c r="G2972" t="s">
        <v>9777</v>
      </c>
      <c r="H2972" t="s">
        <v>9778</v>
      </c>
    </row>
    <row r="2973" spans="1:8">
      <c r="A2973" t="n">
        <v>2972</v>
      </c>
      <c r="B2973" t="s">
        <v>8</v>
      </c>
      <c r="C2973" s="1" t="n">
        <v>39762.19996527778</v>
      </c>
      <c r="D2973" t="s">
        <v>9779</v>
      </c>
      <c r="E2973" t="s">
        <v>9780</v>
      </c>
      <c r="F2973" t="s">
        <v>56</v>
      </c>
      <c r="G2973" t="s">
        <v>9781</v>
      </c>
      <c r="H2973" t="s">
        <v>9782</v>
      </c>
    </row>
    <row r="2974" spans="1:8">
      <c r="A2974" t="n">
        <v>2973</v>
      </c>
      <c r="B2974" t="s">
        <v>1</v>
      </c>
      <c r="C2974" s="1" t="n">
        <v>42424.90582175926</v>
      </c>
      <c r="D2974" t="s">
        <v>9783</v>
      </c>
      <c r="E2974" t="s">
        <v>8361</v>
      </c>
      <c r="F2974" t="s">
        <v>25</v>
      </c>
      <c r="G2974" t="s">
        <v>9784</v>
      </c>
      <c r="H2974" t="s">
        <v>9785</v>
      </c>
    </row>
    <row r="2975" spans="1:8">
      <c r="A2975" t="n">
        <v>2974</v>
      </c>
      <c r="B2975" t="s">
        <v>8</v>
      </c>
      <c r="C2975" s="1" t="n">
        <v>39484.70115740741</v>
      </c>
      <c r="D2975" t="s">
        <v>9786</v>
      </c>
      <c r="E2975" t="s">
        <v>9787</v>
      </c>
      <c r="F2975" t="s">
        <v>9788</v>
      </c>
      <c r="G2975" t="s">
        <v>9630</v>
      </c>
      <c r="H2975" t="s">
        <v>9789</v>
      </c>
    </row>
    <row r="2976" spans="1:8">
      <c r="A2976" t="n">
        <v>2975</v>
      </c>
      <c r="B2976" t="s">
        <v>8</v>
      </c>
      <c r="C2976" s="1" t="n">
        <v>41235.08274305556</v>
      </c>
      <c r="D2976" t="s">
        <v>9790</v>
      </c>
      <c r="E2976" t="s">
        <v>6796</v>
      </c>
      <c r="F2976" t="s">
        <v>56</v>
      </c>
      <c r="G2976" t="s">
        <v>9791</v>
      </c>
      <c r="H2976" t="s">
        <v>9792</v>
      </c>
    </row>
    <row r="2977" spans="1:8">
      <c r="A2977" t="n">
        <v>2976</v>
      </c>
      <c r="B2977" t="s">
        <v>8</v>
      </c>
      <c r="C2977" s="1" t="n">
        <v>42237.53561342593</v>
      </c>
      <c r="D2977" t="s">
        <v>9793</v>
      </c>
      <c r="E2977" t="s">
        <v>9794</v>
      </c>
      <c r="F2977" t="s">
        <v>25</v>
      </c>
      <c r="G2977" t="s">
        <v>9795</v>
      </c>
      <c r="H2977" t="s">
        <v>9796</v>
      </c>
    </row>
    <row r="2978" spans="1:8">
      <c r="A2978" t="n">
        <v>2977</v>
      </c>
      <c r="B2978" t="s">
        <v>8</v>
      </c>
      <c r="C2978" s="1" t="n">
        <v>42121.77583333333</v>
      </c>
      <c r="D2978" t="s">
        <v>9797</v>
      </c>
      <c r="E2978" t="s">
        <v>25</v>
      </c>
      <c r="F2978" t="s">
        <v>7580</v>
      </c>
      <c r="G2978" t="s">
        <v>9798</v>
      </c>
      <c r="H2978" t="s">
        <v>9799</v>
      </c>
    </row>
    <row r="2979" spans="1:8">
      <c r="A2979" t="n">
        <v>2978</v>
      </c>
      <c r="B2979" t="s">
        <v>1</v>
      </c>
      <c r="C2979" s="1" t="n">
        <v>42304.79018518519</v>
      </c>
      <c r="D2979" t="s">
        <v>9800</v>
      </c>
      <c r="E2979" t="s">
        <v>597</v>
      </c>
      <c r="F2979" t="s">
        <v>25</v>
      </c>
      <c r="G2979" t="s">
        <v>9801</v>
      </c>
      <c r="H2979" t="s">
        <v>9802</v>
      </c>
    </row>
    <row r="2980" spans="1:8">
      <c r="A2980" t="n">
        <v>2979</v>
      </c>
      <c r="B2980" t="s">
        <v>1</v>
      </c>
      <c r="C2980" s="1" t="n">
        <v>42182.3203125</v>
      </c>
      <c r="D2980" t="s">
        <v>9803</v>
      </c>
      <c r="E2980" t="s">
        <v>9804</v>
      </c>
      <c r="F2980" t="s">
        <v>56</v>
      </c>
      <c r="G2980" t="s">
        <v>9805</v>
      </c>
      <c r="H2980" t="s">
        <v>9806</v>
      </c>
    </row>
    <row r="2981" spans="1:8">
      <c r="A2981" t="n">
        <v>2980</v>
      </c>
      <c r="B2981" t="s">
        <v>8</v>
      </c>
      <c r="C2981" s="1" t="n">
        <v>42429.13412037037</v>
      </c>
      <c r="D2981" t="s">
        <v>9807</v>
      </c>
      <c r="E2981" t="s">
        <v>24</v>
      </c>
      <c r="F2981" t="s">
        <v>25</v>
      </c>
      <c r="G2981" t="s">
        <v>9808</v>
      </c>
      <c r="H2981" t="s">
        <v>9809</v>
      </c>
    </row>
    <row r="2982" spans="1:8">
      <c r="A2982" t="n">
        <v>2981</v>
      </c>
      <c r="B2982" t="s">
        <v>8</v>
      </c>
      <c r="C2982" s="1" t="n">
        <v>42156.63454861111</v>
      </c>
      <c r="D2982" t="s">
        <v>9810</v>
      </c>
      <c r="E2982" t="s">
        <v>3949</v>
      </c>
      <c r="F2982" t="s">
        <v>3950</v>
      </c>
      <c r="G2982" t="s">
        <v>9811</v>
      </c>
      <c r="H2982" t="s">
        <v>9812</v>
      </c>
    </row>
    <row r="2983" spans="1:8">
      <c r="A2983" t="n">
        <v>2982</v>
      </c>
      <c r="B2983" t="s">
        <v>8</v>
      </c>
      <c r="C2983" s="1" t="n">
        <v>42384.90461805555</v>
      </c>
      <c r="D2983" t="s">
        <v>9813</v>
      </c>
      <c r="E2983" t="s">
        <v>25</v>
      </c>
      <c r="F2983" t="s">
        <v>7881</v>
      </c>
      <c r="G2983" t="s">
        <v>9814</v>
      </c>
      <c r="H2983" t="s">
        <v>9815</v>
      </c>
    </row>
    <row r="2984" spans="1:8">
      <c r="A2984" t="n">
        <v>2983</v>
      </c>
      <c r="B2984" t="s">
        <v>8</v>
      </c>
      <c r="C2984" s="1" t="n">
        <v>40462.90300925926</v>
      </c>
      <c r="D2984" t="s">
        <v>9816</v>
      </c>
      <c r="E2984" t="s">
        <v>7873</v>
      </c>
      <c r="F2984" t="s">
        <v>25</v>
      </c>
      <c r="G2984" t="s">
        <v>9817</v>
      </c>
      <c r="H2984" t="s">
        <v>9818</v>
      </c>
    </row>
    <row r="2985" spans="1:8">
      <c r="A2985" t="n">
        <v>2984</v>
      </c>
      <c r="B2985" t="s">
        <v>1</v>
      </c>
      <c r="C2985" s="1" t="n">
        <v>42377.96694444444</v>
      </c>
      <c r="D2985" t="s">
        <v>9819</v>
      </c>
      <c r="E2985" t="s">
        <v>9624</v>
      </c>
      <c r="F2985" t="s">
        <v>9820</v>
      </c>
      <c r="G2985" t="s">
        <v>9821</v>
      </c>
      <c r="H2985" t="s">
        <v>9822</v>
      </c>
    </row>
    <row r="2986" spans="1:8">
      <c r="A2986" t="n">
        <v>2985</v>
      </c>
      <c r="B2986" t="s">
        <v>1</v>
      </c>
      <c r="C2986" s="1" t="n">
        <v>42444.16122685185</v>
      </c>
      <c r="D2986" t="s">
        <v>9823</v>
      </c>
      <c r="E2986" t="s">
        <v>30</v>
      </c>
      <c r="F2986" t="s">
        <v>7234</v>
      </c>
      <c r="G2986" t="s">
        <v>9011</v>
      </c>
      <c r="H2986" t="s">
        <v>9824</v>
      </c>
    </row>
    <row r="2987" spans="1:8">
      <c r="A2987" t="n">
        <v>2986</v>
      </c>
      <c r="B2987" t="s">
        <v>1</v>
      </c>
      <c r="C2987" s="1" t="n">
        <v>42200.0184837963</v>
      </c>
      <c r="D2987" t="s">
        <v>9825</v>
      </c>
      <c r="E2987" t="s">
        <v>9826</v>
      </c>
      <c r="F2987" t="s">
        <v>56</v>
      </c>
      <c r="G2987" t="s">
        <v>9827</v>
      </c>
      <c r="H2987" t="s">
        <v>9828</v>
      </c>
    </row>
    <row r="2988" spans="1:8">
      <c r="A2988" t="n">
        <v>2987</v>
      </c>
      <c r="B2988" t="s">
        <v>8</v>
      </c>
      <c r="C2988" s="1" t="n">
        <v>42332.96127314815</v>
      </c>
      <c r="D2988" t="s">
        <v>9829</v>
      </c>
      <c r="E2988" t="s">
        <v>6763</v>
      </c>
      <c r="F2988" t="s">
        <v>6764</v>
      </c>
      <c r="G2988" t="s">
        <v>9830</v>
      </c>
      <c r="H2988" t="s">
        <v>9831</v>
      </c>
    </row>
    <row r="2989" spans="1:8">
      <c r="A2989" t="n">
        <v>2988</v>
      </c>
      <c r="B2989" t="s">
        <v>8</v>
      </c>
      <c r="C2989" s="1" t="n">
        <v>42446.86159722223</v>
      </c>
      <c r="D2989" t="s">
        <v>9832</v>
      </c>
      <c r="E2989" t="s">
        <v>3456</v>
      </c>
      <c r="F2989" t="s">
        <v>9833</v>
      </c>
      <c r="G2989" t="s">
        <v>9834</v>
      </c>
      <c r="H2989" t="s">
        <v>9835</v>
      </c>
    </row>
    <row r="2990" spans="1:8">
      <c r="A2990" t="n">
        <v>2989</v>
      </c>
      <c r="B2990" t="s">
        <v>1</v>
      </c>
      <c r="C2990" s="1" t="n">
        <v>42265.88721064815</v>
      </c>
      <c r="D2990" t="s">
        <v>9836</v>
      </c>
      <c r="E2990" t="s">
        <v>7313</v>
      </c>
      <c r="F2990" t="s">
        <v>25</v>
      </c>
      <c r="G2990" t="s">
        <v>9837</v>
      </c>
      <c r="H2990" t="s">
        <v>9838</v>
      </c>
    </row>
    <row r="2991" spans="1:8">
      <c r="A2991" t="n">
        <v>2990</v>
      </c>
      <c r="B2991" t="s">
        <v>8</v>
      </c>
      <c r="C2991" s="1" t="n">
        <v>40106.76697916666</v>
      </c>
      <c r="D2991" t="s">
        <v>9839</v>
      </c>
      <c r="E2991" t="s">
        <v>972</v>
      </c>
      <c r="F2991" t="s">
        <v>6938</v>
      </c>
      <c r="G2991" t="s">
        <v>9840</v>
      </c>
      <c r="H2991" t="s">
        <v>9841</v>
      </c>
    </row>
    <row r="2992" spans="1:8">
      <c r="A2992" t="n">
        <v>2991</v>
      </c>
      <c r="B2992" t="s">
        <v>8</v>
      </c>
      <c r="C2992" s="1" t="n">
        <v>40394.92138888889</v>
      </c>
      <c r="D2992" t="s">
        <v>9842</v>
      </c>
      <c r="E2992" t="s">
        <v>8777</v>
      </c>
      <c r="F2992" t="s">
        <v>56</v>
      </c>
      <c r="G2992" t="s">
        <v>9843</v>
      </c>
      <c r="H2992" t="s">
        <v>9844</v>
      </c>
    </row>
    <row r="2993" spans="1:8">
      <c r="A2993" t="n">
        <v>2992</v>
      </c>
      <c r="B2993" t="s">
        <v>1</v>
      </c>
      <c r="C2993" s="1" t="n">
        <v>42017.0534375</v>
      </c>
      <c r="D2993" t="s">
        <v>9845</v>
      </c>
      <c r="E2993" t="s">
        <v>48</v>
      </c>
      <c r="F2993" t="s">
        <v>4949</v>
      </c>
      <c r="G2993" t="s">
        <v>9846</v>
      </c>
      <c r="H2993" t="s">
        <v>9847</v>
      </c>
    </row>
    <row r="2994" spans="1:8">
      <c r="A2994" t="n">
        <v>2993</v>
      </c>
      <c r="B2994" t="s">
        <v>8</v>
      </c>
      <c r="C2994" s="1" t="n">
        <v>42277.85368055556</v>
      </c>
      <c r="D2994" t="s">
        <v>9848</v>
      </c>
      <c r="E2994" t="s">
        <v>8424</v>
      </c>
      <c r="F2994" t="s">
        <v>25</v>
      </c>
      <c r="G2994" t="s">
        <v>9849</v>
      </c>
      <c r="H2994" t="s">
        <v>9850</v>
      </c>
    </row>
    <row r="2995" spans="1:8">
      <c r="A2995" t="n">
        <v>2994</v>
      </c>
      <c r="B2995" t="s">
        <v>8</v>
      </c>
      <c r="C2995" s="1" t="n">
        <v>39822.77274305555</v>
      </c>
      <c r="D2995" t="s">
        <v>9851</v>
      </c>
      <c r="E2995" t="s">
        <v>9852</v>
      </c>
      <c r="F2995" t="s">
        <v>56</v>
      </c>
      <c r="G2995" t="s">
        <v>9853</v>
      </c>
      <c r="H2995" t="s">
        <v>9854</v>
      </c>
    </row>
    <row r="2996" spans="1:8">
      <c r="A2996" t="n">
        <v>2995</v>
      </c>
      <c r="B2996" t="s">
        <v>8</v>
      </c>
      <c r="C2996" s="1" t="n">
        <v>41173.7221875</v>
      </c>
      <c r="D2996" t="s">
        <v>9855</v>
      </c>
      <c r="E2996" t="s">
        <v>9856</v>
      </c>
      <c r="F2996" t="s">
        <v>56</v>
      </c>
      <c r="G2996" t="s">
        <v>9857</v>
      </c>
      <c r="H2996" t="s">
        <v>9858</v>
      </c>
    </row>
    <row r="2997" spans="1:8">
      <c r="A2997" t="n">
        <v>2996</v>
      </c>
      <c r="B2997" t="s">
        <v>8</v>
      </c>
      <c r="C2997" s="1" t="n">
        <v>42394.85872685185</v>
      </c>
      <c r="D2997" t="s">
        <v>9859</v>
      </c>
      <c r="E2997" t="s">
        <v>9657</v>
      </c>
      <c r="F2997" t="s">
        <v>56</v>
      </c>
      <c r="G2997" t="s">
        <v>9860</v>
      </c>
      <c r="H2997" t="s">
        <v>9861</v>
      </c>
    </row>
    <row r="2998" spans="1:8">
      <c r="A2998" t="n">
        <v>2997</v>
      </c>
      <c r="B2998" t="s">
        <v>8</v>
      </c>
      <c r="C2998" s="1" t="n">
        <v>42280.76770833333</v>
      </c>
      <c r="D2998" t="s">
        <v>9862</v>
      </c>
      <c r="E2998" t="s">
        <v>9863</v>
      </c>
      <c r="F2998" t="s">
        <v>6547</v>
      </c>
      <c r="G2998" t="s">
        <v>7647</v>
      </c>
      <c r="H2998" t="s">
        <v>9864</v>
      </c>
    </row>
    <row r="2999" spans="1:8">
      <c r="A2999" t="n">
        <v>2998</v>
      </c>
      <c r="B2999" t="s">
        <v>8</v>
      </c>
      <c r="C2999" s="1" t="n">
        <v>42110.02870370371</v>
      </c>
      <c r="D2999" t="s">
        <v>9865</v>
      </c>
      <c r="E2999" t="s">
        <v>146</v>
      </c>
      <c r="F2999" t="s">
        <v>9866</v>
      </c>
      <c r="G2999" t="s">
        <v>9867</v>
      </c>
      <c r="H2999" t="s">
        <v>9868</v>
      </c>
    </row>
    <row r="3000" spans="1:8">
      <c r="A3000" t="n">
        <v>2999</v>
      </c>
      <c r="B3000" t="s">
        <v>8</v>
      </c>
      <c r="C3000" s="1" t="n">
        <v>42417.84069444444</v>
      </c>
      <c r="D3000" t="s">
        <v>9869</v>
      </c>
      <c r="E3000" t="s">
        <v>9870</v>
      </c>
      <c r="F3000" t="s">
        <v>52</v>
      </c>
      <c r="G3000" t="s">
        <v>9871</v>
      </c>
      <c r="H3000" t="s">
        <v>9872</v>
      </c>
    </row>
    <row r="3001" spans="1:8">
      <c r="A3001" t="n">
        <v>3000</v>
      </c>
      <c r="B3001" t="s">
        <v>8</v>
      </c>
      <c r="C3001" s="1" t="n">
        <v>42136.32584490741</v>
      </c>
      <c r="D3001" t="s">
        <v>9873</v>
      </c>
      <c r="E3001" t="s">
        <v>25</v>
      </c>
      <c r="F3001" t="s">
        <v>9874</v>
      </c>
      <c r="G3001" t="s">
        <v>9875</v>
      </c>
      <c r="H3001" t="s">
        <v>9876</v>
      </c>
    </row>
    <row r="3002" spans="1:8">
      <c r="A3002" t="n">
        <v>3001</v>
      </c>
      <c r="B3002" t="s">
        <v>8</v>
      </c>
      <c r="C3002" s="1" t="n">
        <v>42399.0034375</v>
      </c>
      <c r="D3002" t="s">
        <v>9877</v>
      </c>
      <c r="E3002" t="s">
        <v>9878</v>
      </c>
      <c r="F3002" t="s">
        <v>555</v>
      </c>
      <c r="G3002" t="s">
        <v>9879</v>
      </c>
      <c r="H3002" t="s">
        <v>9880</v>
      </c>
    </row>
    <row r="3003" spans="1:8">
      <c r="A3003" t="n">
        <v>3002</v>
      </c>
      <c r="B3003" t="s">
        <v>1</v>
      </c>
      <c r="C3003" s="1" t="n">
        <v>42441.89317129629</v>
      </c>
      <c r="D3003" t="s">
        <v>9881</v>
      </c>
      <c r="E3003" t="s">
        <v>9882</v>
      </c>
      <c r="F3003" t="s">
        <v>39</v>
      </c>
      <c r="G3003" t="s">
        <v>9737</v>
      </c>
      <c r="H3003" t="s">
        <v>9883</v>
      </c>
    </row>
    <row r="3004" spans="1:8">
      <c r="A3004" t="n">
        <v>3003</v>
      </c>
      <c r="B3004" t="s">
        <v>1</v>
      </c>
      <c r="C3004" s="1" t="n">
        <v>42091.66674768519</v>
      </c>
      <c r="D3004" t="s">
        <v>9884</v>
      </c>
      <c r="E3004" t="s">
        <v>6203</v>
      </c>
      <c r="F3004" t="s">
        <v>25</v>
      </c>
      <c r="G3004" t="s">
        <v>9885</v>
      </c>
      <c r="H3004" t="s">
        <v>9886</v>
      </c>
    </row>
    <row r="3005" spans="1:8">
      <c r="A3005" t="n">
        <v>3004</v>
      </c>
      <c r="B3005" t="s">
        <v>1</v>
      </c>
      <c r="C3005" s="1" t="n">
        <v>42070.89484953704</v>
      </c>
      <c r="D3005" t="s">
        <v>9887</v>
      </c>
      <c r="E3005" t="s">
        <v>6203</v>
      </c>
      <c r="F3005" t="s">
        <v>25</v>
      </c>
      <c r="G3005" t="s">
        <v>9888</v>
      </c>
      <c r="H3005" t="s">
        <v>9889</v>
      </c>
    </row>
    <row r="3006" spans="1:8">
      <c r="A3006" t="n">
        <v>3005</v>
      </c>
      <c r="B3006" t="s">
        <v>8</v>
      </c>
      <c r="C3006" s="1" t="n">
        <v>39486.73268518518</v>
      </c>
      <c r="D3006" t="s">
        <v>9890</v>
      </c>
      <c r="E3006" t="s">
        <v>6886</v>
      </c>
      <c r="F3006" t="s">
        <v>9891</v>
      </c>
      <c r="G3006" t="s">
        <v>9892</v>
      </c>
      <c r="H3006" t="s">
        <v>9893</v>
      </c>
    </row>
    <row r="3007" spans="1:8">
      <c r="A3007" t="n">
        <v>3006</v>
      </c>
      <c r="B3007" t="s">
        <v>8</v>
      </c>
      <c r="C3007" s="1" t="n">
        <v>42076.54325231481</v>
      </c>
      <c r="D3007" t="s">
        <v>9894</v>
      </c>
      <c r="E3007" t="s">
        <v>25</v>
      </c>
      <c r="F3007" t="s">
        <v>6203</v>
      </c>
      <c r="G3007" t="s">
        <v>9895</v>
      </c>
      <c r="H3007" t="s">
        <v>9896</v>
      </c>
    </row>
    <row r="3008" spans="1:8">
      <c r="A3008" t="n">
        <v>3007</v>
      </c>
      <c r="B3008" t="s">
        <v>8</v>
      </c>
      <c r="C3008" s="1" t="n">
        <v>42044.05645833333</v>
      </c>
      <c r="D3008" t="s">
        <v>9897</v>
      </c>
      <c r="E3008" t="s">
        <v>9898</v>
      </c>
      <c r="F3008" t="s">
        <v>52</v>
      </c>
      <c r="G3008" t="s">
        <v>9899</v>
      </c>
      <c r="H3008" t="s">
        <v>9900</v>
      </c>
    </row>
    <row r="3009" spans="1:8">
      <c r="A3009" t="n">
        <v>3008</v>
      </c>
      <c r="B3009" t="s">
        <v>8</v>
      </c>
      <c r="C3009" s="1" t="n">
        <v>42230.75012731482</v>
      </c>
      <c r="D3009" t="s">
        <v>9901</v>
      </c>
      <c r="E3009" t="s">
        <v>9902</v>
      </c>
      <c r="F3009" t="s">
        <v>9903</v>
      </c>
      <c r="G3009" t="s">
        <v>9904</v>
      </c>
      <c r="H3009" t="s">
        <v>9905</v>
      </c>
    </row>
    <row r="3010" spans="1:8">
      <c r="A3010" t="n">
        <v>3009</v>
      </c>
      <c r="B3010" t="s">
        <v>8</v>
      </c>
      <c r="C3010" s="1" t="n">
        <v>39443.94112268519</v>
      </c>
      <c r="D3010" t="s">
        <v>9906</v>
      </c>
      <c r="E3010" t="s">
        <v>8668</v>
      </c>
      <c r="F3010" t="s">
        <v>9907</v>
      </c>
      <c r="G3010" t="s">
        <v>9908</v>
      </c>
      <c r="H3010" t="s">
        <v>9909</v>
      </c>
    </row>
    <row r="3011" spans="1:8">
      <c r="A3011" t="n">
        <v>3010</v>
      </c>
      <c r="B3011" t="s">
        <v>8</v>
      </c>
      <c r="C3011" s="1" t="n">
        <v>42337.59490740741</v>
      </c>
      <c r="D3011" t="s">
        <v>9910</v>
      </c>
      <c r="E3011" t="s">
        <v>9911</v>
      </c>
      <c r="F3011" t="s">
        <v>555</v>
      </c>
      <c r="G3011" t="s">
        <v>9912</v>
      </c>
      <c r="H3011" t="s">
        <v>9913</v>
      </c>
    </row>
    <row r="3012" spans="1:8">
      <c r="A3012" t="n">
        <v>3011</v>
      </c>
      <c r="B3012" t="s">
        <v>8</v>
      </c>
      <c r="C3012" s="1" t="n">
        <v>39666.64168981482</v>
      </c>
      <c r="D3012" t="s">
        <v>9914</v>
      </c>
      <c r="E3012" t="s">
        <v>1852</v>
      </c>
      <c r="F3012" t="s">
        <v>283</v>
      </c>
      <c r="G3012" t="s">
        <v>9915</v>
      </c>
      <c r="H3012" t="s">
        <v>9916</v>
      </c>
    </row>
    <row r="3013" spans="1:8">
      <c r="A3013" t="n">
        <v>3012</v>
      </c>
      <c r="B3013" t="s">
        <v>8</v>
      </c>
      <c r="C3013" s="1" t="n">
        <v>42305.13631944444</v>
      </c>
      <c r="D3013" t="s">
        <v>9917</v>
      </c>
      <c r="E3013" t="s">
        <v>6510</v>
      </c>
      <c r="F3013" t="s">
        <v>376</v>
      </c>
      <c r="G3013" t="s">
        <v>9918</v>
      </c>
      <c r="H3013" t="s">
        <v>9919</v>
      </c>
    </row>
    <row r="3014" spans="1:8">
      <c r="A3014" t="n">
        <v>3013</v>
      </c>
      <c r="B3014" t="s">
        <v>8</v>
      </c>
      <c r="C3014" s="1" t="n">
        <v>42387.84185185185</v>
      </c>
      <c r="D3014" t="s">
        <v>9920</v>
      </c>
      <c r="E3014" t="s">
        <v>9921</v>
      </c>
      <c r="F3014" t="s">
        <v>52</v>
      </c>
      <c r="G3014" t="s">
        <v>9922</v>
      </c>
      <c r="H3014" t="s">
        <v>9923</v>
      </c>
    </row>
    <row r="3015" spans="1:8">
      <c r="A3015" t="n">
        <v>3014</v>
      </c>
      <c r="B3015" t="s">
        <v>8</v>
      </c>
      <c r="C3015" s="1" t="n">
        <v>42300.65123842593</v>
      </c>
      <c r="D3015" t="s">
        <v>9924</v>
      </c>
      <c r="E3015" t="s">
        <v>6810</v>
      </c>
      <c r="F3015" t="s">
        <v>25</v>
      </c>
      <c r="G3015" t="s">
        <v>9925</v>
      </c>
      <c r="H3015" t="s">
        <v>9926</v>
      </c>
    </row>
    <row r="3016" spans="1:8">
      <c r="A3016" t="n">
        <v>3015</v>
      </c>
      <c r="B3016" t="s">
        <v>8</v>
      </c>
      <c r="C3016" s="1" t="n">
        <v>42257.56638888889</v>
      </c>
      <c r="D3016" t="s">
        <v>9927</v>
      </c>
      <c r="E3016" t="s">
        <v>9928</v>
      </c>
      <c r="F3016" t="s">
        <v>9929</v>
      </c>
      <c r="G3016" t="s">
        <v>9930</v>
      </c>
      <c r="H3016" t="s">
        <v>9931</v>
      </c>
    </row>
    <row r="3017" spans="1:8">
      <c r="A3017" t="n">
        <v>3016</v>
      </c>
      <c r="B3017" t="s">
        <v>8</v>
      </c>
      <c r="C3017" s="1" t="n">
        <v>41470.87572916667</v>
      </c>
      <c r="D3017" t="s">
        <v>9932</v>
      </c>
      <c r="E3017" t="s">
        <v>7040</v>
      </c>
      <c r="F3017" t="s">
        <v>1264</v>
      </c>
      <c r="G3017" t="s"/>
      <c r="H3017" t="s">
        <v>9933</v>
      </c>
    </row>
    <row r="3018" spans="1:8">
      <c r="A3018" t="n">
        <v>3017</v>
      </c>
      <c r="B3018" t="s">
        <v>1</v>
      </c>
      <c r="C3018" s="1" t="n">
        <v>41879.36450231481</v>
      </c>
      <c r="D3018" t="s">
        <v>9934</v>
      </c>
      <c r="E3018" t="s">
        <v>7544</v>
      </c>
      <c r="F3018" t="s">
        <v>56</v>
      </c>
      <c r="G3018">
        <f>?UTF-8?B?4piFIENoZWNrIG91dCB0aGVzZSBncmVhdCBsYXN0IG1pbnV0ZSA=?=
	=?UTF-8?B?TGFib3IgRGF5IGRlYWxzIOKYhQ==?=</f>
        <v/>
      </c>
      <c r="H3018" t="s">
        <v>9935</v>
      </c>
    </row>
    <row r="3019" spans="1:8">
      <c r="A3019" t="n">
        <v>3018</v>
      </c>
      <c r="B3019" t="s">
        <v>8</v>
      </c>
      <c r="C3019" s="1" t="n">
        <v>39761.75924768519</v>
      </c>
      <c r="D3019" t="s">
        <v>9936</v>
      </c>
      <c r="E3019" t="s">
        <v>9937</v>
      </c>
      <c r="F3019" t="s">
        <v>56</v>
      </c>
      <c r="G3019" t="s">
        <v>9938</v>
      </c>
      <c r="H3019" t="s">
        <v>9939</v>
      </c>
    </row>
    <row r="3020" spans="1:8">
      <c r="A3020" t="n">
        <v>3019</v>
      </c>
      <c r="B3020" t="s">
        <v>8</v>
      </c>
      <c r="C3020" s="1" t="n">
        <v>41957.55923611111</v>
      </c>
      <c r="D3020" t="s">
        <v>9940</v>
      </c>
      <c r="E3020" t="s">
        <v>5053</v>
      </c>
      <c r="F3020" t="s">
        <v>25</v>
      </c>
      <c r="G3020" t="s">
        <v>9941</v>
      </c>
      <c r="H3020" t="s">
        <v>9942</v>
      </c>
    </row>
    <row r="3021" spans="1:8">
      <c r="A3021" t="n">
        <v>3020</v>
      </c>
      <c r="B3021" t="s">
        <v>1</v>
      </c>
      <c r="C3021" s="1" t="n">
        <v>42282.67844907408</v>
      </c>
      <c r="D3021" t="s">
        <v>9943</v>
      </c>
      <c r="E3021" t="s">
        <v>348</v>
      </c>
      <c r="F3021" t="s">
        <v>9944</v>
      </c>
      <c r="G3021" t="s">
        <v>9945</v>
      </c>
      <c r="H3021" t="s">
        <v>9946</v>
      </c>
    </row>
    <row r="3022" spans="1:8">
      <c r="A3022" t="n">
        <v>3021</v>
      </c>
      <c r="B3022" t="s">
        <v>8</v>
      </c>
      <c r="C3022" s="1" t="n">
        <v>42068.18623842593</v>
      </c>
      <c r="D3022" t="s">
        <v>9947</v>
      </c>
      <c r="E3022" t="s">
        <v>7024</v>
      </c>
      <c r="F3022" t="s">
        <v>9948</v>
      </c>
      <c r="G3022" t="s">
        <v>9949</v>
      </c>
      <c r="H3022" t="s">
        <v>9950</v>
      </c>
    </row>
    <row r="3023" spans="1:8">
      <c r="A3023" t="n">
        <v>3022</v>
      </c>
      <c r="B3023" t="s">
        <v>8</v>
      </c>
      <c r="C3023" s="1" t="n">
        <v>41871.85857638889</v>
      </c>
      <c r="D3023" t="s">
        <v>9951</v>
      </c>
      <c r="E3023" t="s">
        <v>6033</v>
      </c>
      <c r="F3023" t="s">
        <v>555</v>
      </c>
      <c r="G3023" t="s">
        <v>9952</v>
      </c>
      <c r="H3023" t="s">
        <v>9953</v>
      </c>
    </row>
    <row r="3024" spans="1:8">
      <c r="A3024" t="n">
        <v>3023</v>
      </c>
      <c r="B3024" t="s">
        <v>1</v>
      </c>
      <c r="C3024" s="1" t="n">
        <v>42374.79197916666</v>
      </c>
      <c r="D3024" t="s">
        <v>9954</v>
      </c>
      <c r="E3024" t="s">
        <v>9624</v>
      </c>
      <c r="F3024" t="s">
        <v>25</v>
      </c>
      <c r="G3024" t="s">
        <v>9955</v>
      </c>
      <c r="H3024" t="s">
        <v>9956</v>
      </c>
    </row>
    <row r="3025" spans="1:8">
      <c r="A3025" t="n">
        <v>3024</v>
      </c>
      <c r="B3025" t="s">
        <v>8</v>
      </c>
      <c r="C3025" s="1" t="n">
        <v>42405.93034722222</v>
      </c>
      <c r="D3025" t="s">
        <v>9957</v>
      </c>
      <c r="E3025" t="s">
        <v>7901</v>
      </c>
      <c r="F3025" t="s">
        <v>9958</v>
      </c>
      <c r="G3025" t="s">
        <v>9959</v>
      </c>
      <c r="H3025" t="s">
        <v>9960</v>
      </c>
    </row>
    <row r="3026" spans="1:8">
      <c r="A3026" t="n">
        <v>3025</v>
      </c>
      <c r="B3026" t="s">
        <v>8</v>
      </c>
      <c r="C3026" s="1" t="n">
        <v>41953.78357638889</v>
      </c>
      <c r="D3026" t="s">
        <v>9961</v>
      </c>
      <c r="E3026" t="s">
        <v>9962</v>
      </c>
      <c r="F3026" t="s">
        <v>6700</v>
      </c>
      <c r="G3026" t="s">
        <v>9963</v>
      </c>
      <c r="H3026" t="s">
        <v>9964</v>
      </c>
    </row>
    <row r="3027" spans="1:8">
      <c r="A3027" t="n">
        <v>3026</v>
      </c>
      <c r="B3027" t="s">
        <v>8</v>
      </c>
      <c r="C3027" s="1" t="n">
        <v>41838.84828703704</v>
      </c>
      <c r="D3027" t="s">
        <v>9965</v>
      </c>
      <c r="E3027" t="s">
        <v>9966</v>
      </c>
      <c r="F3027" t="s">
        <v>56</v>
      </c>
      <c r="G3027">
        <f>?UTF-8?B?TkVXISBTYXZlIGFuIEFkZGl0aW9uYWwgMTAlIG9uIGEgQ2FzZSA=?=
 =?UTF-8?B?b2YgV2luZSE=?=</f>
        <v/>
      </c>
      <c r="H3027" t="s">
        <v>9967</v>
      </c>
    </row>
    <row r="3028" spans="1:8">
      <c r="A3028" t="n">
        <v>3027</v>
      </c>
      <c r="B3028" t="s">
        <v>8</v>
      </c>
      <c r="C3028" s="1" t="n">
        <v>42355.93516203704</v>
      </c>
      <c r="D3028" t="s">
        <v>9968</v>
      </c>
      <c r="E3028" t="s">
        <v>9969</v>
      </c>
      <c r="F3028" t="s">
        <v>555</v>
      </c>
      <c r="G3028" t="s">
        <v>9970</v>
      </c>
      <c r="H3028" t="s">
        <v>9971</v>
      </c>
    </row>
    <row r="3029" spans="1:8">
      <c r="A3029" t="n">
        <v>3028</v>
      </c>
      <c r="B3029" t="s">
        <v>8</v>
      </c>
      <c r="C3029" s="1" t="n">
        <v>42067.90857638889</v>
      </c>
      <c r="D3029" t="s">
        <v>9972</v>
      </c>
      <c r="E3029" t="s">
        <v>3448</v>
      </c>
      <c r="F3029" t="s">
        <v>3449</v>
      </c>
      <c r="G3029" t="s">
        <v>9973</v>
      </c>
      <c r="H3029" t="s">
        <v>9974</v>
      </c>
    </row>
    <row r="3030" spans="1:8">
      <c r="A3030" t="n">
        <v>3029</v>
      </c>
      <c r="B3030" t="s">
        <v>1</v>
      </c>
      <c r="C3030" s="1" t="n">
        <v>42383.08739583333</v>
      </c>
      <c r="D3030" t="s">
        <v>9975</v>
      </c>
      <c r="E3030" t="s">
        <v>9301</v>
      </c>
      <c r="F3030" t="s">
        <v>25</v>
      </c>
      <c r="G3030" t="s">
        <v>9976</v>
      </c>
      <c r="H3030" t="s">
        <v>9977</v>
      </c>
    </row>
    <row r="3031" spans="1:8">
      <c r="A3031" t="n">
        <v>3030</v>
      </c>
      <c r="B3031" t="s">
        <v>8</v>
      </c>
      <c r="C3031" s="1" t="n">
        <v>39759.05023148148</v>
      </c>
      <c r="D3031" t="s">
        <v>9978</v>
      </c>
      <c r="E3031" t="s">
        <v>56</v>
      </c>
      <c r="F3031" t="s">
        <v>56</v>
      </c>
      <c r="G3031" t="s">
        <v>9979</v>
      </c>
      <c r="H3031" t="s">
        <v>9980</v>
      </c>
    </row>
    <row r="3032" spans="1:8">
      <c r="A3032" t="n">
        <v>3031</v>
      </c>
      <c r="B3032" t="s">
        <v>8</v>
      </c>
      <c r="C3032" s="1" t="n">
        <v>39671.72853009259</v>
      </c>
      <c r="D3032" t="s">
        <v>9981</v>
      </c>
      <c r="E3032" t="s">
        <v>5662</v>
      </c>
      <c r="F3032" t="s">
        <v>283</v>
      </c>
      <c r="G3032" t="s">
        <v>9982</v>
      </c>
      <c r="H3032" t="s">
        <v>9983</v>
      </c>
    </row>
    <row r="3033" spans="1:8">
      <c r="A3033" t="n">
        <v>3032</v>
      </c>
      <c r="B3033" t="s">
        <v>1</v>
      </c>
      <c r="C3033" s="1" t="n">
        <v>42199.73696759259</v>
      </c>
      <c r="D3033" t="s">
        <v>9984</v>
      </c>
      <c r="E3033" t="s">
        <v>8382</v>
      </c>
      <c r="F3033" t="s">
        <v>7222</v>
      </c>
      <c r="G3033" t="s">
        <v>9985</v>
      </c>
      <c r="H3033" t="s">
        <v>9986</v>
      </c>
    </row>
    <row r="3034" spans="1:8">
      <c r="A3034" t="n">
        <v>3033</v>
      </c>
      <c r="B3034" t="s">
        <v>8</v>
      </c>
      <c r="C3034" s="1" t="n">
        <v>42314.61436342593</v>
      </c>
      <c r="D3034" t="s">
        <v>9987</v>
      </c>
      <c r="E3034" t="s">
        <v>25</v>
      </c>
      <c r="F3034" t="s">
        <v>24</v>
      </c>
      <c r="G3034" t="s">
        <v>9988</v>
      </c>
      <c r="H3034" t="s">
        <v>9989</v>
      </c>
    </row>
    <row r="3035" spans="1:8">
      <c r="A3035" t="n">
        <v>3034</v>
      </c>
      <c r="B3035" t="s">
        <v>1</v>
      </c>
      <c r="C3035" s="1" t="n">
        <v>42126.02733796297</v>
      </c>
      <c r="D3035" t="s">
        <v>9990</v>
      </c>
      <c r="E3035" t="s">
        <v>6203</v>
      </c>
      <c r="F3035" t="s">
        <v>25</v>
      </c>
      <c r="G3035" t="s">
        <v>9991</v>
      </c>
      <c r="H3035" t="s">
        <v>9992</v>
      </c>
    </row>
    <row r="3036" spans="1:8">
      <c r="A3036" t="n">
        <v>3035</v>
      </c>
      <c r="B3036" t="s">
        <v>8</v>
      </c>
      <c r="C3036" s="1" t="n">
        <v>42291.00564814815</v>
      </c>
      <c r="D3036" t="s">
        <v>9993</v>
      </c>
      <c r="E3036" t="s">
        <v>7254</v>
      </c>
      <c r="F3036" t="s">
        <v>9994</v>
      </c>
      <c r="G3036" t="s">
        <v>9995</v>
      </c>
      <c r="H3036" t="s">
        <v>9996</v>
      </c>
    </row>
    <row r="3037" spans="1:8">
      <c r="A3037" t="n">
        <v>3036</v>
      </c>
      <c r="B3037" t="s">
        <v>8</v>
      </c>
      <c r="C3037" s="1" t="n">
        <v>41753.51217592593</v>
      </c>
      <c r="D3037" t="s">
        <v>9997</v>
      </c>
      <c r="E3037" t="s">
        <v>9998</v>
      </c>
      <c r="F3037" t="s">
        <v>9999</v>
      </c>
      <c r="G3037" t="s">
        <v>10000</v>
      </c>
      <c r="H3037" t="s">
        <v>10001</v>
      </c>
    </row>
    <row r="3038" spans="1:8">
      <c r="A3038" t="n">
        <v>3037</v>
      </c>
      <c r="B3038" t="s">
        <v>8</v>
      </c>
      <c r="C3038" s="1" t="n">
        <v>42021.99131944445</v>
      </c>
      <c r="D3038" t="s">
        <v>10002</v>
      </c>
      <c r="E3038" t="s">
        <v>25</v>
      </c>
      <c r="F3038" t="s">
        <v>7668</v>
      </c>
      <c r="G3038" t="s">
        <v>7669</v>
      </c>
      <c r="H3038" t="s">
        <v>10003</v>
      </c>
    </row>
    <row r="3039" spans="1:8">
      <c r="A3039" t="n">
        <v>3038</v>
      </c>
      <c r="B3039" t="s">
        <v>1</v>
      </c>
      <c r="C3039" s="1" t="n">
        <v>41770.74623842593</v>
      </c>
      <c r="D3039" t="s">
        <v>10004</v>
      </c>
      <c r="E3039" t="s">
        <v>6203</v>
      </c>
      <c r="F3039" t="s">
        <v>8393</v>
      </c>
      <c r="G3039" t="s">
        <v>10005</v>
      </c>
      <c r="H3039" t="s">
        <v>10006</v>
      </c>
    </row>
    <row r="3040" spans="1:8">
      <c r="A3040" t="n">
        <v>3039</v>
      </c>
      <c r="B3040" t="s">
        <v>8</v>
      </c>
      <c r="C3040" s="1" t="n">
        <v>42283.72620370371</v>
      </c>
      <c r="D3040" t="s">
        <v>10007</v>
      </c>
      <c r="E3040" t="s">
        <v>10008</v>
      </c>
      <c r="F3040" t="s">
        <v>25</v>
      </c>
      <c r="G3040" t="s">
        <v>10009</v>
      </c>
      <c r="H3040" t="s">
        <v>10010</v>
      </c>
    </row>
    <row r="3041" spans="1:8">
      <c r="A3041" t="n">
        <v>3040</v>
      </c>
      <c r="B3041" t="s">
        <v>8</v>
      </c>
      <c r="C3041" s="1" t="n">
        <v>40205.74017361111</v>
      </c>
      <c r="D3041" t="s">
        <v>10011</v>
      </c>
      <c r="E3041" t="s">
        <v>3290</v>
      </c>
      <c r="F3041" t="s">
        <v>25</v>
      </c>
      <c r="G3041" t="s">
        <v>10012</v>
      </c>
      <c r="H3041" t="s">
        <v>10013</v>
      </c>
    </row>
    <row r="3042" spans="1:8">
      <c r="A3042" t="n">
        <v>3041</v>
      </c>
      <c r="B3042" t="s">
        <v>8</v>
      </c>
      <c r="C3042" s="1" t="n">
        <v>39757.00436342593</v>
      </c>
      <c r="D3042" t="s">
        <v>10014</v>
      </c>
      <c r="E3042" t="s">
        <v>56</v>
      </c>
      <c r="F3042" t="s">
        <v>56</v>
      </c>
      <c r="G3042" t="s">
        <v>10015</v>
      </c>
      <c r="H3042" t="s">
        <v>10016</v>
      </c>
    </row>
    <row r="3043" spans="1:8">
      <c r="A3043" t="n">
        <v>3042</v>
      </c>
      <c r="B3043" t="s">
        <v>1</v>
      </c>
      <c r="C3043" s="1" t="n">
        <v>42378.95645833333</v>
      </c>
      <c r="D3043" t="s">
        <v>10017</v>
      </c>
      <c r="E3043" t="s">
        <v>7633</v>
      </c>
      <c r="F3043" t="s">
        <v>1677</v>
      </c>
      <c r="G3043" t="s">
        <v>10018</v>
      </c>
      <c r="H3043" t="s">
        <v>10019</v>
      </c>
    </row>
    <row r="3044" spans="1:8">
      <c r="A3044" t="n">
        <v>3043</v>
      </c>
      <c r="B3044" t="s">
        <v>8</v>
      </c>
      <c r="C3044" s="1" t="n">
        <v>39749.03946759259</v>
      </c>
      <c r="D3044" t="s">
        <v>10020</v>
      </c>
      <c r="E3044" t="s">
        <v>56</v>
      </c>
      <c r="F3044" t="s">
        <v>3045</v>
      </c>
      <c r="G3044" t="s">
        <v>10021</v>
      </c>
      <c r="H3044" t="s">
        <v>10022</v>
      </c>
    </row>
    <row r="3045" spans="1:8">
      <c r="A3045" t="n">
        <v>3044</v>
      </c>
      <c r="B3045" t="s">
        <v>8</v>
      </c>
      <c r="C3045" s="1" t="n">
        <v>39709.53059027778</v>
      </c>
      <c r="D3045" t="s">
        <v>10023</v>
      </c>
      <c r="E3045" t="s">
        <v>60</v>
      </c>
      <c r="F3045" t="s">
        <v>188</v>
      </c>
      <c r="G3045" t="s">
        <v>10024</v>
      </c>
      <c r="H3045" t="s">
        <v>10025</v>
      </c>
    </row>
    <row r="3046" spans="1:8">
      <c r="A3046" t="n">
        <v>3045</v>
      </c>
      <c r="B3046" t="s">
        <v>8</v>
      </c>
      <c r="C3046" s="1" t="n">
        <v>42399.70521990741</v>
      </c>
      <c r="D3046" t="s">
        <v>10026</v>
      </c>
      <c r="E3046" t="s">
        <v>10027</v>
      </c>
      <c r="F3046" t="s">
        <v>10028</v>
      </c>
      <c r="G3046" t="s">
        <v>10029</v>
      </c>
      <c r="H3046" t="s">
        <v>10030</v>
      </c>
    </row>
    <row r="3047" spans="1:8">
      <c r="A3047" t="n">
        <v>3046</v>
      </c>
      <c r="B3047" t="s">
        <v>8</v>
      </c>
      <c r="C3047" s="1" t="n">
        <v>39751.91476851852</v>
      </c>
      <c r="D3047" t="s">
        <v>10031</v>
      </c>
      <c r="E3047" t="s">
        <v>3045</v>
      </c>
      <c r="F3047" t="s">
        <v>10032</v>
      </c>
      <c r="G3047" t="s">
        <v>10033</v>
      </c>
      <c r="H3047" t="s">
        <v>10034</v>
      </c>
    </row>
    <row r="3048" spans="1:8">
      <c r="A3048" t="n">
        <v>3047</v>
      </c>
      <c r="B3048" t="s">
        <v>1</v>
      </c>
      <c r="C3048" s="1" t="n">
        <v>41969.94775462963</v>
      </c>
      <c r="D3048" t="s">
        <v>10035</v>
      </c>
      <c r="E3048" t="s">
        <v>4455</v>
      </c>
      <c r="F3048" t="s">
        <v>6784</v>
      </c>
      <c r="G3048" t="s">
        <v>10036</v>
      </c>
      <c r="H3048" t="s">
        <v>10037</v>
      </c>
    </row>
    <row r="3049" spans="1:8">
      <c r="A3049" t="n">
        <v>3048</v>
      </c>
      <c r="B3049" t="s">
        <v>8</v>
      </c>
      <c r="C3049" s="1" t="n">
        <v>41861.66428240741</v>
      </c>
      <c r="D3049" t="s">
        <v>10038</v>
      </c>
      <c r="E3049" t="s">
        <v>6547</v>
      </c>
      <c r="F3049" t="s">
        <v>25</v>
      </c>
      <c r="G3049" t="s">
        <v>10039</v>
      </c>
      <c r="H3049" t="s">
        <v>10040</v>
      </c>
    </row>
    <row r="3050" spans="1:8">
      <c r="A3050" t="n">
        <v>3049</v>
      </c>
      <c r="B3050" t="s">
        <v>8</v>
      </c>
      <c r="C3050" s="1" t="n">
        <v>42296.96071759259</v>
      </c>
      <c r="D3050" t="s">
        <v>10041</v>
      </c>
      <c r="E3050" t="s">
        <v>132</v>
      </c>
      <c r="F3050" t="s">
        <v>10042</v>
      </c>
      <c r="G3050" t="s">
        <v>8825</v>
      </c>
      <c r="H3050" t="s">
        <v>10043</v>
      </c>
    </row>
    <row r="3051" spans="1:8">
      <c r="A3051" t="n">
        <v>3050</v>
      </c>
      <c r="B3051" t="s">
        <v>8</v>
      </c>
      <c r="C3051" s="1" t="n">
        <v>42022.54460648148</v>
      </c>
      <c r="D3051" t="s">
        <v>10044</v>
      </c>
      <c r="E3051" t="s">
        <v>25</v>
      </c>
      <c r="F3051" t="s">
        <v>6784</v>
      </c>
      <c r="G3051" t="s">
        <v>10045</v>
      </c>
      <c r="H3051" t="s">
        <v>10046</v>
      </c>
    </row>
    <row r="3052" spans="1:8">
      <c r="A3052" t="n">
        <v>3051</v>
      </c>
      <c r="B3052" t="s">
        <v>1</v>
      </c>
      <c r="C3052" s="1" t="n">
        <v>42401.24033564814</v>
      </c>
      <c r="D3052" t="s">
        <v>10047</v>
      </c>
      <c r="E3052" t="s">
        <v>348</v>
      </c>
      <c r="F3052" t="s">
        <v>25</v>
      </c>
      <c r="G3052" t="s">
        <v>10048</v>
      </c>
      <c r="H3052" t="s">
        <v>10049</v>
      </c>
    </row>
    <row r="3053" spans="1:8">
      <c r="A3053" t="n">
        <v>3052</v>
      </c>
      <c r="B3053" t="s">
        <v>8</v>
      </c>
      <c r="C3053" s="1" t="n">
        <v>42239.77979166667</v>
      </c>
      <c r="D3053" t="s">
        <v>10050</v>
      </c>
      <c r="E3053" t="s">
        <v>10051</v>
      </c>
      <c r="F3053" t="s">
        <v>376</v>
      </c>
      <c r="G3053" t="s">
        <v>10052</v>
      </c>
      <c r="H3053" t="s">
        <v>10053</v>
      </c>
    </row>
    <row r="3054" spans="1:8">
      <c r="A3054" t="n">
        <v>3053</v>
      </c>
      <c r="B3054" t="s">
        <v>8</v>
      </c>
      <c r="C3054" s="1" t="n">
        <v>42375.90572916667</v>
      </c>
      <c r="D3054" t="s">
        <v>10054</v>
      </c>
      <c r="E3054" t="s">
        <v>6510</v>
      </c>
      <c r="F3054" t="s">
        <v>10055</v>
      </c>
      <c r="G3054" t="s">
        <v>10056</v>
      </c>
      <c r="H3054" t="s">
        <v>10057</v>
      </c>
    </row>
    <row r="3055" spans="1:8">
      <c r="A3055" t="n">
        <v>3054</v>
      </c>
      <c r="B3055" t="s">
        <v>8</v>
      </c>
      <c r="C3055" s="1" t="n">
        <v>41990.6445949074</v>
      </c>
      <c r="D3055" t="s">
        <v>10058</v>
      </c>
      <c r="E3055" t="s">
        <v>25</v>
      </c>
      <c r="F3055" t="s">
        <v>10059</v>
      </c>
      <c r="G3055" t="s">
        <v>10060</v>
      </c>
      <c r="H3055" t="s">
        <v>10061</v>
      </c>
    </row>
    <row r="3056" spans="1:8">
      <c r="A3056" t="n">
        <v>3055</v>
      </c>
      <c r="B3056" t="s">
        <v>8</v>
      </c>
      <c r="C3056" s="1" t="n">
        <v>41759.29659722222</v>
      </c>
      <c r="D3056" t="s">
        <v>10062</v>
      </c>
      <c r="E3056" t="s">
        <v>6784</v>
      </c>
      <c r="F3056" t="s">
        <v>10063</v>
      </c>
      <c r="G3056" t="s">
        <v>10064</v>
      </c>
      <c r="H3056" t="s">
        <v>10065</v>
      </c>
    </row>
    <row r="3057" spans="1:8">
      <c r="A3057" t="n">
        <v>3056</v>
      </c>
      <c r="B3057" t="s">
        <v>8</v>
      </c>
      <c r="C3057" s="1" t="n">
        <v>41546.80402777778</v>
      </c>
      <c r="D3057" t="s">
        <v>10066</v>
      </c>
      <c r="E3057" t="s">
        <v>10067</v>
      </c>
      <c r="F3057" t="s">
        <v>25</v>
      </c>
      <c r="G3057" t="s">
        <v>10068</v>
      </c>
      <c r="H3057" t="s">
        <v>10069</v>
      </c>
    </row>
    <row r="3058" spans="1:8">
      <c r="A3058" t="n">
        <v>3057</v>
      </c>
      <c r="B3058" t="s">
        <v>1</v>
      </c>
      <c r="C3058" s="1" t="n">
        <v>42406.62629629629</v>
      </c>
      <c r="D3058" t="s">
        <v>10070</v>
      </c>
      <c r="E3058" t="s">
        <v>8978</v>
      </c>
      <c r="F3058" t="s">
        <v>56</v>
      </c>
      <c r="G3058" t="s">
        <v>10071</v>
      </c>
      <c r="H3058" t="s">
        <v>10072</v>
      </c>
    </row>
    <row r="3059" spans="1:8">
      <c r="A3059" t="n">
        <v>3058</v>
      </c>
      <c r="B3059" t="s">
        <v>8</v>
      </c>
      <c r="C3059" s="1" t="n">
        <v>41416.8215625</v>
      </c>
      <c r="D3059" t="s">
        <v>10073</v>
      </c>
      <c r="E3059" t="s">
        <v>10074</v>
      </c>
      <c r="F3059" t="s">
        <v>56</v>
      </c>
      <c r="G3059" t="s">
        <v>10075</v>
      </c>
      <c r="H3059" t="s">
        <v>10076</v>
      </c>
    </row>
    <row r="3060" spans="1:8">
      <c r="A3060" t="n">
        <v>3059</v>
      </c>
      <c r="B3060" t="s">
        <v>1</v>
      </c>
      <c r="C3060" s="1" t="n">
        <v>42338.05508101852</v>
      </c>
      <c r="D3060" t="s">
        <v>10077</v>
      </c>
      <c r="E3060" t="s">
        <v>29</v>
      </c>
      <c r="F3060" t="s">
        <v>323</v>
      </c>
      <c r="G3060" t="s">
        <v>10078</v>
      </c>
      <c r="H3060" t="s">
        <v>10079</v>
      </c>
    </row>
    <row r="3061" spans="1:8">
      <c r="A3061" t="n">
        <v>3060</v>
      </c>
      <c r="B3061" t="s">
        <v>8</v>
      </c>
      <c r="C3061" s="1" t="n">
        <v>42125.62211805556</v>
      </c>
      <c r="D3061" t="s">
        <v>10080</v>
      </c>
      <c r="E3061" t="s">
        <v>3429</v>
      </c>
      <c r="F3061" t="s">
        <v>10081</v>
      </c>
      <c r="G3061" t="s">
        <v>10082</v>
      </c>
      <c r="H3061" t="s">
        <v>10083</v>
      </c>
    </row>
    <row r="3062" spans="1:8">
      <c r="A3062" t="n">
        <v>3061</v>
      </c>
      <c r="B3062" t="s">
        <v>1</v>
      </c>
      <c r="C3062" s="1" t="n">
        <v>42393.60988425926</v>
      </c>
      <c r="D3062" t="s">
        <v>10084</v>
      </c>
      <c r="E3062" t="s">
        <v>10085</v>
      </c>
      <c r="F3062" t="s">
        <v>25</v>
      </c>
      <c r="G3062" t="s">
        <v>10086</v>
      </c>
      <c r="H3062" t="s">
        <v>10087</v>
      </c>
    </row>
    <row r="3063" spans="1:8">
      <c r="A3063" t="n">
        <v>3062</v>
      </c>
      <c r="B3063" t="s">
        <v>8</v>
      </c>
      <c r="C3063" s="1" t="n">
        <v>42016.77855324074</v>
      </c>
      <c r="D3063" t="s">
        <v>10088</v>
      </c>
      <c r="E3063" t="s">
        <v>7518</v>
      </c>
      <c r="F3063" t="s">
        <v>7718</v>
      </c>
      <c r="G3063" t="s">
        <v>10089</v>
      </c>
      <c r="H3063" t="s">
        <v>10090</v>
      </c>
    </row>
    <row r="3064" spans="1:8">
      <c r="A3064" t="n">
        <v>3063</v>
      </c>
      <c r="B3064" t="s">
        <v>8</v>
      </c>
      <c r="C3064" s="1" t="n">
        <v>40059.37563657408</v>
      </c>
      <c r="D3064" t="s">
        <v>10091</v>
      </c>
      <c r="E3064" t="s">
        <v>2000</v>
      </c>
      <c r="F3064" t="s">
        <v>2001</v>
      </c>
      <c r="G3064" t="s">
        <v>10092</v>
      </c>
      <c r="H3064" t="s">
        <v>10093</v>
      </c>
    </row>
    <row r="3065" spans="1:8">
      <c r="A3065" t="n">
        <v>3064</v>
      </c>
      <c r="B3065" t="s">
        <v>8</v>
      </c>
      <c r="C3065" s="1" t="n">
        <v>41964.74765046296</v>
      </c>
      <c r="D3065" t="s">
        <v>10094</v>
      </c>
      <c r="E3065" t="s">
        <v>10095</v>
      </c>
      <c r="F3065" t="s">
        <v>387</v>
      </c>
      <c r="G3065" t="s">
        <v>10096</v>
      </c>
      <c r="H3065" t="s">
        <v>10097</v>
      </c>
    </row>
    <row r="3066" spans="1:8">
      <c r="A3066" t="n">
        <v>3065</v>
      </c>
      <c r="B3066" t="s">
        <v>8</v>
      </c>
      <c r="C3066" s="1" t="n">
        <v>40402.53635416667</v>
      </c>
      <c r="D3066" t="s">
        <v>10098</v>
      </c>
      <c r="E3066" t="s">
        <v>10099</v>
      </c>
      <c r="F3066" t="s">
        <v>10100</v>
      </c>
      <c r="G3066" t="s">
        <v>10101</v>
      </c>
      <c r="H3066" t="s">
        <v>10102</v>
      </c>
    </row>
    <row r="3067" spans="1:8">
      <c r="A3067" t="n">
        <v>3066</v>
      </c>
      <c r="B3067" t="s">
        <v>1</v>
      </c>
      <c r="C3067" s="1" t="n">
        <v>42357.16363425926</v>
      </c>
      <c r="D3067" t="s">
        <v>10103</v>
      </c>
      <c r="E3067" t="s">
        <v>24</v>
      </c>
      <c r="F3067" t="s">
        <v>25</v>
      </c>
      <c r="G3067" t="s">
        <v>10104</v>
      </c>
      <c r="H3067" t="s">
        <v>10105</v>
      </c>
    </row>
    <row r="3068" spans="1:8">
      <c r="A3068" t="n">
        <v>3067</v>
      </c>
      <c r="B3068" t="s">
        <v>8</v>
      </c>
      <c r="C3068" s="1" t="n">
        <v>39761.72284722222</v>
      </c>
      <c r="D3068" t="s">
        <v>10106</v>
      </c>
      <c r="E3068" t="s">
        <v>10107</v>
      </c>
      <c r="F3068" t="s">
        <v>10108</v>
      </c>
      <c r="G3068" t="s">
        <v>10109</v>
      </c>
      <c r="H3068" t="s">
        <v>10110</v>
      </c>
    </row>
    <row r="3069" spans="1:8">
      <c r="A3069" t="n">
        <v>3068</v>
      </c>
      <c r="B3069" t="s">
        <v>8</v>
      </c>
      <c r="C3069" s="1" t="n">
        <v>41118.63202546296</v>
      </c>
      <c r="D3069" t="s">
        <v>10111</v>
      </c>
      <c r="E3069" t="s">
        <v>7010</v>
      </c>
      <c r="F3069" t="s">
        <v>10112</v>
      </c>
      <c r="G3069" t="s">
        <v>10113</v>
      </c>
      <c r="H3069" t="s">
        <v>10114</v>
      </c>
    </row>
    <row r="3070" spans="1:8">
      <c r="A3070" t="n">
        <v>3069</v>
      </c>
      <c r="B3070" t="s">
        <v>1</v>
      </c>
      <c r="C3070" s="1" t="n">
        <v>42169.82829861111</v>
      </c>
      <c r="D3070" t="s">
        <v>10115</v>
      </c>
      <c r="E3070" t="s">
        <v>6747</v>
      </c>
      <c r="F3070" t="s">
        <v>323</v>
      </c>
      <c r="G3070" t="s">
        <v>10116</v>
      </c>
      <c r="H3070" t="s">
        <v>10117</v>
      </c>
    </row>
    <row r="3071" spans="1:8">
      <c r="A3071" t="n">
        <v>3070</v>
      </c>
      <c r="B3071" t="s">
        <v>8</v>
      </c>
      <c r="C3071" s="1" t="n">
        <v>42279.81454861111</v>
      </c>
      <c r="D3071" t="s">
        <v>10118</v>
      </c>
      <c r="E3071" t="s">
        <v>10119</v>
      </c>
      <c r="F3071" t="s">
        <v>8882</v>
      </c>
      <c r="G3071" t="s">
        <v>10120</v>
      </c>
      <c r="H3071" t="s">
        <v>10121</v>
      </c>
    </row>
    <row r="3072" spans="1:8">
      <c r="A3072" t="n">
        <v>3071</v>
      </c>
      <c r="B3072" t="s">
        <v>8</v>
      </c>
      <c r="C3072" s="1" t="n">
        <v>42157.85204861111</v>
      </c>
      <c r="D3072" t="s">
        <v>10122</v>
      </c>
      <c r="E3072" t="s">
        <v>179</v>
      </c>
      <c r="F3072" t="s">
        <v>10123</v>
      </c>
      <c r="G3072" t="s">
        <v>10124</v>
      </c>
      <c r="H3072" t="s">
        <v>10125</v>
      </c>
    </row>
    <row r="3073" spans="1:8">
      <c r="A3073" t="n">
        <v>3072</v>
      </c>
      <c r="B3073" t="s">
        <v>8</v>
      </c>
      <c r="C3073" s="1" t="n">
        <v>42384.00090277778</v>
      </c>
      <c r="D3073" t="s">
        <v>10126</v>
      </c>
      <c r="E3073" t="s">
        <v>8424</v>
      </c>
      <c r="F3073" t="s">
        <v>10127</v>
      </c>
      <c r="G3073" t="s">
        <v>10128</v>
      </c>
      <c r="H3073" t="s">
        <v>10129</v>
      </c>
    </row>
    <row r="3074" spans="1:8">
      <c r="A3074" t="n">
        <v>3073</v>
      </c>
      <c r="B3074" t="s">
        <v>8</v>
      </c>
      <c r="C3074" s="1" t="n">
        <v>42364.03164351852</v>
      </c>
      <c r="D3074" t="s">
        <v>10130</v>
      </c>
      <c r="E3074" t="s">
        <v>1822</v>
      </c>
      <c r="F3074" t="s">
        <v>25</v>
      </c>
      <c r="G3074" t="s">
        <v>10131</v>
      </c>
      <c r="H3074" t="s">
        <v>10132</v>
      </c>
    </row>
    <row r="3075" spans="1:8">
      <c r="A3075" t="n">
        <v>3074</v>
      </c>
      <c r="B3075" t="s">
        <v>8</v>
      </c>
      <c r="C3075" s="1" t="n">
        <v>40883.96813657408</v>
      </c>
      <c r="D3075" t="s">
        <v>10133</v>
      </c>
      <c r="E3075" t="s">
        <v>25</v>
      </c>
      <c r="F3075" t="s">
        <v>7660</v>
      </c>
      <c r="G3075" t="s">
        <v>10134</v>
      </c>
      <c r="H3075" t="s">
        <v>10135</v>
      </c>
    </row>
    <row r="3076" spans="1:8">
      <c r="A3076" t="n">
        <v>3075</v>
      </c>
      <c r="B3076" t="s">
        <v>1</v>
      </c>
      <c r="C3076" s="1" t="n">
        <v>42393.57037037037</v>
      </c>
      <c r="D3076" t="s">
        <v>10136</v>
      </c>
      <c r="E3076" t="s">
        <v>30</v>
      </c>
      <c r="F3076" t="s">
        <v>8626</v>
      </c>
      <c r="G3076" t="s">
        <v>10137</v>
      </c>
      <c r="H3076" t="s">
        <v>10138</v>
      </c>
    </row>
    <row r="3077" spans="1:8">
      <c r="A3077" t="n">
        <v>3076</v>
      </c>
      <c r="B3077" t="s">
        <v>8</v>
      </c>
      <c r="C3077" s="1" t="n">
        <v>42153.9122337963</v>
      </c>
      <c r="D3077" t="s">
        <v>10139</v>
      </c>
      <c r="E3077" t="s">
        <v>10140</v>
      </c>
      <c r="F3077" t="s">
        <v>25</v>
      </c>
      <c r="G3077" t="s">
        <v>10141</v>
      </c>
      <c r="H3077" t="s">
        <v>10142</v>
      </c>
    </row>
    <row r="3078" spans="1:8">
      <c r="A3078" t="n">
        <v>3077</v>
      </c>
      <c r="B3078" t="s">
        <v>8</v>
      </c>
      <c r="C3078" s="1" t="n">
        <v>42053.95996527778</v>
      </c>
      <c r="D3078" t="s">
        <v>10143</v>
      </c>
      <c r="E3078" t="s">
        <v>25</v>
      </c>
      <c r="F3078" t="s">
        <v>2099</v>
      </c>
      <c r="G3078" t="s"/>
      <c r="H3078" t="s">
        <v>10144</v>
      </c>
    </row>
    <row r="3079" spans="1:8">
      <c r="A3079" t="n">
        <v>3078</v>
      </c>
      <c r="B3079" t="s">
        <v>8</v>
      </c>
      <c r="C3079" s="1" t="n">
        <v>39503.89125</v>
      </c>
      <c r="D3079" t="s">
        <v>10145</v>
      </c>
      <c r="E3079" t="s">
        <v>1534</v>
      </c>
      <c r="F3079" t="s">
        <v>56</v>
      </c>
      <c r="G3079" t="s">
        <v>10146</v>
      </c>
      <c r="H3079" t="s">
        <v>10147</v>
      </c>
    </row>
    <row r="3080" spans="1:8">
      <c r="A3080" t="n">
        <v>3079</v>
      </c>
      <c r="B3080" t="s">
        <v>8</v>
      </c>
      <c r="C3080" s="1" t="n">
        <v>41865.82467592593</v>
      </c>
      <c r="D3080" t="s">
        <v>10148</v>
      </c>
      <c r="E3080" t="s">
        <v>10149</v>
      </c>
      <c r="F3080" t="s">
        <v>555</v>
      </c>
      <c r="G3080" t="s">
        <v>10150</v>
      </c>
      <c r="H3080" t="s">
        <v>10151</v>
      </c>
    </row>
    <row r="3081" spans="1:8">
      <c r="A3081" t="n">
        <v>3080</v>
      </c>
      <c r="B3081" t="s">
        <v>8</v>
      </c>
      <c r="C3081" s="1" t="n">
        <v>39575.73353009259</v>
      </c>
      <c r="D3081" t="s">
        <v>10152</v>
      </c>
      <c r="E3081" t="s">
        <v>10153</v>
      </c>
      <c r="F3081" t="s">
        <v>10154</v>
      </c>
      <c r="G3081" t="s">
        <v>10155</v>
      </c>
      <c r="H3081" t="s">
        <v>10156</v>
      </c>
    </row>
    <row r="3082" spans="1:8">
      <c r="A3082" t="n">
        <v>3081</v>
      </c>
      <c r="B3082" t="s">
        <v>8</v>
      </c>
      <c r="C3082" s="1" t="n">
        <v>42144.67954861111</v>
      </c>
      <c r="D3082" t="s">
        <v>10157</v>
      </c>
      <c r="E3082" t="s">
        <v>8752</v>
      </c>
      <c r="F3082" t="s">
        <v>56</v>
      </c>
      <c r="G3082" t="s">
        <v>10158</v>
      </c>
      <c r="H3082" t="s">
        <v>10159</v>
      </c>
    </row>
    <row r="3083" spans="1:8">
      <c r="A3083" t="n">
        <v>3082</v>
      </c>
      <c r="B3083" t="s">
        <v>8</v>
      </c>
      <c r="C3083" s="1" t="n">
        <v>39533.95481481482</v>
      </c>
      <c r="D3083" t="s">
        <v>10160</v>
      </c>
      <c r="E3083" t="s">
        <v>8051</v>
      </c>
      <c r="F3083" t="s">
        <v>25</v>
      </c>
      <c r="G3083" t="s">
        <v>10161</v>
      </c>
      <c r="H3083" t="s">
        <v>10162</v>
      </c>
    </row>
    <row r="3084" spans="1:8">
      <c r="A3084" t="n">
        <v>3083</v>
      </c>
      <c r="B3084" t="s">
        <v>8</v>
      </c>
      <c r="C3084" s="1" t="n">
        <v>42333.51918981481</v>
      </c>
      <c r="D3084" t="s">
        <v>10163</v>
      </c>
      <c r="E3084" t="s">
        <v>29</v>
      </c>
      <c r="F3084" t="s">
        <v>323</v>
      </c>
      <c r="G3084" t="s">
        <v>10164</v>
      </c>
      <c r="H3084" t="s">
        <v>10165</v>
      </c>
    </row>
    <row r="3085" spans="1:8">
      <c r="A3085" t="n">
        <v>3084</v>
      </c>
      <c r="B3085" t="s">
        <v>8</v>
      </c>
      <c r="C3085" s="1" t="n">
        <v>42449.90315972222</v>
      </c>
      <c r="D3085" t="s">
        <v>10166</v>
      </c>
      <c r="E3085" t="s">
        <v>25</v>
      </c>
      <c r="F3085" t="s">
        <v>10167</v>
      </c>
      <c r="G3085" t="s">
        <v>10168</v>
      </c>
      <c r="H3085" t="s">
        <v>10169</v>
      </c>
    </row>
    <row r="3086" spans="1:8">
      <c r="A3086" t="n">
        <v>3085</v>
      </c>
      <c r="B3086" t="s">
        <v>8</v>
      </c>
      <c r="C3086" s="1" t="n">
        <v>42421.80241898148</v>
      </c>
      <c r="D3086" t="s">
        <v>10170</v>
      </c>
      <c r="E3086" t="s">
        <v>2479</v>
      </c>
      <c r="F3086" t="s">
        <v>10171</v>
      </c>
      <c r="G3086" t="s">
        <v>10172</v>
      </c>
      <c r="H3086" t="s">
        <v>10173</v>
      </c>
    </row>
    <row r="3087" spans="1:8">
      <c r="A3087" t="n">
        <v>3086</v>
      </c>
      <c r="B3087" t="s">
        <v>1</v>
      </c>
      <c r="C3087" s="1" t="n">
        <v>42266.74636574074</v>
      </c>
      <c r="D3087" t="s">
        <v>10174</v>
      </c>
      <c r="E3087" t="s">
        <v>7544</v>
      </c>
      <c r="F3087" t="s">
        <v>56</v>
      </c>
      <c r="G3087">
        <f>?UTF-8?B?RG9u4oCZdCBtaXNzIG91dCBvbiB5b3VyIG5leHQgZXNjYXBlLg==?=</f>
        <v/>
      </c>
      <c r="H3087" t="s">
        <v>10175</v>
      </c>
    </row>
    <row r="3088" spans="1:8">
      <c r="A3088" t="n">
        <v>3087</v>
      </c>
      <c r="B3088" t="s">
        <v>8</v>
      </c>
      <c r="C3088" s="1" t="n">
        <v>41922.01563657408</v>
      </c>
      <c r="D3088" t="s">
        <v>10176</v>
      </c>
      <c r="E3088">
        <f>?utf-8?Q?=E2=98=85_FOUST_HQ?= &lt;info@foustforvirginia.com&gt;</f>
        <v/>
      </c>
      <c r="F3088" t="s">
        <v>555</v>
      </c>
      <c r="G3088" t="s">
        <v>10177</v>
      </c>
      <c r="H3088" t="s">
        <v>10178</v>
      </c>
    </row>
    <row r="3089" spans="1:8">
      <c r="A3089" t="n">
        <v>3088</v>
      </c>
      <c r="B3089" t="s">
        <v>8</v>
      </c>
      <c r="C3089" s="1" t="n">
        <v>42102.59872685185</v>
      </c>
      <c r="D3089" t="s">
        <v>10179</v>
      </c>
      <c r="E3089" t="s">
        <v>2983</v>
      </c>
      <c r="F3089" t="s">
        <v>25</v>
      </c>
      <c r="G3089" t="s">
        <v>5888</v>
      </c>
      <c r="H3089" t="s">
        <v>10180</v>
      </c>
    </row>
    <row r="3090" spans="1:8">
      <c r="A3090" t="n">
        <v>3089</v>
      </c>
      <c r="B3090" t="s">
        <v>8</v>
      </c>
      <c r="C3090" s="1" t="n">
        <v>39756.43973379629</v>
      </c>
      <c r="D3090" t="s">
        <v>10181</v>
      </c>
      <c r="E3090" t="s">
        <v>3783</v>
      </c>
      <c r="F3090" t="s">
        <v>10182</v>
      </c>
      <c r="G3090" t="s">
        <v>10183</v>
      </c>
      <c r="H3090" t="s">
        <v>10184</v>
      </c>
    </row>
    <row r="3091" spans="1:8">
      <c r="A3091" t="n">
        <v>3090</v>
      </c>
      <c r="B3091" t="s">
        <v>8</v>
      </c>
      <c r="C3091" s="1" t="n">
        <v>42053.8555324074</v>
      </c>
      <c r="D3091" t="s">
        <v>10185</v>
      </c>
      <c r="E3091" t="s">
        <v>10186</v>
      </c>
      <c r="F3091" t="s">
        <v>10187</v>
      </c>
      <c r="G3091" t="s">
        <v>10188</v>
      </c>
      <c r="H3091" t="s">
        <v>10189</v>
      </c>
    </row>
    <row r="3092" spans="1:8">
      <c r="A3092" t="n">
        <v>3091</v>
      </c>
      <c r="B3092" t="s">
        <v>8</v>
      </c>
      <c r="C3092" s="1" t="n">
        <v>42226.81803240741</v>
      </c>
      <c r="D3092" t="s">
        <v>10190</v>
      </c>
      <c r="E3092" t="s">
        <v>1186</v>
      </c>
      <c r="F3092" t="s">
        <v>25</v>
      </c>
      <c r="G3092" t="s">
        <v>10191</v>
      </c>
      <c r="H3092" t="s">
        <v>10192</v>
      </c>
    </row>
    <row r="3093" spans="1:8">
      <c r="A3093" t="n">
        <v>3092</v>
      </c>
      <c r="B3093" t="s">
        <v>1</v>
      </c>
      <c r="C3093" s="1" t="n">
        <v>42145.66402777778</v>
      </c>
      <c r="D3093" t="s">
        <v>10193</v>
      </c>
      <c r="E3093" t="s">
        <v>145</v>
      </c>
      <c r="F3093" t="s">
        <v>262</v>
      </c>
      <c r="G3093" t="s">
        <v>10194</v>
      </c>
      <c r="H3093" t="s">
        <v>10195</v>
      </c>
    </row>
    <row r="3094" spans="1:8">
      <c r="A3094" t="n">
        <v>3093</v>
      </c>
      <c r="B3094" t="s">
        <v>8</v>
      </c>
      <c r="C3094" s="1" t="n">
        <v>42062.57555555556</v>
      </c>
      <c r="D3094" t="s">
        <v>10196</v>
      </c>
      <c r="E3094" t="s">
        <v>25</v>
      </c>
      <c r="F3094" t="s">
        <v>8167</v>
      </c>
      <c r="G3094" t="s">
        <v>10197</v>
      </c>
      <c r="H3094" t="s">
        <v>10198</v>
      </c>
    </row>
    <row r="3095" spans="1:8">
      <c r="A3095" t="n">
        <v>3094</v>
      </c>
      <c r="B3095" t="s">
        <v>8</v>
      </c>
      <c r="C3095" s="1" t="n">
        <v>42258.09769675926</v>
      </c>
      <c r="D3095" t="s">
        <v>10199</v>
      </c>
      <c r="E3095" t="s">
        <v>2595</v>
      </c>
      <c r="F3095" t="s">
        <v>2596</v>
      </c>
      <c r="G3095" t="s">
        <v>10200</v>
      </c>
      <c r="H3095" t="s">
        <v>10201</v>
      </c>
    </row>
    <row r="3096" spans="1:8">
      <c r="A3096" t="n">
        <v>3095</v>
      </c>
      <c r="B3096" t="s">
        <v>8</v>
      </c>
      <c r="C3096" s="1" t="n">
        <v>42285.66864583334</v>
      </c>
      <c r="D3096" t="s">
        <v>10202</v>
      </c>
      <c r="E3096">
        <f>?utf-8?Q?Microgrid=20Knowledge?= &lt;news@microgridknowledge.com&gt;</f>
        <v/>
      </c>
      <c r="F3096" t="s">
        <v>52</v>
      </c>
      <c r="G3096">
        <f>?utf-8?Q?Posts=20Microgrid=20Newsletter=20for=2010=2F08=2F2015?=</f>
        <v/>
      </c>
      <c r="H3096" t="s">
        <v>10203</v>
      </c>
    </row>
    <row r="3097" spans="1:8">
      <c r="A3097" t="n">
        <v>3096</v>
      </c>
      <c r="B3097" t="s">
        <v>8</v>
      </c>
      <c r="C3097" s="1" t="n">
        <v>39982.9994212963</v>
      </c>
      <c r="D3097" t="s">
        <v>10204</v>
      </c>
      <c r="E3097" t="s">
        <v>10205</v>
      </c>
      <c r="F3097" t="s">
        <v>10206</v>
      </c>
      <c r="G3097" t="s">
        <v>10207</v>
      </c>
      <c r="H3097" t="s">
        <v>10208</v>
      </c>
    </row>
    <row r="3098" spans="1:8">
      <c r="A3098" t="n">
        <v>3097</v>
      </c>
      <c r="B3098" t="s">
        <v>8</v>
      </c>
      <c r="C3098" s="1" t="n">
        <v>42305.62866898148</v>
      </c>
      <c r="D3098" t="s">
        <v>10209</v>
      </c>
      <c r="E3098" t="s">
        <v>10210</v>
      </c>
      <c r="F3098" t="s">
        <v>10211</v>
      </c>
      <c r="G3098" t="s">
        <v>10212</v>
      </c>
      <c r="H3098" t="s">
        <v>10213</v>
      </c>
    </row>
    <row r="3099" spans="1:8">
      <c r="A3099" t="n">
        <v>3098</v>
      </c>
      <c r="B3099" t="s">
        <v>8</v>
      </c>
      <c r="C3099" s="1" t="n">
        <v>39664.54664351852</v>
      </c>
      <c r="D3099" t="s">
        <v>10214</v>
      </c>
      <c r="E3099" t="s">
        <v>10215</v>
      </c>
      <c r="F3099" t="s">
        <v>376</v>
      </c>
      <c r="G3099" t="s">
        <v>10216</v>
      </c>
      <c r="H3099" t="s">
        <v>10217</v>
      </c>
    </row>
    <row r="3100" spans="1:8">
      <c r="A3100" t="n">
        <v>3099</v>
      </c>
      <c r="B3100" t="s">
        <v>8</v>
      </c>
      <c r="C3100" s="1" t="n">
        <v>42394.75311342593</v>
      </c>
      <c r="D3100" t="s">
        <v>10218</v>
      </c>
      <c r="E3100" t="s">
        <v>6751</v>
      </c>
      <c r="F3100" t="s">
        <v>25</v>
      </c>
      <c r="G3100" t="s">
        <v>10219</v>
      </c>
      <c r="H3100" t="s">
        <v>10220</v>
      </c>
    </row>
    <row r="3101" spans="1:8">
      <c r="A3101" t="n">
        <v>3100</v>
      </c>
      <c r="B3101" t="s">
        <v>8</v>
      </c>
      <c r="C3101" s="1" t="n">
        <v>42195.68180555556</v>
      </c>
      <c r="D3101" t="s">
        <v>10221</v>
      </c>
      <c r="E3101" t="s">
        <v>9142</v>
      </c>
      <c r="F3101" t="s">
        <v>25</v>
      </c>
      <c r="G3101" t="s">
        <v>9143</v>
      </c>
      <c r="H3101" t="s">
        <v>10222</v>
      </c>
    </row>
    <row r="3102" spans="1:8">
      <c r="A3102" t="n">
        <v>3101</v>
      </c>
      <c r="B3102" t="s">
        <v>8</v>
      </c>
      <c r="C3102" s="1" t="n">
        <v>42122.8846875</v>
      </c>
      <c r="D3102" t="s">
        <v>10223</v>
      </c>
      <c r="E3102" t="s">
        <v>146</v>
      </c>
      <c r="F3102" t="s">
        <v>9547</v>
      </c>
      <c r="G3102" t="s">
        <v>10224</v>
      </c>
      <c r="H3102" t="s">
        <v>10225</v>
      </c>
    </row>
    <row r="3103" spans="1:8">
      <c r="A3103" t="n">
        <v>3102</v>
      </c>
      <c r="B3103" t="s">
        <v>8</v>
      </c>
      <c r="C3103" s="1" t="n">
        <v>42236.33164351852</v>
      </c>
      <c r="D3103" t="s">
        <v>10226</v>
      </c>
      <c r="E3103" t="s">
        <v>25</v>
      </c>
      <c r="F3103" t="s">
        <v>30</v>
      </c>
      <c r="G3103" t="s">
        <v>10227</v>
      </c>
      <c r="H3103" t="s">
        <v>10228</v>
      </c>
    </row>
    <row r="3104" spans="1:8">
      <c r="A3104" t="n">
        <v>3103</v>
      </c>
      <c r="B3104" t="s">
        <v>8</v>
      </c>
      <c r="C3104" s="1" t="n">
        <v>41753.70601851852</v>
      </c>
      <c r="D3104" t="s">
        <v>10229</v>
      </c>
      <c r="E3104" t="s">
        <v>319</v>
      </c>
      <c r="F3104" t="s">
        <v>25</v>
      </c>
      <c r="G3104" t="s">
        <v>10230</v>
      </c>
      <c r="H3104" t="s">
        <v>10231</v>
      </c>
    </row>
    <row r="3105" spans="1:8">
      <c r="A3105" t="n">
        <v>3104</v>
      </c>
      <c r="B3105" t="s">
        <v>8</v>
      </c>
      <c r="C3105" s="1" t="n">
        <v>39642.54142361111</v>
      </c>
      <c r="D3105" t="s">
        <v>10232</v>
      </c>
      <c r="E3105" t="s">
        <v>3181</v>
      </c>
      <c r="F3105" t="s">
        <v>10233</v>
      </c>
      <c r="G3105" t="s">
        <v>10234</v>
      </c>
      <c r="H3105" t="s">
        <v>10235</v>
      </c>
    </row>
    <row r="3106" spans="1:8">
      <c r="A3106" t="n">
        <v>3105</v>
      </c>
      <c r="B3106" t="s">
        <v>8</v>
      </c>
      <c r="C3106" s="1" t="n">
        <v>39584.68368055556</v>
      </c>
      <c r="D3106" t="s">
        <v>10236</v>
      </c>
      <c r="E3106" t="s">
        <v>289</v>
      </c>
      <c r="F3106" t="s">
        <v>20</v>
      </c>
      <c r="G3106" t="s">
        <v>10237</v>
      </c>
      <c r="H3106" t="s">
        <v>10238</v>
      </c>
    </row>
    <row r="3107" spans="1:8">
      <c r="A3107" t="n">
        <v>3106</v>
      </c>
      <c r="B3107" t="s">
        <v>1</v>
      </c>
      <c r="C3107" s="1" t="n">
        <v>42230.48721064815</v>
      </c>
      <c r="D3107" t="s">
        <v>10239</v>
      </c>
      <c r="E3107" t="s">
        <v>146</v>
      </c>
      <c r="F3107" t="s">
        <v>270</v>
      </c>
      <c r="G3107" t="s">
        <v>10240</v>
      </c>
      <c r="H3107" t="s">
        <v>10241</v>
      </c>
    </row>
    <row r="3108" spans="1:8">
      <c r="A3108" t="n">
        <v>3107</v>
      </c>
      <c r="B3108" t="s">
        <v>8</v>
      </c>
      <c r="C3108" s="1" t="n">
        <v>41873.63575231482</v>
      </c>
      <c r="D3108" t="s">
        <v>10242</v>
      </c>
      <c r="E3108" t="s">
        <v>10243</v>
      </c>
      <c r="F3108" t="s">
        <v>52</v>
      </c>
      <c r="G3108" t="s">
        <v>10244</v>
      </c>
      <c r="H3108" t="s">
        <v>10245</v>
      </c>
    </row>
    <row r="3109" spans="1:8">
      <c r="A3109" t="n">
        <v>3108</v>
      </c>
      <c r="B3109" t="s">
        <v>8</v>
      </c>
      <c r="C3109" s="1" t="n">
        <v>41190.868125</v>
      </c>
      <c r="D3109" t="s">
        <v>10246</v>
      </c>
      <c r="E3109" t="s">
        <v>10247</v>
      </c>
      <c r="F3109" t="s">
        <v>25</v>
      </c>
      <c r="G3109" t="s">
        <v>10248</v>
      </c>
      <c r="H3109" t="s">
        <v>10249</v>
      </c>
    </row>
    <row r="3110" spans="1:8">
      <c r="A3110" t="n">
        <v>3109</v>
      </c>
      <c r="B3110" t="s">
        <v>8</v>
      </c>
      <c r="C3110" s="1" t="n">
        <v>39640.91059027778</v>
      </c>
      <c r="D3110" t="s">
        <v>10250</v>
      </c>
      <c r="E3110" t="s">
        <v>518</v>
      </c>
      <c r="F3110" t="s">
        <v>5718</v>
      </c>
      <c r="G3110" t="s">
        <v>10251</v>
      </c>
      <c r="H3110" t="s">
        <v>10252</v>
      </c>
    </row>
    <row r="3111" spans="1:8">
      <c r="A3111" t="n">
        <v>3110</v>
      </c>
      <c r="B3111" t="s">
        <v>1</v>
      </c>
      <c r="C3111" s="1" t="n">
        <v>42103.78285879629</v>
      </c>
      <c r="D3111" t="s">
        <v>10253</v>
      </c>
      <c r="E3111" t="s">
        <v>1238</v>
      </c>
      <c r="F3111" t="s">
        <v>5860</v>
      </c>
      <c r="G3111" t="s">
        <v>10254</v>
      </c>
      <c r="H3111" t="s">
        <v>10255</v>
      </c>
    </row>
    <row r="3112" spans="1:8">
      <c r="A3112" t="n">
        <v>3111</v>
      </c>
      <c r="B3112" t="s">
        <v>8</v>
      </c>
      <c r="C3112" s="1" t="n">
        <v>41711.68820601852</v>
      </c>
      <c r="D3112" t="s">
        <v>10256</v>
      </c>
      <c r="E3112" t="s">
        <v>10257</v>
      </c>
      <c r="F3112" t="s">
        <v>25</v>
      </c>
      <c r="G3112" t="s">
        <v>10258</v>
      </c>
      <c r="H3112" t="s">
        <v>10259</v>
      </c>
    </row>
    <row r="3113" spans="1:8">
      <c r="A3113" t="n">
        <v>3112</v>
      </c>
      <c r="B3113" t="s">
        <v>8</v>
      </c>
      <c r="C3113" s="1" t="n">
        <v>39457.79248842593</v>
      </c>
      <c r="D3113" t="s">
        <v>10260</v>
      </c>
      <c r="E3113" t="s">
        <v>1891</v>
      </c>
      <c r="F3113" t="s">
        <v>10261</v>
      </c>
      <c r="G3113" t="s">
        <v>10262</v>
      </c>
      <c r="H3113" t="s">
        <v>10263</v>
      </c>
    </row>
    <row r="3114" spans="1:8">
      <c r="A3114" t="n">
        <v>3113</v>
      </c>
      <c r="B3114" t="s">
        <v>8</v>
      </c>
      <c r="C3114" s="1" t="n">
        <v>42224.94997685185</v>
      </c>
      <c r="D3114" t="s">
        <v>10264</v>
      </c>
      <c r="E3114" t="s">
        <v>25</v>
      </c>
      <c r="F3114" t="s">
        <v>2284</v>
      </c>
      <c r="G3114" t="s">
        <v>10265</v>
      </c>
      <c r="H3114" t="s">
        <v>10266</v>
      </c>
    </row>
    <row r="3115" spans="1:8">
      <c r="A3115" t="n">
        <v>3114</v>
      </c>
      <c r="B3115" t="s">
        <v>8</v>
      </c>
      <c r="C3115" s="1" t="n">
        <v>42068.93923611111</v>
      </c>
      <c r="D3115" t="s">
        <v>10267</v>
      </c>
      <c r="E3115" t="s">
        <v>6203</v>
      </c>
      <c r="F3115" t="s">
        <v>25</v>
      </c>
      <c r="G3115" t="s">
        <v>10268</v>
      </c>
      <c r="H3115" t="s">
        <v>10269</v>
      </c>
    </row>
    <row r="3116" spans="1:8">
      <c r="A3116" t="n">
        <v>3115</v>
      </c>
      <c r="B3116" t="s">
        <v>8</v>
      </c>
      <c r="C3116" s="1" t="n">
        <v>42352.62826388889</v>
      </c>
      <c r="D3116" t="s">
        <v>10270</v>
      </c>
      <c r="E3116" t="s">
        <v>10271</v>
      </c>
      <c r="F3116" t="s">
        <v>56</v>
      </c>
      <c r="G3116" t="s">
        <v>10272</v>
      </c>
      <c r="H3116" t="s">
        <v>10273</v>
      </c>
    </row>
    <row r="3117" spans="1:8">
      <c r="A3117" t="n">
        <v>3116</v>
      </c>
      <c r="B3117" t="s">
        <v>8</v>
      </c>
      <c r="C3117" s="1" t="n">
        <v>39726.66497685185</v>
      </c>
      <c r="D3117" t="s">
        <v>10274</v>
      </c>
      <c r="E3117" t="s">
        <v>56</v>
      </c>
      <c r="F3117" t="s">
        <v>56</v>
      </c>
      <c r="G3117" t="s">
        <v>10275</v>
      </c>
      <c r="H3117" t="s">
        <v>10276</v>
      </c>
    </row>
    <row r="3118" spans="1:8">
      <c r="A3118" t="n">
        <v>3117</v>
      </c>
      <c r="B3118" t="s">
        <v>1</v>
      </c>
      <c r="C3118" s="1" t="n">
        <v>42286.5837962963</v>
      </c>
      <c r="D3118" t="s">
        <v>10277</v>
      </c>
      <c r="E3118" t="s">
        <v>10278</v>
      </c>
      <c r="F3118" t="s">
        <v>6854</v>
      </c>
      <c r="G3118" t="s">
        <v>10279</v>
      </c>
      <c r="H3118" t="s">
        <v>10280</v>
      </c>
    </row>
    <row r="3119" spans="1:8">
      <c r="A3119" t="n">
        <v>3118</v>
      </c>
      <c r="B3119" t="s">
        <v>8</v>
      </c>
      <c r="C3119" s="1" t="n">
        <v>42429.65104166666</v>
      </c>
      <c r="D3119" t="s">
        <v>10281</v>
      </c>
      <c r="E3119" t="s">
        <v>2965</v>
      </c>
      <c r="F3119" t="s">
        <v>25</v>
      </c>
      <c r="G3119" t="s">
        <v>10282</v>
      </c>
      <c r="H3119" t="s">
        <v>10283</v>
      </c>
    </row>
    <row r="3120" spans="1:8">
      <c r="A3120" t="n">
        <v>3119</v>
      </c>
      <c r="B3120" t="s">
        <v>8</v>
      </c>
      <c r="C3120" s="1" t="n">
        <v>42290.14715277778</v>
      </c>
      <c r="D3120" t="s">
        <v>10284</v>
      </c>
      <c r="E3120" t="s">
        <v>2930</v>
      </c>
      <c r="F3120" t="s">
        <v>10285</v>
      </c>
      <c r="G3120" t="s">
        <v>10286</v>
      </c>
      <c r="H3120" t="s">
        <v>10287</v>
      </c>
    </row>
    <row r="3121" spans="1:8">
      <c r="A3121" t="n">
        <v>3120</v>
      </c>
      <c r="B3121" t="s">
        <v>8</v>
      </c>
      <c r="C3121" s="1" t="n">
        <v>42449.88127314814</v>
      </c>
      <c r="D3121" t="s">
        <v>10288</v>
      </c>
      <c r="E3121" t="s">
        <v>10289</v>
      </c>
      <c r="F3121" t="s">
        <v>52</v>
      </c>
      <c r="G3121" t="s">
        <v>10290</v>
      </c>
      <c r="H3121" t="s">
        <v>10291</v>
      </c>
    </row>
    <row r="3122" spans="1:8">
      <c r="A3122" t="n">
        <v>3121</v>
      </c>
      <c r="B3122" t="s">
        <v>8</v>
      </c>
      <c r="C3122" s="1" t="n">
        <v>42339.8474074074</v>
      </c>
      <c r="D3122" t="s">
        <v>10292</v>
      </c>
      <c r="E3122" t="s">
        <v>25</v>
      </c>
      <c r="F3122" t="s">
        <v>6755</v>
      </c>
      <c r="G3122" t="s">
        <v>10293</v>
      </c>
      <c r="H3122" t="s">
        <v>10294</v>
      </c>
    </row>
    <row r="3123" spans="1:8">
      <c r="A3123" t="n">
        <v>3122</v>
      </c>
      <c r="B3123" t="s">
        <v>8</v>
      </c>
      <c r="C3123" s="1" t="n">
        <v>42088.69287037037</v>
      </c>
      <c r="D3123" t="s">
        <v>10295</v>
      </c>
      <c r="E3123" t="s">
        <v>6629</v>
      </c>
      <c r="F3123" t="s">
        <v>10296</v>
      </c>
      <c r="G3123" t="s">
        <v>10297</v>
      </c>
      <c r="H3123" t="s">
        <v>10298</v>
      </c>
    </row>
    <row r="3124" spans="1:8">
      <c r="A3124" t="n">
        <v>3123</v>
      </c>
      <c r="B3124" t="s">
        <v>1</v>
      </c>
      <c r="C3124" s="1" t="n">
        <v>41800.65653935185</v>
      </c>
      <c r="D3124" t="s">
        <v>10299</v>
      </c>
      <c r="E3124" t="s">
        <v>6654</v>
      </c>
      <c r="F3124" t="s">
        <v>6988</v>
      </c>
      <c r="G3124" t="s">
        <v>10300</v>
      </c>
      <c r="H3124" t="s">
        <v>10301</v>
      </c>
    </row>
    <row r="3125" spans="1:8">
      <c r="A3125" t="n">
        <v>3124</v>
      </c>
      <c r="B3125" t="s">
        <v>8</v>
      </c>
      <c r="C3125" s="1" t="n">
        <v>40122.68703703704</v>
      </c>
      <c r="D3125" t="s">
        <v>10302</v>
      </c>
      <c r="E3125" t="s">
        <v>19</v>
      </c>
      <c r="F3125" t="s">
        <v>20</v>
      </c>
      <c r="G3125" t="s">
        <v>10303</v>
      </c>
      <c r="H3125" t="s">
        <v>10304</v>
      </c>
    </row>
    <row r="3126" spans="1:8">
      <c r="A3126" t="n">
        <v>3125</v>
      </c>
      <c r="B3126" t="s">
        <v>8</v>
      </c>
      <c r="C3126" s="1" t="n">
        <v>42033.96726851852</v>
      </c>
      <c r="D3126" t="s">
        <v>10305</v>
      </c>
      <c r="E3126" t="s">
        <v>271</v>
      </c>
      <c r="F3126" t="s">
        <v>25</v>
      </c>
      <c r="G3126" t="s">
        <v>10306</v>
      </c>
      <c r="H3126" t="s">
        <v>10307</v>
      </c>
    </row>
    <row r="3127" spans="1:8">
      <c r="A3127" t="n">
        <v>3126</v>
      </c>
      <c r="B3127" t="s">
        <v>1</v>
      </c>
      <c r="C3127" s="1" t="n">
        <v>42394.83445601852</v>
      </c>
      <c r="D3127" t="s">
        <v>10308</v>
      </c>
      <c r="E3127" t="s">
        <v>24</v>
      </c>
      <c r="F3127" t="s">
        <v>25</v>
      </c>
      <c r="G3127" t="s">
        <v>10309</v>
      </c>
      <c r="H3127" t="s">
        <v>10310</v>
      </c>
    </row>
    <row r="3128" spans="1:8">
      <c r="A3128" t="n">
        <v>3127</v>
      </c>
      <c r="B3128" t="s">
        <v>8</v>
      </c>
      <c r="C3128" s="1" t="n">
        <v>41254.9600462963</v>
      </c>
      <c r="D3128" t="s">
        <v>10311</v>
      </c>
      <c r="E3128" t="s">
        <v>10312</v>
      </c>
      <c r="F3128" t="s">
        <v>10313</v>
      </c>
      <c r="G3128" t="s">
        <v>10314</v>
      </c>
      <c r="H3128" t="s">
        <v>10315</v>
      </c>
    </row>
    <row r="3129" spans="1:8">
      <c r="A3129" t="n">
        <v>3128</v>
      </c>
      <c r="B3129" t="s">
        <v>1</v>
      </c>
      <c r="C3129" s="1" t="n">
        <v>42167.6237962963</v>
      </c>
      <c r="D3129" t="s">
        <v>10316</v>
      </c>
      <c r="E3129" t="s">
        <v>9633</v>
      </c>
      <c r="F3129" t="s">
        <v>10317</v>
      </c>
      <c r="G3129" t="s">
        <v>10318</v>
      </c>
      <c r="H3129" t="s">
        <v>10319</v>
      </c>
    </row>
    <row r="3130" spans="1:8">
      <c r="A3130" t="n">
        <v>3129</v>
      </c>
      <c r="B3130" t="s">
        <v>8</v>
      </c>
      <c r="C3130" s="1" t="n">
        <v>39794.84886574074</v>
      </c>
      <c r="D3130" t="s">
        <v>10320</v>
      </c>
      <c r="E3130" t="s">
        <v>1808</v>
      </c>
      <c r="F3130" t="s">
        <v>387</v>
      </c>
      <c r="G3130" t="s">
        <v>10321</v>
      </c>
      <c r="H3130" t="s">
        <v>10322</v>
      </c>
    </row>
    <row r="3131" spans="1:8">
      <c r="A3131" t="n">
        <v>3130</v>
      </c>
      <c r="B3131" t="s">
        <v>8</v>
      </c>
      <c r="C3131" s="1" t="n">
        <v>42055.6533449074</v>
      </c>
      <c r="D3131" t="s">
        <v>10323</v>
      </c>
      <c r="E3131" t="s">
        <v>67</v>
      </c>
      <c r="F3131" t="s">
        <v>68</v>
      </c>
      <c r="G3131" t="s">
        <v>10324</v>
      </c>
      <c r="H3131" t="s">
        <v>10325</v>
      </c>
    </row>
    <row r="3132" spans="1:8">
      <c r="A3132" t="n">
        <v>3131</v>
      </c>
      <c r="B3132" t="s">
        <v>1</v>
      </c>
      <c r="C3132" s="1" t="n">
        <v>42420.22341435185</v>
      </c>
      <c r="D3132" t="s">
        <v>10326</v>
      </c>
      <c r="E3132" t="s">
        <v>10327</v>
      </c>
      <c r="F3132" t="s">
        <v>10328</v>
      </c>
      <c r="G3132" t="s">
        <v>10329</v>
      </c>
      <c r="H3132" t="s">
        <v>10330</v>
      </c>
    </row>
    <row r="3133" spans="1:8">
      <c r="A3133" t="n">
        <v>3132</v>
      </c>
      <c r="B3133" t="s">
        <v>8</v>
      </c>
      <c r="C3133" s="1" t="n">
        <v>42125.75414351852</v>
      </c>
      <c r="D3133" t="s">
        <v>10331</v>
      </c>
      <c r="E3133" t="s">
        <v>24</v>
      </c>
      <c r="F3133" t="s">
        <v>25</v>
      </c>
      <c r="G3133" t="s">
        <v>10332</v>
      </c>
      <c r="H3133" t="s">
        <v>10333</v>
      </c>
    </row>
    <row r="3134" spans="1:8">
      <c r="A3134" t="n">
        <v>3133</v>
      </c>
      <c r="B3134" t="s">
        <v>8</v>
      </c>
      <c r="C3134" s="1" t="n">
        <v>42015.45216435185</v>
      </c>
      <c r="D3134" t="s">
        <v>10334</v>
      </c>
      <c r="E3134" t="s">
        <v>10335</v>
      </c>
      <c r="F3134" t="s">
        <v>52</v>
      </c>
      <c r="G3134" t="s">
        <v>10336</v>
      </c>
      <c r="H3134" t="s">
        <v>10337</v>
      </c>
    </row>
    <row r="3135" spans="1:8">
      <c r="A3135" t="n">
        <v>3134</v>
      </c>
      <c r="B3135" t="s">
        <v>8</v>
      </c>
      <c r="C3135" s="1" t="n">
        <v>41656.06751157407</v>
      </c>
      <c r="D3135" t="s">
        <v>10338</v>
      </c>
      <c r="E3135" t="s">
        <v>25</v>
      </c>
      <c r="F3135" t="s">
        <v>6654</v>
      </c>
      <c r="G3135" t="s">
        <v>10339</v>
      </c>
      <c r="H3135" t="s">
        <v>10340</v>
      </c>
    </row>
    <row r="3136" spans="1:8">
      <c r="A3136" t="n">
        <v>3135</v>
      </c>
      <c r="B3136" t="s">
        <v>8</v>
      </c>
      <c r="C3136" s="1" t="n">
        <v>39762.10582175926</v>
      </c>
      <c r="D3136" t="s">
        <v>10341</v>
      </c>
      <c r="E3136" t="s">
        <v>56</v>
      </c>
      <c r="F3136" t="s">
        <v>10342</v>
      </c>
      <c r="G3136" t="s">
        <v>10343</v>
      </c>
      <c r="H3136" t="s">
        <v>10344</v>
      </c>
    </row>
    <row r="3137" spans="1:8">
      <c r="A3137" t="n">
        <v>3136</v>
      </c>
      <c r="B3137" t="s">
        <v>8</v>
      </c>
      <c r="C3137" s="1" t="n">
        <v>42003.88318287037</v>
      </c>
      <c r="D3137" t="s">
        <v>10345</v>
      </c>
      <c r="E3137" t="s">
        <v>10346</v>
      </c>
      <c r="F3137" t="s">
        <v>2226</v>
      </c>
      <c r="G3137" t="s">
        <v>10347</v>
      </c>
      <c r="H3137" t="s">
        <v>10348</v>
      </c>
    </row>
    <row r="3138" spans="1:8">
      <c r="A3138" t="n">
        <v>3137</v>
      </c>
      <c r="B3138" t="s">
        <v>8</v>
      </c>
      <c r="C3138" s="1" t="n">
        <v>42428.98427083333</v>
      </c>
      <c r="D3138" t="s">
        <v>10349</v>
      </c>
      <c r="E3138" t="s">
        <v>10350</v>
      </c>
      <c r="F3138" t="s">
        <v>10351</v>
      </c>
      <c r="G3138" t="s">
        <v>10352</v>
      </c>
      <c r="H3138" t="s">
        <v>10353</v>
      </c>
    </row>
    <row r="3139" spans="1:8">
      <c r="A3139" t="n">
        <v>3138</v>
      </c>
      <c r="B3139" t="s">
        <v>8</v>
      </c>
      <c r="C3139" s="1" t="n">
        <v>40786.66857638889</v>
      </c>
      <c r="D3139" t="s">
        <v>10354</v>
      </c>
      <c r="E3139" t="s">
        <v>7089</v>
      </c>
      <c r="F3139" t="s">
        <v>10355</v>
      </c>
      <c r="G3139" t="s">
        <v>10356</v>
      </c>
      <c r="H3139" t="s">
        <v>10357</v>
      </c>
    </row>
    <row r="3140" spans="1:8">
      <c r="A3140" t="n">
        <v>3139</v>
      </c>
      <c r="B3140" t="s">
        <v>1</v>
      </c>
      <c r="C3140" s="1" t="n">
        <v>42413.86341435185</v>
      </c>
      <c r="D3140" t="s">
        <v>10358</v>
      </c>
      <c r="E3140" t="s">
        <v>10359</v>
      </c>
      <c r="F3140" t="s">
        <v>25</v>
      </c>
      <c r="G3140" t="s">
        <v>10360</v>
      </c>
      <c r="H3140" t="s">
        <v>10361</v>
      </c>
    </row>
    <row r="3141" spans="1:8">
      <c r="A3141" t="n">
        <v>3140</v>
      </c>
      <c r="B3141" t="s">
        <v>8</v>
      </c>
      <c r="C3141" s="1" t="n">
        <v>42313.61391203704</v>
      </c>
      <c r="D3141" t="s">
        <v>10362</v>
      </c>
      <c r="E3141" t="s">
        <v>120</v>
      </c>
      <c r="F3141" t="s">
        <v>52</v>
      </c>
      <c r="G3141" t="s">
        <v>10363</v>
      </c>
      <c r="H3141" t="s">
        <v>10364</v>
      </c>
    </row>
    <row r="3142" spans="1:8">
      <c r="A3142" t="n">
        <v>3141</v>
      </c>
      <c r="B3142" t="s">
        <v>1</v>
      </c>
      <c r="C3142" s="1" t="n">
        <v>42070.97665509259</v>
      </c>
      <c r="D3142" t="s">
        <v>10365</v>
      </c>
      <c r="E3142" t="s">
        <v>48</v>
      </c>
      <c r="F3142" t="s">
        <v>25</v>
      </c>
      <c r="G3142" t="s">
        <v>10366</v>
      </c>
      <c r="H3142" t="s">
        <v>10367</v>
      </c>
    </row>
    <row r="3143" spans="1:8">
      <c r="A3143" t="n">
        <v>3142</v>
      </c>
      <c r="B3143" t="s">
        <v>8</v>
      </c>
      <c r="C3143" s="1" t="n">
        <v>42085.06813657407</v>
      </c>
      <c r="D3143" t="s">
        <v>10368</v>
      </c>
      <c r="E3143" t="s">
        <v>25</v>
      </c>
      <c r="F3143" t="s">
        <v>9202</v>
      </c>
      <c r="G3143" t="s">
        <v>10369</v>
      </c>
      <c r="H3143" t="s">
        <v>10370</v>
      </c>
    </row>
    <row r="3144" spans="1:8">
      <c r="A3144" t="n">
        <v>3143</v>
      </c>
      <c r="B3144" t="s">
        <v>8</v>
      </c>
      <c r="C3144" s="1" t="n">
        <v>42329.00528935185</v>
      </c>
      <c r="D3144" t="s">
        <v>10371</v>
      </c>
      <c r="E3144" t="s">
        <v>10372</v>
      </c>
      <c r="F3144" t="s">
        <v>52</v>
      </c>
      <c r="G3144" t="s">
        <v>10373</v>
      </c>
      <c r="H3144" t="s">
        <v>10374</v>
      </c>
    </row>
    <row r="3145" spans="1:8">
      <c r="A3145" t="n">
        <v>3144</v>
      </c>
      <c r="B3145" t="s">
        <v>8</v>
      </c>
      <c r="C3145" s="1" t="n">
        <v>42405.05717592593</v>
      </c>
      <c r="D3145" t="s">
        <v>10375</v>
      </c>
      <c r="E3145" t="s">
        <v>132</v>
      </c>
      <c r="F3145" t="s">
        <v>10376</v>
      </c>
      <c r="G3145" t="s">
        <v>10377</v>
      </c>
      <c r="H3145" t="s">
        <v>10378</v>
      </c>
    </row>
    <row r="3146" spans="1:8">
      <c r="A3146" t="n">
        <v>3145</v>
      </c>
      <c r="B3146" t="s">
        <v>8</v>
      </c>
      <c r="C3146" s="1" t="n">
        <v>42069.75127314815</v>
      </c>
      <c r="D3146" t="s">
        <v>10379</v>
      </c>
      <c r="E3146" t="s">
        <v>9902</v>
      </c>
      <c r="F3146" t="s">
        <v>1186</v>
      </c>
      <c r="G3146" t="s">
        <v>10380</v>
      </c>
      <c r="H3146" t="s">
        <v>10381</v>
      </c>
    </row>
    <row r="3147" spans="1:8">
      <c r="A3147" t="n">
        <v>3146</v>
      </c>
      <c r="B3147" t="s">
        <v>8</v>
      </c>
      <c r="C3147" s="1" t="n">
        <v>42389.7137037037</v>
      </c>
      <c r="D3147" t="s">
        <v>10382</v>
      </c>
      <c r="E3147" t="s">
        <v>25</v>
      </c>
      <c r="F3147" t="s">
        <v>146</v>
      </c>
      <c r="G3147" t="s">
        <v>10383</v>
      </c>
      <c r="H3147" t="s">
        <v>10384</v>
      </c>
    </row>
    <row r="3148" spans="1:8">
      <c r="A3148" t="n">
        <v>3147</v>
      </c>
      <c r="B3148" t="s">
        <v>8</v>
      </c>
      <c r="C3148" s="1" t="n">
        <v>41976.5275462963</v>
      </c>
      <c r="D3148" t="s">
        <v>10385</v>
      </c>
      <c r="E3148" t="s">
        <v>10386</v>
      </c>
      <c r="F3148" t="s">
        <v>10387</v>
      </c>
      <c r="G3148" t="s">
        <v>10388</v>
      </c>
      <c r="H3148" t="s">
        <v>10389</v>
      </c>
    </row>
    <row r="3149" spans="1:8">
      <c r="A3149" t="n">
        <v>3148</v>
      </c>
      <c r="B3149" t="s">
        <v>8</v>
      </c>
      <c r="C3149" s="1" t="n">
        <v>41261.70600694444</v>
      </c>
      <c r="D3149" t="s">
        <v>10390</v>
      </c>
      <c r="E3149" t="s">
        <v>10391</v>
      </c>
      <c r="F3149" t="s">
        <v>56</v>
      </c>
      <c r="G3149" t="s">
        <v>10392</v>
      </c>
      <c r="H3149" t="s">
        <v>10393</v>
      </c>
    </row>
    <row r="3150" spans="1:8">
      <c r="A3150" t="n">
        <v>3149</v>
      </c>
      <c r="B3150" t="s">
        <v>8</v>
      </c>
      <c r="C3150" s="1" t="n">
        <v>39782.86192129629</v>
      </c>
      <c r="D3150" t="s">
        <v>10394</v>
      </c>
      <c r="E3150" t="s">
        <v>1808</v>
      </c>
      <c r="F3150" t="s">
        <v>387</v>
      </c>
      <c r="G3150" t="s">
        <v>10395</v>
      </c>
      <c r="H3150" t="s">
        <v>10396</v>
      </c>
    </row>
    <row r="3151" spans="1:8">
      <c r="A3151" t="n">
        <v>3150</v>
      </c>
      <c r="B3151" t="s">
        <v>8</v>
      </c>
      <c r="C3151" s="1" t="n">
        <v>42308.65055555556</v>
      </c>
      <c r="D3151" t="s">
        <v>10397</v>
      </c>
      <c r="E3151" t="s">
        <v>319</v>
      </c>
      <c r="F3151" t="s">
        <v>25</v>
      </c>
      <c r="G3151" t="s">
        <v>10398</v>
      </c>
      <c r="H3151" t="s">
        <v>10399</v>
      </c>
    </row>
    <row r="3152" spans="1:8">
      <c r="A3152" t="n">
        <v>3151</v>
      </c>
      <c r="B3152" t="s">
        <v>1</v>
      </c>
      <c r="C3152" s="1" t="n">
        <v>42075.59371527778</v>
      </c>
      <c r="D3152" t="s">
        <v>10400</v>
      </c>
      <c r="E3152" t="s">
        <v>10401</v>
      </c>
      <c r="F3152" t="s">
        <v>10402</v>
      </c>
      <c r="G3152" t="s">
        <v>10403</v>
      </c>
      <c r="H3152" t="s">
        <v>10404</v>
      </c>
    </row>
    <row r="3153" spans="1:8">
      <c r="A3153" t="n">
        <v>3152</v>
      </c>
      <c r="B3153" t="s">
        <v>1</v>
      </c>
      <c r="C3153" s="1" t="n">
        <v>42426.8674537037</v>
      </c>
      <c r="D3153" t="s">
        <v>10405</v>
      </c>
      <c r="E3153" t="s">
        <v>497</v>
      </c>
      <c r="F3153" t="s">
        <v>6554</v>
      </c>
      <c r="G3153" t="s">
        <v>9759</v>
      </c>
      <c r="H3153" t="s">
        <v>10406</v>
      </c>
    </row>
    <row r="3154" spans="1:8">
      <c r="A3154" t="n">
        <v>3153</v>
      </c>
      <c r="B3154" t="s">
        <v>8</v>
      </c>
      <c r="C3154" s="1" t="n">
        <v>42298.72424768518</v>
      </c>
      <c r="D3154" t="s">
        <v>10407</v>
      </c>
      <c r="E3154" t="s">
        <v>24</v>
      </c>
      <c r="F3154" t="s">
        <v>25</v>
      </c>
      <c r="G3154" t="s">
        <v>10408</v>
      </c>
      <c r="H3154" t="s">
        <v>10409</v>
      </c>
    </row>
    <row r="3155" spans="1:8">
      <c r="A3155" t="n">
        <v>3154</v>
      </c>
      <c r="B3155" t="s">
        <v>8</v>
      </c>
      <c r="C3155" s="1" t="n">
        <v>42066.87114583333</v>
      </c>
      <c r="D3155" t="s">
        <v>10410</v>
      </c>
      <c r="E3155" t="s">
        <v>749</v>
      </c>
      <c r="F3155" t="s">
        <v>10411</v>
      </c>
      <c r="G3155" t="s">
        <v>10412</v>
      </c>
      <c r="H3155" t="s">
        <v>10413</v>
      </c>
    </row>
    <row r="3156" spans="1:8">
      <c r="A3156" t="n">
        <v>3155</v>
      </c>
      <c r="B3156" t="s">
        <v>8</v>
      </c>
      <c r="C3156" s="1" t="n">
        <v>39762.09510416666</v>
      </c>
      <c r="D3156" t="s">
        <v>10414</v>
      </c>
      <c r="E3156" t="s">
        <v>2723</v>
      </c>
      <c r="F3156" t="s">
        <v>56</v>
      </c>
      <c r="G3156" t="s">
        <v>8179</v>
      </c>
      <c r="H3156" t="s">
        <v>10415</v>
      </c>
    </row>
    <row r="3157" spans="1:8">
      <c r="A3157" t="n">
        <v>3156</v>
      </c>
      <c r="B3157" t="s">
        <v>8</v>
      </c>
      <c r="C3157" s="1" t="n">
        <v>39632.76935185185</v>
      </c>
      <c r="D3157" t="s">
        <v>10416</v>
      </c>
      <c r="E3157" t="s">
        <v>19</v>
      </c>
      <c r="F3157" t="s">
        <v>20</v>
      </c>
      <c r="G3157" t="s">
        <v>10417</v>
      </c>
      <c r="H3157" t="s">
        <v>10418</v>
      </c>
    </row>
    <row r="3158" spans="1:8">
      <c r="A3158" t="n">
        <v>3157</v>
      </c>
      <c r="B3158" t="s">
        <v>8</v>
      </c>
      <c r="C3158" s="1" t="n">
        <v>42112.80802083333</v>
      </c>
      <c r="D3158" t="s">
        <v>10419</v>
      </c>
      <c r="E3158" t="s">
        <v>497</v>
      </c>
      <c r="F3158" t="s">
        <v>25</v>
      </c>
      <c r="G3158" t="s">
        <v>10420</v>
      </c>
      <c r="H3158" t="s">
        <v>10421</v>
      </c>
    </row>
    <row r="3159" spans="1:8">
      <c r="A3159" t="n">
        <v>3158</v>
      </c>
      <c r="B3159" t="s">
        <v>8</v>
      </c>
      <c r="C3159" s="1" t="n">
        <v>40259.69534722222</v>
      </c>
      <c r="D3159" t="s">
        <v>10422</v>
      </c>
      <c r="E3159" t="s">
        <v>7006</v>
      </c>
      <c r="F3159" t="s">
        <v>56</v>
      </c>
      <c r="G3159" t="s">
        <v>10423</v>
      </c>
      <c r="H3159" t="s">
        <v>10424</v>
      </c>
    </row>
    <row r="3160" spans="1:8">
      <c r="A3160" t="n">
        <v>3159</v>
      </c>
      <c r="B3160" t="s">
        <v>8</v>
      </c>
      <c r="C3160" s="1" t="n">
        <v>41937.93594907408</v>
      </c>
      <c r="D3160" t="s">
        <v>10425</v>
      </c>
      <c r="E3160" t="s">
        <v>10426</v>
      </c>
      <c r="F3160" t="s">
        <v>25</v>
      </c>
      <c r="G3160" t="s">
        <v>10427</v>
      </c>
      <c r="H3160" t="s">
        <v>10428</v>
      </c>
    </row>
    <row r="3161" spans="1:8">
      <c r="A3161" t="n">
        <v>3160</v>
      </c>
      <c r="B3161" t="s">
        <v>8</v>
      </c>
      <c r="C3161" s="1" t="n">
        <v>42167.81247685185</v>
      </c>
      <c r="D3161" t="s">
        <v>10429</v>
      </c>
      <c r="E3161" t="s">
        <v>10430</v>
      </c>
      <c r="F3161" t="s">
        <v>25</v>
      </c>
      <c r="G3161" t="s">
        <v>10431</v>
      </c>
      <c r="H3161" t="s">
        <v>10432</v>
      </c>
    </row>
    <row r="3162" spans="1:8">
      <c r="A3162" t="n">
        <v>3161</v>
      </c>
      <c r="B3162" t="s">
        <v>8</v>
      </c>
      <c r="C3162" s="1" t="n">
        <v>42206.5583912037</v>
      </c>
      <c r="D3162" t="s">
        <v>10433</v>
      </c>
      <c r="E3162" t="s">
        <v>225</v>
      </c>
      <c r="F3162" t="s">
        <v>1293</v>
      </c>
      <c r="G3162" t="s">
        <v>10434</v>
      </c>
      <c r="H3162" t="s">
        <v>10435</v>
      </c>
    </row>
    <row r="3163" spans="1:8">
      <c r="A3163" t="n">
        <v>3162</v>
      </c>
      <c r="B3163" t="s">
        <v>8</v>
      </c>
      <c r="C3163" s="1" t="n">
        <v>42061.81894675926</v>
      </c>
      <c r="D3163" t="s">
        <v>10436</v>
      </c>
      <c r="E3163" t="s">
        <v>4290</v>
      </c>
      <c r="F3163" t="s">
        <v>25</v>
      </c>
      <c r="G3163" t="s">
        <v>10437</v>
      </c>
      <c r="H3163" t="s">
        <v>10438</v>
      </c>
    </row>
    <row r="3164" spans="1:8">
      <c r="A3164" t="n">
        <v>3163</v>
      </c>
      <c r="B3164" t="s">
        <v>8</v>
      </c>
      <c r="C3164" s="1" t="n">
        <v>42430.91732638889</v>
      </c>
      <c r="D3164" t="s">
        <v>10439</v>
      </c>
      <c r="E3164" t="s">
        <v>10440</v>
      </c>
      <c r="F3164" t="s">
        <v>1264</v>
      </c>
      <c r="G3164" t="s">
        <v>10441</v>
      </c>
      <c r="H3164" t="s">
        <v>10442</v>
      </c>
    </row>
    <row r="3165" spans="1:8">
      <c r="A3165" t="n">
        <v>3164</v>
      </c>
      <c r="B3165" t="s">
        <v>8</v>
      </c>
      <c r="C3165" s="1" t="n">
        <v>40073.61642361111</v>
      </c>
      <c r="D3165" t="s">
        <v>10443</v>
      </c>
      <c r="E3165" t="s">
        <v>10444</v>
      </c>
      <c r="F3165" t="s">
        <v>376</v>
      </c>
      <c r="G3165" t="s">
        <v>10445</v>
      </c>
      <c r="H3165" t="s">
        <v>10446</v>
      </c>
    </row>
    <row r="3166" spans="1:8">
      <c r="A3166" t="n">
        <v>3165</v>
      </c>
      <c r="B3166" t="s">
        <v>8</v>
      </c>
      <c r="C3166" s="1" t="n">
        <v>42408.78364583333</v>
      </c>
      <c r="D3166" t="s">
        <v>10447</v>
      </c>
      <c r="E3166" t="s">
        <v>3508</v>
      </c>
      <c r="F3166" t="s">
        <v>10448</v>
      </c>
      <c r="G3166" t="s">
        <v>10449</v>
      </c>
      <c r="H3166" t="s">
        <v>10450</v>
      </c>
    </row>
    <row r="3167" spans="1:8">
      <c r="A3167" t="n">
        <v>3166</v>
      </c>
      <c r="B3167" t="s">
        <v>8</v>
      </c>
      <c r="C3167" s="1" t="n">
        <v>42355.67493055556</v>
      </c>
      <c r="D3167" t="s">
        <v>10451</v>
      </c>
      <c r="E3167" t="s">
        <v>25</v>
      </c>
      <c r="F3167" t="s">
        <v>429</v>
      </c>
      <c r="G3167" t="s">
        <v>10452</v>
      </c>
      <c r="H3167" t="s">
        <v>10453</v>
      </c>
    </row>
    <row r="3168" spans="1:8">
      <c r="A3168" t="n">
        <v>3167</v>
      </c>
      <c r="B3168" t="s">
        <v>1</v>
      </c>
      <c r="C3168" s="1" t="n">
        <v>42224.89471064815</v>
      </c>
      <c r="D3168" t="s">
        <v>10454</v>
      </c>
      <c r="E3168" t="s">
        <v>10455</v>
      </c>
      <c r="F3168" t="s">
        <v>10456</v>
      </c>
      <c r="G3168" t="s">
        <v>10457</v>
      </c>
      <c r="H3168" t="s">
        <v>10458</v>
      </c>
    </row>
    <row r="3169" spans="1:8">
      <c r="A3169" t="n">
        <v>3168</v>
      </c>
      <c r="B3169" t="s">
        <v>1</v>
      </c>
      <c r="C3169" s="1" t="n">
        <v>42411.18223379629</v>
      </c>
      <c r="D3169" t="s">
        <v>10459</v>
      </c>
      <c r="E3169" t="s">
        <v>6588</v>
      </c>
      <c r="F3169" t="s">
        <v>25</v>
      </c>
      <c r="G3169" t="s">
        <v>6589</v>
      </c>
      <c r="H3169" t="s">
        <v>10460</v>
      </c>
    </row>
    <row r="3170" spans="1:8">
      <c r="A3170" t="n">
        <v>3169</v>
      </c>
      <c r="B3170" t="s">
        <v>8</v>
      </c>
      <c r="C3170" s="1" t="n">
        <v>42403.15689814815</v>
      </c>
      <c r="D3170" t="s">
        <v>10461</v>
      </c>
      <c r="E3170" t="s">
        <v>2479</v>
      </c>
      <c r="F3170" t="s">
        <v>10462</v>
      </c>
      <c r="G3170" t="s">
        <v>10463</v>
      </c>
      <c r="H3170" t="s">
        <v>10464</v>
      </c>
    </row>
    <row r="3171" spans="1:8">
      <c r="A3171" t="n">
        <v>3170</v>
      </c>
      <c r="B3171" t="s">
        <v>8</v>
      </c>
      <c r="C3171" s="1" t="n">
        <v>39817.0675</v>
      </c>
      <c r="D3171" t="s">
        <v>10465</v>
      </c>
      <c r="E3171" t="s">
        <v>1852</v>
      </c>
      <c r="F3171" t="s">
        <v>283</v>
      </c>
      <c r="G3171" t="s">
        <v>10466</v>
      </c>
      <c r="H3171" t="s">
        <v>10467</v>
      </c>
    </row>
    <row r="3172" spans="1:8">
      <c r="A3172" t="n">
        <v>3171</v>
      </c>
      <c r="B3172" t="s">
        <v>8</v>
      </c>
      <c r="C3172" s="1" t="n">
        <v>41983.69825231482</v>
      </c>
      <c r="D3172" t="s">
        <v>10468</v>
      </c>
      <c r="E3172" t="s">
        <v>4643</v>
      </c>
      <c r="F3172" t="s">
        <v>1369</v>
      </c>
      <c r="G3172" t="s">
        <v>10469</v>
      </c>
      <c r="H3172" t="s">
        <v>10470</v>
      </c>
    </row>
    <row r="3173" spans="1:8">
      <c r="A3173" t="n">
        <v>3172</v>
      </c>
      <c r="B3173" t="s">
        <v>8</v>
      </c>
      <c r="C3173" s="1" t="n">
        <v>39745.44328703704</v>
      </c>
      <c r="D3173" t="s">
        <v>10471</v>
      </c>
      <c r="E3173" t="s">
        <v>56</v>
      </c>
      <c r="F3173" t="s">
        <v>6543</v>
      </c>
      <c r="G3173" t="s">
        <v>10472</v>
      </c>
      <c r="H3173" t="s">
        <v>10473</v>
      </c>
    </row>
    <row r="3174" spans="1:8">
      <c r="A3174" t="n">
        <v>3173</v>
      </c>
      <c r="B3174" t="s">
        <v>1</v>
      </c>
      <c r="C3174" s="1" t="n">
        <v>42193.76778935185</v>
      </c>
      <c r="D3174" t="s">
        <v>10474</v>
      </c>
      <c r="E3174" t="s">
        <v>146</v>
      </c>
      <c r="F3174" t="s">
        <v>10475</v>
      </c>
      <c r="G3174" t="s">
        <v>10476</v>
      </c>
      <c r="H3174" t="s">
        <v>10477</v>
      </c>
    </row>
    <row r="3175" spans="1:8">
      <c r="A3175" t="n">
        <v>3174</v>
      </c>
      <c r="B3175" t="s">
        <v>8</v>
      </c>
      <c r="C3175" s="1" t="n">
        <v>42390.65590277778</v>
      </c>
      <c r="D3175" t="s">
        <v>10478</v>
      </c>
      <c r="E3175" t="s">
        <v>24</v>
      </c>
      <c r="F3175" t="s">
        <v>25</v>
      </c>
      <c r="G3175" t="s">
        <v>10479</v>
      </c>
      <c r="H3175" t="s">
        <v>10480</v>
      </c>
    </row>
    <row r="3176" spans="1:8">
      <c r="A3176" t="n">
        <v>3175</v>
      </c>
      <c r="B3176" t="s">
        <v>8</v>
      </c>
      <c r="C3176" s="1" t="n">
        <v>42298.92200231482</v>
      </c>
      <c r="D3176" t="s">
        <v>10481</v>
      </c>
      <c r="E3176" t="s">
        <v>2212</v>
      </c>
      <c r="F3176" t="s">
        <v>29</v>
      </c>
      <c r="G3176" t="s">
        <v>10482</v>
      </c>
      <c r="H3176" t="s">
        <v>10483</v>
      </c>
    </row>
    <row r="3177" spans="1:8">
      <c r="A3177" t="n">
        <v>3176</v>
      </c>
      <c r="B3177" t="s">
        <v>1</v>
      </c>
      <c r="C3177" s="1" t="n">
        <v>42244.76685185185</v>
      </c>
      <c r="D3177" t="s">
        <v>10484</v>
      </c>
      <c r="E3177" t="s">
        <v>10485</v>
      </c>
      <c r="F3177" t="s">
        <v>25</v>
      </c>
      <c r="G3177" t="s">
        <v>10486</v>
      </c>
      <c r="H3177" t="s">
        <v>10487</v>
      </c>
    </row>
    <row r="3178" spans="1:8">
      <c r="A3178" t="n">
        <v>3177</v>
      </c>
      <c r="B3178" t="s">
        <v>8</v>
      </c>
      <c r="C3178" s="1" t="n">
        <v>42344.93135416666</v>
      </c>
      <c r="D3178" t="s">
        <v>10488</v>
      </c>
      <c r="E3178" t="s">
        <v>25</v>
      </c>
      <c r="F3178" t="s">
        <v>10489</v>
      </c>
      <c r="G3178" t="s">
        <v>10490</v>
      </c>
      <c r="H3178" t="s">
        <v>10491</v>
      </c>
    </row>
    <row r="3179" spans="1:8">
      <c r="A3179" t="n">
        <v>3178</v>
      </c>
      <c r="B3179" t="s">
        <v>1</v>
      </c>
      <c r="C3179" s="1" t="n">
        <v>42413.935</v>
      </c>
      <c r="D3179" t="s">
        <v>10492</v>
      </c>
      <c r="E3179" t="s">
        <v>24</v>
      </c>
      <c r="F3179" t="s">
        <v>25</v>
      </c>
      <c r="G3179" t="s">
        <v>10493</v>
      </c>
      <c r="H3179" t="s">
        <v>10494</v>
      </c>
    </row>
    <row r="3180" spans="1:8">
      <c r="A3180" t="n">
        <v>3179</v>
      </c>
      <c r="B3180" t="s">
        <v>8</v>
      </c>
      <c r="C3180" s="1" t="n">
        <v>39758.98799768519</v>
      </c>
      <c r="D3180" t="s">
        <v>10495</v>
      </c>
      <c r="E3180" t="s">
        <v>56</v>
      </c>
      <c r="F3180" t="s">
        <v>10496</v>
      </c>
      <c r="G3180" t="s">
        <v>10497</v>
      </c>
      <c r="H3180" t="s">
        <v>10498</v>
      </c>
    </row>
    <row r="3181" spans="1:8">
      <c r="A3181" t="n">
        <v>3180</v>
      </c>
      <c r="B3181" t="s">
        <v>8</v>
      </c>
      <c r="C3181" s="1" t="n">
        <v>42332.52700231481</v>
      </c>
      <c r="D3181" t="s">
        <v>10499</v>
      </c>
      <c r="E3181" t="s">
        <v>6675</v>
      </c>
      <c r="F3181" t="s">
        <v>25</v>
      </c>
      <c r="G3181" t="s">
        <v>10500</v>
      </c>
      <c r="H3181" t="s">
        <v>10501</v>
      </c>
    </row>
    <row r="3182" spans="1:8">
      <c r="A3182" t="n">
        <v>3181</v>
      </c>
      <c r="B3182" t="s">
        <v>8</v>
      </c>
      <c r="C3182" s="1" t="n">
        <v>39693.02547453704</v>
      </c>
      <c r="D3182" t="s">
        <v>10502</v>
      </c>
      <c r="E3182" t="s">
        <v>3045</v>
      </c>
      <c r="F3182" t="s">
        <v>10503</v>
      </c>
      <c r="G3182" t="s">
        <v>10504</v>
      </c>
      <c r="H3182" t="s">
        <v>10505</v>
      </c>
    </row>
    <row r="3183" spans="1:8">
      <c r="A3183" t="n">
        <v>3182</v>
      </c>
      <c r="B3183" t="s">
        <v>8</v>
      </c>
      <c r="C3183" s="1" t="n">
        <v>42230.67195601852</v>
      </c>
      <c r="D3183" t="s">
        <v>10506</v>
      </c>
      <c r="E3183" t="s">
        <v>2479</v>
      </c>
      <c r="F3183" t="s">
        <v>10507</v>
      </c>
      <c r="G3183" t="s">
        <v>10508</v>
      </c>
      <c r="H3183" t="s">
        <v>10509</v>
      </c>
    </row>
    <row r="3184" spans="1:8">
      <c r="A3184" t="n">
        <v>3183</v>
      </c>
      <c r="B3184" t="s">
        <v>8</v>
      </c>
      <c r="C3184" s="1" t="n">
        <v>41257.80143518518</v>
      </c>
      <c r="D3184" t="s">
        <v>10510</v>
      </c>
      <c r="E3184" t="s">
        <v>6614</v>
      </c>
      <c r="F3184" t="s">
        <v>56</v>
      </c>
      <c r="G3184" t="s">
        <v>10511</v>
      </c>
      <c r="H3184" t="s">
        <v>10512</v>
      </c>
    </row>
    <row r="3185" spans="1:8">
      <c r="A3185" t="n">
        <v>3184</v>
      </c>
      <c r="B3185" t="s">
        <v>8</v>
      </c>
      <c r="C3185" s="1" t="n">
        <v>39435.94202546297</v>
      </c>
      <c r="D3185" t="s">
        <v>10513</v>
      </c>
      <c r="E3185" t="s">
        <v>10514</v>
      </c>
      <c r="F3185" t="s">
        <v>10515</v>
      </c>
      <c r="G3185" t="s">
        <v>10516</v>
      </c>
      <c r="H3185" t="s">
        <v>10517</v>
      </c>
    </row>
    <row r="3186" spans="1:8">
      <c r="A3186" t="n">
        <v>3185</v>
      </c>
      <c r="B3186" t="s">
        <v>8</v>
      </c>
      <c r="C3186" s="1" t="n">
        <v>41234.51626157408</v>
      </c>
      <c r="D3186" t="s">
        <v>10518</v>
      </c>
      <c r="E3186" t="s">
        <v>6796</v>
      </c>
      <c r="F3186" t="s">
        <v>56</v>
      </c>
      <c r="G3186" t="s">
        <v>10519</v>
      </c>
      <c r="H3186" t="s">
        <v>10520</v>
      </c>
    </row>
    <row r="3187" spans="1:8">
      <c r="A3187" t="n">
        <v>3186</v>
      </c>
      <c r="B3187" t="s">
        <v>8</v>
      </c>
      <c r="C3187" s="1" t="n">
        <v>42163.11733796296</v>
      </c>
      <c r="D3187" t="s">
        <v>10521</v>
      </c>
      <c r="E3187" t="s">
        <v>5837</v>
      </c>
      <c r="F3187" t="s">
        <v>1264</v>
      </c>
      <c r="G3187" t="s">
        <v>10522</v>
      </c>
      <c r="H3187" t="s">
        <v>10523</v>
      </c>
    </row>
    <row r="3188" spans="1:8">
      <c r="A3188" t="n">
        <v>3187</v>
      </c>
      <c r="B3188" t="s">
        <v>8</v>
      </c>
      <c r="C3188" s="1" t="n">
        <v>42211.76018518519</v>
      </c>
      <c r="D3188" t="s">
        <v>10524</v>
      </c>
      <c r="E3188" t="s">
        <v>10525</v>
      </c>
      <c r="F3188" t="s">
        <v>1264</v>
      </c>
      <c r="G3188" t="s">
        <v>10526</v>
      </c>
      <c r="H3188" t="s">
        <v>10527</v>
      </c>
    </row>
    <row r="3189" spans="1:8">
      <c r="A3189" t="n">
        <v>3188</v>
      </c>
      <c r="B3189" t="s">
        <v>8</v>
      </c>
      <c r="C3189" s="1" t="n">
        <v>42402.87222222222</v>
      </c>
      <c r="D3189" t="s">
        <v>10528</v>
      </c>
      <c r="E3189" t="s">
        <v>25</v>
      </c>
      <c r="F3189" t="s">
        <v>10529</v>
      </c>
      <c r="G3189" t="s">
        <v>10530</v>
      </c>
      <c r="H3189" t="s">
        <v>10531</v>
      </c>
    </row>
    <row r="3190" spans="1:8">
      <c r="A3190" t="n">
        <v>3189</v>
      </c>
      <c r="B3190" t="s">
        <v>1</v>
      </c>
      <c r="C3190" s="1" t="n">
        <v>42122.9522337963</v>
      </c>
      <c r="D3190" t="s">
        <v>10532</v>
      </c>
      <c r="E3190" t="s">
        <v>931</v>
      </c>
      <c r="F3190" t="s">
        <v>146</v>
      </c>
      <c r="G3190" t="s">
        <v>10533</v>
      </c>
      <c r="H3190" t="s">
        <v>10534</v>
      </c>
    </row>
    <row r="3191" spans="1:8">
      <c r="A3191" t="n">
        <v>3190</v>
      </c>
      <c r="B3191" t="s">
        <v>1</v>
      </c>
      <c r="C3191" s="1" t="n">
        <v>42177.93797453704</v>
      </c>
      <c r="D3191" t="s">
        <v>10535</v>
      </c>
      <c r="E3191" t="s">
        <v>24</v>
      </c>
      <c r="F3191" t="s">
        <v>25</v>
      </c>
      <c r="G3191" t="s">
        <v>10536</v>
      </c>
      <c r="H3191" t="s">
        <v>10537</v>
      </c>
    </row>
    <row r="3192" spans="1:8">
      <c r="A3192" t="n">
        <v>3191</v>
      </c>
      <c r="B3192" t="s">
        <v>8</v>
      </c>
      <c r="C3192" s="1" t="n">
        <v>42054.86645833333</v>
      </c>
      <c r="D3192" t="s">
        <v>10538</v>
      </c>
      <c r="E3192" t="s">
        <v>10539</v>
      </c>
      <c r="F3192" t="s">
        <v>387</v>
      </c>
      <c r="G3192" t="s">
        <v>10540</v>
      </c>
      <c r="H3192" t="s">
        <v>10541</v>
      </c>
    </row>
    <row r="3193" spans="1:8">
      <c r="A3193" t="n">
        <v>3192</v>
      </c>
      <c r="B3193" t="s">
        <v>1</v>
      </c>
      <c r="C3193" s="1" t="n">
        <v>42137.60555555556</v>
      </c>
      <c r="D3193" t="s">
        <v>10542</v>
      </c>
      <c r="E3193" t="s">
        <v>1238</v>
      </c>
      <c r="F3193" t="s">
        <v>87</v>
      </c>
      <c r="G3193" t="s">
        <v>10543</v>
      </c>
      <c r="H3193" t="s">
        <v>10544</v>
      </c>
    </row>
    <row r="3194" spans="1:8">
      <c r="A3194" t="n">
        <v>3193</v>
      </c>
      <c r="B3194" t="s">
        <v>1</v>
      </c>
      <c r="C3194" s="1" t="n">
        <v>42246.5965625</v>
      </c>
      <c r="D3194" t="s">
        <v>10545</v>
      </c>
      <c r="E3194" t="s">
        <v>7313</v>
      </c>
      <c r="F3194" t="s">
        <v>25</v>
      </c>
      <c r="G3194" t="s">
        <v>10546</v>
      </c>
      <c r="H3194" t="s">
        <v>10547</v>
      </c>
    </row>
    <row r="3195" spans="1:8">
      <c r="A3195" t="n">
        <v>3194</v>
      </c>
      <c r="B3195" t="s">
        <v>8</v>
      </c>
      <c r="C3195" s="1" t="n">
        <v>42034.84236111111</v>
      </c>
      <c r="D3195" t="s">
        <v>10548</v>
      </c>
      <c r="E3195" t="s">
        <v>67</v>
      </c>
      <c r="F3195" t="s">
        <v>68</v>
      </c>
      <c r="G3195" t="s">
        <v>10549</v>
      </c>
      <c r="H3195" t="s">
        <v>10550</v>
      </c>
    </row>
    <row r="3196" spans="1:8">
      <c r="A3196" t="n">
        <v>3195</v>
      </c>
      <c r="B3196" t="s">
        <v>8</v>
      </c>
      <c r="C3196" s="1" t="n">
        <v>42438.12258101852</v>
      </c>
      <c r="D3196" t="s">
        <v>10551</v>
      </c>
      <c r="E3196" t="s">
        <v>319</v>
      </c>
      <c r="F3196" t="s">
        <v>10552</v>
      </c>
      <c r="G3196" t="s">
        <v>10553</v>
      </c>
      <c r="H3196" t="s">
        <v>10554</v>
      </c>
    </row>
    <row r="3197" spans="1:8">
      <c r="A3197" t="n">
        <v>3196</v>
      </c>
      <c r="B3197" t="s">
        <v>8</v>
      </c>
      <c r="C3197" s="1" t="n">
        <v>40319.94876157407</v>
      </c>
      <c r="D3197" t="s">
        <v>10555</v>
      </c>
      <c r="E3197" t="s">
        <v>8420</v>
      </c>
      <c r="F3197" t="s">
        <v>56</v>
      </c>
      <c r="G3197" t="s">
        <v>10556</v>
      </c>
      <c r="H3197" t="s">
        <v>10557</v>
      </c>
    </row>
    <row r="3198" spans="1:8">
      <c r="A3198" t="n">
        <v>3197</v>
      </c>
      <c r="B3198" t="s">
        <v>8</v>
      </c>
      <c r="C3198" s="1" t="n">
        <v>42117.80553240741</v>
      </c>
      <c r="D3198" t="s">
        <v>10558</v>
      </c>
      <c r="E3198" t="s">
        <v>984</v>
      </c>
      <c r="F3198" t="s">
        <v>10559</v>
      </c>
      <c r="G3198" t="s">
        <v>10560</v>
      </c>
      <c r="H3198" t="s">
        <v>10561</v>
      </c>
    </row>
    <row r="3199" spans="1:8">
      <c r="A3199" t="n">
        <v>3198</v>
      </c>
      <c r="B3199" t="s">
        <v>8</v>
      </c>
      <c r="C3199" s="1" t="n">
        <v>42243.67614583333</v>
      </c>
      <c r="D3199" t="s">
        <v>10562</v>
      </c>
      <c r="E3199" t="s">
        <v>25</v>
      </c>
      <c r="F3199" t="s">
        <v>739</v>
      </c>
      <c r="G3199" t="s">
        <v>10563</v>
      </c>
      <c r="H3199" t="s">
        <v>10564</v>
      </c>
    </row>
    <row r="3200" spans="1:8">
      <c r="A3200" t="n">
        <v>3199</v>
      </c>
      <c r="B3200" t="s">
        <v>8</v>
      </c>
      <c r="C3200" s="1" t="n">
        <v>40574.0075462963</v>
      </c>
      <c r="D3200" t="s">
        <v>10565</v>
      </c>
      <c r="E3200" t="s">
        <v>10</v>
      </c>
      <c r="F3200" t="s">
        <v>10566</v>
      </c>
      <c r="G3200" t="s">
        <v>10567</v>
      </c>
      <c r="H3200" t="s">
        <v>10568</v>
      </c>
    </row>
    <row r="3201" spans="1:8">
      <c r="A3201" t="n">
        <v>3200</v>
      </c>
      <c r="B3201" t="s">
        <v>8</v>
      </c>
      <c r="C3201" s="1" t="n">
        <v>42382.05892361111</v>
      </c>
      <c r="D3201" t="s">
        <v>10569</v>
      </c>
      <c r="E3201" t="s">
        <v>270</v>
      </c>
      <c r="F3201" t="s">
        <v>10570</v>
      </c>
      <c r="G3201" t="s">
        <v>10571</v>
      </c>
      <c r="H3201" t="s">
        <v>10572</v>
      </c>
    </row>
    <row r="3202" spans="1:8">
      <c r="A3202" t="n">
        <v>3201</v>
      </c>
      <c r="B3202" t="s">
        <v>8</v>
      </c>
      <c r="C3202" s="1" t="n">
        <v>40399.70159722222</v>
      </c>
      <c r="D3202" t="s">
        <v>10573</v>
      </c>
      <c r="E3202" t="s">
        <v>10574</v>
      </c>
      <c r="F3202" t="s">
        <v>20</v>
      </c>
      <c r="G3202" t="s">
        <v>10575</v>
      </c>
      <c r="H3202" t="s">
        <v>10576</v>
      </c>
    </row>
    <row r="3203" spans="1:8">
      <c r="A3203" t="n">
        <v>3202</v>
      </c>
      <c r="B3203" t="s">
        <v>1</v>
      </c>
      <c r="C3203" s="1" t="n">
        <v>42278.01623842592</v>
      </c>
      <c r="D3203" t="s">
        <v>10577</v>
      </c>
      <c r="E3203" t="s">
        <v>8361</v>
      </c>
      <c r="F3203" t="s">
        <v>25</v>
      </c>
      <c r="G3203" t="s">
        <v>10578</v>
      </c>
      <c r="H3203" t="s">
        <v>10579</v>
      </c>
    </row>
    <row r="3204" spans="1:8">
      <c r="A3204" t="n">
        <v>3203</v>
      </c>
      <c r="B3204" t="s">
        <v>1</v>
      </c>
      <c r="C3204" s="1" t="n">
        <v>42269.82831018518</v>
      </c>
      <c r="D3204" t="s">
        <v>10580</v>
      </c>
      <c r="E3204" t="s">
        <v>984</v>
      </c>
      <c r="F3204" t="s">
        <v>8382</v>
      </c>
      <c r="G3204" t="s">
        <v>10581</v>
      </c>
      <c r="H3204" t="s">
        <v>10582</v>
      </c>
    </row>
    <row r="3205" spans="1:8">
      <c r="A3205" t="n">
        <v>3204</v>
      </c>
      <c r="B3205" t="s">
        <v>8</v>
      </c>
      <c r="C3205" s="1" t="n">
        <v>42424.00157407407</v>
      </c>
      <c r="D3205" t="s">
        <v>10583</v>
      </c>
      <c r="E3205" t="s">
        <v>8859</v>
      </c>
      <c r="F3205" t="s">
        <v>7510</v>
      </c>
      <c r="G3205" t="s">
        <v>10584</v>
      </c>
      <c r="H3205" t="s">
        <v>10585</v>
      </c>
    </row>
    <row r="3206" spans="1:8">
      <c r="A3206" t="n">
        <v>3205</v>
      </c>
      <c r="B3206" t="s">
        <v>8</v>
      </c>
      <c r="C3206" s="1" t="n">
        <v>42116.00155092592</v>
      </c>
      <c r="D3206" t="s">
        <v>10586</v>
      </c>
      <c r="E3206" t="s">
        <v>24</v>
      </c>
      <c r="F3206" t="s">
        <v>25</v>
      </c>
      <c r="G3206" t="s">
        <v>10587</v>
      </c>
      <c r="H3206" t="s">
        <v>10588</v>
      </c>
    </row>
    <row r="3207" spans="1:8">
      <c r="A3207" t="n">
        <v>3206</v>
      </c>
      <c r="B3207" t="s">
        <v>8</v>
      </c>
      <c r="C3207" s="1" t="n">
        <v>42272.61837962963</v>
      </c>
      <c r="D3207" t="s">
        <v>10589</v>
      </c>
      <c r="E3207" t="s">
        <v>25</v>
      </c>
      <c r="F3207" t="s">
        <v>10590</v>
      </c>
      <c r="G3207" t="s">
        <v>10591</v>
      </c>
      <c r="H3207" t="s">
        <v>10592</v>
      </c>
    </row>
    <row r="3208" spans="1:8">
      <c r="A3208" t="n">
        <v>3207</v>
      </c>
      <c r="B3208" t="s">
        <v>8</v>
      </c>
      <c r="C3208" s="1" t="n">
        <v>42410.20509259259</v>
      </c>
      <c r="D3208" t="s">
        <v>10593</v>
      </c>
      <c r="E3208">
        <f>?utf-8?Q?The=20General=20Counsel=20Times?= &lt;grandmasters2016@gmail.com&gt;</f>
        <v/>
      </c>
      <c r="F3208" t="s">
        <v>52</v>
      </c>
      <c r="G3208">
        <f>?utf-8?Q?Last=2048=20Hours=20to=20Register=20for=20The=20Country=27s=20Most=20Awaited=20GC=20Meet?=</f>
        <v/>
      </c>
      <c r="H3208" t="s">
        <v>10594</v>
      </c>
    </row>
    <row r="3209" spans="1:8">
      <c r="A3209" t="n">
        <v>3208</v>
      </c>
      <c r="B3209" t="s">
        <v>8</v>
      </c>
      <c r="C3209" s="1" t="n">
        <v>42374.04546296296</v>
      </c>
      <c r="D3209" t="s">
        <v>10595</v>
      </c>
      <c r="E3209" t="s">
        <v>87</v>
      </c>
      <c r="F3209" t="s">
        <v>87</v>
      </c>
      <c r="G3209" t="s">
        <v>10596</v>
      </c>
      <c r="H3209" t="s">
        <v>10597</v>
      </c>
    </row>
    <row r="3210" spans="1:8">
      <c r="A3210" t="n">
        <v>3209</v>
      </c>
      <c r="B3210" t="s">
        <v>8</v>
      </c>
      <c r="C3210" s="1" t="n">
        <v>42071.81636574074</v>
      </c>
      <c r="D3210" t="s">
        <v>10598</v>
      </c>
      <c r="E3210" t="s">
        <v>7024</v>
      </c>
      <c r="F3210" t="s">
        <v>1108</v>
      </c>
      <c r="G3210" t="s">
        <v>10599</v>
      </c>
      <c r="H3210" t="s">
        <v>10600</v>
      </c>
    </row>
    <row r="3211" spans="1:8">
      <c r="A3211" t="n">
        <v>3210</v>
      </c>
      <c r="B3211" t="s">
        <v>8</v>
      </c>
      <c r="C3211" s="1" t="n">
        <v>42373.09065972222</v>
      </c>
      <c r="D3211" t="s">
        <v>10601</v>
      </c>
      <c r="E3211" t="s">
        <v>10602</v>
      </c>
      <c r="F3211" t="s">
        <v>10603</v>
      </c>
      <c r="G3211" t="s">
        <v>10604</v>
      </c>
      <c r="H3211" t="s">
        <v>10605</v>
      </c>
    </row>
    <row r="3212" spans="1:8">
      <c r="A3212" t="n">
        <v>3211</v>
      </c>
      <c r="B3212" t="s">
        <v>8</v>
      </c>
      <c r="C3212" s="1" t="n">
        <v>42301.74674768518</v>
      </c>
      <c r="D3212" t="s">
        <v>10606</v>
      </c>
      <c r="E3212" t="s">
        <v>25</v>
      </c>
      <c r="F3212" t="s">
        <v>179</v>
      </c>
      <c r="G3212" t="s">
        <v>10607</v>
      </c>
      <c r="H3212" t="s">
        <v>10608</v>
      </c>
    </row>
    <row r="3213" spans="1:8">
      <c r="A3213" t="n">
        <v>3212</v>
      </c>
      <c r="B3213" t="s">
        <v>8</v>
      </c>
      <c r="C3213" s="1" t="n">
        <v>42265.85055555555</v>
      </c>
      <c r="D3213" t="s">
        <v>10609</v>
      </c>
      <c r="E3213" t="s">
        <v>1731</v>
      </c>
      <c r="F3213" t="s">
        <v>10610</v>
      </c>
      <c r="G3213" t="s">
        <v>10611</v>
      </c>
      <c r="H3213" t="s">
        <v>10612</v>
      </c>
    </row>
    <row r="3214" spans="1:8">
      <c r="A3214" t="n">
        <v>3213</v>
      </c>
      <c r="B3214" t="s">
        <v>1</v>
      </c>
      <c r="C3214" s="1" t="n">
        <v>41642.84150462963</v>
      </c>
      <c r="D3214" t="s">
        <v>10613</v>
      </c>
      <c r="E3214" t="s">
        <v>8462</v>
      </c>
      <c r="F3214" t="s">
        <v>1264</v>
      </c>
      <c r="G3214" t="s">
        <v>10614</v>
      </c>
      <c r="H3214" t="s">
        <v>10615</v>
      </c>
    </row>
    <row r="3215" spans="1:8">
      <c r="A3215" t="n">
        <v>3214</v>
      </c>
      <c r="B3215" t="s">
        <v>1</v>
      </c>
      <c r="C3215" s="1" t="n">
        <v>42255.02928240741</v>
      </c>
      <c r="D3215" t="s">
        <v>10616</v>
      </c>
      <c r="E3215" t="s">
        <v>30</v>
      </c>
      <c r="F3215" t="s">
        <v>381</v>
      </c>
      <c r="G3215" t="s">
        <v>10617</v>
      </c>
      <c r="H3215" t="s">
        <v>10618</v>
      </c>
    </row>
    <row r="3216" spans="1:8">
      <c r="A3216" t="n">
        <v>3215</v>
      </c>
      <c r="B3216" t="s">
        <v>8</v>
      </c>
      <c r="C3216" s="1" t="n">
        <v>42208.04297453703</v>
      </c>
      <c r="D3216" t="s">
        <v>10619</v>
      </c>
      <c r="E3216" t="s">
        <v>25</v>
      </c>
      <c r="F3216" t="s">
        <v>10620</v>
      </c>
      <c r="G3216" t="s">
        <v>10621</v>
      </c>
      <c r="H3216" t="s">
        <v>10622</v>
      </c>
    </row>
    <row r="3217" spans="1:8">
      <c r="A3217" t="n">
        <v>3216</v>
      </c>
      <c r="B3217" t="s">
        <v>8</v>
      </c>
      <c r="C3217" s="1" t="n">
        <v>41864.73068287037</v>
      </c>
      <c r="D3217" t="s">
        <v>10623</v>
      </c>
      <c r="E3217" t="s">
        <v>1286</v>
      </c>
      <c r="F3217" t="s">
        <v>25</v>
      </c>
      <c r="G3217" t="s">
        <v>10624</v>
      </c>
      <c r="H3217" t="s">
        <v>10625</v>
      </c>
    </row>
    <row r="3218" spans="1:8">
      <c r="A3218" t="n">
        <v>3217</v>
      </c>
      <c r="B3218" t="s">
        <v>8</v>
      </c>
      <c r="C3218" s="1" t="n">
        <v>42123.7709375</v>
      </c>
      <c r="D3218" t="s">
        <v>10626</v>
      </c>
      <c r="E3218" t="s">
        <v>24</v>
      </c>
      <c r="F3218" t="s">
        <v>25</v>
      </c>
      <c r="G3218" t="s">
        <v>10627</v>
      </c>
      <c r="H3218" t="s">
        <v>10628</v>
      </c>
    </row>
    <row r="3219" spans="1:8">
      <c r="A3219" t="n">
        <v>3218</v>
      </c>
      <c r="B3219" t="s">
        <v>8</v>
      </c>
      <c r="C3219" s="1" t="n">
        <v>39758.92181712963</v>
      </c>
      <c r="D3219" t="s">
        <v>10629</v>
      </c>
      <c r="E3219" t="s">
        <v>10630</v>
      </c>
      <c r="F3219" t="s">
        <v>10631</v>
      </c>
      <c r="G3219" t="s">
        <v>10632</v>
      </c>
      <c r="H3219" t="s">
        <v>10633</v>
      </c>
    </row>
    <row r="3220" spans="1:8">
      <c r="A3220" t="n">
        <v>3219</v>
      </c>
      <c r="B3220" t="s">
        <v>8</v>
      </c>
      <c r="C3220" s="1" t="n">
        <v>42179.69408564815</v>
      </c>
      <c r="D3220" t="s">
        <v>10634</v>
      </c>
      <c r="E3220" t="s">
        <v>8014</v>
      </c>
      <c r="F3220" t="s">
        <v>25</v>
      </c>
      <c r="G3220" t="s">
        <v>10635</v>
      </c>
      <c r="H3220" t="s">
        <v>10636</v>
      </c>
    </row>
    <row r="3221" spans="1:8">
      <c r="A3221" t="n">
        <v>3220</v>
      </c>
      <c r="B3221" t="s">
        <v>1</v>
      </c>
      <c r="C3221" s="1" t="n">
        <v>42240.20524305556</v>
      </c>
      <c r="D3221" t="s">
        <v>10637</v>
      </c>
      <c r="E3221" t="s">
        <v>10638</v>
      </c>
      <c r="F3221" t="s">
        <v>56</v>
      </c>
      <c r="G3221" t="s">
        <v>10639</v>
      </c>
      <c r="H3221" t="s">
        <v>10640</v>
      </c>
    </row>
    <row r="3222" spans="1:8">
      <c r="A3222" t="n">
        <v>3221</v>
      </c>
      <c r="B3222" t="s">
        <v>8</v>
      </c>
      <c r="C3222" s="1" t="n">
        <v>39990.6503125</v>
      </c>
      <c r="D3222" t="s">
        <v>10641</v>
      </c>
      <c r="E3222" t="s">
        <v>10642</v>
      </c>
      <c r="F3222" t="s">
        <v>20</v>
      </c>
      <c r="G3222" t="s">
        <v>10643</v>
      </c>
      <c r="H3222" t="s">
        <v>10644</v>
      </c>
    </row>
    <row r="3223" spans="1:8">
      <c r="A3223" t="n">
        <v>3222</v>
      </c>
      <c r="B3223" t="s">
        <v>8</v>
      </c>
      <c r="C3223" s="1" t="n">
        <v>42253.74870370371</v>
      </c>
      <c r="D3223" t="s">
        <v>10645</v>
      </c>
      <c r="E3223" t="s">
        <v>7434</v>
      </c>
      <c r="F3223" t="s">
        <v>10646</v>
      </c>
      <c r="G3223" t="s">
        <v>10647</v>
      </c>
      <c r="H3223" t="s">
        <v>10648</v>
      </c>
    </row>
    <row r="3224" spans="1:8">
      <c r="A3224" t="n">
        <v>3223</v>
      </c>
      <c r="B3224" t="s">
        <v>8</v>
      </c>
      <c r="C3224" s="1" t="n">
        <v>42209.8628587963</v>
      </c>
      <c r="D3224" t="s">
        <v>10649</v>
      </c>
      <c r="E3224" t="s">
        <v>1979</v>
      </c>
      <c r="G3224" t="s">
        <v>10650</v>
      </c>
      <c r="H3224" t="s">
        <v>10651</v>
      </c>
    </row>
    <row r="3225" spans="1:8">
      <c r="A3225" t="n">
        <v>3224</v>
      </c>
      <c r="B3225" t="s">
        <v>8</v>
      </c>
      <c r="C3225" s="1" t="n">
        <v>42282.64549768518</v>
      </c>
      <c r="D3225" t="s">
        <v>10652</v>
      </c>
      <c r="E3225" t="s">
        <v>10653</v>
      </c>
      <c r="F3225" t="s">
        <v>555</v>
      </c>
      <c r="G3225" t="s">
        <v>10654</v>
      </c>
      <c r="H3225" t="s">
        <v>10655</v>
      </c>
    </row>
    <row r="3226" spans="1:8">
      <c r="A3226" t="n">
        <v>3225</v>
      </c>
      <c r="B3226" t="s">
        <v>1</v>
      </c>
      <c r="C3226" s="1" t="n">
        <v>42090.96012731481</v>
      </c>
      <c r="D3226" t="s">
        <v>10656</v>
      </c>
      <c r="E3226" t="s">
        <v>48</v>
      </c>
      <c r="F3226" t="s">
        <v>660</v>
      </c>
      <c r="G3226" t="s">
        <v>10657</v>
      </c>
      <c r="H3226" t="s">
        <v>10658</v>
      </c>
    </row>
    <row r="3227" spans="1:8">
      <c r="A3227" t="n">
        <v>3226</v>
      </c>
      <c r="B3227" t="s">
        <v>8</v>
      </c>
      <c r="C3227" s="1" t="n">
        <v>41961.4500462963</v>
      </c>
      <c r="D3227" t="s">
        <v>10659</v>
      </c>
      <c r="E3227" t="s">
        <v>25</v>
      </c>
      <c r="F3227" t="s">
        <v>7115</v>
      </c>
      <c r="G3227" t="s">
        <v>10660</v>
      </c>
      <c r="H3227" t="s">
        <v>10661</v>
      </c>
    </row>
    <row r="3228" spans="1:8">
      <c r="A3228" t="n">
        <v>3227</v>
      </c>
      <c r="B3228" t="s">
        <v>8</v>
      </c>
      <c r="C3228" s="1" t="n">
        <v>42111.85920138889</v>
      </c>
      <c r="D3228" t="s">
        <v>10662</v>
      </c>
      <c r="E3228" t="s">
        <v>146</v>
      </c>
      <c r="F3228" t="s">
        <v>10663</v>
      </c>
      <c r="G3228" t="s">
        <v>10664</v>
      </c>
      <c r="H3228" t="s">
        <v>10665</v>
      </c>
    </row>
    <row r="3229" spans="1:8">
      <c r="A3229" t="n">
        <v>3228</v>
      </c>
      <c r="B3229" t="s">
        <v>8</v>
      </c>
      <c r="C3229" s="1" t="n">
        <v>42121.86355324074</v>
      </c>
      <c r="D3229" t="s">
        <v>10666</v>
      </c>
      <c r="E3229" t="s">
        <v>179</v>
      </c>
      <c r="F3229" t="s">
        <v>10667</v>
      </c>
      <c r="G3229" t="s">
        <v>10668</v>
      </c>
      <c r="H3229" t="s">
        <v>10669</v>
      </c>
    </row>
    <row r="3230" spans="1:8">
      <c r="A3230" t="n">
        <v>3229</v>
      </c>
      <c r="B3230" t="s">
        <v>8</v>
      </c>
      <c r="C3230" s="1" t="n">
        <v>39752.62197916667</v>
      </c>
      <c r="D3230" t="s">
        <v>10670</v>
      </c>
      <c r="E3230" t="s">
        <v>5192</v>
      </c>
      <c r="F3230" t="s">
        <v>10671</v>
      </c>
      <c r="G3230" t="s">
        <v>10672</v>
      </c>
      <c r="H3230" t="s">
        <v>10673</v>
      </c>
    </row>
    <row r="3231" spans="1:8">
      <c r="A3231" t="n">
        <v>3230</v>
      </c>
      <c r="B3231" t="s">
        <v>8</v>
      </c>
      <c r="C3231" s="1" t="n">
        <v>41934.64638888889</v>
      </c>
      <c r="D3231" t="s">
        <v>10674</v>
      </c>
      <c r="E3231" t="s">
        <v>111</v>
      </c>
      <c r="F3231" t="s">
        <v>52</v>
      </c>
      <c r="G3231" t="s">
        <v>10675</v>
      </c>
      <c r="H3231" t="s">
        <v>10676</v>
      </c>
    </row>
    <row r="3232" spans="1:8">
      <c r="A3232" t="n">
        <v>3231</v>
      </c>
      <c r="B3232" t="s">
        <v>8</v>
      </c>
      <c r="C3232" s="1" t="n">
        <v>42348.85810185185</v>
      </c>
      <c r="D3232" t="s">
        <v>10677</v>
      </c>
      <c r="E3232" t="s">
        <v>179</v>
      </c>
      <c r="F3232" t="s">
        <v>25</v>
      </c>
      <c r="G3232" t="s">
        <v>10678</v>
      </c>
      <c r="H3232" t="s">
        <v>10679</v>
      </c>
    </row>
    <row r="3233" spans="1:8">
      <c r="A3233" t="n">
        <v>3232</v>
      </c>
      <c r="B3233" t="s">
        <v>8</v>
      </c>
      <c r="C3233" s="1" t="n">
        <v>39765.0453587963</v>
      </c>
      <c r="D3233" t="s">
        <v>10680</v>
      </c>
      <c r="E3233" t="s">
        <v>10681</v>
      </c>
      <c r="F3233" t="s">
        <v>10682</v>
      </c>
      <c r="G3233" t="s">
        <v>10683</v>
      </c>
      <c r="H3233" t="s">
        <v>10684</v>
      </c>
    </row>
    <row r="3234" spans="1:8">
      <c r="A3234" t="n">
        <v>3233</v>
      </c>
      <c r="B3234" t="s">
        <v>8</v>
      </c>
      <c r="C3234" s="1" t="n">
        <v>42214.55899305556</v>
      </c>
      <c r="D3234" t="s">
        <v>10685</v>
      </c>
      <c r="E3234" t="s">
        <v>10686</v>
      </c>
      <c r="F3234" t="s">
        <v>56</v>
      </c>
      <c r="G3234" t="s">
        <v>10687</v>
      </c>
      <c r="H3234" t="s">
        <v>10688</v>
      </c>
    </row>
    <row r="3235" spans="1:8">
      <c r="A3235" t="n">
        <v>3234</v>
      </c>
      <c r="B3235" t="s">
        <v>1</v>
      </c>
      <c r="C3235" s="1" t="n">
        <v>42401.89625</v>
      </c>
      <c r="D3235" t="s">
        <v>10689</v>
      </c>
      <c r="E3235" t="s">
        <v>931</v>
      </c>
      <c r="F3235" t="s">
        <v>9624</v>
      </c>
      <c r="G3235" t="s">
        <v>10690</v>
      </c>
      <c r="H3235" t="s">
        <v>10691</v>
      </c>
    </row>
    <row r="3236" spans="1:8">
      <c r="A3236" t="n">
        <v>3235</v>
      </c>
      <c r="B3236" t="s">
        <v>1</v>
      </c>
      <c r="C3236" s="1" t="n">
        <v>42263.14164351852</v>
      </c>
      <c r="D3236" t="s">
        <v>10692</v>
      </c>
      <c r="E3236" t="s">
        <v>24</v>
      </c>
      <c r="F3236" t="s">
        <v>25</v>
      </c>
      <c r="G3236" t="s">
        <v>10693</v>
      </c>
      <c r="H3236" t="s">
        <v>10694</v>
      </c>
    </row>
    <row r="3237" spans="1:8">
      <c r="A3237" t="n">
        <v>3236</v>
      </c>
      <c r="B3237" t="s">
        <v>8</v>
      </c>
      <c r="C3237" s="1" t="n">
        <v>42390.001875</v>
      </c>
      <c r="D3237" t="s">
        <v>10695</v>
      </c>
      <c r="E3237" t="s">
        <v>25</v>
      </c>
      <c r="F3237" t="s">
        <v>43</v>
      </c>
      <c r="G3237" t="s">
        <v>10696</v>
      </c>
      <c r="H3237" t="s">
        <v>10697</v>
      </c>
    </row>
    <row r="3238" spans="1:8">
      <c r="A3238" t="n">
        <v>3237</v>
      </c>
      <c r="B3238" t="s">
        <v>1</v>
      </c>
      <c r="C3238" s="1" t="n">
        <v>42357.58761574074</v>
      </c>
      <c r="D3238" t="s">
        <v>10698</v>
      </c>
      <c r="E3238" t="s">
        <v>87</v>
      </c>
      <c r="F3238" t="s">
        <v>87</v>
      </c>
      <c r="G3238" t="s">
        <v>10699</v>
      </c>
      <c r="H3238" t="s">
        <v>10700</v>
      </c>
    </row>
    <row r="3239" spans="1:8">
      <c r="A3239" t="n">
        <v>3238</v>
      </c>
      <c r="B3239" t="s">
        <v>8</v>
      </c>
      <c r="C3239" s="1" t="n">
        <v>39792.16038194444</v>
      </c>
      <c r="D3239" t="s">
        <v>10701</v>
      </c>
      <c r="E3239" t="s">
        <v>9155</v>
      </c>
      <c r="F3239" t="s">
        <v>10702</v>
      </c>
      <c r="G3239" t="s">
        <v>10703</v>
      </c>
      <c r="H3239" t="s">
        <v>10704</v>
      </c>
    </row>
    <row r="3240" spans="1:8">
      <c r="A3240" t="n">
        <v>3239</v>
      </c>
      <c r="B3240" t="s">
        <v>8</v>
      </c>
      <c r="C3240" s="1" t="n">
        <v>39666.86060185185</v>
      </c>
      <c r="D3240" t="s">
        <v>10705</v>
      </c>
      <c r="E3240" t="s">
        <v>949</v>
      </c>
      <c r="F3240" t="s">
        <v>20</v>
      </c>
      <c r="G3240" t="s">
        <v>10706</v>
      </c>
      <c r="H3240" t="s">
        <v>10707</v>
      </c>
    </row>
    <row r="3241" spans="1:8">
      <c r="A3241" t="n">
        <v>3240</v>
      </c>
      <c r="B3241" t="s">
        <v>8</v>
      </c>
      <c r="C3241" s="1" t="n">
        <v>41927.13082175926</v>
      </c>
      <c r="D3241" t="s">
        <v>10708</v>
      </c>
      <c r="E3241" t="s">
        <v>10709</v>
      </c>
      <c r="F3241" t="s">
        <v>555</v>
      </c>
      <c r="G3241" t="s">
        <v>10710</v>
      </c>
      <c r="H3241" t="s">
        <v>10711</v>
      </c>
    </row>
    <row r="3242" spans="1:8">
      <c r="A3242" t="n">
        <v>3241</v>
      </c>
      <c r="B3242" t="s">
        <v>8</v>
      </c>
      <c r="C3242" s="1" t="n">
        <v>41015.77203703704</v>
      </c>
      <c r="D3242" t="s">
        <v>10712</v>
      </c>
      <c r="E3242" t="s">
        <v>484</v>
      </c>
      <c r="F3242" t="s">
        <v>2136</v>
      </c>
      <c r="G3242" t="s">
        <v>10713</v>
      </c>
      <c r="H3242" t="s">
        <v>10714</v>
      </c>
    </row>
    <row r="3243" spans="1:8">
      <c r="A3243" t="n">
        <v>3242</v>
      </c>
      <c r="B3243" t="s">
        <v>1</v>
      </c>
      <c r="C3243" s="1" t="n">
        <v>42103.18746527778</v>
      </c>
      <c r="D3243" t="s">
        <v>10715</v>
      </c>
      <c r="E3243" t="s">
        <v>48</v>
      </c>
      <c r="F3243" t="s">
        <v>1238</v>
      </c>
      <c r="G3243" t="s">
        <v>10716</v>
      </c>
      <c r="H3243" t="s">
        <v>10717</v>
      </c>
    </row>
    <row r="3244" spans="1:8">
      <c r="A3244" t="n">
        <v>3243</v>
      </c>
      <c r="B3244" t="s">
        <v>8</v>
      </c>
      <c r="C3244" s="1" t="n">
        <v>41856.70158564814</v>
      </c>
      <c r="D3244" t="s">
        <v>10718</v>
      </c>
      <c r="E3244" t="s">
        <v>10719</v>
      </c>
      <c r="F3244" t="s">
        <v>6619</v>
      </c>
      <c r="G3244" t="s">
        <v>10720</v>
      </c>
      <c r="H3244" t="s">
        <v>10721</v>
      </c>
    </row>
    <row r="3245" spans="1:8">
      <c r="A3245" t="n">
        <v>3244</v>
      </c>
      <c r="B3245" t="s">
        <v>8</v>
      </c>
      <c r="C3245" s="1" t="n">
        <v>42372.89855324074</v>
      </c>
      <c r="D3245" t="s">
        <v>10722</v>
      </c>
      <c r="E3245" t="s">
        <v>25</v>
      </c>
      <c r="F3245" t="s">
        <v>10723</v>
      </c>
      <c r="G3245" t="s">
        <v>10724</v>
      </c>
      <c r="H3245" t="s">
        <v>10725</v>
      </c>
    </row>
    <row r="3246" spans="1:8">
      <c r="A3246" t="n">
        <v>3245</v>
      </c>
      <c r="B3246" t="s">
        <v>1</v>
      </c>
      <c r="C3246" s="1" t="n">
        <v>42327.85665509259</v>
      </c>
      <c r="D3246" t="s">
        <v>10726</v>
      </c>
      <c r="E3246">
        <f>?UTF-8?B?TWlsZWFnZVBsdXMgUHJvZ3JhbeKAiw==?= &lt;MileagePlus@news.united.com&gt;</f>
        <v/>
      </c>
      <c r="F3246" t="s">
        <v>56</v>
      </c>
      <c r="G3246" t="s">
        <v>10727</v>
      </c>
      <c r="H3246" t="s">
        <v>10728</v>
      </c>
    </row>
    <row r="3247" spans="1:8">
      <c r="A3247" t="n">
        <v>3246</v>
      </c>
      <c r="B3247" t="s">
        <v>8</v>
      </c>
      <c r="C3247" s="1" t="n">
        <v>42312.93805555555</v>
      </c>
      <c r="D3247" t="s">
        <v>8457</v>
      </c>
      <c r="E3247" t="s">
        <v>7234</v>
      </c>
      <c r="F3247" t="s">
        <v>10729</v>
      </c>
      <c r="G3247" t="s">
        <v>10730</v>
      </c>
      <c r="H3247" t="s">
        <v>10731</v>
      </c>
    </row>
    <row r="3248" spans="1:8">
      <c r="A3248" t="n">
        <v>3247</v>
      </c>
      <c r="B3248" t="s">
        <v>1</v>
      </c>
      <c r="C3248" s="1" t="n">
        <v>42265.96378472223</v>
      </c>
      <c r="D3248" t="s">
        <v>10732</v>
      </c>
      <c r="E3248" t="s">
        <v>2084</v>
      </c>
      <c r="F3248" t="s">
        <v>56</v>
      </c>
      <c r="G3248" t="s">
        <v>10733</v>
      </c>
      <c r="H3248" t="s">
        <v>10734</v>
      </c>
    </row>
    <row r="3249" spans="1:8">
      <c r="A3249" t="n">
        <v>3248</v>
      </c>
      <c r="B3249" t="s">
        <v>1</v>
      </c>
      <c r="C3249" s="1" t="n">
        <v>42347.92856481481</v>
      </c>
      <c r="D3249" t="s">
        <v>10735</v>
      </c>
      <c r="E3249" t="s">
        <v>348</v>
      </c>
      <c r="F3249" t="s">
        <v>25</v>
      </c>
      <c r="G3249" t="s">
        <v>10736</v>
      </c>
      <c r="H3249" t="s">
        <v>10737</v>
      </c>
    </row>
    <row r="3250" spans="1:8">
      <c r="A3250" t="n">
        <v>3249</v>
      </c>
      <c r="B3250" t="s">
        <v>1</v>
      </c>
      <c r="C3250" s="1" t="n">
        <v>42205.71224537037</v>
      </c>
      <c r="D3250" t="s">
        <v>10738</v>
      </c>
      <c r="E3250" t="s">
        <v>10739</v>
      </c>
      <c r="F3250" t="s">
        <v>25</v>
      </c>
      <c r="G3250" t="s">
        <v>10740</v>
      </c>
      <c r="H3250" t="s">
        <v>10741</v>
      </c>
    </row>
    <row r="3251" spans="1:8">
      <c r="A3251" t="n">
        <v>3250</v>
      </c>
      <c r="B3251" t="s">
        <v>1</v>
      </c>
      <c r="C3251" s="1" t="n">
        <v>42301.89255787037</v>
      </c>
      <c r="D3251" t="s">
        <v>10742</v>
      </c>
      <c r="E3251" t="s">
        <v>6747</v>
      </c>
      <c r="F3251" t="s">
        <v>323</v>
      </c>
      <c r="G3251" t="s">
        <v>10743</v>
      </c>
      <c r="H3251" t="s">
        <v>10744</v>
      </c>
    </row>
    <row r="3252" spans="1:8">
      <c r="A3252" t="n">
        <v>3251</v>
      </c>
      <c r="B3252" t="s">
        <v>8</v>
      </c>
      <c r="C3252" s="1" t="n">
        <v>42049.07664351852</v>
      </c>
      <c r="D3252" t="s">
        <v>10745</v>
      </c>
      <c r="E3252" t="s">
        <v>10746</v>
      </c>
      <c r="F3252" t="s">
        <v>25</v>
      </c>
      <c r="G3252" t="s">
        <v>10747</v>
      </c>
      <c r="H3252" t="s">
        <v>10748</v>
      </c>
    </row>
    <row r="3253" spans="1:8">
      <c r="A3253" t="n">
        <v>3252</v>
      </c>
      <c r="B3253" t="s">
        <v>8</v>
      </c>
      <c r="C3253" s="1" t="n">
        <v>42126.17260416667</v>
      </c>
      <c r="D3253" t="s">
        <v>10749</v>
      </c>
      <c r="E3253" t="s">
        <v>146</v>
      </c>
      <c r="F3253" t="s">
        <v>25</v>
      </c>
      <c r="G3253" t="s">
        <v>10750</v>
      </c>
      <c r="H3253" t="s">
        <v>10751</v>
      </c>
    </row>
    <row r="3254" spans="1:8">
      <c r="A3254" t="n">
        <v>3253</v>
      </c>
      <c r="B3254" t="s">
        <v>8</v>
      </c>
      <c r="C3254" s="1" t="n">
        <v>39724.22833333333</v>
      </c>
      <c r="D3254" t="s">
        <v>10752</v>
      </c>
      <c r="E3254" t="s">
        <v>698</v>
      </c>
      <c r="F3254" t="s">
        <v>25</v>
      </c>
      <c r="G3254" t="s">
        <v>10753</v>
      </c>
      <c r="H3254" t="s">
        <v>10754</v>
      </c>
    </row>
    <row r="3255" spans="1:8">
      <c r="A3255" t="n">
        <v>3254</v>
      </c>
      <c r="B3255" t="s">
        <v>8</v>
      </c>
      <c r="C3255" s="1" t="n">
        <v>42130.48422453704</v>
      </c>
      <c r="D3255" t="s">
        <v>10755</v>
      </c>
      <c r="E3255" t="s">
        <v>24</v>
      </c>
      <c r="F3255" t="s">
        <v>25</v>
      </c>
      <c r="G3255" t="s">
        <v>9362</v>
      </c>
      <c r="H3255" t="s">
        <v>10756</v>
      </c>
    </row>
    <row r="3256" spans="1:8">
      <c r="A3256" t="n">
        <v>3255</v>
      </c>
      <c r="B3256" t="s">
        <v>8</v>
      </c>
      <c r="C3256" s="1" t="n">
        <v>42014.9794212963</v>
      </c>
      <c r="D3256" t="s">
        <v>10757</v>
      </c>
      <c r="E3256" t="s">
        <v>25</v>
      </c>
      <c r="F3256" t="s">
        <v>6988</v>
      </c>
      <c r="G3256" t="s">
        <v>10758</v>
      </c>
      <c r="H3256" t="s">
        <v>10759</v>
      </c>
    </row>
    <row r="3257" spans="1:8">
      <c r="A3257" t="n">
        <v>3256</v>
      </c>
      <c r="B3257" t="s">
        <v>1</v>
      </c>
      <c r="C3257" s="1" t="n">
        <v>42256.8788425926</v>
      </c>
      <c r="D3257" t="s">
        <v>10760</v>
      </c>
      <c r="E3257" t="s">
        <v>24</v>
      </c>
      <c r="F3257" t="s">
        <v>348</v>
      </c>
      <c r="G3257" t="s">
        <v>10761</v>
      </c>
      <c r="H3257" t="s">
        <v>10762</v>
      </c>
    </row>
    <row r="3258" spans="1:8">
      <c r="A3258" t="n">
        <v>3257</v>
      </c>
      <c r="B3258" t="s">
        <v>1</v>
      </c>
      <c r="C3258" s="1" t="n">
        <v>42081.20100694444</v>
      </c>
      <c r="D3258" t="s">
        <v>10763</v>
      </c>
      <c r="E3258" t="s">
        <v>6203</v>
      </c>
      <c r="F3258" t="s">
        <v>6629</v>
      </c>
      <c r="G3258" t="s">
        <v>5888</v>
      </c>
      <c r="H3258" t="s">
        <v>10764</v>
      </c>
    </row>
    <row r="3259" spans="1:8">
      <c r="A3259" t="n">
        <v>3258</v>
      </c>
      <c r="B3259" t="s">
        <v>1</v>
      </c>
      <c r="C3259" s="1" t="n">
        <v>42318.70122685185</v>
      </c>
      <c r="D3259" t="s">
        <v>10765</v>
      </c>
      <c r="E3259" t="s">
        <v>10766</v>
      </c>
      <c r="F3259" t="s">
        <v>10767</v>
      </c>
      <c r="G3259" t="s">
        <v>10768</v>
      </c>
      <c r="H3259" t="s">
        <v>10769</v>
      </c>
    </row>
    <row r="3260" spans="1:8">
      <c r="A3260" t="n">
        <v>3259</v>
      </c>
      <c r="B3260" t="s">
        <v>1</v>
      </c>
      <c r="C3260" s="1" t="n">
        <v>42230.49472222223</v>
      </c>
      <c r="D3260" t="s">
        <v>10770</v>
      </c>
      <c r="E3260" t="s">
        <v>30</v>
      </c>
      <c r="F3260" t="s">
        <v>25</v>
      </c>
      <c r="G3260" t="s">
        <v>10771</v>
      </c>
      <c r="H3260" t="s">
        <v>10772</v>
      </c>
    </row>
    <row r="3261" spans="1:8">
      <c r="A3261" t="n">
        <v>3260</v>
      </c>
      <c r="B3261" t="s">
        <v>1</v>
      </c>
      <c r="C3261" s="1" t="n">
        <v>42438.68159722222</v>
      </c>
      <c r="D3261" t="s">
        <v>10773</v>
      </c>
      <c r="E3261" t="s">
        <v>10774</v>
      </c>
      <c r="F3261" t="s">
        <v>4078</v>
      </c>
      <c r="G3261" t="s">
        <v>10775</v>
      </c>
      <c r="H3261" t="s">
        <v>10776</v>
      </c>
    </row>
    <row r="3262" spans="1:8">
      <c r="A3262" t="n">
        <v>3261</v>
      </c>
      <c r="B3262" t="s">
        <v>8</v>
      </c>
      <c r="C3262" s="1" t="n">
        <v>41979.6240625</v>
      </c>
      <c r="D3262" t="s">
        <v>10777</v>
      </c>
      <c r="E3262" t="s">
        <v>10778</v>
      </c>
      <c r="F3262" t="s">
        <v>10779</v>
      </c>
      <c r="G3262" t="s">
        <v>10780</v>
      </c>
      <c r="H3262" t="s">
        <v>10781</v>
      </c>
    </row>
    <row r="3263" spans="1:8">
      <c r="A3263" t="n">
        <v>3262</v>
      </c>
      <c r="B3263" t="s">
        <v>8</v>
      </c>
      <c r="C3263" s="1" t="n">
        <v>41868.17275462963</v>
      </c>
      <c r="D3263" t="s">
        <v>10782</v>
      </c>
      <c r="E3263" t="s">
        <v>179</v>
      </c>
      <c r="F3263" t="s">
        <v>10783</v>
      </c>
      <c r="G3263" t="s">
        <v>10784</v>
      </c>
      <c r="H3263" t="s">
        <v>10785</v>
      </c>
    </row>
    <row r="3264" spans="1:8">
      <c r="A3264" t="n">
        <v>3263</v>
      </c>
      <c r="B3264" t="s">
        <v>8</v>
      </c>
      <c r="C3264" s="1" t="n">
        <v>42112.88163194444</v>
      </c>
      <c r="D3264" t="s">
        <v>10786</v>
      </c>
      <c r="E3264" t="s">
        <v>931</v>
      </c>
      <c r="F3264" t="s">
        <v>497</v>
      </c>
      <c r="G3264" t="s">
        <v>10420</v>
      </c>
      <c r="H3264" t="s">
        <v>10787</v>
      </c>
    </row>
    <row r="3265" spans="1:8">
      <c r="A3265" t="n">
        <v>3264</v>
      </c>
      <c r="B3265" t="s">
        <v>8</v>
      </c>
      <c r="C3265" s="1" t="n">
        <v>42294.64783564815</v>
      </c>
      <c r="D3265" t="s">
        <v>10788</v>
      </c>
      <c r="E3265" t="s">
        <v>1677</v>
      </c>
      <c r="F3265" t="s">
        <v>10789</v>
      </c>
      <c r="G3265" t="s">
        <v>10790</v>
      </c>
      <c r="H3265" t="s">
        <v>10791</v>
      </c>
    </row>
    <row r="3266" spans="1:8">
      <c r="A3266" t="n">
        <v>3265</v>
      </c>
      <c r="B3266" t="s">
        <v>8</v>
      </c>
      <c r="C3266" s="1" t="n">
        <v>39798.01724537037</v>
      </c>
      <c r="D3266" t="s">
        <v>10792</v>
      </c>
      <c r="E3266" t="s">
        <v>1808</v>
      </c>
      <c r="F3266" t="s">
        <v>387</v>
      </c>
      <c r="G3266" t="s">
        <v>10793</v>
      </c>
      <c r="H3266" t="s">
        <v>10794</v>
      </c>
    </row>
    <row r="3267" spans="1:8">
      <c r="A3267" t="n">
        <v>3266</v>
      </c>
      <c r="B3267" t="s">
        <v>1</v>
      </c>
      <c r="C3267" s="1" t="n">
        <v>42072.59666666666</v>
      </c>
      <c r="D3267" t="s">
        <v>10795</v>
      </c>
      <c r="E3267" t="s">
        <v>10796</v>
      </c>
      <c r="F3267" t="s">
        <v>25</v>
      </c>
      <c r="G3267" t="s">
        <v>10797</v>
      </c>
      <c r="H3267" t="s">
        <v>10798</v>
      </c>
    </row>
    <row r="3268" spans="1:8">
      <c r="A3268" t="n">
        <v>3267</v>
      </c>
      <c r="B3268" t="s">
        <v>8</v>
      </c>
      <c r="C3268" s="1" t="n">
        <v>42101.89011574074</v>
      </c>
      <c r="D3268" t="s">
        <v>10799</v>
      </c>
      <c r="E3268" t="s">
        <v>25</v>
      </c>
      <c r="F3268" t="s">
        <v>2099</v>
      </c>
      <c r="G3268" t="s">
        <v>10800</v>
      </c>
      <c r="H3268" t="s">
        <v>10801</v>
      </c>
    </row>
    <row r="3269" spans="1:8">
      <c r="A3269" t="n">
        <v>3268</v>
      </c>
      <c r="B3269" t="s">
        <v>1</v>
      </c>
      <c r="C3269" s="1" t="n">
        <v>42146.82229166666</v>
      </c>
      <c r="D3269" t="s">
        <v>10802</v>
      </c>
      <c r="E3269" t="s">
        <v>394</v>
      </c>
      <c r="F3269" t="s">
        <v>10803</v>
      </c>
      <c r="G3269" t="s">
        <v>10804</v>
      </c>
      <c r="H3269" t="s">
        <v>10805</v>
      </c>
    </row>
    <row r="3270" spans="1:8">
      <c r="A3270" t="n">
        <v>3269</v>
      </c>
      <c r="B3270" t="s">
        <v>8</v>
      </c>
      <c r="C3270" s="1" t="n">
        <v>42193.5705787037</v>
      </c>
      <c r="D3270" t="s">
        <v>10806</v>
      </c>
      <c r="E3270" t="s">
        <v>87</v>
      </c>
      <c r="F3270" t="s">
        <v>87</v>
      </c>
      <c r="G3270" t="s">
        <v>10807</v>
      </c>
      <c r="H3270" t="s">
        <v>10808</v>
      </c>
    </row>
    <row r="3271" spans="1:8">
      <c r="A3271" t="n">
        <v>3270</v>
      </c>
      <c r="B3271" t="s">
        <v>8</v>
      </c>
      <c r="C3271" s="1" t="n">
        <v>42099.86710648148</v>
      </c>
      <c r="D3271" t="s">
        <v>10809</v>
      </c>
      <c r="E3271" t="s">
        <v>6629</v>
      </c>
      <c r="F3271" t="s">
        <v>10810</v>
      </c>
      <c r="G3271" t="s">
        <v>10811</v>
      </c>
      <c r="H3271" t="s">
        <v>10812</v>
      </c>
    </row>
    <row r="3272" spans="1:8">
      <c r="A3272" t="n">
        <v>3271</v>
      </c>
      <c r="B3272" t="s">
        <v>8</v>
      </c>
      <c r="C3272" s="1" t="n">
        <v>41991.84721064815</v>
      </c>
      <c r="D3272" t="s">
        <v>10813</v>
      </c>
      <c r="E3272" t="s">
        <v>179</v>
      </c>
      <c r="F3272" t="s">
        <v>25</v>
      </c>
      <c r="G3272" t="s">
        <v>10814</v>
      </c>
      <c r="H3272" t="s">
        <v>10815</v>
      </c>
    </row>
    <row r="3273" spans="1:8">
      <c r="A3273" t="n">
        <v>3272</v>
      </c>
      <c r="B3273" t="s">
        <v>8</v>
      </c>
      <c r="C3273" s="1" t="n">
        <v>41760.7697800926</v>
      </c>
      <c r="D3273" t="s">
        <v>10816</v>
      </c>
      <c r="E3273" t="s">
        <v>6784</v>
      </c>
      <c r="F3273" t="s">
        <v>10817</v>
      </c>
      <c r="G3273" t="s">
        <v>10818</v>
      </c>
      <c r="H3273" t="s">
        <v>10819</v>
      </c>
    </row>
    <row r="3274" spans="1:8">
      <c r="A3274" t="n">
        <v>3273</v>
      </c>
      <c r="B3274" t="s">
        <v>8</v>
      </c>
      <c r="C3274" s="1" t="n">
        <v>41862.17997685185</v>
      </c>
      <c r="D3274" t="s">
        <v>10820</v>
      </c>
      <c r="E3274" t="s">
        <v>10821</v>
      </c>
      <c r="F3274" t="s">
        <v>376</v>
      </c>
      <c r="G3274" t="s">
        <v>10822</v>
      </c>
      <c r="H3274" t="s">
        <v>10823</v>
      </c>
    </row>
    <row r="3275" spans="1:8">
      <c r="A3275" t="n">
        <v>3274</v>
      </c>
      <c r="B3275" t="s">
        <v>8</v>
      </c>
      <c r="C3275" s="1" t="n">
        <v>42387.98917824074</v>
      </c>
      <c r="D3275" t="s">
        <v>10824</v>
      </c>
      <c r="E3275">
        <f>?utf-8?Q?The=20Common=20Good?= &lt;patriciaduff@thecommongood.net&gt;</f>
        <v/>
      </c>
      <c r="F3275" t="s">
        <v>52</v>
      </c>
      <c r="G3275">
        <f>?utf-8?Q?Important=20Briefing=20on=20the=20Refugee=20Crisis=20and=20Middle=20East=20Instability?=</f>
        <v/>
      </c>
      <c r="H3275" t="s">
        <v>10825</v>
      </c>
    </row>
    <row r="3276" spans="1:8">
      <c r="A3276" t="n">
        <v>3275</v>
      </c>
      <c r="B3276" t="s">
        <v>8</v>
      </c>
      <c r="C3276" s="1" t="n">
        <v>42032.75012731482</v>
      </c>
      <c r="D3276" t="s">
        <v>10826</v>
      </c>
      <c r="E3276" t="s">
        <v>25</v>
      </c>
      <c r="F3276" t="s">
        <v>10827</v>
      </c>
      <c r="G3276" t="s">
        <v>10828</v>
      </c>
      <c r="H3276" t="s">
        <v>10829</v>
      </c>
    </row>
    <row r="3277" spans="1:8">
      <c r="A3277" t="n">
        <v>3276</v>
      </c>
      <c r="B3277" t="s">
        <v>8</v>
      </c>
      <c r="C3277" s="1" t="n">
        <v>42422.88550925926</v>
      </c>
      <c r="D3277" t="s">
        <v>10830</v>
      </c>
      <c r="E3277" t="s">
        <v>4871</v>
      </c>
      <c r="F3277" t="s">
        <v>4872</v>
      </c>
      <c r="G3277" t="s">
        <v>10831</v>
      </c>
      <c r="H3277" t="s">
        <v>10832</v>
      </c>
    </row>
    <row r="3278" spans="1:8">
      <c r="A3278" t="n">
        <v>3277</v>
      </c>
      <c r="B3278" t="s">
        <v>8</v>
      </c>
      <c r="C3278" s="1" t="n">
        <v>42092.97398148148</v>
      </c>
      <c r="D3278" t="s">
        <v>10833</v>
      </c>
      <c r="E3278" t="s">
        <v>25</v>
      </c>
      <c r="F3278" t="s">
        <v>1794</v>
      </c>
      <c r="G3278" t="s">
        <v>10834</v>
      </c>
      <c r="H3278" t="s">
        <v>10835</v>
      </c>
    </row>
    <row r="3279" spans="1:8">
      <c r="A3279" t="n">
        <v>3278</v>
      </c>
      <c r="B3279" t="s">
        <v>8</v>
      </c>
      <c r="C3279" s="1" t="n">
        <v>42070.89309027778</v>
      </c>
      <c r="D3279" t="s">
        <v>10836</v>
      </c>
      <c r="E3279" t="s">
        <v>25</v>
      </c>
      <c r="F3279" t="s">
        <v>6203</v>
      </c>
      <c r="G3279" t="s">
        <v>10837</v>
      </c>
      <c r="H3279" t="s">
        <v>10838</v>
      </c>
    </row>
    <row r="3280" spans="1:8">
      <c r="A3280" t="n">
        <v>3279</v>
      </c>
      <c r="B3280" t="s">
        <v>8</v>
      </c>
      <c r="C3280" s="1" t="n">
        <v>42360.14340277778</v>
      </c>
      <c r="D3280" t="s">
        <v>10839</v>
      </c>
      <c r="E3280" t="s">
        <v>25</v>
      </c>
      <c r="F3280" t="s">
        <v>179</v>
      </c>
      <c r="G3280" t="s">
        <v>9193</v>
      </c>
      <c r="H3280" t="s">
        <v>10840</v>
      </c>
    </row>
    <row r="3281" spans="1:8">
      <c r="A3281" t="n">
        <v>3280</v>
      </c>
      <c r="B3281" t="s">
        <v>1</v>
      </c>
      <c r="C3281" s="1" t="n">
        <v>41925.05342592593</v>
      </c>
      <c r="D3281" t="s">
        <v>10841</v>
      </c>
      <c r="E3281" t="s">
        <v>10842</v>
      </c>
      <c r="F3281" t="s">
        <v>1264</v>
      </c>
      <c r="G3281" t="s">
        <v>10843</v>
      </c>
      <c r="H3281" t="s">
        <v>10844</v>
      </c>
    </row>
    <row r="3282" spans="1:8">
      <c r="A3282" t="n">
        <v>3281</v>
      </c>
      <c r="B3282" t="s">
        <v>8</v>
      </c>
      <c r="C3282" s="1" t="n">
        <v>42123.24458333333</v>
      </c>
      <c r="D3282" t="s">
        <v>10845</v>
      </c>
      <c r="E3282" t="s">
        <v>25</v>
      </c>
      <c r="F3282" t="s">
        <v>10846</v>
      </c>
      <c r="G3282" t="s">
        <v>10847</v>
      </c>
      <c r="H3282" t="s">
        <v>10848</v>
      </c>
    </row>
    <row r="3283" spans="1:8">
      <c r="A3283" t="n">
        <v>3282</v>
      </c>
      <c r="B3283" t="s">
        <v>8</v>
      </c>
      <c r="C3283" s="1" t="n">
        <v>41974.90821759259</v>
      </c>
      <c r="D3283" t="s">
        <v>10849</v>
      </c>
      <c r="E3283" t="s">
        <v>67</v>
      </c>
      <c r="F3283" t="s">
        <v>68</v>
      </c>
      <c r="G3283" t="s">
        <v>10850</v>
      </c>
      <c r="H3283" t="s">
        <v>10851</v>
      </c>
    </row>
    <row r="3284" spans="1:8">
      <c r="A3284" t="n">
        <v>3283</v>
      </c>
      <c r="B3284" t="s">
        <v>8</v>
      </c>
      <c r="C3284" s="1" t="n">
        <v>39744.13429398148</v>
      </c>
      <c r="D3284" t="s">
        <v>10852</v>
      </c>
      <c r="E3284" t="s">
        <v>10853</v>
      </c>
      <c r="F3284" t="s">
        <v>10854</v>
      </c>
      <c r="G3284" t="s">
        <v>10855</v>
      </c>
      <c r="H3284" t="s">
        <v>10856</v>
      </c>
    </row>
    <row r="3285" spans="1:8">
      <c r="A3285" t="n">
        <v>3284</v>
      </c>
      <c r="B3285" t="s">
        <v>8</v>
      </c>
      <c r="C3285" s="1" t="n">
        <v>40463.61780092592</v>
      </c>
      <c r="D3285" t="s">
        <v>10857</v>
      </c>
      <c r="E3285" t="s">
        <v>10858</v>
      </c>
      <c r="F3285" t="s">
        <v>56</v>
      </c>
      <c r="G3285" t="s">
        <v>10859</v>
      </c>
      <c r="H3285" t="s">
        <v>10860</v>
      </c>
    </row>
    <row r="3286" spans="1:8">
      <c r="A3286" t="n">
        <v>3285</v>
      </c>
      <c r="B3286" t="s">
        <v>1</v>
      </c>
      <c r="C3286" s="1" t="n">
        <v>42253.74556712963</v>
      </c>
      <c r="D3286" t="s">
        <v>10861</v>
      </c>
      <c r="E3286" t="s">
        <v>7313</v>
      </c>
      <c r="F3286" t="s">
        <v>25</v>
      </c>
      <c r="G3286" t="s">
        <v>10862</v>
      </c>
      <c r="H3286" t="s">
        <v>10863</v>
      </c>
    </row>
    <row r="3287" spans="1:8">
      <c r="A3287" t="n">
        <v>3286</v>
      </c>
      <c r="B3287" t="s">
        <v>8</v>
      </c>
      <c r="C3287" s="1" t="n">
        <v>41905.96561342593</v>
      </c>
      <c r="D3287" t="s">
        <v>10864</v>
      </c>
      <c r="E3287" t="s">
        <v>9998</v>
      </c>
      <c r="F3287" t="s">
        <v>7178</v>
      </c>
      <c r="G3287" t="s">
        <v>10865</v>
      </c>
      <c r="H3287" t="s">
        <v>10866</v>
      </c>
    </row>
    <row r="3288" spans="1:8">
      <c r="A3288" t="n">
        <v>3287</v>
      </c>
      <c r="B3288" t="s">
        <v>1</v>
      </c>
      <c r="C3288" s="1" t="n">
        <v>42163.70271990741</v>
      </c>
      <c r="D3288" t="s">
        <v>10867</v>
      </c>
      <c r="E3288" t="s">
        <v>394</v>
      </c>
      <c r="F3288" t="s">
        <v>25</v>
      </c>
      <c r="G3288" t="s">
        <v>10868</v>
      </c>
      <c r="H3288" t="s">
        <v>10869</v>
      </c>
    </row>
    <row r="3289" spans="1:8">
      <c r="A3289" t="n">
        <v>3288</v>
      </c>
      <c r="B3289" t="s">
        <v>8</v>
      </c>
      <c r="C3289" s="1" t="n">
        <v>41947.60743055555</v>
      </c>
      <c r="D3289" t="s">
        <v>10870</v>
      </c>
      <c r="E3289" t="s">
        <v>10871</v>
      </c>
      <c r="F3289" t="s">
        <v>25</v>
      </c>
      <c r="G3289" t="s">
        <v>10872</v>
      </c>
      <c r="H3289" t="s">
        <v>10873</v>
      </c>
    </row>
    <row r="3290" spans="1:8">
      <c r="A3290" t="n">
        <v>3289</v>
      </c>
      <c r="B3290" t="s">
        <v>1</v>
      </c>
      <c r="C3290" s="1" t="n">
        <v>42052.02702546296</v>
      </c>
      <c r="D3290" t="s">
        <v>10874</v>
      </c>
      <c r="E3290" t="s">
        <v>10875</v>
      </c>
      <c r="F3290" t="s">
        <v>25</v>
      </c>
      <c r="G3290" t="s">
        <v>10876</v>
      </c>
      <c r="H3290" t="s">
        <v>10877</v>
      </c>
    </row>
    <row r="3291" spans="1:8">
      <c r="A3291" t="n">
        <v>3290</v>
      </c>
      <c r="B3291" t="s">
        <v>8</v>
      </c>
      <c r="C3291" s="1" t="n">
        <v>41694.95829861111</v>
      </c>
      <c r="D3291" t="s">
        <v>10878</v>
      </c>
      <c r="E3291" t="s">
        <v>10879</v>
      </c>
      <c r="F3291" t="s">
        <v>1264</v>
      </c>
      <c r="G3291" t="s">
        <v>10880</v>
      </c>
      <c r="H3291" t="s">
        <v>10881</v>
      </c>
    </row>
    <row r="3292" spans="1:8">
      <c r="A3292" t="n">
        <v>3291</v>
      </c>
      <c r="B3292" t="s">
        <v>8</v>
      </c>
      <c r="C3292" s="1" t="n">
        <v>41943.04336805556</v>
      </c>
      <c r="D3292" t="s">
        <v>10882</v>
      </c>
      <c r="E3292" t="s">
        <v>10883</v>
      </c>
      <c r="F3292" t="s">
        <v>555</v>
      </c>
      <c r="G3292" t="s">
        <v>10884</v>
      </c>
      <c r="H3292" t="s">
        <v>10885</v>
      </c>
    </row>
    <row r="3293" spans="1:8">
      <c r="A3293" t="n">
        <v>3292</v>
      </c>
      <c r="B3293" t="s">
        <v>8</v>
      </c>
      <c r="C3293" s="1" t="n">
        <v>42286.72516203704</v>
      </c>
      <c r="D3293" t="s">
        <v>10886</v>
      </c>
      <c r="E3293" t="s">
        <v>7901</v>
      </c>
      <c r="F3293" t="s">
        <v>56</v>
      </c>
      <c r="G3293" t="s">
        <v>10887</v>
      </c>
      <c r="H3293" t="s">
        <v>10888</v>
      </c>
    </row>
    <row r="3294" spans="1:8">
      <c r="A3294" t="n">
        <v>3293</v>
      </c>
      <c r="B3294" t="s">
        <v>8</v>
      </c>
      <c r="C3294" s="1" t="n">
        <v>42312.71048611111</v>
      </c>
      <c r="D3294" t="s">
        <v>10889</v>
      </c>
      <c r="E3294">
        <f>?utf-8?Q?The=20Patriotic=20Millionaires?=
	&lt;info@patrioticmillionaires.org&gt;</f>
        <v/>
      </c>
      <c r="F3294" t="s">
        <v>555</v>
      </c>
      <c r="G3294">
        <f>?utf-8?Q?Victory=20for=20Clean=20Elections=20in=20Maine=21=C2=A0?=</f>
        <v/>
      </c>
      <c r="H3294" t="s">
        <v>10890</v>
      </c>
    </row>
    <row r="3295" spans="1:8">
      <c r="A3295" t="n">
        <v>3294</v>
      </c>
      <c r="B3295" t="s">
        <v>1</v>
      </c>
      <c r="C3295" s="1" t="n">
        <v>41736.38078703704</v>
      </c>
      <c r="D3295" t="s">
        <v>10891</v>
      </c>
      <c r="E3295" t="s">
        <v>6547</v>
      </c>
      <c r="F3295" t="s">
        <v>10892</v>
      </c>
      <c r="G3295" t="s">
        <v>10893</v>
      </c>
      <c r="H3295" t="s">
        <v>10894</v>
      </c>
    </row>
    <row r="3296" spans="1:8">
      <c r="A3296" t="n">
        <v>3295</v>
      </c>
      <c r="B3296" t="s">
        <v>1</v>
      </c>
      <c r="C3296" s="1" t="n">
        <v>42292.79090277778</v>
      </c>
      <c r="D3296" t="s">
        <v>10895</v>
      </c>
      <c r="E3296" t="s">
        <v>145</v>
      </c>
      <c r="F3296" t="s">
        <v>10896</v>
      </c>
      <c r="G3296" t="s">
        <v>10897</v>
      </c>
      <c r="H3296" t="s">
        <v>10898</v>
      </c>
    </row>
    <row r="3297" spans="1:8">
      <c r="A3297" t="n">
        <v>3296</v>
      </c>
      <c r="B3297" t="s">
        <v>8</v>
      </c>
      <c r="C3297" s="1" t="n">
        <v>40929.73217592593</v>
      </c>
      <c r="D3297" t="s">
        <v>10899</v>
      </c>
      <c r="E3297" t="s">
        <v>25</v>
      </c>
      <c r="F3297" t="s">
        <v>2983</v>
      </c>
      <c r="G3297" t="s">
        <v>10900</v>
      </c>
      <c r="H3297" t="s">
        <v>10901</v>
      </c>
    </row>
    <row r="3298" spans="1:8">
      <c r="A3298" t="n">
        <v>3297</v>
      </c>
      <c r="B3298" t="s">
        <v>8</v>
      </c>
      <c r="C3298" s="1" t="n">
        <v>42220.6365162037</v>
      </c>
      <c r="D3298" t="s">
        <v>10902</v>
      </c>
      <c r="E3298" t="s">
        <v>10903</v>
      </c>
      <c r="F3298" t="s">
        <v>1369</v>
      </c>
      <c r="G3298" t="s">
        <v>10904</v>
      </c>
      <c r="H3298" t="s">
        <v>10905</v>
      </c>
    </row>
    <row r="3299" spans="1:8">
      <c r="A3299" t="n">
        <v>3298</v>
      </c>
      <c r="B3299" t="s">
        <v>8</v>
      </c>
      <c r="C3299" s="1" t="n">
        <v>42393.12332175926</v>
      </c>
      <c r="D3299" t="s">
        <v>10906</v>
      </c>
      <c r="E3299" t="s">
        <v>10907</v>
      </c>
      <c r="F3299" t="s">
        <v>10908</v>
      </c>
      <c r="G3299" t="s">
        <v>10909</v>
      </c>
      <c r="H3299" t="s">
        <v>10910</v>
      </c>
    </row>
    <row r="3300" spans="1:8">
      <c r="A3300" t="n">
        <v>3299</v>
      </c>
      <c r="B3300" t="s">
        <v>8</v>
      </c>
      <c r="C3300" s="1" t="n">
        <v>39756.03484953703</v>
      </c>
      <c r="D3300" t="s">
        <v>10911</v>
      </c>
      <c r="E3300" t="s">
        <v>3045</v>
      </c>
      <c r="F3300" t="s">
        <v>10912</v>
      </c>
      <c r="G3300" t="s">
        <v>10913</v>
      </c>
      <c r="H3300" t="s">
        <v>10914</v>
      </c>
    </row>
    <row r="3301" spans="1:8">
      <c r="A3301" t="n">
        <v>3300</v>
      </c>
      <c r="B3301" t="s">
        <v>1</v>
      </c>
      <c r="C3301" s="1" t="n">
        <v>42237.14533564815</v>
      </c>
      <c r="D3301" t="s">
        <v>10915</v>
      </c>
      <c r="E3301" t="s">
        <v>30</v>
      </c>
      <c r="F3301" t="s">
        <v>262</v>
      </c>
      <c r="G3301" t="s">
        <v>10916</v>
      </c>
      <c r="H3301" t="s">
        <v>10917</v>
      </c>
    </row>
    <row r="3302" spans="1:8">
      <c r="A3302" t="n">
        <v>3301</v>
      </c>
      <c r="B3302" t="s">
        <v>1</v>
      </c>
      <c r="C3302" s="1" t="n">
        <v>41715.42060185185</v>
      </c>
      <c r="D3302" t="s">
        <v>10918</v>
      </c>
      <c r="E3302" t="s">
        <v>10167</v>
      </c>
      <c r="F3302" t="s">
        <v>10167</v>
      </c>
      <c r="G3302" t="s">
        <v>10919</v>
      </c>
      <c r="H3302" t="s">
        <v>10920</v>
      </c>
    </row>
    <row r="3303" spans="1:8">
      <c r="A3303" t="n">
        <v>3302</v>
      </c>
      <c r="B3303" t="s">
        <v>8</v>
      </c>
      <c r="C3303" s="1" t="n">
        <v>41849.49887731481</v>
      </c>
      <c r="D3303" t="s">
        <v>10921</v>
      </c>
      <c r="E3303" t="s">
        <v>67</v>
      </c>
      <c r="F3303" t="s">
        <v>68</v>
      </c>
      <c r="G3303" t="s">
        <v>10922</v>
      </c>
      <c r="H3303" t="s">
        <v>10923</v>
      </c>
    </row>
    <row r="3304" spans="1:8">
      <c r="A3304" t="n">
        <v>3303</v>
      </c>
      <c r="B3304" t="s">
        <v>8</v>
      </c>
      <c r="C3304" s="1" t="n">
        <v>41985.43265046296</v>
      </c>
      <c r="D3304" t="s">
        <v>10924</v>
      </c>
      <c r="E3304" t="s">
        <v>10925</v>
      </c>
      <c r="F3304" t="s">
        <v>56</v>
      </c>
      <c r="G3304" t="s">
        <v>10926</v>
      </c>
      <c r="H3304" t="s">
        <v>10927</v>
      </c>
    </row>
    <row r="3305" spans="1:8">
      <c r="A3305" t="n">
        <v>3304</v>
      </c>
      <c r="B3305" t="s">
        <v>8</v>
      </c>
      <c r="C3305" s="1" t="n">
        <v>41228.76277777777</v>
      </c>
      <c r="D3305" t="s">
        <v>10928</v>
      </c>
      <c r="E3305" t="s">
        <v>10929</v>
      </c>
      <c r="F3305" t="s">
        <v>56</v>
      </c>
      <c r="G3305" t="s">
        <v>10930</v>
      </c>
      <c r="H3305" t="s">
        <v>10931</v>
      </c>
    </row>
    <row r="3306" spans="1:8">
      <c r="A3306" t="n">
        <v>3305</v>
      </c>
      <c r="B3306" t="s">
        <v>8</v>
      </c>
      <c r="C3306" s="1" t="n">
        <v>40875.81008101852</v>
      </c>
      <c r="D3306" t="s">
        <v>10932</v>
      </c>
      <c r="E3306" t="s">
        <v>10933</v>
      </c>
      <c r="F3306" t="s">
        <v>7718</v>
      </c>
      <c r="G3306" t="s">
        <v>10934</v>
      </c>
      <c r="H3306" t="s">
        <v>10935</v>
      </c>
    </row>
    <row r="3307" spans="1:8">
      <c r="A3307" t="n">
        <v>3306</v>
      </c>
      <c r="B3307" t="s">
        <v>8</v>
      </c>
      <c r="C3307" s="1" t="n">
        <v>42419.75144675926</v>
      </c>
      <c r="D3307" t="s">
        <v>10936</v>
      </c>
      <c r="E3307" t="s">
        <v>7901</v>
      </c>
      <c r="F3307" t="s">
        <v>10937</v>
      </c>
      <c r="G3307" t="s">
        <v>10938</v>
      </c>
      <c r="H3307" t="s">
        <v>10939</v>
      </c>
    </row>
    <row r="3308" spans="1:8">
      <c r="A3308" t="n">
        <v>3307</v>
      </c>
      <c r="B3308" t="s">
        <v>1</v>
      </c>
      <c r="C3308" s="1" t="n">
        <v>42224.60554398148</v>
      </c>
      <c r="D3308" t="s">
        <v>10940</v>
      </c>
      <c r="E3308" t="s">
        <v>146</v>
      </c>
      <c r="F3308" t="s">
        <v>25</v>
      </c>
      <c r="G3308" t="s">
        <v>10941</v>
      </c>
      <c r="H3308" t="s">
        <v>10942</v>
      </c>
    </row>
    <row r="3309" spans="1:8">
      <c r="A3309" t="n">
        <v>3308</v>
      </c>
      <c r="B3309" t="s">
        <v>8</v>
      </c>
      <c r="C3309" s="1" t="n">
        <v>39667.90479166667</v>
      </c>
      <c r="D3309" t="s">
        <v>10943</v>
      </c>
      <c r="E3309" t="s">
        <v>10944</v>
      </c>
      <c r="F3309" t="s">
        <v>20</v>
      </c>
      <c r="G3309" t="s">
        <v>10945</v>
      </c>
      <c r="H3309" t="s">
        <v>10946</v>
      </c>
    </row>
    <row r="3310" spans="1:8">
      <c r="A3310" t="n">
        <v>3309</v>
      </c>
      <c r="B3310" t="s">
        <v>8</v>
      </c>
      <c r="C3310" s="1" t="n">
        <v>40851.65395833334</v>
      </c>
      <c r="D3310" t="s">
        <v>10947</v>
      </c>
      <c r="E3310" t="s">
        <v>5897</v>
      </c>
      <c r="F3310" t="s">
        <v>1264</v>
      </c>
      <c r="G3310" t="s">
        <v>10948</v>
      </c>
      <c r="H3310" t="s">
        <v>10949</v>
      </c>
    </row>
    <row r="3311" spans="1:8">
      <c r="A3311" t="n">
        <v>3310</v>
      </c>
      <c r="B3311" t="s">
        <v>8</v>
      </c>
      <c r="C3311" s="1" t="n">
        <v>42233.43326388889</v>
      </c>
      <c r="D3311" t="s">
        <v>10950</v>
      </c>
      <c r="E3311" t="s">
        <v>421</v>
      </c>
      <c r="F3311" t="s">
        <v>56</v>
      </c>
      <c r="G3311" t="s">
        <v>10951</v>
      </c>
      <c r="H3311" t="s">
        <v>10952</v>
      </c>
    </row>
    <row r="3312" spans="1:8">
      <c r="A3312" t="n">
        <v>3311</v>
      </c>
      <c r="B3312" t="s">
        <v>8</v>
      </c>
      <c r="C3312" s="1" t="n">
        <v>42396.89902777778</v>
      </c>
      <c r="D3312" t="s">
        <v>10953</v>
      </c>
      <c r="E3312" t="s">
        <v>10954</v>
      </c>
      <c r="F3312" t="s">
        <v>555</v>
      </c>
      <c r="G3312" t="s">
        <v>10955</v>
      </c>
      <c r="H3312" t="s">
        <v>10956</v>
      </c>
    </row>
    <row r="3313" spans="1:8">
      <c r="A3313" t="n">
        <v>3312</v>
      </c>
      <c r="B3313" t="s">
        <v>1</v>
      </c>
      <c r="C3313" s="1" t="n">
        <v>42400.75086805555</v>
      </c>
      <c r="D3313" t="s">
        <v>10957</v>
      </c>
      <c r="E3313" t="s">
        <v>5415</v>
      </c>
      <c r="F3313" t="s">
        <v>30</v>
      </c>
      <c r="G3313" t="s">
        <v>10690</v>
      </c>
      <c r="H3313" t="s">
        <v>10958</v>
      </c>
    </row>
    <row r="3314" spans="1:8">
      <c r="A3314" t="n">
        <v>3313</v>
      </c>
      <c r="B3314" t="s">
        <v>1</v>
      </c>
      <c r="C3314" s="1" t="n">
        <v>42143.13314814815</v>
      </c>
      <c r="D3314" t="s">
        <v>10959</v>
      </c>
      <c r="E3314" t="s">
        <v>7313</v>
      </c>
      <c r="F3314" t="s">
        <v>25</v>
      </c>
      <c r="G3314" t="s">
        <v>10960</v>
      </c>
      <c r="H3314" t="s">
        <v>10961</v>
      </c>
    </row>
    <row r="3315" spans="1:8">
      <c r="A3315" t="n">
        <v>3314</v>
      </c>
      <c r="B3315" t="s">
        <v>8</v>
      </c>
      <c r="C3315" s="1" t="n">
        <v>39786.76724537037</v>
      </c>
      <c r="D3315" t="s">
        <v>10962</v>
      </c>
      <c r="E3315" t="s">
        <v>1808</v>
      </c>
      <c r="F3315" t="s">
        <v>387</v>
      </c>
      <c r="G3315" t="s">
        <v>10963</v>
      </c>
      <c r="H3315" t="s">
        <v>10964</v>
      </c>
    </row>
    <row r="3316" spans="1:8">
      <c r="A3316" t="n">
        <v>3315</v>
      </c>
      <c r="B3316" t="s">
        <v>8</v>
      </c>
      <c r="C3316" s="1" t="n">
        <v>42258.90951388889</v>
      </c>
      <c r="D3316" t="s">
        <v>10965</v>
      </c>
      <c r="E3316" t="s">
        <v>25</v>
      </c>
      <c r="F3316" t="s">
        <v>10966</v>
      </c>
      <c r="G3316" t="s">
        <v>10967</v>
      </c>
      <c r="H3316" t="s">
        <v>10968</v>
      </c>
    </row>
    <row r="3317" spans="1:8">
      <c r="A3317" t="n">
        <v>3316</v>
      </c>
      <c r="B3317" t="s">
        <v>8</v>
      </c>
      <c r="C3317" s="1" t="n">
        <v>41945.72896990741</v>
      </c>
      <c r="D3317" t="s">
        <v>10969</v>
      </c>
      <c r="E3317" t="s">
        <v>749</v>
      </c>
      <c r="F3317" t="s">
        <v>25</v>
      </c>
      <c r="G3317" t="s">
        <v>10970</v>
      </c>
      <c r="H3317" t="s">
        <v>10971</v>
      </c>
    </row>
    <row r="3318" spans="1:8">
      <c r="A3318" t="n">
        <v>3317</v>
      </c>
      <c r="B3318" t="s">
        <v>1</v>
      </c>
      <c r="C3318" s="1" t="n">
        <v>41736.10520833333</v>
      </c>
      <c r="D3318" t="s">
        <v>10972</v>
      </c>
      <c r="E3318" t="s">
        <v>10973</v>
      </c>
      <c r="F3318" t="s">
        <v>25</v>
      </c>
      <c r="G3318" t="s">
        <v>10974</v>
      </c>
      <c r="H3318" t="s">
        <v>10975</v>
      </c>
    </row>
    <row r="3319" spans="1:8">
      <c r="A3319" t="n">
        <v>3318</v>
      </c>
      <c r="B3319" t="s">
        <v>1</v>
      </c>
      <c r="C3319" s="1" t="n">
        <v>42201.49740740741</v>
      </c>
      <c r="D3319" t="s">
        <v>10976</v>
      </c>
      <c r="E3319" t="s">
        <v>6747</v>
      </c>
      <c r="F3319" t="s">
        <v>6810</v>
      </c>
      <c r="G3319" t="s">
        <v>10977</v>
      </c>
      <c r="H3319" t="s">
        <v>10978</v>
      </c>
    </row>
    <row r="3320" spans="1:8">
      <c r="A3320" t="n">
        <v>3319</v>
      </c>
      <c r="B3320" t="s">
        <v>8</v>
      </c>
      <c r="C3320" s="1" t="n">
        <v>42097.85318287037</v>
      </c>
      <c r="D3320" t="s">
        <v>10979</v>
      </c>
      <c r="E3320" t="s">
        <v>6988</v>
      </c>
      <c r="F3320" t="s">
        <v>10980</v>
      </c>
      <c r="G3320" t="s">
        <v>10981</v>
      </c>
      <c r="H3320" t="s">
        <v>10982</v>
      </c>
    </row>
    <row r="3321" spans="1:8">
      <c r="A3321" t="n">
        <v>3320</v>
      </c>
      <c r="B3321" t="s">
        <v>8</v>
      </c>
      <c r="C3321" s="1" t="n">
        <v>42263.87201388889</v>
      </c>
      <c r="D3321" t="s">
        <v>10983</v>
      </c>
      <c r="E3321" t="s">
        <v>7254</v>
      </c>
      <c r="F3321" t="s">
        <v>10984</v>
      </c>
      <c r="G3321" t="s">
        <v>10985</v>
      </c>
      <c r="H3321" t="s">
        <v>10986</v>
      </c>
    </row>
    <row r="3322" spans="1:8">
      <c r="A3322" t="n">
        <v>3321</v>
      </c>
      <c r="B3322" t="s">
        <v>8</v>
      </c>
      <c r="C3322" s="1" t="n">
        <v>41901.54790509259</v>
      </c>
      <c r="D3322" t="s">
        <v>10987</v>
      </c>
      <c r="E3322" t="s">
        <v>67</v>
      </c>
      <c r="F3322" t="s">
        <v>68</v>
      </c>
      <c r="G3322" t="s">
        <v>10988</v>
      </c>
      <c r="H3322" t="s">
        <v>10989</v>
      </c>
    </row>
    <row r="3323" spans="1:8">
      <c r="A3323" t="n">
        <v>3322</v>
      </c>
      <c r="B3323" t="s">
        <v>8</v>
      </c>
      <c r="C3323" s="1" t="n">
        <v>39761.09181712963</v>
      </c>
      <c r="D3323" t="s">
        <v>10990</v>
      </c>
      <c r="E3323" t="s">
        <v>10991</v>
      </c>
      <c r="F3323" t="s">
        <v>10992</v>
      </c>
      <c r="G3323" t="s">
        <v>10993</v>
      </c>
      <c r="H3323" t="s">
        <v>10994</v>
      </c>
    </row>
    <row r="3324" spans="1:8">
      <c r="A3324" t="n">
        <v>3323</v>
      </c>
      <c r="B3324" t="s">
        <v>1</v>
      </c>
      <c r="C3324" s="1" t="n">
        <v>42158.60708333334</v>
      </c>
      <c r="D3324" t="s">
        <v>10995</v>
      </c>
      <c r="E3324" t="s">
        <v>7313</v>
      </c>
      <c r="F3324" t="s">
        <v>394</v>
      </c>
      <c r="G3324" t="s">
        <v>10996</v>
      </c>
      <c r="H3324" t="s">
        <v>10997</v>
      </c>
    </row>
    <row r="3325" spans="1:8">
      <c r="A3325" t="n">
        <v>3324</v>
      </c>
      <c r="B3325" t="s">
        <v>8</v>
      </c>
      <c r="C3325" s="1" t="n">
        <v>42333.65826388889</v>
      </c>
      <c r="D3325" t="s">
        <v>10998</v>
      </c>
      <c r="E3325" t="s">
        <v>8743</v>
      </c>
      <c r="F3325" t="s">
        <v>56</v>
      </c>
      <c r="G3325" t="s">
        <v>10999</v>
      </c>
      <c r="H3325" t="s">
        <v>11000</v>
      </c>
    </row>
    <row r="3326" spans="1:8">
      <c r="A3326" t="n">
        <v>3325</v>
      </c>
      <c r="B3326" t="s">
        <v>8</v>
      </c>
      <c r="C3326" s="1" t="n">
        <v>42070.09157407407</v>
      </c>
      <c r="D3326" t="s">
        <v>11001</v>
      </c>
      <c r="E3326" t="s">
        <v>271</v>
      </c>
      <c r="F3326" t="s">
        <v>1238</v>
      </c>
      <c r="G3326" t="s">
        <v>11002</v>
      </c>
      <c r="H3326" t="s">
        <v>11003</v>
      </c>
    </row>
    <row r="3327" spans="1:8">
      <c r="A3327" t="n">
        <v>3326</v>
      </c>
      <c r="B3327" t="s">
        <v>8</v>
      </c>
      <c r="C3327" s="1" t="n">
        <v>41994.72951388889</v>
      </c>
      <c r="D3327" t="s">
        <v>11004</v>
      </c>
      <c r="E3327" t="s">
        <v>11005</v>
      </c>
      <c r="F3327" t="s">
        <v>52</v>
      </c>
      <c r="G3327" t="s">
        <v>11006</v>
      </c>
      <c r="H3327" t="s">
        <v>11007</v>
      </c>
    </row>
    <row r="3328" spans="1:8">
      <c r="A3328" t="n">
        <v>3327</v>
      </c>
      <c r="B3328" t="s">
        <v>1</v>
      </c>
      <c r="C3328" s="1" t="n">
        <v>42146.86994212963</v>
      </c>
      <c r="D3328" t="s">
        <v>11008</v>
      </c>
      <c r="E3328" t="s">
        <v>2162</v>
      </c>
      <c r="F3328" t="s">
        <v>497</v>
      </c>
      <c r="G3328" t="s">
        <v>11009</v>
      </c>
      <c r="H3328" t="s">
        <v>11010</v>
      </c>
    </row>
    <row r="3329" spans="1:8">
      <c r="A3329" t="n">
        <v>3328</v>
      </c>
      <c r="B3329" t="s">
        <v>8</v>
      </c>
      <c r="C3329" s="1" t="n">
        <v>42279.7003125</v>
      </c>
      <c r="D3329" t="s">
        <v>11011</v>
      </c>
      <c r="E3329" t="s">
        <v>319</v>
      </c>
      <c r="F3329" t="s">
        <v>11012</v>
      </c>
      <c r="G3329" t="s">
        <v>11013</v>
      </c>
      <c r="H3329" t="s">
        <v>11014</v>
      </c>
    </row>
    <row r="3330" spans="1:8">
      <c r="A3330" t="n">
        <v>3329</v>
      </c>
      <c r="B3330" t="s">
        <v>8</v>
      </c>
      <c r="C3330" s="1" t="n">
        <v>42193.55474537037</v>
      </c>
      <c r="D3330" t="s">
        <v>11015</v>
      </c>
      <c r="E3330" t="s">
        <v>225</v>
      </c>
      <c r="F3330" t="s">
        <v>1293</v>
      </c>
      <c r="G3330" t="s">
        <v>11016</v>
      </c>
      <c r="H3330" t="s">
        <v>11017</v>
      </c>
    </row>
    <row r="3331" spans="1:8">
      <c r="A3331" t="n">
        <v>3330</v>
      </c>
      <c r="B3331" t="s">
        <v>8</v>
      </c>
      <c r="C3331" s="1" t="n">
        <v>42115.26732638889</v>
      </c>
      <c r="D3331" t="s">
        <v>11018</v>
      </c>
      <c r="E3331" t="s">
        <v>30</v>
      </c>
      <c r="F3331" t="s">
        <v>25</v>
      </c>
      <c r="G3331" t="s">
        <v>11019</v>
      </c>
      <c r="H3331" t="s">
        <v>11020</v>
      </c>
    </row>
    <row r="3332" spans="1:8">
      <c r="A3332" t="n">
        <v>3331</v>
      </c>
      <c r="B3332" t="s">
        <v>8</v>
      </c>
      <c r="C3332" s="1" t="n">
        <v>42321.86510416667</v>
      </c>
      <c r="D3332" t="s">
        <v>11021</v>
      </c>
      <c r="E3332" t="s">
        <v>11022</v>
      </c>
      <c r="F3332" t="s">
        <v>11023</v>
      </c>
      <c r="G3332" t="s">
        <v>11024</v>
      </c>
      <c r="H3332" t="s">
        <v>11025</v>
      </c>
    </row>
    <row r="3333" spans="1:8">
      <c r="A3333" t="n">
        <v>3332</v>
      </c>
      <c r="B3333" t="s">
        <v>8</v>
      </c>
      <c r="C3333" s="1" t="n">
        <v>40892.62221064815</v>
      </c>
      <c r="D3333" t="s">
        <v>11026</v>
      </c>
      <c r="E3333" t="s">
        <v>4576</v>
      </c>
      <c r="F3333" t="s">
        <v>10817</v>
      </c>
      <c r="G3333" t="s">
        <v>8218</v>
      </c>
      <c r="H3333" t="s">
        <v>11027</v>
      </c>
    </row>
    <row r="3334" spans="1:8">
      <c r="A3334" t="n">
        <v>3333</v>
      </c>
      <c r="B3334" t="s">
        <v>8</v>
      </c>
      <c r="C3334" s="1" t="n">
        <v>41718.65554398148</v>
      </c>
      <c r="D3334" t="s">
        <v>11028</v>
      </c>
      <c r="E3334" t="s">
        <v>11029</v>
      </c>
      <c r="F3334" t="s">
        <v>10285</v>
      </c>
      <c r="G3334" t="s">
        <v>11030</v>
      </c>
      <c r="H3334" t="s">
        <v>11031</v>
      </c>
    </row>
    <row r="3335" spans="1:8">
      <c r="A3335" t="n">
        <v>3334</v>
      </c>
      <c r="B3335" t="s">
        <v>8</v>
      </c>
      <c r="C3335" s="1" t="n">
        <v>41898.86965277778</v>
      </c>
      <c r="D3335" t="s">
        <v>11032</v>
      </c>
      <c r="E3335" t="s">
        <v>2880</v>
      </c>
      <c r="F3335" t="s">
        <v>2880</v>
      </c>
      <c r="G3335" t="s">
        <v>11033</v>
      </c>
      <c r="H3335" t="s">
        <v>11034</v>
      </c>
    </row>
    <row r="3336" spans="1:8">
      <c r="A3336" t="n">
        <v>3335</v>
      </c>
      <c r="B3336" t="s">
        <v>1</v>
      </c>
      <c r="C3336" s="1" t="n">
        <v>41921.73385416667</v>
      </c>
      <c r="D3336" t="s">
        <v>11035</v>
      </c>
      <c r="E3336" t="s">
        <v>6654</v>
      </c>
      <c r="F3336" t="s">
        <v>11036</v>
      </c>
      <c r="G3336" t="s">
        <v>11037</v>
      </c>
      <c r="H3336" t="s">
        <v>11038</v>
      </c>
    </row>
    <row r="3337" spans="1:8">
      <c r="A3337" t="n">
        <v>3336</v>
      </c>
      <c r="B3337" t="s">
        <v>8</v>
      </c>
      <c r="C3337" s="1" t="n">
        <v>39719.76623842592</v>
      </c>
      <c r="D3337" t="s">
        <v>11039</v>
      </c>
      <c r="E3337" t="s">
        <v>161</v>
      </c>
      <c r="F3337" t="s">
        <v>376</v>
      </c>
      <c r="G3337" t="s">
        <v>11040</v>
      </c>
      <c r="H3337" t="s">
        <v>11041</v>
      </c>
    </row>
    <row r="3338" spans="1:8">
      <c r="A3338" t="n">
        <v>3337</v>
      </c>
      <c r="B3338" t="s">
        <v>1</v>
      </c>
      <c r="C3338" s="1" t="n">
        <v>41719.72078703704</v>
      </c>
      <c r="D3338" t="s">
        <v>11042</v>
      </c>
      <c r="E3338" t="s">
        <v>11043</v>
      </c>
      <c r="F3338" t="s">
        <v>56</v>
      </c>
      <c r="G3338" t="s">
        <v>11044</v>
      </c>
      <c r="H3338" t="s">
        <v>11045</v>
      </c>
    </row>
    <row r="3339" spans="1:8">
      <c r="A3339" t="n">
        <v>3338</v>
      </c>
      <c r="B3339" t="s">
        <v>8</v>
      </c>
      <c r="C3339" s="1" t="n">
        <v>42422.00328703703</v>
      </c>
      <c r="D3339" t="s">
        <v>11046</v>
      </c>
      <c r="E3339" t="s">
        <v>739</v>
      </c>
      <c r="F3339" t="s">
        <v>3385</v>
      </c>
      <c r="G3339" t="s">
        <v>11047</v>
      </c>
      <c r="H3339" t="s">
        <v>11048</v>
      </c>
    </row>
    <row r="3340" spans="1:8">
      <c r="A3340" t="n">
        <v>3339</v>
      </c>
      <c r="B3340" t="s">
        <v>8</v>
      </c>
      <c r="C3340" s="1" t="n">
        <v>39945.74091435185</v>
      </c>
      <c r="D3340" t="s">
        <v>11049</v>
      </c>
      <c r="E3340" t="s">
        <v>11050</v>
      </c>
      <c r="F3340" t="s">
        <v>283</v>
      </c>
      <c r="G3340" t="s">
        <v>11051</v>
      </c>
      <c r="H3340" t="s">
        <v>11052</v>
      </c>
    </row>
    <row r="3341" spans="1:8">
      <c r="A3341" t="n">
        <v>3340</v>
      </c>
      <c r="B3341" t="s">
        <v>8</v>
      </c>
      <c r="C3341" s="1" t="n">
        <v>41863.88061342593</v>
      </c>
      <c r="D3341" t="s">
        <v>11053</v>
      </c>
      <c r="E3341" t="s">
        <v>11054</v>
      </c>
      <c r="F3341" t="s">
        <v>555</v>
      </c>
      <c r="G3341" t="s">
        <v>11055</v>
      </c>
      <c r="H3341" t="s">
        <v>11056</v>
      </c>
    </row>
    <row r="3342" spans="1:8">
      <c r="A3342" t="n">
        <v>3341</v>
      </c>
      <c r="B3342" t="s">
        <v>1</v>
      </c>
      <c r="C3342" s="1" t="n">
        <v>42380.80489583333</v>
      </c>
      <c r="D3342" t="s">
        <v>11057</v>
      </c>
      <c r="E3342" t="s">
        <v>24</v>
      </c>
      <c r="F3342" t="s">
        <v>25</v>
      </c>
      <c r="G3342" t="s">
        <v>11058</v>
      </c>
      <c r="H3342" t="s">
        <v>11059</v>
      </c>
    </row>
    <row r="3343" spans="1:8">
      <c r="A3343" t="n">
        <v>3342</v>
      </c>
      <c r="B3343" t="s">
        <v>8</v>
      </c>
      <c r="C3343" s="1" t="n">
        <v>42021.99561342593</v>
      </c>
      <c r="D3343" t="s">
        <v>11060</v>
      </c>
      <c r="E3343" t="s">
        <v>10810</v>
      </c>
      <c r="F3343" t="s">
        <v>25</v>
      </c>
      <c r="G3343" t="s">
        <v>11061</v>
      </c>
      <c r="H3343" t="s">
        <v>11062</v>
      </c>
    </row>
    <row r="3344" spans="1:8">
      <c r="A3344" t="n">
        <v>3343</v>
      </c>
      <c r="B3344" t="s">
        <v>8</v>
      </c>
      <c r="C3344" s="1" t="n">
        <v>40313.70768518518</v>
      </c>
      <c r="D3344" t="s">
        <v>11063</v>
      </c>
      <c r="E3344" t="s">
        <v>6638</v>
      </c>
      <c r="F3344" t="s">
        <v>56</v>
      </c>
      <c r="G3344" t="s">
        <v>11064</v>
      </c>
      <c r="H3344" t="s">
        <v>11065</v>
      </c>
    </row>
    <row r="3345" spans="1:8">
      <c r="A3345" t="n">
        <v>3344</v>
      </c>
      <c r="B3345" t="s">
        <v>1</v>
      </c>
      <c r="C3345" s="1" t="n">
        <v>42368.59386574074</v>
      </c>
      <c r="D3345" t="s">
        <v>11066</v>
      </c>
      <c r="E3345" t="s">
        <v>11067</v>
      </c>
      <c r="F3345" t="s">
        <v>56</v>
      </c>
      <c r="G3345" t="s">
        <v>11068</v>
      </c>
      <c r="H3345" t="s">
        <v>11069</v>
      </c>
    </row>
    <row r="3346" spans="1:8">
      <c r="A3346" t="n">
        <v>3345</v>
      </c>
      <c r="B3346" t="s">
        <v>8</v>
      </c>
      <c r="C3346" s="1" t="n">
        <v>42304.89583333334</v>
      </c>
      <c r="D3346" t="s">
        <v>11070</v>
      </c>
      <c r="E3346" t="s">
        <v>11071</v>
      </c>
      <c r="F3346" t="s">
        <v>4078</v>
      </c>
      <c r="G3346" t="s">
        <v>11072</v>
      </c>
      <c r="H3346" t="s">
        <v>11073</v>
      </c>
    </row>
    <row r="3347" spans="1:8">
      <c r="A3347" t="n">
        <v>3346</v>
      </c>
      <c r="B3347" t="s">
        <v>8</v>
      </c>
      <c r="C3347" s="1" t="n">
        <v>42318.79918981482</v>
      </c>
      <c r="D3347" t="s">
        <v>11074</v>
      </c>
      <c r="E3347" t="s">
        <v>3448</v>
      </c>
      <c r="F3347" t="s">
        <v>3449</v>
      </c>
      <c r="G3347" t="s">
        <v>11075</v>
      </c>
      <c r="H3347" t="s">
        <v>11076</v>
      </c>
    </row>
    <row r="3348" spans="1:8">
      <c r="A3348" t="n">
        <v>3347</v>
      </c>
      <c r="B3348" t="s">
        <v>8</v>
      </c>
      <c r="C3348" s="1" t="n">
        <v>42052.01266203704</v>
      </c>
      <c r="D3348" t="s">
        <v>11077</v>
      </c>
      <c r="E3348" t="s">
        <v>739</v>
      </c>
      <c r="F3348" t="s">
        <v>1264</v>
      </c>
      <c r="G3348" t="s">
        <v>11078</v>
      </c>
      <c r="H3348" t="s">
        <v>11079</v>
      </c>
    </row>
    <row r="3349" spans="1:8">
      <c r="A3349" t="n">
        <v>3348</v>
      </c>
      <c r="B3349" t="s">
        <v>8</v>
      </c>
      <c r="C3349" s="1" t="n">
        <v>39679.90048611111</v>
      </c>
      <c r="D3349" t="s">
        <v>11080</v>
      </c>
      <c r="E3349" t="s">
        <v>11081</v>
      </c>
      <c r="F3349" t="s">
        <v>20</v>
      </c>
      <c r="G3349" t="s">
        <v>11082</v>
      </c>
      <c r="H3349" t="s">
        <v>11083</v>
      </c>
    </row>
    <row r="3350" spans="1:8">
      <c r="A3350" t="n">
        <v>3349</v>
      </c>
      <c r="B3350" t="s">
        <v>1</v>
      </c>
      <c r="C3350" s="1" t="n">
        <v>42150.72194444444</v>
      </c>
      <c r="D3350" t="s">
        <v>11084</v>
      </c>
      <c r="E3350" t="s">
        <v>8382</v>
      </c>
      <c r="F3350" t="s">
        <v>24</v>
      </c>
      <c r="G3350" t="s">
        <v>11085</v>
      </c>
      <c r="H3350" t="s">
        <v>11086</v>
      </c>
    </row>
    <row r="3351" spans="1:8">
      <c r="A3351" t="n">
        <v>3350</v>
      </c>
      <c r="B3351" t="s">
        <v>8</v>
      </c>
      <c r="C3351" s="1" t="n">
        <v>41924.30813657407</v>
      </c>
      <c r="D3351" t="s">
        <v>11087</v>
      </c>
      <c r="E3351" t="s">
        <v>4801</v>
      </c>
      <c r="F3351" t="s">
        <v>52</v>
      </c>
      <c r="G3351" t="s">
        <v>11088</v>
      </c>
      <c r="H3351" t="s">
        <v>11089</v>
      </c>
    </row>
    <row r="3352" spans="1:8">
      <c r="A3352" t="n">
        <v>3351</v>
      </c>
      <c r="B3352" t="s">
        <v>8</v>
      </c>
      <c r="C3352" s="1" t="n">
        <v>42137.83326388889</v>
      </c>
      <c r="D3352" t="s">
        <v>11090</v>
      </c>
      <c r="E3352" t="s">
        <v>2099</v>
      </c>
      <c r="F3352" t="s">
        <v>24</v>
      </c>
      <c r="G3352" t="s">
        <v>11091</v>
      </c>
      <c r="H3352" t="s">
        <v>11092</v>
      </c>
    </row>
    <row r="3353" spans="1:8">
      <c r="A3353" t="n">
        <v>3352</v>
      </c>
      <c r="B3353" t="s">
        <v>1</v>
      </c>
      <c r="C3353" s="1" t="n">
        <v>42293.23663194444</v>
      </c>
      <c r="D3353" t="s">
        <v>11093</v>
      </c>
      <c r="E3353" t="s">
        <v>9560</v>
      </c>
      <c r="F3353" t="s">
        <v>25</v>
      </c>
      <c r="G3353" t="s">
        <v>11094</v>
      </c>
      <c r="H3353" t="s">
        <v>11095</v>
      </c>
    </row>
    <row r="3354" spans="1:8">
      <c r="A3354" t="n">
        <v>3353</v>
      </c>
      <c r="B3354" t="s">
        <v>8</v>
      </c>
      <c r="C3354" s="1" t="n">
        <v>40178.63206018518</v>
      </c>
      <c r="D3354" t="s">
        <v>11096</v>
      </c>
      <c r="E3354" t="s">
        <v>7006</v>
      </c>
      <c r="F3354" t="s">
        <v>56</v>
      </c>
      <c r="G3354" t="s">
        <v>11097</v>
      </c>
      <c r="H3354" t="s">
        <v>11098</v>
      </c>
    </row>
    <row r="3355" spans="1:8">
      <c r="A3355" t="n">
        <v>3354</v>
      </c>
      <c r="B3355" t="s">
        <v>8</v>
      </c>
      <c r="C3355" s="1" t="n">
        <v>42303.83930555556</v>
      </c>
      <c r="D3355" t="s">
        <v>11099</v>
      </c>
      <c r="E3355" t="s">
        <v>6259</v>
      </c>
      <c r="F3355" t="s">
        <v>11100</v>
      </c>
      <c r="G3355" t="s">
        <v>11101</v>
      </c>
      <c r="H3355" t="s">
        <v>11102</v>
      </c>
    </row>
    <row r="3356" spans="1:8">
      <c r="A3356" t="n">
        <v>3355</v>
      </c>
      <c r="B3356" t="s">
        <v>8</v>
      </c>
      <c r="C3356" s="1" t="n">
        <v>42016.58333333334</v>
      </c>
      <c r="D3356" t="s">
        <v>11103</v>
      </c>
      <c r="E3356" t="s">
        <v>8501</v>
      </c>
      <c r="F3356" t="s">
        <v>4078</v>
      </c>
      <c r="G3356" t="s">
        <v>11104</v>
      </c>
      <c r="H3356" t="s">
        <v>11105</v>
      </c>
    </row>
    <row r="3357" spans="1:8">
      <c r="A3357" t="n">
        <v>3356</v>
      </c>
      <c r="B3357" t="s">
        <v>8</v>
      </c>
      <c r="C3357" s="1" t="n">
        <v>42038.12327546296</v>
      </c>
      <c r="D3357" t="s">
        <v>11106</v>
      </c>
      <c r="E3357" t="s">
        <v>25</v>
      </c>
      <c r="F3357" t="s">
        <v>266</v>
      </c>
      <c r="G3357" t="s">
        <v>11107</v>
      </c>
      <c r="H3357" t="s">
        <v>11108</v>
      </c>
    </row>
    <row r="3358" spans="1:8">
      <c r="A3358" t="n">
        <v>3357</v>
      </c>
      <c r="B3358" t="s">
        <v>8</v>
      </c>
      <c r="C3358" s="1" t="n">
        <v>42206.10862268518</v>
      </c>
      <c r="D3358" t="s">
        <v>11109</v>
      </c>
      <c r="E3358" t="s">
        <v>323</v>
      </c>
      <c r="F3358" t="s">
        <v>11110</v>
      </c>
      <c r="G3358" t="s">
        <v>11111</v>
      </c>
      <c r="H3358" t="s">
        <v>11112</v>
      </c>
    </row>
    <row r="3359" spans="1:8">
      <c r="A3359" t="n">
        <v>3358</v>
      </c>
      <c r="B3359" t="s">
        <v>8</v>
      </c>
      <c r="C3359" s="1" t="n">
        <v>41829.76547453704</v>
      </c>
      <c r="D3359" t="s">
        <v>11113</v>
      </c>
      <c r="E3359" t="s">
        <v>11114</v>
      </c>
      <c r="F3359" t="s">
        <v>25</v>
      </c>
      <c r="G3359" t="s">
        <v>11115</v>
      </c>
      <c r="H3359" t="s">
        <v>11116</v>
      </c>
    </row>
    <row r="3360" spans="1:8">
      <c r="A3360" t="n">
        <v>3359</v>
      </c>
      <c r="B3360" t="s">
        <v>8</v>
      </c>
      <c r="C3360" s="1" t="n">
        <v>42112.66438657408</v>
      </c>
      <c r="D3360" t="s">
        <v>11117</v>
      </c>
      <c r="E3360" t="s">
        <v>2099</v>
      </c>
      <c r="F3360" t="s">
        <v>25</v>
      </c>
      <c r="G3360" t="s">
        <v>11118</v>
      </c>
      <c r="H3360" t="s">
        <v>11119</v>
      </c>
    </row>
    <row r="3361" spans="1:8">
      <c r="A3361" t="n">
        <v>3360</v>
      </c>
      <c r="B3361" t="s">
        <v>8</v>
      </c>
      <c r="C3361" s="1" t="n">
        <v>42235.64696759259</v>
      </c>
      <c r="D3361" t="s">
        <v>11120</v>
      </c>
      <c r="E3361" t="s">
        <v>11121</v>
      </c>
      <c r="F3361" t="s">
        <v>56</v>
      </c>
      <c r="G3361" t="s">
        <v>11122</v>
      </c>
      <c r="H3361" t="s">
        <v>11123</v>
      </c>
    </row>
    <row r="3362" spans="1:8">
      <c r="A3362" t="n">
        <v>3361</v>
      </c>
      <c r="B3362" t="s">
        <v>8</v>
      </c>
      <c r="C3362" s="1" t="n">
        <v>41599.50706018518</v>
      </c>
      <c r="D3362" t="s">
        <v>11124</v>
      </c>
      <c r="E3362" t="s">
        <v>597</v>
      </c>
      <c r="F3362" t="s">
        <v>11125</v>
      </c>
      <c r="G3362" t="s">
        <v>11126</v>
      </c>
      <c r="H3362" t="s">
        <v>11127</v>
      </c>
    </row>
    <row r="3363" spans="1:8">
      <c r="A3363" t="n">
        <v>3362</v>
      </c>
      <c r="B3363" t="s">
        <v>1</v>
      </c>
      <c r="C3363" s="1" t="n">
        <v>42079.76736111111</v>
      </c>
      <c r="D3363" t="s">
        <v>11128</v>
      </c>
      <c r="E3363" t="s">
        <v>11129</v>
      </c>
      <c r="F3363" t="s">
        <v>1264</v>
      </c>
      <c r="G3363" t="s">
        <v>11130</v>
      </c>
      <c r="H3363" t="s">
        <v>11131</v>
      </c>
    </row>
    <row r="3364" spans="1:8">
      <c r="A3364" t="n">
        <v>3363</v>
      </c>
      <c r="B3364" t="s">
        <v>8</v>
      </c>
      <c r="C3364" s="1" t="n">
        <v>42205.85798611111</v>
      </c>
      <c r="D3364" t="s">
        <v>11132</v>
      </c>
      <c r="E3364" t="s">
        <v>11133</v>
      </c>
      <c r="F3364" t="s">
        <v>1264</v>
      </c>
      <c r="G3364" t="s">
        <v>11134</v>
      </c>
      <c r="H3364" t="s">
        <v>11135</v>
      </c>
    </row>
    <row r="3365" spans="1:8">
      <c r="A3365" t="n">
        <v>3364</v>
      </c>
      <c r="B3365" t="s">
        <v>8</v>
      </c>
      <c r="C3365" s="1" t="n">
        <v>41932.36583333334</v>
      </c>
      <c r="D3365" t="s">
        <v>11136</v>
      </c>
      <c r="E3365" t="s">
        <v>4801</v>
      </c>
      <c r="F3365" t="s">
        <v>52</v>
      </c>
      <c r="G3365" t="s">
        <v>11088</v>
      </c>
      <c r="H3365" t="s">
        <v>11137</v>
      </c>
    </row>
    <row r="3366" spans="1:8">
      <c r="A3366" t="n">
        <v>3365</v>
      </c>
      <c r="B3366" t="s">
        <v>8</v>
      </c>
      <c r="C3366" s="1" t="n">
        <v>42060.95560185185</v>
      </c>
      <c r="D3366" t="s">
        <v>11138</v>
      </c>
      <c r="E3366" t="s">
        <v>11139</v>
      </c>
      <c r="F3366" t="s">
        <v>25</v>
      </c>
      <c r="G3366" t="s">
        <v>11140</v>
      </c>
      <c r="H3366" t="s">
        <v>11141</v>
      </c>
    </row>
    <row r="3367" spans="1:8">
      <c r="A3367" t="n">
        <v>3366</v>
      </c>
      <c r="B3367" t="s">
        <v>8</v>
      </c>
      <c r="C3367" s="1" t="n">
        <v>42250.8312962963</v>
      </c>
      <c r="D3367" t="s">
        <v>11142</v>
      </c>
      <c r="E3367" t="s">
        <v>11143</v>
      </c>
      <c r="F3367" t="s">
        <v>11143</v>
      </c>
      <c r="G3367" t="s">
        <v>11144</v>
      </c>
      <c r="H3367" t="s">
        <v>11145</v>
      </c>
    </row>
    <row r="3368" spans="1:8">
      <c r="A3368" t="n">
        <v>3367</v>
      </c>
      <c r="B3368" t="s">
        <v>8</v>
      </c>
      <c r="C3368" s="1" t="n">
        <v>42115.75160879629</v>
      </c>
      <c r="D3368" t="s">
        <v>11146</v>
      </c>
      <c r="E3368" t="s">
        <v>179</v>
      </c>
      <c r="F3368" t="s">
        <v>11147</v>
      </c>
      <c r="G3368" t="s">
        <v>11148</v>
      </c>
      <c r="H3368" t="s">
        <v>11149</v>
      </c>
    </row>
    <row r="3369" spans="1:8">
      <c r="A3369" t="n">
        <v>3368</v>
      </c>
      <c r="B3369" t="s">
        <v>8</v>
      </c>
      <c r="C3369" s="1" t="n">
        <v>41863.8327662037</v>
      </c>
      <c r="D3369" t="s">
        <v>11150</v>
      </c>
      <c r="E3369" t="s">
        <v>7119</v>
      </c>
      <c r="F3369" t="s">
        <v>56</v>
      </c>
      <c r="G3369" t="s">
        <v>11151</v>
      </c>
      <c r="H3369" t="s">
        <v>11152</v>
      </c>
    </row>
    <row r="3370" spans="1:8">
      <c r="A3370" t="n">
        <v>3369</v>
      </c>
      <c r="B3370" t="s">
        <v>8</v>
      </c>
      <c r="C3370" s="1" t="n">
        <v>41159.57375</v>
      </c>
      <c r="D3370" t="s">
        <v>11153</v>
      </c>
      <c r="E3370" t="s">
        <v>11154</v>
      </c>
      <c r="F3370" t="s">
        <v>25</v>
      </c>
      <c r="G3370" t="s">
        <v>11155</v>
      </c>
      <c r="H3370" t="s">
        <v>11156</v>
      </c>
    </row>
    <row r="3371" spans="1:8">
      <c r="A3371" t="n">
        <v>3370</v>
      </c>
      <c r="B3371" t="s">
        <v>1</v>
      </c>
      <c r="C3371" s="1" t="n">
        <v>42106.03572916667</v>
      </c>
      <c r="D3371" t="s">
        <v>11157</v>
      </c>
      <c r="E3371" t="s">
        <v>266</v>
      </c>
      <c r="F3371" t="s">
        <v>931</v>
      </c>
      <c r="G3371" t="s">
        <v>11158</v>
      </c>
      <c r="H3371" t="s">
        <v>11159</v>
      </c>
    </row>
    <row r="3372" spans="1:8">
      <c r="A3372" t="n">
        <v>3371</v>
      </c>
      <c r="B3372" t="s">
        <v>8</v>
      </c>
      <c r="C3372" s="1" t="n">
        <v>41625.82015046296</v>
      </c>
      <c r="D3372" t="s">
        <v>11160</v>
      </c>
      <c r="E3372" t="s">
        <v>11161</v>
      </c>
      <c r="F3372" t="s">
        <v>11162</v>
      </c>
      <c r="G3372" t="s">
        <v>11163</v>
      </c>
      <c r="H3372" t="s">
        <v>11164</v>
      </c>
    </row>
    <row r="3373" spans="1:8">
      <c r="A3373" t="n">
        <v>3372</v>
      </c>
      <c r="B3373" t="s">
        <v>8</v>
      </c>
      <c r="C3373" s="1" t="n">
        <v>42224.70790509259</v>
      </c>
      <c r="D3373" t="s">
        <v>11165</v>
      </c>
      <c r="E3373" t="s">
        <v>132</v>
      </c>
      <c r="F3373" t="s">
        <v>25</v>
      </c>
      <c r="G3373" t="s">
        <v>11166</v>
      </c>
      <c r="H3373" t="s">
        <v>11167</v>
      </c>
    </row>
    <row r="3374" spans="1:8">
      <c r="A3374" t="n">
        <v>3373</v>
      </c>
      <c r="B3374" t="s">
        <v>8</v>
      </c>
      <c r="C3374" s="1" t="n">
        <v>39693.86354166667</v>
      </c>
      <c r="D3374" t="s">
        <v>11168</v>
      </c>
      <c r="E3374" t="s">
        <v>2673</v>
      </c>
      <c r="F3374" t="s">
        <v>8153</v>
      </c>
      <c r="G3374" t="s">
        <v>11169</v>
      </c>
      <c r="H3374" t="s">
        <v>11170</v>
      </c>
    </row>
    <row r="3375" spans="1:8">
      <c r="A3375" t="n">
        <v>3374</v>
      </c>
      <c r="B3375" t="s">
        <v>8</v>
      </c>
      <c r="C3375" s="1" t="n">
        <v>41894.59074074074</v>
      </c>
      <c r="D3375" t="s">
        <v>11171</v>
      </c>
      <c r="E3375" t="s">
        <v>6867</v>
      </c>
      <c r="F3375" t="s">
        <v>52</v>
      </c>
      <c r="G3375" t="s">
        <v>11172</v>
      </c>
      <c r="H3375" t="s">
        <v>11173</v>
      </c>
    </row>
    <row r="3376" spans="1:8">
      <c r="A3376" t="n">
        <v>3375</v>
      </c>
      <c r="B3376" t="s">
        <v>8</v>
      </c>
      <c r="C3376" s="1" t="n">
        <v>41916.76805555556</v>
      </c>
      <c r="D3376" t="s">
        <v>11174</v>
      </c>
      <c r="E3376" t="s">
        <v>11175</v>
      </c>
      <c r="F3376" t="s">
        <v>555</v>
      </c>
      <c r="G3376" t="s">
        <v>11176</v>
      </c>
      <c r="H3376" t="s">
        <v>11177</v>
      </c>
    </row>
    <row r="3377" spans="1:8">
      <c r="A3377" t="n">
        <v>3376</v>
      </c>
      <c r="B3377" t="s">
        <v>8</v>
      </c>
      <c r="C3377" s="1" t="n">
        <v>42089.74278935185</v>
      </c>
      <c r="D3377" t="s">
        <v>11178</v>
      </c>
      <c r="E3377" t="s">
        <v>5897</v>
      </c>
      <c r="F3377" t="s">
        <v>25</v>
      </c>
      <c r="G3377" t="s">
        <v>11179</v>
      </c>
      <c r="H3377" t="s">
        <v>11180</v>
      </c>
    </row>
    <row r="3378" spans="1:8">
      <c r="A3378" t="n">
        <v>3377</v>
      </c>
      <c r="B3378" t="s">
        <v>8</v>
      </c>
      <c r="C3378" s="1" t="n">
        <v>42264.86899305556</v>
      </c>
      <c r="D3378" t="s">
        <v>11181</v>
      </c>
      <c r="E3378" t="s">
        <v>25</v>
      </c>
      <c r="F3378" t="s">
        <v>984</v>
      </c>
      <c r="G3378" t="s">
        <v>11182</v>
      </c>
      <c r="H3378" t="s">
        <v>11183</v>
      </c>
    </row>
    <row r="3379" spans="1:8">
      <c r="A3379" t="n">
        <v>3378</v>
      </c>
      <c r="B3379" t="s">
        <v>8</v>
      </c>
      <c r="C3379" s="1" t="n">
        <v>39757.90550925926</v>
      </c>
      <c r="D3379" t="s">
        <v>11184</v>
      </c>
      <c r="E3379" t="s">
        <v>11185</v>
      </c>
      <c r="F3379" t="s">
        <v>376</v>
      </c>
      <c r="G3379" t="s">
        <v>11186</v>
      </c>
      <c r="H3379" t="s">
        <v>11187</v>
      </c>
    </row>
    <row r="3380" spans="1:8">
      <c r="A3380" t="n">
        <v>3379</v>
      </c>
      <c r="B3380" t="s">
        <v>8</v>
      </c>
      <c r="C3380" s="1" t="n">
        <v>41188.4569675926</v>
      </c>
      <c r="D3380" t="s">
        <v>11188</v>
      </c>
      <c r="E3380" t="s">
        <v>6796</v>
      </c>
      <c r="F3380" t="s">
        <v>56</v>
      </c>
      <c r="G3380" t="s">
        <v>11189</v>
      </c>
      <c r="H3380" t="s">
        <v>11190</v>
      </c>
    </row>
    <row r="3381" spans="1:8">
      <c r="A3381" t="n">
        <v>3380</v>
      </c>
      <c r="B3381" t="s">
        <v>8</v>
      </c>
      <c r="C3381" s="1" t="n">
        <v>40094.12032407407</v>
      </c>
      <c r="D3381" t="s">
        <v>11191</v>
      </c>
      <c r="E3381" t="s">
        <v>11192</v>
      </c>
      <c r="F3381" t="s">
        <v>11125</v>
      </c>
      <c r="G3381" t="s">
        <v>11193</v>
      </c>
      <c r="H3381" t="s">
        <v>11194</v>
      </c>
    </row>
    <row r="3382" spans="1:8">
      <c r="A3382" t="n">
        <v>3381</v>
      </c>
      <c r="B3382" t="s">
        <v>8</v>
      </c>
      <c r="C3382" s="1" t="n">
        <v>42215.94170138889</v>
      </c>
      <c r="D3382" t="s">
        <v>11195</v>
      </c>
      <c r="E3382">
        <f>?utf-8?Q?David=20Batstone=20via=20Not=20For=20Sale?=
	&lt;team@notforsalecampaign.org&gt;</f>
        <v/>
      </c>
      <c r="F3382" t="s">
        <v>7852</v>
      </c>
      <c r="G3382">
        <f>?utf-8?Q?Today=20is=20the=20day?=</f>
        <v/>
      </c>
      <c r="H3382" t="s">
        <v>11196</v>
      </c>
    </row>
    <row r="3383" spans="1:8">
      <c r="A3383" t="n">
        <v>3382</v>
      </c>
      <c r="B3383" t="s">
        <v>8</v>
      </c>
      <c r="C3383" s="1" t="n">
        <v>42306.84474537037</v>
      </c>
      <c r="D3383" t="s">
        <v>11197</v>
      </c>
      <c r="E3383" t="s">
        <v>739</v>
      </c>
      <c r="F3383" t="s">
        <v>25</v>
      </c>
      <c r="G3383" t="s">
        <v>11198</v>
      </c>
      <c r="H3383" t="s">
        <v>11199</v>
      </c>
    </row>
    <row r="3384" spans="1:8">
      <c r="A3384" t="n">
        <v>3383</v>
      </c>
      <c r="B3384" t="s">
        <v>1</v>
      </c>
      <c r="C3384" s="1" t="n">
        <v>42175.71121527778</v>
      </c>
      <c r="D3384" t="s">
        <v>11200</v>
      </c>
      <c r="E3384" t="s">
        <v>262</v>
      </c>
      <c r="F3384" t="s">
        <v>11201</v>
      </c>
      <c r="G3384" t="s">
        <v>11202</v>
      </c>
      <c r="H3384" t="s">
        <v>11203</v>
      </c>
    </row>
    <row r="3385" spans="1:8">
      <c r="A3385" t="n">
        <v>3384</v>
      </c>
      <c r="B3385" t="s">
        <v>8</v>
      </c>
      <c r="C3385" s="1" t="n">
        <v>42136.63454861111</v>
      </c>
      <c r="D3385" t="s">
        <v>11204</v>
      </c>
      <c r="E3385" t="s">
        <v>11205</v>
      </c>
      <c r="F3385" t="s">
        <v>56</v>
      </c>
      <c r="G3385" t="s">
        <v>11206</v>
      </c>
      <c r="H3385" t="s">
        <v>11207</v>
      </c>
    </row>
    <row r="3386" spans="1:8">
      <c r="A3386" t="n">
        <v>3385</v>
      </c>
      <c r="B3386" t="s">
        <v>8</v>
      </c>
      <c r="C3386" s="1" t="n">
        <v>41911.02591435185</v>
      </c>
      <c r="D3386" t="s">
        <v>11208</v>
      </c>
      <c r="E3386" t="s">
        <v>11209</v>
      </c>
      <c r="F3386" t="s">
        <v>555</v>
      </c>
      <c r="G3386">
        <f>?utf-8?Q?=EF=BC=A3=EF=BC=A8=EF=BC=A9=EF=BC=A3=EF=BC=A1=EF=BC=A7=EF=BC=AF_=EF=BC=B3=EF=BC=B5=EF=BC=AE-=EF=BC=B4=EF=BC=A9=EF=BC=AD=EF=BC=A5=EF=BC=B3?=</f>
        <v/>
      </c>
      <c r="H3386" t="s">
        <v>11210</v>
      </c>
    </row>
    <row r="3387" spans="1:8">
      <c r="A3387" t="n">
        <v>3386</v>
      </c>
      <c r="B3387" t="s">
        <v>8</v>
      </c>
      <c r="C3387" s="1" t="n">
        <v>42373.74363425926</v>
      </c>
      <c r="D3387" t="s">
        <v>11211</v>
      </c>
      <c r="E3387" t="s">
        <v>132</v>
      </c>
      <c r="F3387" t="s">
        <v>11212</v>
      </c>
      <c r="G3387" t="s">
        <v>11213</v>
      </c>
      <c r="H3387" t="s">
        <v>11214</v>
      </c>
    </row>
    <row r="3388" spans="1:8">
      <c r="A3388" t="n">
        <v>3387</v>
      </c>
      <c r="B3388" t="s">
        <v>8</v>
      </c>
      <c r="C3388" s="1" t="n">
        <v>42116.07612268518</v>
      </c>
      <c r="D3388" t="s">
        <v>11215</v>
      </c>
      <c r="E3388" t="s">
        <v>25</v>
      </c>
      <c r="F3388" t="s">
        <v>2099</v>
      </c>
      <c r="G3388" t="s">
        <v>11216</v>
      </c>
      <c r="H3388" t="s">
        <v>11217</v>
      </c>
    </row>
    <row r="3389" spans="1:8">
      <c r="A3389" t="n">
        <v>3388</v>
      </c>
      <c r="B3389" t="s">
        <v>8</v>
      </c>
      <c r="C3389" s="1" t="n">
        <v>42177.79199074074</v>
      </c>
      <c r="D3389" t="s">
        <v>11218</v>
      </c>
      <c r="E3389" t="s">
        <v>7780</v>
      </c>
      <c r="F3389" t="s">
        <v>146</v>
      </c>
      <c r="G3389" t="s">
        <v>11219</v>
      </c>
      <c r="H3389" t="s">
        <v>11220</v>
      </c>
    </row>
    <row r="3390" spans="1:8">
      <c r="A3390" t="n">
        <v>3389</v>
      </c>
      <c r="B3390" t="s">
        <v>8</v>
      </c>
      <c r="C3390" s="1" t="n">
        <v>42341.20569444444</v>
      </c>
      <c r="D3390" t="s">
        <v>11221</v>
      </c>
      <c r="E3390" t="s">
        <v>11222</v>
      </c>
      <c r="F3390" t="s">
        <v>56</v>
      </c>
      <c r="G3390" t="s">
        <v>11223</v>
      </c>
      <c r="H3390" t="s">
        <v>11224</v>
      </c>
    </row>
    <row r="3391" spans="1:8">
      <c r="A3391" t="n">
        <v>3390</v>
      </c>
      <c r="B3391" t="s">
        <v>8</v>
      </c>
      <c r="C3391" s="1" t="n">
        <v>41428.85222222222</v>
      </c>
      <c r="D3391" t="s">
        <v>11225</v>
      </c>
      <c r="E3391" t="s">
        <v>11226</v>
      </c>
      <c r="F3391" t="s">
        <v>25</v>
      </c>
      <c r="G3391" t="s">
        <v>11227</v>
      </c>
      <c r="H3391" t="s">
        <v>11228</v>
      </c>
    </row>
    <row r="3392" spans="1:8">
      <c r="A3392" t="n">
        <v>3391</v>
      </c>
      <c r="B3392" t="s">
        <v>1</v>
      </c>
      <c r="C3392" s="1" t="n">
        <v>42254.78635416667</v>
      </c>
      <c r="D3392" t="s">
        <v>11229</v>
      </c>
      <c r="E3392" t="s">
        <v>381</v>
      </c>
      <c r="F3392" t="s">
        <v>11230</v>
      </c>
      <c r="G3392" t="s">
        <v>11231</v>
      </c>
      <c r="H3392" t="s">
        <v>11232</v>
      </c>
    </row>
    <row r="3393" spans="1:8">
      <c r="A3393" t="n">
        <v>3392</v>
      </c>
      <c r="B3393" t="s">
        <v>8</v>
      </c>
      <c r="C3393" s="1" t="n">
        <v>41801.37746527778</v>
      </c>
      <c r="D3393" t="s">
        <v>11233</v>
      </c>
      <c r="E3393" t="s">
        <v>25</v>
      </c>
      <c r="F3393" t="s">
        <v>6988</v>
      </c>
      <c r="G3393" t="s">
        <v>11234</v>
      </c>
      <c r="H3393" t="s">
        <v>11235</v>
      </c>
    </row>
    <row r="3394" spans="1:8">
      <c r="A3394" t="n">
        <v>3393</v>
      </c>
      <c r="B3394" t="s">
        <v>8</v>
      </c>
      <c r="C3394" s="1" t="n">
        <v>41881.81702546297</v>
      </c>
      <c r="D3394" t="s">
        <v>11236</v>
      </c>
      <c r="E3394" t="s">
        <v>25</v>
      </c>
      <c r="F3394" t="s">
        <v>11237</v>
      </c>
      <c r="G3394" t="s">
        <v>11238</v>
      </c>
      <c r="H3394" t="s">
        <v>11239</v>
      </c>
    </row>
    <row r="3395" spans="1:8">
      <c r="A3395" t="n">
        <v>3394</v>
      </c>
      <c r="B3395" t="s">
        <v>8</v>
      </c>
      <c r="C3395" s="1" t="n">
        <v>41731.6225</v>
      </c>
      <c r="D3395" t="s">
        <v>11240</v>
      </c>
      <c r="E3395" t="s">
        <v>6203</v>
      </c>
      <c r="F3395" t="s">
        <v>11241</v>
      </c>
      <c r="G3395" t="s">
        <v>11242</v>
      </c>
      <c r="H3395" t="s">
        <v>11243</v>
      </c>
    </row>
    <row r="3396" spans="1:8">
      <c r="A3396" t="n">
        <v>3395</v>
      </c>
      <c r="B3396" t="s">
        <v>8</v>
      </c>
      <c r="C3396" s="1" t="n">
        <v>41164.54414351852</v>
      </c>
      <c r="D3396" t="s">
        <v>11244</v>
      </c>
      <c r="E3396" t="s">
        <v>11245</v>
      </c>
      <c r="F3396" t="s">
        <v>56</v>
      </c>
      <c r="G3396" t="s">
        <v>11246</v>
      </c>
      <c r="H3396" t="s">
        <v>11247</v>
      </c>
    </row>
    <row r="3397" spans="1:8">
      <c r="A3397" t="n">
        <v>3396</v>
      </c>
      <c r="B3397" t="s">
        <v>8</v>
      </c>
      <c r="C3397" s="1" t="n">
        <v>42070.92304398148</v>
      </c>
      <c r="D3397" t="s">
        <v>11248</v>
      </c>
      <c r="E3397" t="s">
        <v>7024</v>
      </c>
      <c r="F3397" t="s">
        <v>11249</v>
      </c>
      <c r="G3397" t="s">
        <v>11250</v>
      </c>
      <c r="H3397" t="s">
        <v>11251</v>
      </c>
    </row>
    <row r="3398" spans="1:8">
      <c r="A3398" t="n">
        <v>3397</v>
      </c>
      <c r="B3398" t="s">
        <v>8</v>
      </c>
      <c r="C3398" s="1" t="n">
        <v>42103.9312037037</v>
      </c>
      <c r="D3398" t="s">
        <v>11252</v>
      </c>
      <c r="E3398" t="s">
        <v>270</v>
      </c>
      <c r="F3398" t="s">
        <v>11253</v>
      </c>
      <c r="G3398" t="s">
        <v>11254</v>
      </c>
      <c r="H3398" t="s">
        <v>11255</v>
      </c>
    </row>
    <row r="3399" spans="1:8">
      <c r="A3399" t="n">
        <v>3398</v>
      </c>
      <c r="B3399" t="s">
        <v>8</v>
      </c>
      <c r="C3399" s="1" t="n">
        <v>39737.85269675926</v>
      </c>
      <c r="D3399" t="s">
        <v>11256</v>
      </c>
      <c r="E3399" t="s">
        <v>6780</v>
      </c>
      <c r="F3399" t="s">
        <v>376</v>
      </c>
      <c r="G3399" t="s">
        <v>11257</v>
      </c>
      <c r="H3399" t="s">
        <v>11258</v>
      </c>
    </row>
    <row r="3400" spans="1:8">
      <c r="A3400" t="n">
        <v>3399</v>
      </c>
      <c r="B3400" t="s">
        <v>8</v>
      </c>
      <c r="C3400" s="1" t="n">
        <v>40893.098125</v>
      </c>
      <c r="D3400" t="s">
        <v>11259</v>
      </c>
      <c r="E3400" t="s">
        <v>6203</v>
      </c>
      <c r="F3400" t="s">
        <v>11260</v>
      </c>
      <c r="G3400" t="s">
        <v>8218</v>
      </c>
      <c r="H3400" t="s">
        <v>11261</v>
      </c>
    </row>
    <row r="3401" spans="1:8">
      <c r="A3401" t="n">
        <v>3400</v>
      </c>
      <c r="B3401" t="s">
        <v>8</v>
      </c>
      <c r="C3401" s="1" t="n">
        <v>39799.88532407407</v>
      </c>
      <c r="D3401" t="s">
        <v>11262</v>
      </c>
      <c r="E3401" t="s">
        <v>4675</v>
      </c>
      <c r="F3401" t="s">
        <v>11263</v>
      </c>
      <c r="G3401" t="s">
        <v>11264</v>
      </c>
      <c r="H3401" t="s">
        <v>11265</v>
      </c>
    </row>
    <row r="3402" spans="1:8">
      <c r="A3402" t="n">
        <v>3401</v>
      </c>
      <c r="B3402" t="s">
        <v>8</v>
      </c>
      <c r="C3402" s="1" t="n">
        <v>42244.58457175926</v>
      </c>
      <c r="D3402" t="s">
        <v>11266</v>
      </c>
      <c r="E3402" t="s">
        <v>3848</v>
      </c>
      <c r="F3402" t="s">
        <v>25</v>
      </c>
      <c r="G3402" t="s">
        <v>11267</v>
      </c>
      <c r="H3402" t="s">
        <v>11268</v>
      </c>
    </row>
    <row r="3403" spans="1:8">
      <c r="A3403" t="n">
        <v>3402</v>
      </c>
      <c r="B3403" t="s">
        <v>8</v>
      </c>
      <c r="C3403" s="1" t="n">
        <v>39660.04591435185</v>
      </c>
      <c r="D3403" t="s">
        <v>11269</v>
      </c>
      <c r="E3403" t="s">
        <v>3181</v>
      </c>
      <c r="F3403" t="s">
        <v>11270</v>
      </c>
      <c r="G3403" t="s">
        <v>11271</v>
      </c>
      <c r="H3403" t="s">
        <v>11272</v>
      </c>
    </row>
    <row r="3404" spans="1:8">
      <c r="A3404" t="n">
        <v>3403</v>
      </c>
      <c r="B3404" t="s">
        <v>8</v>
      </c>
      <c r="C3404" s="1" t="n">
        <v>42414.17296296296</v>
      </c>
      <c r="D3404" t="s">
        <v>11273</v>
      </c>
      <c r="E3404" t="s">
        <v>25</v>
      </c>
      <c r="F3404" t="s">
        <v>11274</v>
      </c>
      <c r="G3404" t="s">
        <v>11275</v>
      </c>
      <c r="H3404" t="s">
        <v>11276</v>
      </c>
    </row>
    <row r="3405" spans="1:8">
      <c r="A3405" t="n">
        <v>3404</v>
      </c>
      <c r="B3405" t="s">
        <v>8</v>
      </c>
      <c r="C3405" s="1" t="n">
        <v>40731.54446759259</v>
      </c>
      <c r="D3405" t="s">
        <v>11277</v>
      </c>
      <c r="E3405" t="s">
        <v>11278</v>
      </c>
      <c r="F3405" t="s">
        <v>20</v>
      </c>
      <c r="G3405">
        <f>?windows-1252?Q?=5Bbig_campaign=5D_Is_Bradlee_Dean_Michele_Bachmann=92s_?=
	=?windows-1252?Q?Rev=2E_Wright=3F?=</f>
        <v/>
      </c>
      <c r="H3405" t="s">
        <v>11279</v>
      </c>
    </row>
    <row r="3406" spans="1:8">
      <c r="A3406" t="n">
        <v>3405</v>
      </c>
      <c r="B3406" t="s">
        <v>8</v>
      </c>
      <c r="C3406" s="1" t="n">
        <v>42099.71030092592</v>
      </c>
      <c r="D3406" t="s">
        <v>11280</v>
      </c>
      <c r="E3406" t="s">
        <v>262</v>
      </c>
      <c r="F3406" t="s">
        <v>11281</v>
      </c>
      <c r="G3406" t="s">
        <v>11282</v>
      </c>
      <c r="H3406" t="s">
        <v>11283</v>
      </c>
    </row>
    <row r="3407" spans="1:8">
      <c r="A3407" t="n">
        <v>3406</v>
      </c>
      <c r="B3407" t="s">
        <v>1</v>
      </c>
      <c r="C3407" s="1" t="n">
        <v>42166.48508101852</v>
      </c>
      <c r="D3407" t="s">
        <v>11284</v>
      </c>
      <c r="E3407" t="s">
        <v>394</v>
      </c>
      <c r="F3407" t="s">
        <v>8382</v>
      </c>
      <c r="G3407" t="s">
        <v>9167</v>
      </c>
      <c r="H3407" t="s">
        <v>11285</v>
      </c>
    </row>
    <row r="3408" spans="1:8">
      <c r="A3408" t="n">
        <v>3407</v>
      </c>
      <c r="B3408" t="s">
        <v>8</v>
      </c>
      <c r="C3408" s="1" t="n">
        <v>42044.10903935185</v>
      </c>
      <c r="D3408" t="s">
        <v>11286</v>
      </c>
      <c r="E3408" t="s">
        <v>25</v>
      </c>
      <c r="F3408" t="s">
        <v>11287</v>
      </c>
      <c r="G3408" t="s">
        <v>11288</v>
      </c>
      <c r="H3408" t="s">
        <v>11289</v>
      </c>
    </row>
    <row r="3409" spans="1:8">
      <c r="A3409" t="n">
        <v>3408</v>
      </c>
      <c r="B3409" t="s">
        <v>8</v>
      </c>
      <c r="C3409" s="1" t="n">
        <v>42341.9996875</v>
      </c>
      <c r="D3409" t="s">
        <v>11290</v>
      </c>
      <c r="E3409" t="s">
        <v>931</v>
      </c>
      <c r="F3409" t="s">
        <v>931</v>
      </c>
      <c r="G3409" t="s">
        <v>11291</v>
      </c>
      <c r="H3409" t="s">
        <v>11292</v>
      </c>
    </row>
    <row r="3410" spans="1:8">
      <c r="A3410" t="n">
        <v>3409</v>
      </c>
      <c r="B3410" t="s">
        <v>1</v>
      </c>
      <c r="C3410" s="1" t="n">
        <v>42355.81508101852</v>
      </c>
      <c r="D3410" t="s">
        <v>11293</v>
      </c>
      <c r="E3410" t="s">
        <v>5828</v>
      </c>
      <c r="F3410" t="s">
        <v>11294</v>
      </c>
      <c r="G3410" t="s">
        <v>11295</v>
      </c>
      <c r="H3410" t="s">
        <v>11296</v>
      </c>
    </row>
    <row r="3411" spans="1:8">
      <c r="A3411" t="n">
        <v>3410</v>
      </c>
      <c r="B3411" t="s">
        <v>8</v>
      </c>
      <c r="C3411" s="1" t="n">
        <v>41869.58333333334</v>
      </c>
      <c r="D3411" t="s">
        <v>11297</v>
      </c>
      <c r="E3411" t="s">
        <v>11298</v>
      </c>
      <c r="F3411" t="s">
        <v>4078</v>
      </c>
      <c r="G3411" t="s">
        <v>11299</v>
      </c>
      <c r="H3411" t="s">
        <v>11300</v>
      </c>
    </row>
    <row r="3412" spans="1:8">
      <c r="A3412" t="n">
        <v>3411</v>
      </c>
      <c r="B3412" t="s">
        <v>8</v>
      </c>
      <c r="C3412" s="1" t="n">
        <v>42111.96434027778</v>
      </c>
      <c r="D3412" t="s">
        <v>11301</v>
      </c>
      <c r="E3412" t="s">
        <v>11302</v>
      </c>
      <c r="F3412" t="s">
        <v>25</v>
      </c>
      <c r="G3412" t="s">
        <v>11303</v>
      </c>
      <c r="H3412" t="s">
        <v>11304</v>
      </c>
    </row>
    <row r="3413" spans="1:8">
      <c r="A3413" t="n">
        <v>3412</v>
      </c>
      <c r="B3413" t="s">
        <v>1</v>
      </c>
      <c r="C3413" s="1" t="n">
        <v>41838.51435185185</v>
      </c>
      <c r="D3413" t="s">
        <v>11305</v>
      </c>
      <c r="E3413" t="s">
        <v>7859</v>
      </c>
      <c r="F3413" t="s">
        <v>56</v>
      </c>
      <c r="G3413" t="s">
        <v>11306</v>
      </c>
      <c r="H3413" t="s">
        <v>11307</v>
      </c>
    </row>
    <row r="3414" spans="1:8">
      <c r="A3414" t="n">
        <v>3413</v>
      </c>
      <c r="B3414" t="s">
        <v>8</v>
      </c>
      <c r="C3414" s="1" t="n">
        <v>42095.03175925926</v>
      </c>
      <c r="D3414" t="s">
        <v>11308</v>
      </c>
      <c r="E3414" t="s">
        <v>11309</v>
      </c>
      <c r="F3414" t="s">
        <v>11310</v>
      </c>
      <c r="G3414" t="s">
        <v>11311</v>
      </c>
      <c r="H3414" t="s">
        <v>11312</v>
      </c>
    </row>
    <row r="3415" spans="1:8">
      <c r="A3415" t="n">
        <v>3414</v>
      </c>
      <c r="B3415" t="s">
        <v>8</v>
      </c>
      <c r="C3415" s="1" t="n">
        <v>41863.50746527778</v>
      </c>
      <c r="D3415" t="s">
        <v>11313</v>
      </c>
      <c r="E3415" t="s">
        <v>204</v>
      </c>
      <c r="F3415" t="s">
        <v>6619</v>
      </c>
      <c r="G3415" t="s">
        <v>11314</v>
      </c>
      <c r="H3415" t="s">
        <v>11315</v>
      </c>
    </row>
    <row r="3416" spans="1:8">
      <c r="A3416" t="n">
        <v>3415</v>
      </c>
      <c r="B3416" t="s">
        <v>8</v>
      </c>
      <c r="C3416" s="1" t="n">
        <v>40142.53026620371</v>
      </c>
      <c r="D3416" t="s">
        <v>11316</v>
      </c>
      <c r="E3416" t="s">
        <v>8777</v>
      </c>
      <c r="F3416" t="s">
        <v>56</v>
      </c>
      <c r="G3416" t="s">
        <v>11317</v>
      </c>
      <c r="H3416" t="s">
        <v>11318</v>
      </c>
    </row>
    <row r="3417" spans="1:8">
      <c r="A3417" t="n">
        <v>3416</v>
      </c>
      <c r="B3417" t="s">
        <v>1</v>
      </c>
      <c r="C3417" s="1" t="n">
        <v>42375.01844907407</v>
      </c>
      <c r="D3417" t="s">
        <v>11319</v>
      </c>
      <c r="E3417" t="s">
        <v>1731</v>
      </c>
      <c r="F3417" t="s">
        <v>7922</v>
      </c>
      <c r="G3417" t="s">
        <v>11320</v>
      </c>
      <c r="H3417" t="s">
        <v>11321</v>
      </c>
    </row>
    <row r="3418" spans="1:8">
      <c r="A3418" t="n">
        <v>3417</v>
      </c>
      <c r="B3418" t="s">
        <v>8</v>
      </c>
      <c r="C3418" s="1" t="n">
        <v>42372.13175925926</v>
      </c>
      <c r="D3418" t="s">
        <v>11322</v>
      </c>
      <c r="E3418" t="s">
        <v>25</v>
      </c>
      <c r="F3418" t="s">
        <v>6988</v>
      </c>
      <c r="G3418" t="s">
        <v>11323</v>
      </c>
      <c r="H3418" t="s">
        <v>11324</v>
      </c>
    </row>
    <row r="3419" spans="1:8">
      <c r="A3419" t="n">
        <v>3418</v>
      </c>
      <c r="B3419" t="s">
        <v>1</v>
      </c>
      <c r="C3419" s="1" t="n">
        <v>42202.7790625</v>
      </c>
      <c r="D3419" t="s">
        <v>11325</v>
      </c>
      <c r="E3419" t="s">
        <v>43</v>
      </c>
      <c r="F3419" t="s">
        <v>11326</v>
      </c>
      <c r="G3419" t="s">
        <v>11327</v>
      </c>
      <c r="H3419" t="s">
        <v>11328</v>
      </c>
    </row>
    <row r="3420" spans="1:8">
      <c r="A3420" t="n">
        <v>3419</v>
      </c>
      <c r="B3420" t="s">
        <v>8</v>
      </c>
      <c r="C3420" s="1" t="n">
        <v>41771.05472222222</v>
      </c>
      <c r="D3420" t="s">
        <v>11329</v>
      </c>
      <c r="E3420" t="s">
        <v>25</v>
      </c>
      <c r="F3420" t="s">
        <v>4741</v>
      </c>
      <c r="G3420" t="s">
        <v>11330</v>
      </c>
      <c r="H3420" t="s">
        <v>11331</v>
      </c>
    </row>
    <row r="3421" spans="1:8">
      <c r="A3421" t="n">
        <v>3420</v>
      </c>
      <c r="B3421" t="s">
        <v>8</v>
      </c>
      <c r="C3421" s="1" t="n">
        <v>40956.86608796296</v>
      </c>
      <c r="D3421" t="s">
        <v>11332</v>
      </c>
      <c r="E3421" t="s">
        <v>484</v>
      </c>
      <c r="F3421" t="s">
        <v>11333</v>
      </c>
      <c r="G3421" t="s">
        <v>11334</v>
      </c>
      <c r="H3421" t="s">
        <v>11335</v>
      </c>
    </row>
    <row r="3422" spans="1:8">
      <c r="A3422" t="n">
        <v>3421</v>
      </c>
      <c r="B3422" t="s">
        <v>1</v>
      </c>
      <c r="C3422" s="1" t="n">
        <v>42359.68607638889</v>
      </c>
      <c r="D3422" t="s">
        <v>11336</v>
      </c>
      <c r="E3422" t="s">
        <v>11337</v>
      </c>
      <c r="F3422" t="s">
        <v>25</v>
      </c>
      <c r="G3422" t="s">
        <v>11338</v>
      </c>
      <c r="H3422" t="s">
        <v>11339</v>
      </c>
    </row>
    <row r="3423" spans="1:8">
      <c r="A3423" t="n">
        <v>3422</v>
      </c>
      <c r="B3423" t="s">
        <v>1</v>
      </c>
      <c r="C3423" s="1" t="n">
        <v>42316.58524305555</v>
      </c>
      <c r="D3423" t="s">
        <v>11340</v>
      </c>
      <c r="E3423" t="s">
        <v>11341</v>
      </c>
      <c r="F3423" t="s">
        <v>56</v>
      </c>
      <c r="G3423" t="s">
        <v>11342</v>
      </c>
      <c r="H3423" t="s">
        <v>11343</v>
      </c>
    </row>
    <row r="3424" spans="1:8">
      <c r="A3424" t="n">
        <v>3423</v>
      </c>
      <c r="B3424" t="s">
        <v>8</v>
      </c>
      <c r="C3424" s="1" t="n">
        <v>41899.63818287037</v>
      </c>
      <c r="D3424" t="s">
        <v>11344</v>
      </c>
      <c r="E3424" t="s">
        <v>11345</v>
      </c>
      <c r="F3424" t="s">
        <v>555</v>
      </c>
      <c r="G3424" t="s">
        <v>11346</v>
      </c>
      <c r="H3424" t="s">
        <v>11347</v>
      </c>
    </row>
    <row r="3425" spans="1:8">
      <c r="A3425" t="n">
        <v>3424</v>
      </c>
      <c r="B3425" t="s">
        <v>1</v>
      </c>
      <c r="C3425" s="1" t="n">
        <v>42153.6064699074</v>
      </c>
      <c r="D3425" t="s">
        <v>11348</v>
      </c>
      <c r="E3425" t="s">
        <v>7354</v>
      </c>
      <c r="F3425" t="s">
        <v>25</v>
      </c>
      <c r="G3425" t="s">
        <v>11349</v>
      </c>
      <c r="H3425" t="s">
        <v>11350</v>
      </c>
    </row>
    <row r="3426" spans="1:8">
      <c r="A3426" t="n">
        <v>3425</v>
      </c>
      <c r="B3426" t="s">
        <v>8</v>
      </c>
      <c r="C3426" s="1" t="n">
        <v>42330.89869212963</v>
      </c>
      <c r="D3426" t="s">
        <v>11351</v>
      </c>
      <c r="E3426" t="s">
        <v>8743</v>
      </c>
      <c r="F3426" t="s">
        <v>56</v>
      </c>
      <c r="G3426" t="s">
        <v>11352</v>
      </c>
      <c r="H3426" t="s">
        <v>11353</v>
      </c>
    </row>
    <row r="3427" spans="1:8">
      <c r="A3427" t="n">
        <v>3426</v>
      </c>
      <c r="B3427" t="s">
        <v>8</v>
      </c>
      <c r="C3427" s="1" t="n">
        <v>42068.75820601852</v>
      </c>
      <c r="D3427" t="s">
        <v>11354</v>
      </c>
      <c r="E3427" t="s">
        <v>25</v>
      </c>
      <c r="F3427" t="s">
        <v>8532</v>
      </c>
      <c r="G3427" t="s">
        <v>11355</v>
      </c>
      <c r="H3427" t="s">
        <v>11356</v>
      </c>
    </row>
    <row r="3428" spans="1:8">
      <c r="A3428" t="n">
        <v>3427</v>
      </c>
      <c r="B3428" t="s">
        <v>8</v>
      </c>
      <c r="C3428" s="1" t="n">
        <v>42345.88302083333</v>
      </c>
      <c r="D3428" t="s">
        <v>11357</v>
      </c>
      <c r="E3428" t="s">
        <v>11358</v>
      </c>
      <c r="F3428" t="s">
        <v>1625</v>
      </c>
      <c r="G3428" t="s">
        <v>11359</v>
      </c>
      <c r="H3428" t="s">
        <v>11360</v>
      </c>
    </row>
    <row r="3429" spans="1:8">
      <c r="A3429" t="n">
        <v>3428</v>
      </c>
      <c r="B3429" t="s">
        <v>8</v>
      </c>
      <c r="C3429" s="1" t="n">
        <v>42076.59827546297</v>
      </c>
      <c r="D3429" t="s">
        <v>11361</v>
      </c>
      <c r="E3429" t="s">
        <v>1238</v>
      </c>
      <c r="F3429" t="s">
        <v>25</v>
      </c>
      <c r="G3429" t="s">
        <v>11362</v>
      </c>
      <c r="H3429" t="s">
        <v>11363</v>
      </c>
    </row>
    <row r="3430" spans="1:8">
      <c r="A3430" t="n">
        <v>3429</v>
      </c>
      <c r="B3430" t="s">
        <v>8</v>
      </c>
      <c r="C3430" s="1" t="n">
        <v>42247.50305555556</v>
      </c>
      <c r="D3430" t="s">
        <v>11364</v>
      </c>
      <c r="E3430" t="s">
        <v>3927</v>
      </c>
      <c r="F3430" t="s">
        <v>555</v>
      </c>
      <c r="G3430" t="s">
        <v>11365</v>
      </c>
      <c r="H3430" t="s">
        <v>11366</v>
      </c>
    </row>
    <row r="3431" spans="1:8">
      <c r="A3431" t="n">
        <v>3430</v>
      </c>
      <c r="B3431" t="s">
        <v>8</v>
      </c>
      <c r="C3431" s="1" t="n">
        <v>39673.40798611111</v>
      </c>
      <c r="D3431" t="s">
        <v>11367</v>
      </c>
      <c r="E3431" t="s">
        <v>376</v>
      </c>
      <c r="F3431" t="s">
        <v>6975</v>
      </c>
      <c r="G3431" t="s">
        <v>5888</v>
      </c>
      <c r="H3431" t="s">
        <v>11368</v>
      </c>
    </row>
    <row r="3432" spans="1:8">
      <c r="A3432" t="n">
        <v>3431</v>
      </c>
      <c r="B3432" t="s">
        <v>8</v>
      </c>
      <c r="C3432" s="1" t="n">
        <v>42284.91055555556</v>
      </c>
      <c r="D3432" t="s">
        <v>11369</v>
      </c>
      <c r="E3432" t="s">
        <v>2930</v>
      </c>
      <c r="F3432" t="s">
        <v>25</v>
      </c>
      <c r="G3432" t="s">
        <v>11370</v>
      </c>
      <c r="H3432" t="s">
        <v>11371</v>
      </c>
    </row>
    <row r="3433" spans="1:8">
      <c r="A3433" t="n">
        <v>3432</v>
      </c>
      <c r="B3433" t="s">
        <v>1</v>
      </c>
      <c r="C3433" s="1" t="n">
        <v>42384.9030787037</v>
      </c>
      <c r="D3433" t="s">
        <v>11372</v>
      </c>
      <c r="E3433" t="s">
        <v>24</v>
      </c>
      <c r="F3433" t="s">
        <v>25</v>
      </c>
      <c r="G3433" t="s">
        <v>11373</v>
      </c>
      <c r="H3433" t="s">
        <v>11374</v>
      </c>
    </row>
    <row r="3434" spans="1:8">
      <c r="A3434" t="n">
        <v>3433</v>
      </c>
      <c r="B3434" t="s">
        <v>8</v>
      </c>
      <c r="C3434" s="1" t="n">
        <v>40847.75445601852</v>
      </c>
      <c r="D3434" t="s">
        <v>11375</v>
      </c>
      <c r="E3434" t="s">
        <v>6203</v>
      </c>
      <c r="F3434" t="s">
        <v>11376</v>
      </c>
      <c r="G3434" t="s">
        <v>11377</v>
      </c>
      <c r="H3434" t="s">
        <v>11378</v>
      </c>
    </row>
    <row r="3435" spans="1:8">
      <c r="A3435" t="n">
        <v>3434</v>
      </c>
      <c r="B3435" t="s">
        <v>8</v>
      </c>
      <c r="C3435" s="1" t="n">
        <v>42213.77474537037</v>
      </c>
      <c r="D3435" t="s">
        <v>11379</v>
      </c>
      <c r="E3435" t="s">
        <v>10426</v>
      </c>
      <c r="F3435" t="s">
        <v>266</v>
      </c>
      <c r="G3435" t="s">
        <v>11380</v>
      </c>
      <c r="H3435" t="s">
        <v>11381</v>
      </c>
    </row>
    <row r="3436" spans="1:8">
      <c r="A3436" t="n">
        <v>3435</v>
      </c>
      <c r="B3436" t="s">
        <v>8</v>
      </c>
      <c r="C3436" s="1" t="n">
        <v>41697.10239583333</v>
      </c>
      <c r="D3436" t="s">
        <v>11382</v>
      </c>
      <c r="E3436" t="s">
        <v>25</v>
      </c>
      <c r="F3436" t="s">
        <v>319</v>
      </c>
      <c r="G3436" t="s">
        <v>11383</v>
      </c>
      <c r="H3436" t="s">
        <v>11384</v>
      </c>
    </row>
    <row r="3437" spans="1:8">
      <c r="A3437" t="n">
        <v>3436</v>
      </c>
      <c r="B3437" t="s">
        <v>1</v>
      </c>
      <c r="C3437" s="1" t="n">
        <v>42304.58475694444</v>
      </c>
      <c r="D3437" t="s">
        <v>11385</v>
      </c>
      <c r="E3437" t="s">
        <v>24</v>
      </c>
      <c r="F3437" t="s">
        <v>25</v>
      </c>
      <c r="G3437" t="s">
        <v>11386</v>
      </c>
      <c r="H3437" t="s">
        <v>11387</v>
      </c>
    </row>
    <row r="3438" spans="1:8">
      <c r="A3438" t="n">
        <v>3437</v>
      </c>
      <c r="B3438" t="s">
        <v>8</v>
      </c>
      <c r="C3438" s="1" t="n">
        <v>40605.81435185186</v>
      </c>
      <c r="D3438" t="s">
        <v>11388</v>
      </c>
      <c r="E3438" t="s">
        <v>11389</v>
      </c>
      <c r="F3438" t="s">
        <v>56</v>
      </c>
      <c r="G3438" t="s">
        <v>11390</v>
      </c>
      <c r="H3438" t="s">
        <v>11391</v>
      </c>
    </row>
    <row r="3439" spans="1:8">
      <c r="A3439" t="n">
        <v>3438</v>
      </c>
      <c r="B3439" t="s">
        <v>8</v>
      </c>
      <c r="C3439" s="1" t="n">
        <v>40733.71791666667</v>
      </c>
      <c r="D3439" t="s">
        <v>11392</v>
      </c>
      <c r="E3439" t="s">
        <v>3290</v>
      </c>
      <c r="F3439" t="s">
        <v>25</v>
      </c>
      <c r="G3439" t="s">
        <v>11393</v>
      </c>
      <c r="H3439" t="s">
        <v>11394</v>
      </c>
    </row>
    <row r="3440" spans="1:8">
      <c r="A3440" t="n">
        <v>3439</v>
      </c>
      <c r="B3440" t="s">
        <v>8</v>
      </c>
      <c r="C3440" s="1" t="n">
        <v>42237.8937962963</v>
      </c>
      <c r="D3440" t="s">
        <v>11395</v>
      </c>
      <c r="E3440" t="s">
        <v>3848</v>
      </c>
      <c r="F3440" t="s">
        <v>11396</v>
      </c>
      <c r="G3440" t="s">
        <v>11397</v>
      </c>
      <c r="H3440" t="s">
        <v>11398</v>
      </c>
    </row>
    <row r="3441" spans="1:8">
      <c r="A3441" t="n">
        <v>3440</v>
      </c>
      <c r="B3441" t="s">
        <v>8</v>
      </c>
      <c r="C3441" s="1" t="n">
        <v>39575.73284722222</v>
      </c>
      <c r="D3441" t="s">
        <v>11399</v>
      </c>
      <c r="E3441" t="s">
        <v>10153</v>
      </c>
      <c r="F3441" t="s">
        <v>11400</v>
      </c>
      <c r="G3441" t="s">
        <v>11401</v>
      </c>
      <c r="H3441" t="s">
        <v>11402</v>
      </c>
    </row>
    <row r="3442" spans="1:8">
      <c r="A3442" t="n">
        <v>3441</v>
      </c>
      <c r="B3442" t="s">
        <v>1</v>
      </c>
      <c r="C3442" s="1" t="n">
        <v>42248.6054050926</v>
      </c>
      <c r="D3442" t="s">
        <v>11403</v>
      </c>
      <c r="E3442" t="s">
        <v>11404</v>
      </c>
      <c r="F3442" t="s">
        <v>25</v>
      </c>
      <c r="G3442" t="s">
        <v>11405</v>
      </c>
      <c r="H3442" t="s">
        <v>11406</v>
      </c>
    </row>
    <row r="3443" spans="1:8">
      <c r="A3443" t="n">
        <v>3442</v>
      </c>
      <c r="B3443" t="s">
        <v>1</v>
      </c>
      <c r="C3443" s="1" t="n">
        <v>42175.69696759259</v>
      </c>
      <c r="D3443" t="s">
        <v>11407</v>
      </c>
      <c r="E3443" t="s">
        <v>6203</v>
      </c>
      <c r="F3443" t="s">
        <v>30</v>
      </c>
      <c r="G3443" t="s">
        <v>11408</v>
      </c>
      <c r="H3443" t="s">
        <v>11409</v>
      </c>
    </row>
    <row r="3444" spans="1:8">
      <c r="A3444" t="n">
        <v>3443</v>
      </c>
      <c r="B3444" t="s">
        <v>1</v>
      </c>
      <c r="C3444" s="1" t="n">
        <v>42165.90997685185</v>
      </c>
      <c r="D3444" t="s">
        <v>11410</v>
      </c>
      <c r="E3444" t="s">
        <v>6755</v>
      </c>
      <c r="F3444" t="s">
        <v>25</v>
      </c>
      <c r="G3444" t="s">
        <v>11411</v>
      </c>
      <c r="H3444" t="s">
        <v>11412</v>
      </c>
    </row>
    <row r="3445" spans="1:8">
      <c r="A3445" t="n">
        <v>3444</v>
      </c>
      <c r="B3445" t="s">
        <v>1</v>
      </c>
      <c r="C3445" s="1" t="n">
        <v>42447.96280092592</v>
      </c>
      <c r="D3445" t="s">
        <v>11413</v>
      </c>
      <c r="E3445" t="s">
        <v>7486</v>
      </c>
      <c r="F3445" t="s">
        <v>555</v>
      </c>
      <c r="G3445" t="s">
        <v>11414</v>
      </c>
      <c r="H3445" t="s">
        <v>11415</v>
      </c>
    </row>
    <row r="3446" spans="1:8">
      <c r="A3446" t="n">
        <v>3445</v>
      </c>
      <c r="B3446" t="s">
        <v>8</v>
      </c>
      <c r="C3446" s="1" t="n">
        <v>42268.81901620371</v>
      </c>
      <c r="D3446" t="s">
        <v>11416</v>
      </c>
      <c r="E3446" t="s">
        <v>5083</v>
      </c>
      <c r="F3446" t="s">
        <v>5084</v>
      </c>
      <c r="G3446" t="s">
        <v>11417</v>
      </c>
      <c r="H3446" t="s">
        <v>11418</v>
      </c>
    </row>
    <row r="3447" spans="1:8">
      <c r="A3447" t="n">
        <v>3446</v>
      </c>
      <c r="B3447" t="s">
        <v>8</v>
      </c>
      <c r="C3447" s="1" t="n">
        <v>41740.27300925926</v>
      </c>
      <c r="D3447" t="s">
        <v>11419</v>
      </c>
      <c r="E3447" t="s">
        <v>25</v>
      </c>
      <c r="F3447" t="s">
        <v>11420</v>
      </c>
      <c r="G3447" t="s">
        <v>11421</v>
      </c>
      <c r="H3447" t="s">
        <v>11422</v>
      </c>
    </row>
    <row r="3448" spans="1:8">
      <c r="A3448" t="n">
        <v>3447</v>
      </c>
      <c r="B3448" t="s">
        <v>8</v>
      </c>
      <c r="C3448" s="1" t="n">
        <v>42130.69303240741</v>
      </c>
      <c r="D3448" t="s">
        <v>11423</v>
      </c>
      <c r="E3448" t="s">
        <v>7780</v>
      </c>
      <c r="F3448" t="s">
        <v>25</v>
      </c>
      <c r="G3448" t="s">
        <v>11424</v>
      </c>
      <c r="H3448" t="s">
        <v>11425</v>
      </c>
    </row>
    <row r="3449" spans="1:8">
      <c r="A3449" t="n">
        <v>3448</v>
      </c>
      <c r="B3449" t="s">
        <v>8</v>
      </c>
      <c r="C3449" s="1" t="n">
        <v>42441.93729166667</v>
      </c>
      <c r="D3449" t="s">
        <v>11426</v>
      </c>
      <c r="E3449" t="s">
        <v>11427</v>
      </c>
      <c r="F3449" t="s">
        <v>25</v>
      </c>
      <c r="G3449" t="s">
        <v>11428</v>
      </c>
      <c r="H3449" t="s">
        <v>11429</v>
      </c>
    </row>
    <row r="3450" spans="1:8">
      <c r="A3450" t="n">
        <v>3449</v>
      </c>
      <c r="B3450" t="s">
        <v>8</v>
      </c>
      <c r="C3450" s="1" t="n">
        <v>41949.54571759259</v>
      </c>
      <c r="D3450" t="s">
        <v>11430</v>
      </c>
      <c r="E3450" t="s">
        <v>11431</v>
      </c>
      <c r="F3450" t="s">
        <v>25</v>
      </c>
      <c r="G3450" t="s">
        <v>11432</v>
      </c>
      <c r="H3450" t="s">
        <v>11433</v>
      </c>
    </row>
    <row r="3451" spans="1:8">
      <c r="A3451" t="n">
        <v>3450</v>
      </c>
      <c r="B3451" t="s">
        <v>8</v>
      </c>
      <c r="C3451" s="1" t="n">
        <v>42128.10677083334</v>
      </c>
      <c r="D3451" t="s">
        <v>11434</v>
      </c>
      <c r="E3451" t="s">
        <v>24</v>
      </c>
      <c r="F3451" t="s">
        <v>25</v>
      </c>
      <c r="G3451" t="s">
        <v>11435</v>
      </c>
      <c r="H3451" t="s">
        <v>11436</v>
      </c>
    </row>
    <row r="3452" spans="1:8">
      <c r="A3452" t="n">
        <v>3451</v>
      </c>
      <c r="B3452" t="s">
        <v>8</v>
      </c>
      <c r="C3452" s="1" t="n">
        <v>42236.75553240741</v>
      </c>
      <c r="D3452" t="s">
        <v>11437</v>
      </c>
      <c r="E3452" t="s">
        <v>9729</v>
      </c>
      <c r="F3452" t="s">
        <v>9729</v>
      </c>
      <c r="G3452" t="s">
        <v>11438</v>
      </c>
      <c r="H3452" t="s">
        <v>11439</v>
      </c>
    </row>
    <row r="3453" spans="1:8">
      <c r="A3453" t="n">
        <v>3452</v>
      </c>
      <c r="B3453" t="s">
        <v>8</v>
      </c>
      <c r="C3453" s="1" t="n">
        <v>42395.84638888889</v>
      </c>
      <c r="D3453" t="s">
        <v>11440</v>
      </c>
      <c r="E3453" t="s">
        <v>25</v>
      </c>
      <c r="F3453" t="s">
        <v>3168</v>
      </c>
      <c r="G3453" t="s">
        <v>5888</v>
      </c>
      <c r="H3453" t="s">
        <v>11441</v>
      </c>
    </row>
    <row r="3454" spans="1:8">
      <c r="A3454" t="n">
        <v>3453</v>
      </c>
      <c r="B3454" t="s">
        <v>8</v>
      </c>
      <c r="C3454" s="1" t="n">
        <v>41388.89851851852</v>
      </c>
      <c r="D3454" t="s">
        <v>11442</v>
      </c>
      <c r="E3454" t="s">
        <v>559</v>
      </c>
      <c r="F3454" t="s">
        <v>11443</v>
      </c>
      <c r="G3454" t="s">
        <v>561</v>
      </c>
      <c r="H3454" t="s">
        <v>11444</v>
      </c>
    </row>
    <row r="3455" spans="1:8">
      <c r="A3455" t="n">
        <v>3454</v>
      </c>
      <c r="B3455" t="s">
        <v>8</v>
      </c>
      <c r="C3455" s="1" t="n">
        <v>40867.8643287037</v>
      </c>
      <c r="D3455" t="s">
        <v>11445</v>
      </c>
      <c r="E3455" t="s">
        <v>25</v>
      </c>
      <c r="F3455" t="s">
        <v>4576</v>
      </c>
      <c r="G3455" t="s">
        <v>11446</v>
      </c>
      <c r="H3455" t="s">
        <v>11447</v>
      </c>
    </row>
    <row r="3456" spans="1:8">
      <c r="A3456" t="n">
        <v>3455</v>
      </c>
      <c r="B3456" t="s">
        <v>8</v>
      </c>
      <c r="C3456" s="1" t="n">
        <v>40388.0753125</v>
      </c>
      <c r="D3456" t="s">
        <v>11448</v>
      </c>
      <c r="E3456" t="s">
        <v>8777</v>
      </c>
      <c r="F3456" t="s">
        <v>56</v>
      </c>
      <c r="G3456" t="s">
        <v>11449</v>
      </c>
      <c r="H3456" t="s">
        <v>11450</v>
      </c>
    </row>
    <row r="3457" spans="1:8">
      <c r="A3457" t="n">
        <v>3456</v>
      </c>
      <c r="B3457" t="s">
        <v>8</v>
      </c>
      <c r="C3457" s="1" t="n">
        <v>42316.66092592593</v>
      </c>
      <c r="D3457" t="s">
        <v>11451</v>
      </c>
      <c r="E3457" t="s">
        <v>8361</v>
      </c>
      <c r="F3457" t="s">
        <v>25</v>
      </c>
      <c r="G3457" t="s">
        <v>11452</v>
      </c>
      <c r="H3457" t="s">
        <v>11453</v>
      </c>
    </row>
    <row r="3458" spans="1:8">
      <c r="A3458" t="n">
        <v>3457</v>
      </c>
      <c r="B3458" t="s">
        <v>8</v>
      </c>
      <c r="C3458" s="1" t="n">
        <v>42420.91576388889</v>
      </c>
      <c r="D3458" t="s">
        <v>11454</v>
      </c>
      <c r="E3458" t="s">
        <v>11455</v>
      </c>
      <c r="F3458" t="s">
        <v>56</v>
      </c>
      <c r="G3458" t="s">
        <v>11456</v>
      </c>
      <c r="H3458" t="s">
        <v>11457</v>
      </c>
    </row>
    <row r="3459" spans="1:8">
      <c r="A3459" t="n">
        <v>3458</v>
      </c>
      <c r="B3459" t="s">
        <v>1</v>
      </c>
      <c r="C3459" s="1" t="n">
        <v>42052.14186342592</v>
      </c>
      <c r="D3459" t="s">
        <v>11458</v>
      </c>
      <c r="E3459" t="s">
        <v>48</v>
      </c>
      <c r="F3459" t="s">
        <v>25</v>
      </c>
      <c r="G3459" t="s">
        <v>11459</v>
      </c>
      <c r="H3459" t="s">
        <v>11460</v>
      </c>
    </row>
    <row r="3460" spans="1:8">
      <c r="A3460" t="n">
        <v>3459</v>
      </c>
      <c r="B3460" t="s">
        <v>8</v>
      </c>
      <c r="C3460" s="1" t="n">
        <v>42382.72887731482</v>
      </c>
      <c r="D3460" t="s">
        <v>11461</v>
      </c>
      <c r="E3460">
        <f>?utf-8?Q?The=20Century=20Foundation?= &lt;events@tcf.org&gt;</f>
        <v/>
      </c>
      <c r="F3460" t="s">
        <v>1147</v>
      </c>
      <c r="G3460">
        <f>?utf-8?Q?NEW=20RELEASE=3A=20A=20Post=2DParis=20Agenda=20for=20Climate=20Security=20at=20the=20UN?=</f>
        <v/>
      </c>
      <c r="H3460" t="s">
        <v>11462</v>
      </c>
    </row>
    <row r="3461" spans="1:8">
      <c r="A3461" t="n">
        <v>3460</v>
      </c>
      <c r="B3461" t="s">
        <v>8</v>
      </c>
      <c r="C3461" s="1" t="n">
        <v>42160.68230324074</v>
      </c>
      <c r="D3461" t="s">
        <v>11463</v>
      </c>
      <c r="E3461" t="s">
        <v>24</v>
      </c>
      <c r="F3461" t="s">
        <v>25</v>
      </c>
      <c r="G3461" t="s">
        <v>11464</v>
      </c>
      <c r="H3461" t="s">
        <v>11465</v>
      </c>
    </row>
    <row r="3462" spans="1:8">
      <c r="A3462" t="n">
        <v>3461</v>
      </c>
      <c r="B3462" t="s">
        <v>8</v>
      </c>
      <c r="C3462" s="1" t="n">
        <v>42121.66755787037</v>
      </c>
      <c r="D3462" t="s">
        <v>11466</v>
      </c>
      <c r="E3462" t="s">
        <v>11467</v>
      </c>
      <c r="F3462" t="s">
        <v>2226</v>
      </c>
      <c r="G3462" t="s">
        <v>11468</v>
      </c>
      <c r="H3462" t="s">
        <v>11469</v>
      </c>
    </row>
    <row r="3463" spans="1:8">
      <c r="A3463" t="n">
        <v>3462</v>
      </c>
      <c r="B3463" t="s">
        <v>8</v>
      </c>
      <c r="C3463" s="1" t="n">
        <v>42113.83076388889</v>
      </c>
      <c r="D3463" t="s">
        <v>11470</v>
      </c>
      <c r="E3463" t="s">
        <v>5580</v>
      </c>
      <c r="F3463" t="s">
        <v>11471</v>
      </c>
      <c r="H3463" t="s">
        <v>11472</v>
      </c>
    </row>
    <row r="3464" spans="1:8">
      <c r="A3464" t="n">
        <v>3463</v>
      </c>
      <c r="B3464" t="s">
        <v>8</v>
      </c>
      <c r="C3464" s="1" t="n">
        <v>39695.17856481481</v>
      </c>
      <c r="D3464" t="s">
        <v>11473</v>
      </c>
      <c r="E3464" t="s">
        <v>955</v>
      </c>
      <c r="F3464" t="s">
        <v>473</v>
      </c>
      <c r="G3464" t="s">
        <v>11474</v>
      </c>
      <c r="H3464" t="s">
        <v>11475</v>
      </c>
    </row>
    <row r="3465" spans="1:8">
      <c r="A3465" t="n">
        <v>3464</v>
      </c>
      <c r="B3465" t="s">
        <v>8</v>
      </c>
      <c r="C3465" s="1" t="n">
        <v>42185.00239583333</v>
      </c>
      <c r="D3465" t="s">
        <v>11476</v>
      </c>
      <c r="E3465" t="s">
        <v>25</v>
      </c>
      <c r="F3465" t="s">
        <v>8382</v>
      </c>
      <c r="G3465" t="s">
        <v>11477</v>
      </c>
      <c r="H3465" t="s">
        <v>11478</v>
      </c>
    </row>
    <row r="3466" spans="1:8">
      <c r="A3466" t="n">
        <v>3465</v>
      </c>
      <c r="B3466" t="s">
        <v>1</v>
      </c>
      <c r="C3466" s="1" t="n">
        <v>42292.99796296296</v>
      </c>
      <c r="D3466" t="s">
        <v>11479</v>
      </c>
      <c r="E3466" t="s">
        <v>11480</v>
      </c>
      <c r="F3466" t="s">
        <v>11481</v>
      </c>
      <c r="G3466" t="s">
        <v>11482</v>
      </c>
      <c r="H3466" t="s">
        <v>11483</v>
      </c>
    </row>
    <row r="3467" spans="1:8">
      <c r="A3467" t="n">
        <v>3466</v>
      </c>
      <c r="B3467" t="s">
        <v>8</v>
      </c>
      <c r="C3467" s="1" t="n">
        <v>42249.71936342592</v>
      </c>
      <c r="D3467" t="s">
        <v>11484</v>
      </c>
      <c r="E3467" t="s">
        <v>5580</v>
      </c>
      <c r="F3467" t="s">
        <v>25</v>
      </c>
      <c r="G3467" t="s">
        <v>11485</v>
      </c>
      <c r="H3467" t="s">
        <v>11486</v>
      </c>
    </row>
    <row r="3468" spans="1:8">
      <c r="A3468" t="n">
        <v>3467</v>
      </c>
      <c r="B3468" t="s">
        <v>8</v>
      </c>
      <c r="C3468" s="1" t="n">
        <v>41793.09260416667</v>
      </c>
      <c r="D3468" t="s">
        <v>11487</v>
      </c>
      <c r="E3468" t="s">
        <v>11488</v>
      </c>
      <c r="F3468" t="s">
        <v>25</v>
      </c>
      <c r="G3468" t="s">
        <v>11489</v>
      </c>
      <c r="H3468" t="s">
        <v>11490</v>
      </c>
    </row>
    <row r="3469" spans="1:8">
      <c r="A3469" t="n">
        <v>3468</v>
      </c>
      <c r="B3469" t="s">
        <v>1</v>
      </c>
      <c r="C3469" s="1" t="n">
        <v>42354.72158564815</v>
      </c>
      <c r="D3469" t="s">
        <v>11491</v>
      </c>
      <c r="E3469" t="s">
        <v>931</v>
      </c>
      <c r="F3469" t="s">
        <v>931</v>
      </c>
      <c r="G3469" t="s">
        <v>11492</v>
      </c>
      <c r="H3469" t="s">
        <v>11493</v>
      </c>
    </row>
    <row r="3470" spans="1:8">
      <c r="A3470" t="n">
        <v>3469</v>
      </c>
      <c r="B3470" t="s">
        <v>8</v>
      </c>
      <c r="C3470" s="1" t="n">
        <v>39420.78952546296</v>
      </c>
      <c r="D3470" t="s">
        <v>11494</v>
      </c>
      <c r="E3470" t="s">
        <v>1891</v>
      </c>
      <c r="F3470" t="s">
        <v>11495</v>
      </c>
      <c r="G3470" t="s">
        <v>11496</v>
      </c>
      <c r="H3470" t="s">
        <v>11497</v>
      </c>
    </row>
    <row r="3471" spans="1:8">
      <c r="A3471" t="n">
        <v>3470</v>
      </c>
      <c r="B3471" t="s">
        <v>8</v>
      </c>
      <c r="C3471" s="1" t="n">
        <v>40464.57171296296</v>
      </c>
      <c r="D3471" t="s">
        <v>11498</v>
      </c>
      <c r="E3471" t="s">
        <v>1286</v>
      </c>
      <c r="F3471" t="s">
        <v>56</v>
      </c>
      <c r="G3471" t="s">
        <v>11499</v>
      </c>
      <c r="H3471" t="s">
        <v>11500</v>
      </c>
    </row>
    <row r="3472" spans="1:8">
      <c r="A3472" t="n">
        <v>3471</v>
      </c>
      <c r="B3472" t="s">
        <v>8</v>
      </c>
      <c r="C3472" s="1" t="n">
        <v>42403.97731481482</v>
      </c>
      <c r="D3472" t="s">
        <v>11501</v>
      </c>
      <c r="E3472" t="s">
        <v>739</v>
      </c>
      <c r="F3472" t="s">
        <v>1264</v>
      </c>
      <c r="G3472" t="s">
        <v>11502</v>
      </c>
      <c r="H3472" t="s">
        <v>11503</v>
      </c>
    </row>
    <row r="3473" spans="1:8">
      <c r="A3473" t="n">
        <v>3472</v>
      </c>
      <c r="B3473" t="s">
        <v>8</v>
      </c>
      <c r="C3473" s="1" t="n">
        <v>42107.12748842593</v>
      </c>
      <c r="D3473" t="s">
        <v>11504</v>
      </c>
      <c r="E3473" t="s">
        <v>25</v>
      </c>
      <c r="F3473" t="s">
        <v>11505</v>
      </c>
      <c r="G3473" t="s">
        <v>11506</v>
      </c>
      <c r="H3473" t="s">
        <v>11507</v>
      </c>
    </row>
    <row r="3474" spans="1:8">
      <c r="A3474" t="n">
        <v>3473</v>
      </c>
      <c r="B3474" t="s">
        <v>8</v>
      </c>
      <c r="C3474" s="1" t="n">
        <v>42095.29615740741</v>
      </c>
      <c r="D3474" t="s">
        <v>11508</v>
      </c>
      <c r="E3474" t="s">
        <v>179</v>
      </c>
      <c r="F3474" t="s">
        <v>25</v>
      </c>
      <c r="G3474" t="s">
        <v>11509</v>
      </c>
      <c r="H3474" t="s">
        <v>11510</v>
      </c>
    </row>
    <row r="3475" spans="1:8">
      <c r="A3475" t="n">
        <v>3474</v>
      </c>
      <c r="B3475" t="s">
        <v>8</v>
      </c>
      <c r="C3475" s="1" t="n">
        <v>42038.11594907408</v>
      </c>
      <c r="D3475" t="s">
        <v>11511</v>
      </c>
      <c r="E3475" t="s">
        <v>2099</v>
      </c>
      <c r="F3475" t="s">
        <v>25</v>
      </c>
      <c r="G3475" t="s">
        <v>11512</v>
      </c>
      <c r="H3475" t="s">
        <v>11513</v>
      </c>
    </row>
    <row r="3476" spans="1:8">
      <c r="A3476" t="n">
        <v>3475</v>
      </c>
      <c r="B3476" t="s">
        <v>8</v>
      </c>
      <c r="C3476" s="1" t="n">
        <v>40955.04792824074</v>
      </c>
      <c r="D3476" t="s">
        <v>11514</v>
      </c>
      <c r="E3476" t="s">
        <v>25</v>
      </c>
      <c r="F3476" t="s">
        <v>7726</v>
      </c>
      <c r="G3476" t="s">
        <v>11515</v>
      </c>
      <c r="H3476" t="s">
        <v>11516</v>
      </c>
    </row>
    <row r="3477" spans="1:8">
      <c r="A3477" t="n">
        <v>3476</v>
      </c>
      <c r="B3477" t="s">
        <v>8</v>
      </c>
      <c r="C3477" s="1" t="n">
        <v>41708.05989583334</v>
      </c>
      <c r="D3477" t="s">
        <v>11517</v>
      </c>
      <c r="E3477" t="s">
        <v>11518</v>
      </c>
      <c r="F3477" t="s">
        <v>25</v>
      </c>
      <c r="G3477" t="s">
        <v>11519</v>
      </c>
      <c r="H3477" t="s">
        <v>11520</v>
      </c>
    </row>
    <row r="3478" spans="1:8">
      <c r="A3478" t="n">
        <v>3477</v>
      </c>
      <c r="B3478" t="s">
        <v>1</v>
      </c>
      <c r="C3478" s="1" t="n">
        <v>42375.13052083334</v>
      </c>
      <c r="D3478" t="s">
        <v>11521</v>
      </c>
      <c r="E3478" t="s">
        <v>11522</v>
      </c>
      <c r="F3478" t="s">
        <v>25</v>
      </c>
      <c r="G3478" t="s">
        <v>11523</v>
      </c>
      <c r="H3478" t="s">
        <v>11524</v>
      </c>
    </row>
    <row r="3479" spans="1:8">
      <c r="A3479" t="n">
        <v>3478</v>
      </c>
      <c r="B3479" t="s">
        <v>8</v>
      </c>
      <c r="C3479" s="1" t="n">
        <v>42308.58465277778</v>
      </c>
      <c r="D3479" t="s">
        <v>11525</v>
      </c>
      <c r="E3479" t="s">
        <v>11526</v>
      </c>
      <c r="F3479" t="s">
        <v>555</v>
      </c>
      <c r="G3479" t="s">
        <v>11527</v>
      </c>
      <c r="H3479" t="s">
        <v>11528</v>
      </c>
    </row>
    <row r="3480" spans="1:8">
      <c r="A3480" t="n">
        <v>3479</v>
      </c>
      <c r="B3480" t="s">
        <v>8</v>
      </c>
      <c r="C3480" s="1" t="n">
        <v>42234.09149305556</v>
      </c>
      <c r="D3480" t="s">
        <v>11529</v>
      </c>
      <c r="E3480" t="s">
        <v>6886</v>
      </c>
      <c r="F3480" t="s">
        <v>25</v>
      </c>
      <c r="G3480" t="s">
        <v>11530</v>
      </c>
      <c r="H3480" t="s">
        <v>11531</v>
      </c>
    </row>
    <row r="3481" spans="1:8">
      <c r="A3481" t="n">
        <v>3480</v>
      </c>
      <c r="B3481" t="s">
        <v>1</v>
      </c>
      <c r="C3481" s="1" t="n">
        <v>42156.60940972222</v>
      </c>
      <c r="D3481" t="s">
        <v>11532</v>
      </c>
      <c r="E3481" t="s">
        <v>24</v>
      </c>
      <c r="F3481" t="s">
        <v>3429</v>
      </c>
      <c r="G3481" t="s">
        <v>11533</v>
      </c>
      <c r="H3481" t="s">
        <v>11534</v>
      </c>
    </row>
    <row r="3482" spans="1:8">
      <c r="A3482" t="n">
        <v>3481</v>
      </c>
      <c r="B3482" t="s">
        <v>8</v>
      </c>
      <c r="C3482" s="1" t="n">
        <v>42315.77509259259</v>
      </c>
      <c r="D3482" t="s">
        <v>11535</v>
      </c>
      <c r="E3482" t="s">
        <v>25</v>
      </c>
      <c r="F3482" t="s">
        <v>11536</v>
      </c>
      <c r="G3482" t="s">
        <v>11537</v>
      </c>
      <c r="H3482" t="s">
        <v>11538</v>
      </c>
    </row>
    <row r="3483" spans="1:8">
      <c r="A3483" t="n">
        <v>3482</v>
      </c>
      <c r="B3483" t="s">
        <v>8</v>
      </c>
      <c r="C3483" s="1" t="n">
        <v>40344.15670138889</v>
      </c>
      <c r="D3483" t="s">
        <v>11539</v>
      </c>
      <c r="E3483" t="s">
        <v>7873</v>
      </c>
      <c r="F3483" t="s">
        <v>25</v>
      </c>
      <c r="G3483" t="s">
        <v>11540</v>
      </c>
      <c r="H3483" t="s">
        <v>11541</v>
      </c>
    </row>
    <row r="3484" spans="1:8">
      <c r="A3484" t="n">
        <v>3483</v>
      </c>
      <c r="B3484" t="s">
        <v>1</v>
      </c>
      <c r="C3484" s="1" t="n">
        <v>42428.73387731481</v>
      </c>
      <c r="D3484" t="s">
        <v>11542</v>
      </c>
      <c r="E3484" t="s">
        <v>11543</v>
      </c>
      <c r="F3484" t="s">
        <v>25</v>
      </c>
      <c r="G3484" t="s">
        <v>11544</v>
      </c>
      <c r="H3484" t="s">
        <v>11545</v>
      </c>
    </row>
    <row r="3485" spans="1:8">
      <c r="A3485" t="n">
        <v>3484</v>
      </c>
      <c r="B3485" t="s">
        <v>8</v>
      </c>
      <c r="C3485" s="1" t="n">
        <v>40395.61814814815</v>
      </c>
      <c r="D3485" t="s">
        <v>11546</v>
      </c>
      <c r="E3485" t="s">
        <v>832</v>
      </c>
      <c r="F3485" t="s">
        <v>283</v>
      </c>
      <c r="G3485" t="s">
        <v>11547</v>
      </c>
      <c r="H3485" t="s">
        <v>11548</v>
      </c>
    </row>
    <row r="3486" spans="1:8">
      <c r="A3486" t="n">
        <v>3485</v>
      </c>
      <c r="B3486" t="s">
        <v>8</v>
      </c>
      <c r="C3486" s="1" t="n">
        <v>41708.88010416667</v>
      </c>
      <c r="D3486" t="s">
        <v>11549</v>
      </c>
      <c r="E3486" t="s">
        <v>11550</v>
      </c>
      <c r="F3486" t="s">
        <v>2226</v>
      </c>
      <c r="G3486" t="s">
        <v>11551</v>
      </c>
      <c r="H3486" t="s">
        <v>11552</v>
      </c>
    </row>
    <row r="3487" spans="1:8">
      <c r="A3487" t="n">
        <v>3486</v>
      </c>
      <c r="B3487" t="s">
        <v>1</v>
      </c>
      <c r="C3487" s="1" t="n">
        <v>42296.88010416667</v>
      </c>
      <c r="D3487" t="s">
        <v>11553</v>
      </c>
      <c r="E3487" t="s">
        <v>39</v>
      </c>
      <c r="F3487" t="s">
        <v>2212</v>
      </c>
      <c r="G3487" t="s">
        <v>11554</v>
      </c>
      <c r="H3487" t="s">
        <v>11555</v>
      </c>
    </row>
    <row r="3488" spans="1:8">
      <c r="A3488" t="n">
        <v>3487</v>
      </c>
      <c r="B3488" t="s">
        <v>1</v>
      </c>
      <c r="C3488" s="1" t="n">
        <v>42426.88168981481</v>
      </c>
      <c r="D3488" t="s">
        <v>11556</v>
      </c>
      <c r="E3488" t="s">
        <v>323</v>
      </c>
      <c r="F3488" t="s">
        <v>1677</v>
      </c>
      <c r="G3488" t="s">
        <v>9759</v>
      </c>
      <c r="H3488" t="s">
        <v>11557</v>
      </c>
    </row>
    <row r="3489" spans="1:8">
      <c r="A3489" t="n">
        <v>3488</v>
      </c>
      <c r="B3489" t="s">
        <v>8</v>
      </c>
      <c r="C3489" s="1" t="n">
        <v>39757.87215277777</v>
      </c>
      <c r="D3489" t="s">
        <v>11558</v>
      </c>
      <c r="E3489" t="s">
        <v>11559</v>
      </c>
      <c r="F3489" t="s">
        <v>20</v>
      </c>
      <c r="G3489" t="s">
        <v>11560</v>
      </c>
      <c r="H3489" t="s">
        <v>11561</v>
      </c>
    </row>
    <row r="3490" spans="1:8">
      <c r="A3490" t="n">
        <v>3489</v>
      </c>
      <c r="B3490" t="s">
        <v>8</v>
      </c>
      <c r="C3490" s="1" t="n">
        <v>42290.82643518518</v>
      </c>
      <c r="D3490" t="s">
        <v>11562</v>
      </c>
      <c r="E3490" t="s">
        <v>11563</v>
      </c>
      <c r="F3490" t="s">
        <v>25</v>
      </c>
      <c r="G3490" t="s">
        <v>11564</v>
      </c>
      <c r="H3490" t="s">
        <v>11565</v>
      </c>
    </row>
    <row r="3491" spans="1:8">
      <c r="A3491" t="n">
        <v>3490</v>
      </c>
      <c r="B3491" t="s">
        <v>8</v>
      </c>
      <c r="C3491" s="1" t="n">
        <v>42372.87344907408</v>
      </c>
      <c r="D3491" t="s">
        <v>11566</v>
      </c>
      <c r="E3491" t="s">
        <v>11567</v>
      </c>
      <c r="F3491" t="s">
        <v>25</v>
      </c>
      <c r="G3491" t="s">
        <v>10724</v>
      </c>
      <c r="H3491" t="s">
        <v>11568</v>
      </c>
    </row>
    <row r="3492" spans="1:8">
      <c r="A3492" t="n">
        <v>3491</v>
      </c>
      <c r="B3492" t="s">
        <v>1</v>
      </c>
      <c r="C3492" s="1" t="n">
        <v>42394.81635416667</v>
      </c>
      <c r="D3492" t="s">
        <v>11569</v>
      </c>
      <c r="E3492" t="s">
        <v>24</v>
      </c>
      <c r="F3492" t="s">
        <v>25</v>
      </c>
      <c r="G3492" t="s">
        <v>11570</v>
      </c>
      <c r="H3492" t="s">
        <v>11571</v>
      </c>
    </row>
    <row r="3493" spans="1:8">
      <c r="A3493" t="n">
        <v>3492</v>
      </c>
      <c r="B3493" t="s">
        <v>8</v>
      </c>
      <c r="C3493" s="1" t="n">
        <v>42067.18743055555</v>
      </c>
      <c r="D3493" t="s">
        <v>11572</v>
      </c>
      <c r="E3493" t="s">
        <v>25</v>
      </c>
      <c r="F3493" t="s">
        <v>11573</v>
      </c>
      <c r="G3493" t="s">
        <v>11574</v>
      </c>
      <c r="H3493" t="s">
        <v>11575</v>
      </c>
    </row>
    <row r="3494" spans="1:8">
      <c r="A3494" t="n">
        <v>3493</v>
      </c>
      <c r="B3494" t="s">
        <v>1</v>
      </c>
      <c r="C3494" s="1" t="n">
        <v>42160.67177083333</v>
      </c>
      <c r="D3494" t="s">
        <v>11576</v>
      </c>
      <c r="E3494" t="s">
        <v>11577</v>
      </c>
      <c r="F3494" t="s">
        <v>6747</v>
      </c>
      <c r="G3494" t="s">
        <v>11578</v>
      </c>
      <c r="H3494" t="s">
        <v>11579</v>
      </c>
    </row>
    <row r="3495" spans="1:8">
      <c r="A3495" t="n">
        <v>3494</v>
      </c>
      <c r="B3495" t="s">
        <v>8</v>
      </c>
      <c r="C3495" s="1" t="n">
        <v>42162.44702546296</v>
      </c>
      <c r="D3495" t="s">
        <v>11580</v>
      </c>
      <c r="E3495" t="s">
        <v>739</v>
      </c>
      <c r="F3495" t="s">
        <v>25</v>
      </c>
      <c r="G3495" t="s">
        <v>11581</v>
      </c>
      <c r="H3495" t="s">
        <v>11582</v>
      </c>
    </row>
    <row r="3496" spans="1:8">
      <c r="A3496" t="n">
        <v>3495</v>
      </c>
      <c r="B3496" t="s">
        <v>8</v>
      </c>
      <c r="C3496" s="1" t="n">
        <v>42301.79976851852</v>
      </c>
      <c r="D3496" t="s">
        <v>11583</v>
      </c>
      <c r="E3496" t="s">
        <v>6510</v>
      </c>
      <c r="F3496" t="s">
        <v>1507</v>
      </c>
      <c r="G3496" t="s">
        <v>11584</v>
      </c>
      <c r="H3496" t="s">
        <v>11585</v>
      </c>
    </row>
    <row r="3497" spans="1:8">
      <c r="A3497" t="n">
        <v>3496</v>
      </c>
      <c r="B3497" t="s">
        <v>8</v>
      </c>
      <c r="C3497" s="1" t="n">
        <v>41865.66251157408</v>
      </c>
      <c r="D3497" t="s">
        <v>11586</v>
      </c>
      <c r="E3497">
        <f>?utf-8?Q?Politic365?= &lt;newsletter@politic365.com&gt;</f>
        <v/>
      </c>
      <c r="F3497" t="s">
        <v>52</v>
      </c>
      <c r="G3497">
        <f>?utf-8?Q?The=20National=20Urban=20League=20Annual=20Conference=20Recap=20Digest?=</f>
        <v/>
      </c>
      <c r="H3497" t="s">
        <v>11587</v>
      </c>
    </row>
    <row r="3498" spans="1:8">
      <c r="A3498" t="n">
        <v>3497</v>
      </c>
      <c r="B3498" t="s">
        <v>8</v>
      </c>
      <c r="C3498" s="1" t="n">
        <v>40432.87857638889</v>
      </c>
      <c r="D3498" t="s">
        <v>11588</v>
      </c>
      <c r="E3498" t="s">
        <v>11589</v>
      </c>
      <c r="F3498" t="s">
        <v>56</v>
      </c>
      <c r="G3498" t="s">
        <v>11590</v>
      </c>
      <c r="H3498" t="s">
        <v>11591</v>
      </c>
    </row>
    <row r="3499" spans="1:8">
      <c r="A3499" t="n">
        <v>3498</v>
      </c>
      <c r="B3499" t="s">
        <v>8</v>
      </c>
      <c r="C3499" s="1" t="n">
        <v>42341.09475694445</v>
      </c>
      <c r="D3499" t="s">
        <v>11592</v>
      </c>
      <c r="E3499" t="s">
        <v>6588</v>
      </c>
      <c r="F3499" t="s">
        <v>25</v>
      </c>
      <c r="G3499" t="s">
        <v>11593</v>
      </c>
      <c r="H3499" t="s">
        <v>11594</v>
      </c>
    </row>
    <row r="3500" spans="1:8">
      <c r="A3500" t="n">
        <v>3499</v>
      </c>
      <c r="B3500" t="s">
        <v>8</v>
      </c>
      <c r="C3500" s="1" t="n">
        <v>39805.70347222222</v>
      </c>
      <c r="D3500" t="s">
        <v>11595</v>
      </c>
      <c r="E3500" t="s">
        <v>9576</v>
      </c>
      <c r="F3500" t="s">
        <v>25</v>
      </c>
      <c r="G3500" t="s">
        <v>11596</v>
      </c>
      <c r="H3500" t="s">
        <v>11597</v>
      </c>
    </row>
    <row r="3501" spans="1:8">
      <c r="A3501" t="n">
        <v>3500</v>
      </c>
      <c r="B3501" t="s">
        <v>8</v>
      </c>
      <c r="C3501" s="1" t="n">
        <v>42200.05144675926</v>
      </c>
      <c r="D3501" t="s">
        <v>11598</v>
      </c>
      <c r="E3501" t="s">
        <v>25</v>
      </c>
      <c r="F3501" t="s">
        <v>146</v>
      </c>
      <c r="G3501" t="s">
        <v>11599</v>
      </c>
      <c r="H3501" t="s">
        <v>11600</v>
      </c>
    </row>
    <row r="3502" spans="1:8">
      <c r="A3502" t="n">
        <v>3501</v>
      </c>
      <c r="B3502" t="s">
        <v>8</v>
      </c>
      <c r="C3502" s="1" t="n">
        <v>39800.64304398148</v>
      </c>
      <c r="D3502" t="s">
        <v>11601</v>
      </c>
      <c r="E3502" t="s">
        <v>19</v>
      </c>
      <c r="F3502" t="s">
        <v>20</v>
      </c>
      <c r="G3502" t="s">
        <v>11602</v>
      </c>
      <c r="H3502" t="s">
        <v>11603</v>
      </c>
    </row>
    <row r="3503" spans="1:8">
      <c r="A3503" t="n">
        <v>3502</v>
      </c>
      <c r="B3503" t="s">
        <v>8</v>
      </c>
      <c r="C3503" s="1" t="n">
        <v>42079.80326388889</v>
      </c>
      <c r="D3503" t="s">
        <v>11604</v>
      </c>
      <c r="E3503" t="s">
        <v>6629</v>
      </c>
      <c r="F3503" t="s">
        <v>11605</v>
      </c>
      <c r="G3503" t="s">
        <v>11606</v>
      </c>
      <c r="H3503" t="s">
        <v>11607</v>
      </c>
    </row>
    <row r="3504" spans="1:8">
      <c r="A3504" t="n">
        <v>3503</v>
      </c>
      <c r="B3504" t="s">
        <v>1</v>
      </c>
      <c r="C3504" s="1" t="n">
        <v>42115.97980324074</v>
      </c>
      <c r="D3504" t="s">
        <v>11608</v>
      </c>
      <c r="E3504" t="s">
        <v>15</v>
      </c>
      <c r="F3504" t="s">
        <v>16</v>
      </c>
      <c r="G3504" t="s">
        <v>11609</v>
      </c>
      <c r="H3504" t="s">
        <v>11610</v>
      </c>
    </row>
    <row r="3505" spans="1:8">
      <c r="A3505" t="n">
        <v>3504</v>
      </c>
      <c r="B3505" t="s">
        <v>8</v>
      </c>
      <c r="C3505" s="1" t="n">
        <v>42137.82033564815</v>
      </c>
      <c r="D3505" t="s">
        <v>11611</v>
      </c>
      <c r="E3505" t="s">
        <v>24</v>
      </c>
      <c r="F3505" t="s">
        <v>25</v>
      </c>
      <c r="G3505" t="s">
        <v>11091</v>
      </c>
      <c r="H3505" t="s">
        <v>11612</v>
      </c>
    </row>
    <row r="3506" spans="1:8">
      <c r="A3506" t="n">
        <v>3505</v>
      </c>
      <c r="B3506" t="s">
        <v>8</v>
      </c>
      <c r="C3506" s="1" t="n">
        <v>40912.84603009259</v>
      </c>
      <c r="D3506" t="s">
        <v>11613</v>
      </c>
      <c r="E3506" t="s">
        <v>25</v>
      </c>
      <c r="F3506" t="s">
        <v>2983</v>
      </c>
      <c r="G3506" t="s">
        <v>11614</v>
      </c>
      <c r="H3506" t="s">
        <v>11615</v>
      </c>
    </row>
    <row r="3507" spans="1:8">
      <c r="A3507" t="n">
        <v>3506</v>
      </c>
      <c r="B3507" t="s">
        <v>8</v>
      </c>
      <c r="C3507" s="1" t="n">
        <v>42025.06366898148</v>
      </c>
      <c r="D3507" t="s">
        <v>11616</v>
      </c>
      <c r="E3507" t="s">
        <v>11617</v>
      </c>
      <c r="F3507" t="s">
        <v>52</v>
      </c>
      <c r="G3507" t="s">
        <v>11618</v>
      </c>
      <c r="H3507" t="s">
        <v>11619</v>
      </c>
    </row>
    <row r="3508" spans="1:8">
      <c r="A3508" t="n">
        <v>3507</v>
      </c>
      <c r="B3508" t="s">
        <v>8</v>
      </c>
      <c r="C3508" s="1" t="n">
        <v>42249.20228009259</v>
      </c>
      <c r="D3508" t="s">
        <v>11620</v>
      </c>
      <c r="E3508" t="s">
        <v>3858</v>
      </c>
      <c r="F3508" t="s">
        <v>25</v>
      </c>
      <c r="G3508" t="s">
        <v>11621</v>
      </c>
      <c r="H3508" t="s">
        <v>11622</v>
      </c>
    </row>
    <row r="3509" spans="1:8">
      <c r="A3509" t="n">
        <v>3508</v>
      </c>
      <c r="B3509" t="s">
        <v>8</v>
      </c>
      <c r="C3509" s="1" t="n">
        <v>41684.56462962963</v>
      </c>
      <c r="D3509" t="s">
        <v>11623</v>
      </c>
      <c r="E3509" t="s">
        <v>11624</v>
      </c>
      <c r="F3509" t="s">
        <v>11625</v>
      </c>
      <c r="G3509" t="s">
        <v>11626</v>
      </c>
      <c r="H3509" t="s">
        <v>11627</v>
      </c>
    </row>
    <row r="3510" spans="1:8">
      <c r="A3510" t="n">
        <v>3509</v>
      </c>
      <c r="B3510" t="s">
        <v>8</v>
      </c>
      <c r="C3510" s="1" t="n">
        <v>39483.57416666667</v>
      </c>
      <c r="D3510" t="s">
        <v>11628</v>
      </c>
      <c r="E3510" t="s">
        <v>376</v>
      </c>
      <c r="F3510" t="s">
        <v>1534</v>
      </c>
      <c r="G3510" t="s">
        <v>6935</v>
      </c>
      <c r="H3510" t="s">
        <v>11629</v>
      </c>
    </row>
    <row r="3511" spans="1:8">
      <c r="A3511" t="n">
        <v>3510</v>
      </c>
      <c r="B3511" t="s">
        <v>1</v>
      </c>
      <c r="C3511" s="1" t="n">
        <v>42331.73903935185</v>
      </c>
      <c r="D3511" t="s">
        <v>11630</v>
      </c>
      <c r="E3511" t="s">
        <v>24</v>
      </c>
      <c r="F3511" t="s">
        <v>25</v>
      </c>
      <c r="G3511" t="s">
        <v>11631</v>
      </c>
      <c r="H3511" t="s">
        <v>11632</v>
      </c>
    </row>
    <row r="3512" spans="1:8">
      <c r="A3512" t="n">
        <v>3511</v>
      </c>
      <c r="B3512" t="s">
        <v>1</v>
      </c>
      <c r="C3512" s="1" t="n">
        <v>42148.85578703704</v>
      </c>
      <c r="D3512" t="s">
        <v>11633</v>
      </c>
      <c r="E3512" t="s">
        <v>3635</v>
      </c>
      <c r="F3512" t="s">
        <v>30</v>
      </c>
      <c r="G3512" t="s">
        <v>11634</v>
      </c>
      <c r="H3512" t="s">
        <v>11635</v>
      </c>
    </row>
    <row r="3513" spans="1:8">
      <c r="A3513" t="n">
        <v>3512</v>
      </c>
      <c r="B3513" t="s">
        <v>1</v>
      </c>
      <c r="C3513" s="1" t="n">
        <v>42267.54821759259</v>
      </c>
      <c r="D3513" t="s">
        <v>11636</v>
      </c>
      <c r="E3513" t="s">
        <v>11341</v>
      </c>
      <c r="F3513" t="s">
        <v>56</v>
      </c>
      <c r="G3513" t="s">
        <v>11637</v>
      </c>
      <c r="H3513" t="s">
        <v>11638</v>
      </c>
    </row>
    <row r="3514" spans="1:8">
      <c r="A3514" t="n">
        <v>3513</v>
      </c>
      <c r="B3514" t="s">
        <v>1</v>
      </c>
      <c r="C3514" s="1" t="n">
        <v>42219.10537037037</v>
      </c>
      <c r="D3514" t="s">
        <v>11639</v>
      </c>
      <c r="E3514" t="s">
        <v>146</v>
      </c>
      <c r="F3514" t="s">
        <v>7254</v>
      </c>
      <c r="G3514" t="s">
        <v>11640</v>
      </c>
      <c r="H3514" t="s">
        <v>11641</v>
      </c>
    </row>
    <row r="3515" spans="1:8">
      <c r="A3515" t="n">
        <v>3514</v>
      </c>
      <c r="B3515" t="s">
        <v>8</v>
      </c>
      <c r="C3515" s="1" t="n">
        <v>42328.70013888889</v>
      </c>
      <c r="D3515" t="s">
        <v>11642</v>
      </c>
      <c r="E3515" t="s">
        <v>179</v>
      </c>
      <c r="F3515" t="s">
        <v>11643</v>
      </c>
      <c r="G3515" t="s">
        <v>11644</v>
      </c>
      <c r="H3515" t="s">
        <v>11645</v>
      </c>
    </row>
    <row r="3516" spans="1:8">
      <c r="A3516" t="n">
        <v>3515</v>
      </c>
      <c r="B3516" t="s">
        <v>8</v>
      </c>
      <c r="C3516" s="1" t="n">
        <v>42335.86615740741</v>
      </c>
      <c r="D3516" t="s">
        <v>11646</v>
      </c>
      <c r="E3516" t="s">
        <v>11647</v>
      </c>
      <c r="F3516" t="s">
        <v>555</v>
      </c>
      <c r="G3516" t="s">
        <v>11648</v>
      </c>
      <c r="H3516" t="s">
        <v>11649</v>
      </c>
    </row>
    <row r="3517" spans="1:8">
      <c r="A3517" t="n">
        <v>3516</v>
      </c>
      <c r="B3517" t="s">
        <v>8</v>
      </c>
      <c r="C3517" s="1" t="n">
        <v>42255.73354166667</v>
      </c>
      <c r="D3517" t="s">
        <v>11650</v>
      </c>
      <c r="E3517" t="s">
        <v>11651</v>
      </c>
      <c r="F3517" t="s">
        <v>1369</v>
      </c>
      <c r="G3517" t="s">
        <v>11652</v>
      </c>
      <c r="H3517" t="s">
        <v>11653</v>
      </c>
    </row>
    <row r="3518" spans="1:8">
      <c r="A3518" t="n">
        <v>3517</v>
      </c>
      <c r="B3518" t="s">
        <v>8</v>
      </c>
      <c r="C3518" s="1" t="n">
        <v>39693.01215277778</v>
      </c>
      <c r="D3518" t="s">
        <v>11654</v>
      </c>
      <c r="E3518" t="s">
        <v>955</v>
      </c>
      <c r="F3518" t="s">
        <v>473</v>
      </c>
      <c r="G3518" t="s">
        <v>11655</v>
      </c>
      <c r="H3518" t="s">
        <v>11656</v>
      </c>
    </row>
    <row r="3519" spans="1:8">
      <c r="A3519" t="n">
        <v>3518</v>
      </c>
      <c r="B3519" t="s">
        <v>8</v>
      </c>
      <c r="C3519" s="1" t="n">
        <v>39768.86886574074</v>
      </c>
      <c r="D3519" t="s">
        <v>11657</v>
      </c>
      <c r="E3519" t="s">
        <v>56</v>
      </c>
      <c r="F3519" t="s">
        <v>56</v>
      </c>
      <c r="G3519" t="s">
        <v>11658</v>
      </c>
      <c r="H3519" t="s">
        <v>11659</v>
      </c>
    </row>
    <row r="3520" spans="1:8">
      <c r="A3520" t="n">
        <v>3519</v>
      </c>
      <c r="B3520" t="s">
        <v>1</v>
      </c>
      <c r="C3520" s="1" t="n">
        <v>42247.74440972223</v>
      </c>
      <c r="D3520" t="s">
        <v>11660</v>
      </c>
      <c r="E3520" t="s">
        <v>11661</v>
      </c>
      <c r="F3520" t="s">
        <v>25</v>
      </c>
      <c r="G3520" t="s">
        <v>11662</v>
      </c>
      <c r="H3520" t="s">
        <v>11663</v>
      </c>
    </row>
    <row r="3521" spans="1:8">
      <c r="A3521" t="n">
        <v>3520</v>
      </c>
      <c r="B3521" t="s">
        <v>8</v>
      </c>
      <c r="C3521" s="1" t="n">
        <v>42439.67775462963</v>
      </c>
      <c r="D3521" t="s">
        <v>11664</v>
      </c>
      <c r="E3521" t="s">
        <v>10140</v>
      </c>
      <c r="F3521" t="s">
        <v>11665</v>
      </c>
      <c r="G3521" t="s">
        <v>11666</v>
      </c>
      <c r="H3521" t="s">
        <v>11667</v>
      </c>
    </row>
    <row r="3522" spans="1:8">
      <c r="A3522" t="n">
        <v>3521</v>
      </c>
      <c r="B3522" t="s">
        <v>8</v>
      </c>
      <c r="C3522" s="1" t="n">
        <v>41291.3671412037</v>
      </c>
      <c r="D3522" t="s">
        <v>11668</v>
      </c>
      <c r="E3522" t="s">
        <v>11669</v>
      </c>
      <c r="F3522" t="s">
        <v>11669</v>
      </c>
      <c r="G3522" t="s">
        <v>11670</v>
      </c>
      <c r="H3522" t="s">
        <v>11671</v>
      </c>
    </row>
    <row r="3523" spans="1:8">
      <c r="A3523" t="n">
        <v>3522</v>
      </c>
      <c r="B3523" t="s">
        <v>8</v>
      </c>
      <c r="C3523" s="1" t="n">
        <v>41883.67178240741</v>
      </c>
      <c r="D3523" t="s">
        <v>11672</v>
      </c>
      <c r="E3523" t="s">
        <v>7119</v>
      </c>
      <c r="F3523" t="s">
        <v>56</v>
      </c>
      <c r="G3523" t="s">
        <v>11673</v>
      </c>
      <c r="H3523" t="s">
        <v>11674</v>
      </c>
    </row>
    <row r="3524" spans="1:8">
      <c r="A3524" t="n">
        <v>3523</v>
      </c>
      <c r="B3524" t="s">
        <v>1</v>
      </c>
      <c r="C3524" s="1" t="n">
        <v>42172.8874074074</v>
      </c>
      <c r="D3524" t="s">
        <v>11675</v>
      </c>
      <c r="E3524" t="s">
        <v>7608</v>
      </c>
      <c r="F3524" t="s">
        <v>1731</v>
      </c>
      <c r="G3524" t="s">
        <v>11676</v>
      </c>
      <c r="H3524" t="s">
        <v>11677</v>
      </c>
    </row>
    <row r="3525" spans="1:8">
      <c r="A3525" t="n">
        <v>3524</v>
      </c>
      <c r="B3525" t="s">
        <v>8</v>
      </c>
      <c r="C3525" s="1" t="n">
        <v>42145.80898148148</v>
      </c>
      <c r="D3525" t="s">
        <v>11678</v>
      </c>
      <c r="E3525" t="s">
        <v>11679</v>
      </c>
      <c r="F3525" t="s">
        <v>25</v>
      </c>
      <c r="G3525" t="s">
        <v>11680</v>
      </c>
      <c r="H3525" t="s">
        <v>11681</v>
      </c>
    </row>
    <row r="3526" spans="1:8">
      <c r="A3526" t="n">
        <v>3525</v>
      </c>
      <c r="B3526" t="s">
        <v>8</v>
      </c>
      <c r="C3526" s="1" t="n">
        <v>42415.875</v>
      </c>
      <c r="D3526" t="s">
        <v>11682</v>
      </c>
      <c r="E3526" t="s">
        <v>11683</v>
      </c>
      <c r="F3526" t="s">
        <v>4078</v>
      </c>
      <c r="G3526" t="s">
        <v>11684</v>
      </c>
      <c r="H3526" t="s">
        <v>11685</v>
      </c>
    </row>
    <row r="3527" spans="1:8">
      <c r="A3527" t="n">
        <v>3526</v>
      </c>
      <c r="B3527" t="s">
        <v>8</v>
      </c>
      <c r="C3527" s="1" t="n">
        <v>39761.07412037037</v>
      </c>
      <c r="D3527" t="s">
        <v>11686</v>
      </c>
      <c r="E3527" t="s">
        <v>8777</v>
      </c>
      <c r="F3527" t="s">
        <v>56</v>
      </c>
      <c r="G3527" t="s">
        <v>11687</v>
      </c>
      <c r="H3527" t="s">
        <v>11688</v>
      </c>
    </row>
    <row r="3528" spans="1:8">
      <c r="A3528" t="n">
        <v>3527</v>
      </c>
      <c r="B3528" t="s">
        <v>8</v>
      </c>
      <c r="C3528" s="1" t="n">
        <v>42128.10186342592</v>
      </c>
      <c r="D3528" t="s">
        <v>11689</v>
      </c>
      <c r="E3528" t="s">
        <v>25</v>
      </c>
      <c r="F3528" t="s">
        <v>7010</v>
      </c>
      <c r="G3528" t="s">
        <v>11690</v>
      </c>
      <c r="H3528" t="s">
        <v>11691</v>
      </c>
    </row>
    <row r="3529" spans="1:8">
      <c r="A3529" t="n">
        <v>3528</v>
      </c>
      <c r="B3529" t="s">
        <v>1</v>
      </c>
      <c r="C3529" s="1" t="n">
        <v>42116.84666666666</v>
      </c>
      <c r="D3529" t="s">
        <v>11692</v>
      </c>
      <c r="E3529" t="s">
        <v>146</v>
      </c>
      <c r="F3529" t="s">
        <v>38</v>
      </c>
      <c r="G3529" t="s">
        <v>11693</v>
      </c>
      <c r="H3529" t="s">
        <v>11694</v>
      </c>
    </row>
    <row r="3530" spans="1:8">
      <c r="A3530" t="n">
        <v>3529</v>
      </c>
      <c r="B3530" t="s">
        <v>8</v>
      </c>
      <c r="C3530" s="1" t="n">
        <v>39723.94822916666</v>
      </c>
      <c r="D3530" t="s">
        <v>11695</v>
      </c>
      <c r="E3530" t="s">
        <v>7518</v>
      </c>
      <c r="F3530" t="s">
        <v>2217</v>
      </c>
      <c r="G3530" t="s"/>
      <c r="H3530" t="s">
        <v>11696</v>
      </c>
    </row>
    <row r="3531" spans="1:8">
      <c r="A3531" t="n">
        <v>3530</v>
      </c>
      <c r="B3531" t="s">
        <v>8</v>
      </c>
      <c r="C3531" s="1" t="n">
        <v>42416.28394675926</v>
      </c>
      <c r="D3531" t="s">
        <v>11697</v>
      </c>
      <c r="E3531" t="s">
        <v>11698</v>
      </c>
      <c r="F3531" t="s">
        <v>11699</v>
      </c>
      <c r="G3531" t="s">
        <v>11700</v>
      </c>
      <c r="H3531" t="s">
        <v>11701</v>
      </c>
    </row>
    <row r="3532" spans="1:8">
      <c r="A3532" t="n">
        <v>3531</v>
      </c>
      <c r="B3532" t="s">
        <v>8</v>
      </c>
      <c r="C3532" s="1" t="n">
        <v>39760.11488425926</v>
      </c>
      <c r="D3532" t="s">
        <v>11702</v>
      </c>
      <c r="E3532" t="s">
        <v>3045</v>
      </c>
      <c r="F3532" t="s">
        <v>11703</v>
      </c>
      <c r="G3532" t="s">
        <v>11704</v>
      </c>
      <c r="H3532" t="s">
        <v>11705</v>
      </c>
    </row>
    <row r="3533" spans="1:8">
      <c r="A3533" t="n">
        <v>3532</v>
      </c>
      <c r="B3533" t="s">
        <v>8</v>
      </c>
      <c r="C3533" s="1" t="n">
        <v>41910.98208333334</v>
      </c>
      <c r="D3533" t="s">
        <v>11706</v>
      </c>
      <c r="E3533" t="s">
        <v>11707</v>
      </c>
      <c r="F3533" t="s">
        <v>1264</v>
      </c>
      <c r="G3533" t="s">
        <v>11708</v>
      </c>
      <c r="H3533" t="s">
        <v>11709</v>
      </c>
    </row>
    <row r="3534" spans="1:8">
      <c r="A3534" t="n">
        <v>3533</v>
      </c>
      <c r="B3534" t="s">
        <v>8</v>
      </c>
      <c r="C3534" s="1" t="n">
        <v>41977.80266203704</v>
      </c>
      <c r="D3534" t="s">
        <v>11710</v>
      </c>
      <c r="E3534" t="s">
        <v>4455</v>
      </c>
      <c r="F3534" t="s">
        <v>271</v>
      </c>
      <c r="G3534" t="s">
        <v>11711</v>
      </c>
      <c r="H3534" t="s">
        <v>11712</v>
      </c>
    </row>
    <row r="3535" spans="1:8">
      <c r="A3535" t="n">
        <v>3534</v>
      </c>
      <c r="B3535" t="s">
        <v>8</v>
      </c>
      <c r="C3535" s="1" t="n">
        <v>42372.89841435185</v>
      </c>
      <c r="D3535" t="s">
        <v>11713</v>
      </c>
      <c r="E3535" t="s">
        <v>25</v>
      </c>
      <c r="F3535" t="s">
        <v>11714</v>
      </c>
      <c r="G3535" t="s">
        <v>10724</v>
      </c>
      <c r="H3535" t="s">
        <v>11715</v>
      </c>
    </row>
    <row r="3536" spans="1:8">
      <c r="A3536" t="n">
        <v>3535</v>
      </c>
      <c r="B3536" t="s">
        <v>8</v>
      </c>
      <c r="C3536" s="1" t="n">
        <v>39728.78243055556</v>
      </c>
      <c r="D3536" t="s">
        <v>11716</v>
      </c>
      <c r="E3536" t="s">
        <v>3045</v>
      </c>
      <c r="F3536" t="s">
        <v>376</v>
      </c>
      <c r="G3536" t="s"/>
      <c r="H3536" t="s">
        <v>11717</v>
      </c>
    </row>
    <row r="3537" spans="1:8">
      <c r="A3537" t="n">
        <v>3536</v>
      </c>
      <c r="B3537" t="s">
        <v>8</v>
      </c>
      <c r="C3537" s="1" t="n">
        <v>42106.07729166667</v>
      </c>
      <c r="D3537" t="s">
        <v>11718</v>
      </c>
      <c r="E3537" t="s">
        <v>11679</v>
      </c>
      <c r="F3537" t="s">
        <v>25</v>
      </c>
      <c r="G3537" t="s">
        <v>11719</v>
      </c>
      <c r="H3537" t="s">
        <v>11720</v>
      </c>
    </row>
    <row r="3538" spans="1:8">
      <c r="A3538" t="n">
        <v>3537</v>
      </c>
      <c r="B3538" t="s">
        <v>8</v>
      </c>
      <c r="C3538" s="1" t="n">
        <v>39983.66429398148</v>
      </c>
      <c r="D3538" t="s">
        <v>11721</v>
      </c>
      <c r="E3538" t="s">
        <v>11722</v>
      </c>
      <c r="F3538" t="s">
        <v>25</v>
      </c>
      <c r="G3538" t="s">
        <v>11723</v>
      </c>
      <c r="H3538" t="s">
        <v>11724</v>
      </c>
    </row>
    <row r="3539" spans="1:8">
      <c r="A3539" t="n">
        <v>3538</v>
      </c>
      <c r="B3539" t="s">
        <v>8</v>
      </c>
      <c r="C3539" s="1" t="n">
        <v>41632.98606481482</v>
      </c>
      <c r="D3539" t="s">
        <v>11725</v>
      </c>
      <c r="E3539" t="s">
        <v>11726</v>
      </c>
      <c r="F3539" t="s">
        <v>2217</v>
      </c>
      <c r="G3539" t="s">
        <v>11727</v>
      </c>
      <c r="H3539" t="s">
        <v>11728</v>
      </c>
    </row>
    <row r="3540" spans="1:8">
      <c r="A3540" t="n">
        <v>3539</v>
      </c>
      <c r="B3540" t="s">
        <v>8</v>
      </c>
      <c r="C3540" s="1" t="n">
        <v>39769.89690972222</v>
      </c>
      <c r="D3540" t="s">
        <v>11729</v>
      </c>
      <c r="E3540" t="s">
        <v>319</v>
      </c>
      <c r="F3540" t="s">
        <v>56</v>
      </c>
      <c r="G3540" t="s">
        <v>11730</v>
      </c>
      <c r="H3540" t="s">
        <v>11731</v>
      </c>
    </row>
    <row r="3541" spans="1:8">
      <c r="A3541" t="n">
        <v>3540</v>
      </c>
      <c r="B3541" t="s">
        <v>8</v>
      </c>
      <c r="C3541" s="1" t="n">
        <v>41445.72305555556</v>
      </c>
      <c r="D3541" t="s">
        <v>11732</v>
      </c>
      <c r="E3541">
        <f>?utf-8?Q?Kirsten=20Gillibrand?= &lt;emily@kirstengillibrand.com&gt;</f>
        <v/>
      </c>
      <c r="F3541" t="s">
        <v>294</v>
      </c>
      <c r="G3541">
        <f>?utf-8?Q?Summertime=20Events=3A=20Join=20Me?=</f>
        <v/>
      </c>
      <c r="H3541" t="s">
        <v>11733</v>
      </c>
    </row>
    <row r="3542" spans="1:8">
      <c r="A3542" t="n">
        <v>3541</v>
      </c>
      <c r="B3542" t="s">
        <v>8</v>
      </c>
      <c r="C3542" s="1" t="n">
        <v>39754.83346064815</v>
      </c>
      <c r="D3542" t="s">
        <v>11734</v>
      </c>
      <c r="E3542" t="s">
        <v>11735</v>
      </c>
      <c r="F3542" t="s">
        <v>56</v>
      </c>
      <c r="G3542" t="s">
        <v>11736</v>
      </c>
      <c r="H3542" t="s">
        <v>11737</v>
      </c>
    </row>
    <row r="3543" spans="1:8">
      <c r="A3543" t="n">
        <v>3542</v>
      </c>
      <c r="B3543" t="s">
        <v>1</v>
      </c>
      <c r="C3543" s="1" t="n">
        <v>42431.70659722222</v>
      </c>
      <c r="D3543" t="s">
        <v>11738</v>
      </c>
      <c r="E3543" t="s">
        <v>651</v>
      </c>
      <c r="F3543" t="s">
        <v>660</v>
      </c>
      <c r="G3543" t="s">
        <v>11739</v>
      </c>
      <c r="H3543" t="s">
        <v>11740</v>
      </c>
    </row>
    <row r="3544" spans="1:8">
      <c r="A3544" t="n">
        <v>3543</v>
      </c>
      <c r="B3544" t="s">
        <v>8</v>
      </c>
      <c r="C3544" s="1" t="n">
        <v>42129.97962962963</v>
      </c>
      <c r="D3544" t="s">
        <v>11741</v>
      </c>
      <c r="E3544" t="s">
        <v>30</v>
      </c>
      <c r="F3544" t="s">
        <v>25</v>
      </c>
      <c r="G3544" t="s">
        <v>11742</v>
      </c>
      <c r="H3544" t="s">
        <v>11743</v>
      </c>
    </row>
    <row r="3545" spans="1:8">
      <c r="A3545" t="n">
        <v>3544</v>
      </c>
      <c r="B3545" t="s">
        <v>1</v>
      </c>
      <c r="C3545" s="1" t="n">
        <v>42442.15222222222</v>
      </c>
      <c r="D3545" t="s">
        <v>11744</v>
      </c>
      <c r="E3545" t="s">
        <v>11341</v>
      </c>
      <c r="F3545" t="s">
        <v>56</v>
      </c>
      <c r="G3545" t="s">
        <v>11745</v>
      </c>
      <c r="H3545" t="s">
        <v>11746</v>
      </c>
    </row>
    <row r="3546" spans="1:8">
      <c r="A3546" t="n">
        <v>3545</v>
      </c>
      <c r="B3546" t="s">
        <v>8</v>
      </c>
      <c r="C3546" s="1" t="n">
        <v>42187.77475694445</v>
      </c>
      <c r="D3546" t="s">
        <v>11747</v>
      </c>
      <c r="E3546" t="s">
        <v>6600</v>
      </c>
      <c r="F3546" t="s">
        <v>11748</v>
      </c>
      <c r="G3546" t="s">
        <v>11749</v>
      </c>
      <c r="H3546" t="s">
        <v>11750</v>
      </c>
    </row>
    <row r="3547" spans="1:8">
      <c r="A3547" t="n">
        <v>3546</v>
      </c>
      <c r="B3547" t="s">
        <v>8</v>
      </c>
      <c r="C3547" s="1" t="n">
        <v>42116.00240740741</v>
      </c>
      <c r="D3547" t="s">
        <v>11751</v>
      </c>
      <c r="E3547" t="s">
        <v>25</v>
      </c>
      <c r="F3547" t="s">
        <v>24</v>
      </c>
      <c r="G3547" t="s">
        <v>11752</v>
      </c>
      <c r="H3547" t="s">
        <v>11753</v>
      </c>
    </row>
    <row r="3548" spans="1:8">
      <c r="A3548" t="n">
        <v>3547</v>
      </c>
      <c r="B3548" t="s">
        <v>8</v>
      </c>
      <c r="C3548" s="1" t="n">
        <v>39729.85959490741</v>
      </c>
      <c r="D3548" t="s">
        <v>11754</v>
      </c>
      <c r="E3548" t="s">
        <v>4881</v>
      </c>
      <c r="F3548" t="s">
        <v>56</v>
      </c>
      <c r="G3548" t="s">
        <v>11755</v>
      </c>
      <c r="H3548" t="s">
        <v>11756</v>
      </c>
    </row>
    <row r="3549" spans="1:8">
      <c r="A3549" t="n">
        <v>3548</v>
      </c>
      <c r="B3549" t="s">
        <v>1</v>
      </c>
      <c r="C3549" s="1" t="n">
        <v>42430.82703703704</v>
      </c>
      <c r="D3549" t="s">
        <v>11757</v>
      </c>
      <c r="E3549" t="s">
        <v>39</v>
      </c>
      <c r="F3549" t="s">
        <v>39</v>
      </c>
      <c r="G3549" t="s">
        <v>11758</v>
      </c>
      <c r="H3549" t="s">
        <v>11759</v>
      </c>
    </row>
    <row r="3550" spans="1:8">
      <c r="A3550" t="n">
        <v>3549</v>
      </c>
      <c r="B3550" t="s">
        <v>8</v>
      </c>
      <c r="C3550" s="1" t="n">
        <v>39731.90809027778</v>
      </c>
      <c r="D3550" t="s">
        <v>11760</v>
      </c>
      <c r="E3550" t="s">
        <v>3134</v>
      </c>
      <c r="F3550" t="s">
        <v>25</v>
      </c>
      <c r="G3550" t="s">
        <v>11761</v>
      </c>
      <c r="H3550" t="s">
        <v>11762</v>
      </c>
    </row>
    <row r="3551" spans="1:8">
      <c r="A3551" t="n">
        <v>3550</v>
      </c>
      <c r="B3551" t="s">
        <v>8</v>
      </c>
      <c r="C3551" s="1" t="n">
        <v>42398.83585648148</v>
      </c>
      <c r="D3551" t="s">
        <v>11763</v>
      </c>
      <c r="E3551" t="s">
        <v>25</v>
      </c>
      <c r="F3551" t="s">
        <v>11764</v>
      </c>
      <c r="G3551" t="s">
        <v>8628</v>
      </c>
      <c r="H3551" t="s">
        <v>11765</v>
      </c>
    </row>
    <row r="3552" spans="1:8">
      <c r="A3552" t="n">
        <v>3551</v>
      </c>
      <c r="B3552" t="s">
        <v>1</v>
      </c>
      <c r="C3552" s="1" t="n">
        <v>41863.33055555556</v>
      </c>
      <c r="D3552" t="s">
        <v>11766</v>
      </c>
      <c r="E3552" t="s">
        <v>6547</v>
      </c>
      <c r="F3552" t="s">
        <v>11767</v>
      </c>
      <c r="G3552" t="s">
        <v>11768</v>
      </c>
      <c r="H3552" t="s">
        <v>11769</v>
      </c>
    </row>
    <row r="3553" spans="1:8">
      <c r="A3553" t="n">
        <v>3552</v>
      </c>
      <c r="B3553" t="s">
        <v>1</v>
      </c>
      <c r="C3553" s="1" t="n">
        <v>42200.04805555556</v>
      </c>
      <c r="D3553" t="s">
        <v>11770</v>
      </c>
      <c r="E3553" t="s">
        <v>146</v>
      </c>
      <c r="F3553" t="s">
        <v>513</v>
      </c>
      <c r="G3553" t="s">
        <v>11771</v>
      </c>
      <c r="H3553" t="s">
        <v>11772</v>
      </c>
    </row>
    <row r="3554" spans="1:8">
      <c r="A3554" t="n">
        <v>3553</v>
      </c>
      <c r="B3554" t="s">
        <v>8</v>
      </c>
      <c r="C3554" s="1" t="n">
        <v>41866.77774305556</v>
      </c>
      <c r="D3554" t="s">
        <v>11773</v>
      </c>
      <c r="E3554" t="s">
        <v>11774</v>
      </c>
      <c r="F3554" t="s">
        <v>52</v>
      </c>
      <c r="G3554" t="s">
        <v>11775</v>
      </c>
      <c r="H3554" t="s">
        <v>11776</v>
      </c>
    </row>
    <row r="3555" spans="1:8">
      <c r="A3555" t="n">
        <v>3554</v>
      </c>
      <c r="B3555" t="s">
        <v>1</v>
      </c>
      <c r="C3555" s="1" t="n">
        <v>42292.76792824074</v>
      </c>
      <c r="D3555" t="s">
        <v>11777</v>
      </c>
      <c r="E3555" t="s">
        <v>43</v>
      </c>
      <c r="F3555" t="s">
        <v>11778</v>
      </c>
      <c r="G3555" t="s">
        <v>11779</v>
      </c>
      <c r="H3555" t="s">
        <v>11780</v>
      </c>
    </row>
    <row r="3556" spans="1:8">
      <c r="A3556" t="n">
        <v>3555</v>
      </c>
      <c r="B3556" t="s">
        <v>8</v>
      </c>
      <c r="C3556" s="1" t="n">
        <v>42445.11019675926</v>
      </c>
      <c r="D3556" t="s">
        <v>11781</v>
      </c>
      <c r="E3556" t="s">
        <v>7910</v>
      </c>
      <c r="F3556" t="s">
        <v>30</v>
      </c>
      <c r="G3556" t="s">
        <v>11782</v>
      </c>
      <c r="H3556" t="s">
        <v>11783</v>
      </c>
    </row>
    <row r="3557" spans="1:8">
      <c r="A3557" t="n">
        <v>3556</v>
      </c>
      <c r="B3557" t="s">
        <v>8</v>
      </c>
      <c r="C3557" s="1" t="n">
        <v>39774.84752314815</v>
      </c>
      <c r="D3557" t="s">
        <v>11784</v>
      </c>
      <c r="E3557" t="s">
        <v>1808</v>
      </c>
      <c r="F3557" t="s">
        <v>387</v>
      </c>
      <c r="G3557" t="s">
        <v>11785</v>
      </c>
      <c r="H3557" t="s">
        <v>11786</v>
      </c>
    </row>
    <row r="3558" spans="1:8">
      <c r="A3558" t="n">
        <v>3557</v>
      </c>
      <c r="B3558" t="s">
        <v>8</v>
      </c>
      <c r="C3558" s="1" t="n">
        <v>39830.71763888889</v>
      </c>
      <c r="D3558" t="s">
        <v>11787</v>
      </c>
      <c r="E3558" t="s">
        <v>1822</v>
      </c>
      <c r="F3558" t="s">
        <v>25</v>
      </c>
      <c r="G3558" t="s">
        <v>11788</v>
      </c>
      <c r="H3558" t="s">
        <v>11789</v>
      </c>
    </row>
    <row r="3559" spans="1:8">
      <c r="A3559" t="n">
        <v>3558</v>
      </c>
      <c r="B3559" t="s">
        <v>8</v>
      </c>
      <c r="C3559" s="1" t="n">
        <v>41852.82538194444</v>
      </c>
      <c r="D3559" t="s">
        <v>11790</v>
      </c>
      <c r="E3559">
        <f>?utf-8?Q?Clinton=20Global=20Initiative?= &lt;membersupport@clintonglobalinitiative.org&gt;</f>
        <v/>
      </c>
      <c r="F3559" t="s">
        <v>294</v>
      </c>
      <c r="G3559">
        <f>?utf-8?Q?CGI=3A=20August=20Events=20and=20Highlights?=</f>
        <v/>
      </c>
      <c r="H3559" t="s">
        <v>11791</v>
      </c>
    </row>
    <row r="3560" spans="1:8">
      <c r="A3560" t="n">
        <v>3559</v>
      </c>
      <c r="B3560" t="s">
        <v>8</v>
      </c>
      <c r="C3560" s="1" t="n">
        <v>42151.7671875</v>
      </c>
      <c r="D3560" t="s">
        <v>11792</v>
      </c>
      <c r="E3560" t="s">
        <v>25</v>
      </c>
      <c r="F3560" t="s">
        <v>132</v>
      </c>
      <c r="G3560" t="s">
        <v>11793</v>
      </c>
      <c r="H3560" t="s">
        <v>11794</v>
      </c>
    </row>
    <row r="3561" spans="1:8">
      <c r="A3561" t="n">
        <v>3560</v>
      </c>
      <c r="B3561" t="s">
        <v>8</v>
      </c>
      <c r="C3561" s="1" t="n">
        <v>39741.57152777778</v>
      </c>
      <c r="D3561" t="s">
        <v>11795</v>
      </c>
      <c r="E3561" t="s">
        <v>11796</v>
      </c>
      <c r="F3561" t="s">
        <v>11797</v>
      </c>
      <c r="G3561" t="s">
        <v>11798</v>
      </c>
      <c r="H3561" t="s">
        <v>11799</v>
      </c>
    </row>
    <row r="3562" spans="1:8">
      <c r="A3562" t="n">
        <v>3561</v>
      </c>
      <c r="B3562" t="s">
        <v>8</v>
      </c>
      <c r="C3562" s="1" t="n">
        <v>41901.67717592593</v>
      </c>
      <c r="D3562" t="s">
        <v>11800</v>
      </c>
      <c r="E3562">
        <f>?utf-8?Q?Emily=20Berman?= &lt;otsemily@gmail.com&gt;</f>
        <v/>
      </c>
      <c r="F3562" t="s">
        <v>294</v>
      </c>
      <c r="G3562">
        <f>?utf-8?Q?Off=20the=20Sidelines=3A=20In=20the=20News?=</f>
        <v/>
      </c>
      <c r="H3562" t="s">
        <v>11801</v>
      </c>
    </row>
    <row r="3563" spans="1:8">
      <c r="A3563" t="n">
        <v>3562</v>
      </c>
      <c r="B3563" t="s">
        <v>8</v>
      </c>
      <c r="C3563" s="1" t="n">
        <v>42150.55702546296</v>
      </c>
      <c r="D3563" t="s">
        <v>11802</v>
      </c>
      <c r="E3563" t="s">
        <v>381</v>
      </c>
      <c r="F3563" t="s">
        <v>11803</v>
      </c>
      <c r="G3563" t="s">
        <v>11804</v>
      </c>
      <c r="H3563" t="s">
        <v>11805</v>
      </c>
    </row>
    <row r="3564" spans="1:8">
      <c r="A3564" t="n">
        <v>3563</v>
      </c>
      <c r="B3564" t="s">
        <v>8</v>
      </c>
      <c r="C3564" s="1" t="n">
        <v>42138.84211805555</v>
      </c>
      <c r="D3564" t="s">
        <v>11806</v>
      </c>
      <c r="E3564" t="s">
        <v>9633</v>
      </c>
      <c r="F3564" t="s">
        <v>11807</v>
      </c>
      <c r="G3564" t="s">
        <v>11808</v>
      </c>
      <c r="H3564" t="s">
        <v>11809</v>
      </c>
    </row>
    <row r="3565" spans="1:8">
      <c r="A3565" t="n">
        <v>3564</v>
      </c>
      <c r="B3565" t="s">
        <v>1</v>
      </c>
      <c r="C3565" s="1" t="n">
        <v>42357.14709490741</v>
      </c>
      <c r="D3565" t="s">
        <v>11810</v>
      </c>
      <c r="E3565" t="s">
        <v>11536</v>
      </c>
      <c r="F3565" t="s">
        <v>3508</v>
      </c>
      <c r="G3565" t="s">
        <v>11811</v>
      </c>
      <c r="H3565" t="s">
        <v>11812</v>
      </c>
    </row>
    <row r="3566" spans="1:8">
      <c r="A3566" t="n">
        <v>3565</v>
      </c>
      <c r="B3566" t="s">
        <v>1</v>
      </c>
      <c r="C3566" s="1" t="n">
        <v>42218.76821759259</v>
      </c>
      <c r="D3566" t="s">
        <v>11813</v>
      </c>
      <c r="E3566" t="s">
        <v>8406</v>
      </c>
      <c r="F3566" t="s">
        <v>11814</v>
      </c>
      <c r="G3566" t="s">
        <v>11815</v>
      </c>
      <c r="H3566" t="s">
        <v>11816</v>
      </c>
    </row>
    <row r="3567" spans="1:8">
      <c r="A3567" t="n">
        <v>3566</v>
      </c>
      <c r="B3567" t="s">
        <v>8</v>
      </c>
      <c r="C3567" s="1" t="n">
        <v>39766.56122685185</v>
      </c>
      <c r="D3567" t="s">
        <v>11817</v>
      </c>
      <c r="E3567" t="s">
        <v>11818</v>
      </c>
      <c r="F3567" t="s">
        <v>56</v>
      </c>
      <c r="G3567" t="s">
        <v>8311</v>
      </c>
      <c r="H3567" t="s">
        <v>11819</v>
      </c>
    </row>
    <row r="3568" spans="1:8">
      <c r="A3568" t="n">
        <v>3567</v>
      </c>
      <c r="B3568" t="s">
        <v>8</v>
      </c>
      <c r="C3568" s="1" t="n">
        <v>42115.76324074074</v>
      </c>
      <c r="D3568" t="s">
        <v>11820</v>
      </c>
      <c r="E3568" t="s">
        <v>3429</v>
      </c>
      <c r="F3568" t="s">
        <v>5415</v>
      </c>
      <c r="G3568" t="s">
        <v>11821</v>
      </c>
      <c r="H3568" t="s">
        <v>11822</v>
      </c>
    </row>
    <row r="3569" spans="1:8">
      <c r="A3569" t="n">
        <v>3568</v>
      </c>
      <c r="B3569" t="s">
        <v>8</v>
      </c>
      <c r="C3569" s="1" t="n">
        <v>41807.06451388889</v>
      </c>
      <c r="D3569" t="s">
        <v>11823</v>
      </c>
      <c r="E3569" t="s">
        <v>319</v>
      </c>
      <c r="F3569" t="s">
        <v>7337</v>
      </c>
      <c r="G3569" t="s">
        <v>11824</v>
      </c>
      <c r="H3569" t="s">
        <v>11825</v>
      </c>
    </row>
    <row r="3570" spans="1:8">
      <c r="A3570" t="n">
        <v>3569</v>
      </c>
      <c r="B3570" t="s">
        <v>8</v>
      </c>
      <c r="C3570" s="1" t="n">
        <v>42011.51461805555</v>
      </c>
      <c r="D3570" t="s">
        <v>11826</v>
      </c>
      <c r="E3570" t="s">
        <v>25</v>
      </c>
      <c r="F3570" t="s">
        <v>11827</v>
      </c>
      <c r="G3570" t="s"/>
      <c r="H3570" t="s">
        <v>11828</v>
      </c>
    </row>
    <row r="3571" spans="1:8">
      <c r="A3571" t="n">
        <v>3570</v>
      </c>
      <c r="B3571" t="s">
        <v>8</v>
      </c>
      <c r="C3571" s="1" t="n">
        <v>42314.73023148148</v>
      </c>
      <c r="D3571" t="s">
        <v>11829</v>
      </c>
      <c r="E3571" t="s">
        <v>132</v>
      </c>
      <c r="F3571" t="s">
        <v>11830</v>
      </c>
      <c r="G3571" t="s">
        <v>11831</v>
      </c>
      <c r="H3571" t="s">
        <v>11832</v>
      </c>
    </row>
    <row r="3572" spans="1:8">
      <c r="A3572" t="n">
        <v>3571</v>
      </c>
      <c r="B3572" t="s">
        <v>1</v>
      </c>
      <c r="C3572" s="1" t="n">
        <v>42221.85809027778</v>
      </c>
      <c r="D3572" t="s">
        <v>11833</v>
      </c>
      <c r="E3572" t="s">
        <v>931</v>
      </c>
      <c r="F3572" t="s">
        <v>931</v>
      </c>
      <c r="G3572" t="s">
        <v>11834</v>
      </c>
      <c r="H3572" t="s">
        <v>11835</v>
      </c>
    </row>
    <row r="3573" spans="1:8">
      <c r="A3573" t="n">
        <v>3572</v>
      </c>
      <c r="B3573" t="s">
        <v>8</v>
      </c>
      <c r="C3573" s="1" t="n">
        <v>42180.52018518518</v>
      </c>
      <c r="D3573" t="s">
        <v>11836</v>
      </c>
      <c r="E3573" t="s">
        <v>3078</v>
      </c>
      <c r="F3573" t="s">
        <v>4301</v>
      </c>
      <c r="G3573" t="s">
        <v>3080</v>
      </c>
      <c r="H3573" t="s">
        <v>11837</v>
      </c>
    </row>
    <row r="3574" spans="1:8">
      <c r="A3574" t="n">
        <v>3573</v>
      </c>
      <c r="B3574" t="s">
        <v>8</v>
      </c>
      <c r="C3574" s="1" t="n">
        <v>42039.14185185185</v>
      </c>
      <c r="D3574" t="s">
        <v>11838</v>
      </c>
      <c r="E3574" t="s">
        <v>11839</v>
      </c>
      <c r="F3574" t="s">
        <v>56</v>
      </c>
      <c r="G3574" t="s">
        <v>11840</v>
      </c>
      <c r="H3574" t="s">
        <v>11841</v>
      </c>
    </row>
    <row r="3575" spans="1:8">
      <c r="A3575" t="n">
        <v>3574</v>
      </c>
      <c r="B3575" t="s">
        <v>8</v>
      </c>
      <c r="C3575" s="1" t="n">
        <v>42369.79165509259</v>
      </c>
      <c r="D3575" t="s">
        <v>11842</v>
      </c>
      <c r="E3575">
        <f>?utf-8?Q?WIPPS?= &lt;info@wipps.org&gt;</f>
        <v/>
      </c>
      <c r="F3575" t="s">
        <v>52</v>
      </c>
      <c r="G3575">
        <f>?utf-8?Q?Just=20one=20day=20left=20to=20make=20your=20tax=2Ddeductible=20gift?=</f>
        <v/>
      </c>
      <c r="H3575" t="s">
        <v>11843</v>
      </c>
    </row>
    <row r="3576" spans="1:8">
      <c r="A3576" t="n">
        <v>3575</v>
      </c>
      <c r="B3576" t="s">
        <v>8</v>
      </c>
      <c r="C3576" s="1" t="n">
        <v>41963.58541666667</v>
      </c>
      <c r="D3576" t="s">
        <v>11844</v>
      </c>
      <c r="E3576" t="s">
        <v>749</v>
      </c>
      <c r="F3576" t="s">
        <v>8214</v>
      </c>
      <c r="G3576" t="s">
        <v>7769</v>
      </c>
      <c r="H3576" t="s">
        <v>11845</v>
      </c>
    </row>
    <row r="3577" spans="1:8">
      <c r="A3577" t="n">
        <v>3576</v>
      </c>
      <c r="B3577" t="s">
        <v>8</v>
      </c>
      <c r="C3577" s="1" t="n">
        <v>40876.6418287037</v>
      </c>
      <c r="D3577" t="s">
        <v>11846</v>
      </c>
      <c r="E3577" t="s">
        <v>11847</v>
      </c>
      <c r="F3577" t="s">
        <v>25</v>
      </c>
      <c r="G3577" t="s">
        <v>11848</v>
      </c>
      <c r="H3577" t="s">
        <v>11849</v>
      </c>
    </row>
    <row r="3578" spans="1:8">
      <c r="A3578" t="n">
        <v>3577</v>
      </c>
      <c r="B3578" t="s">
        <v>8</v>
      </c>
      <c r="C3578" s="1" t="n">
        <v>41961.76391203704</v>
      </c>
      <c r="D3578" t="s">
        <v>11850</v>
      </c>
      <c r="E3578" t="s">
        <v>6784</v>
      </c>
      <c r="F3578" t="s">
        <v>11851</v>
      </c>
      <c r="G3578" t="s">
        <v>11852</v>
      </c>
      <c r="H3578" t="s">
        <v>11853</v>
      </c>
    </row>
    <row r="3579" spans="1:8">
      <c r="A3579" t="n">
        <v>3578</v>
      </c>
      <c r="B3579" t="s">
        <v>8</v>
      </c>
      <c r="C3579" s="1" t="n">
        <v>42069.91666666666</v>
      </c>
      <c r="D3579" t="s">
        <v>11854</v>
      </c>
      <c r="E3579" t="s">
        <v>6629</v>
      </c>
      <c r="F3579" t="s">
        <v>11855</v>
      </c>
      <c r="G3579" t="s">
        <v>11856</v>
      </c>
      <c r="H3579" t="s">
        <v>11857</v>
      </c>
    </row>
    <row r="3580" spans="1:8">
      <c r="A3580" t="n">
        <v>3579</v>
      </c>
      <c r="B3580" t="s">
        <v>8</v>
      </c>
      <c r="C3580" s="1" t="n">
        <v>42116.10027777778</v>
      </c>
      <c r="D3580" t="s">
        <v>11858</v>
      </c>
      <c r="E3580" t="s">
        <v>30</v>
      </c>
      <c r="F3580" t="s">
        <v>9649</v>
      </c>
      <c r="G3580" t="s">
        <v>11859</v>
      </c>
      <c r="H3580" t="s">
        <v>11860</v>
      </c>
    </row>
    <row r="3581" spans="1:8">
      <c r="A3581" t="n">
        <v>3580</v>
      </c>
      <c r="B3581" t="s">
        <v>8</v>
      </c>
      <c r="C3581" s="1" t="n">
        <v>39742.88009259259</v>
      </c>
      <c r="D3581" t="s">
        <v>11861</v>
      </c>
      <c r="E3581" t="s">
        <v>19</v>
      </c>
      <c r="F3581" t="s">
        <v>20</v>
      </c>
      <c r="G3581" t="s">
        <v>11862</v>
      </c>
      <c r="H3581" t="s">
        <v>11863</v>
      </c>
    </row>
    <row r="3582" spans="1:8">
      <c r="A3582" t="n">
        <v>3581</v>
      </c>
      <c r="B3582" t="s">
        <v>8</v>
      </c>
      <c r="C3582" s="1" t="n">
        <v>42388.72325231481</v>
      </c>
      <c r="D3582" t="s">
        <v>11864</v>
      </c>
      <c r="E3582" t="s">
        <v>8990</v>
      </c>
      <c r="F3582" t="s">
        <v>11865</v>
      </c>
      <c r="G3582" t="s">
        <v>11866</v>
      </c>
      <c r="H3582" t="s">
        <v>11867</v>
      </c>
    </row>
    <row r="3583" spans="1:8">
      <c r="A3583" t="n">
        <v>3582</v>
      </c>
      <c r="B3583" t="s">
        <v>8</v>
      </c>
      <c r="C3583" s="1" t="n">
        <v>39349.73310185185</v>
      </c>
      <c r="D3583" t="s">
        <v>11868</v>
      </c>
      <c r="E3583" t="s">
        <v>8025</v>
      </c>
      <c r="F3583" t="s">
        <v>376</v>
      </c>
      <c r="G3583" t="s">
        <v>11869</v>
      </c>
      <c r="H3583" t="s">
        <v>11870</v>
      </c>
    </row>
    <row r="3584" spans="1:8">
      <c r="A3584" t="n">
        <v>3583</v>
      </c>
      <c r="B3584" t="s">
        <v>1</v>
      </c>
      <c r="C3584" s="1" t="n">
        <v>42264.7387037037</v>
      </c>
      <c r="D3584" t="s">
        <v>11871</v>
      </c>
      <c r="E3584" t="s">
        <v>348</v>
      </c>
      <c r="F3584" t="s">
        <v>24</v>
      </c>
      <c r="G3584" t="s">
        <v>11872</v>
      </c>
      <c r="H3584" t="s">
        <v>11873</v>
      </c>
    </row>
    <row r="3585" spans="1:8">
      <c r="A3585" t="n">
        <v>3584</v>
      </c>
      <c r="B3585" t="s">
        <v>1</v>
      </c>
      <c r="C3585" s="1" t="n">
        <v>42209.99065972222</v>
      </c>
      <c r="D3585" t="s">
        <v>11874</v>
      </c>
      <c r="E3585" t="s">
        <v>425</v>
      </c>
      <c r="F3585" t="s">
        <v>56</v>
      </c>
      <c r="G3585" t="s">
        <v>11875</v>
      </c>
      <c r="H3585" t="s">
        <v>11876</v>
      </c>
    </row>
    <row r="3586" spans="1:8">
      <c r="A3586" t="n">
        <v>3585</v>
      </c>
      <c r="B3586" t="s">
        <v>8</v>
      </c>
      <c r="C3586" s="1" t="n">
        <v>42338.97815972222</v>
      </c>
      <c r="D3586" t="s">
        <v>11877</v>
      </c>
      <c r="E3586" t="s">
        <v>11878</v>
      </c>
      <c r="F3586" t="s">
        <v>555</v>
      </c>
      <c r="G3586" t="s">
        <v>11879</v>
      </c>
      <c r="H3586" t="s">
        <v>11880</v>
      </c>
    </row>
    <row r="3587" spans="1:8">
      <c r="A3587" t="n">
        <v>3586</v>
      </c>
      <c r="B3587" t="s">
        <v>1</v>
      </c>
      <c r="C3587" s="1" t="n">
        <v>42338.00618055555</v>
      </c>
      <c r="D3587" t="s">
        <v>11881</v>
      </c>
      <c r="E3587" t="s">
        <v>7313</v>
      </c>
      <c r="F3587" t="s">
        <v>132</v>
      </c>
      <c r="G3587" t="s">
        <v>11882</v>
      </c>
      <c r="H3587" t="s">
        <v>11883</v>
      </c>
    </row>
    <row r="3588" spans="1:8">
      <c r="A3588" t="n">
        <v>3587</v>
      </c>
      <c r="B3588" t="s">
        <v>8</v>
      </c>
      <c r="C3588" s="1" t="n">
        <v>42402.84103009259</v>
      </c>
      <c r="D3588" t="s">
        <v>11884</v>
      </c>
      <c r="E3588" t="s">
        <v>11885</v>
      </c>
      <c r="F3588" t="s">
        <v>25</v>
      </c>
      <c r="G3588" t="s">
        <v>11886</v>
      </c>
      <c r="H3588" t="s">
        <v>11887</v>
      </c>
    </row>
    <row r="3589" spans="1:8">
      <c r="A3589" t="n">
        <v>3588</v>
      </c>
      <c r="B3589" t="s">
        <v>8</v>
      </c>
      <c r="C3589" s="1" t="n">
        <v>42388.92855324074</v>
      </c>
      <c r="D3589" t="s">
        <v>11888</v>
      </c>
      <c r="E3589" t="s">
        <v>11889</v>
      </c>
      <c r="F3589" t="s">
        <v>1369</v>
      </c>
      <c r="G3589" t="s">
        <v>11890</v>
      </c>
      <c r="H3589" t="s">
        <v>11891</v>
      </c>
    </row>
    <row r="3590" spans="1:8">
      <c r="A3590" t="n">
        <v>3589</v>
      </c>
      <c r="B3590" t="s">
        <v>8</v>
      </c>
      <c r="C3590" s="1" t="n">
        <v>39762.87734953704</v>
      </c>
      <c r="D3590" t="s">
        <v>11892</v>
      </c>
      <c r="E3590" t="s">
        <v>11893</v>
      </c>
      <c r="F3590" t="s">
        <v>11894</v>
      </c>
      <c r="G3590" t="s">
        <v>11895</v>
      </c>
      <c r="H3590" t="s">
        <v>11896</v>
      </c>
    </row>
    <row r="3591" spans="1:8">
      <c r="A3591" t="n">
        <v>3590</v>
      </c>
      <c r="B3591" t="s">
        <v>1</v>
      </c>
      <c r="C3591" s="1" t="n">
        <v>41991.85238425926</v>
      </c>
      <c r="D3591" t="s">
        <v>11897</v>
      </c>
      <c r="E3591" t="s">
        <v>7544</v>
      </c>
      <c r="F3591" t="s">
        <v>56</v>
      </c>
      <c r="G3591">
        <f>?UTF-8?B?WW91ciBEZWNlbWJlciBIb3R3aXJlIFNhdmluZ3MgU25hcHNobw==?=
	=?UTF-8?B?dCDigJMgc2VlIHdoYXQgeW914oCZdmUgc2F2ZWQgYnkgYmVpbmcgYSBIb3R3?=
	=?UTF-8?B?aXJlIGN1c3RvbWVyLg==?=</f>
        <v/>
      </c>
      <c r="H3591" t="s">
        <v>11898</v>
      </c>
    </row>
    <row r="3592" spans="1:8">
      <c r="A3592" t="n">
        <v>3591</v>
      </c>
      <c r="B3592" t="s">
        <v>8</v>
      </c>
      <c r="C3592" s="1" t="n">
        <v>42331.52574074074</v>
      </c>
      <c r="D3592" t="s">
        <v>11899</v>
      </c>
      <c r="E3592" t="s">
        <v>11900</v>
      </c>
      <c r="F3592" t="s">
        <v>4078</v>
      </c>
      <c r="G3592" t="s">
        <v>11901</v>
      </c>
      <c r="H3592" t="s">
        <v>11902</v>
      </c>
    </row>
    <row r="3593" spans="1:8">
      <c r="A3593" t="n">
        <v>3592</v>
      </c>
      <c r="B3593" t="s">
        <v>8</v>
      </c>
      <c r="C3593" s="1" t="n">
        <v>39960.61666666667</v>
      </c>
      <c r="D3593" t="s">
        <v>11903</v>
      </c>
      <c r="E3593" t="s">
        <v>19</v>
      </c>
      <c r="F3593" t="s">
        <v>20</v>
      </c>
      <c r="G3593" t="s">
        <v>11904</v>
      </c>
      <c r="H3593" t="s">
        <v>11905</v>
      </c>
    </row>
    <row r="3594" spans="1:8">
      <c r="A3594" t="n">
        <v>3593</v>
      </c>
      <c r="B3594" t="s">
        <v>8</v>
      </c>
      <c r="C3594" s="1" t="n">
        <v>42073.2841087963</v>
      </c>
      <c r="D3594" t="s">
        <v>11906</v>
      </c>
      <c r="E3594" t="s">
        <v>2099</v>
      </c>
      <c r="F3594" t="s">
        <v>11907</v>
      </c>
      <c r="G3594" t="s">
        <v>11908</v>
      </c>
      <c r="H3594" t="s">
        <v>11909</v>
      </c>
    </row>
    <row r="3595" spans="1:8">
      <c r="A3595" t="n">
        <v>3594</v>
      </c>
      <c r="B3595" t="s">
        <v>8</v>
      </c>
      <c r="C3595" s="1" t="n">
        <v>42331.59923611111</v>
      </c>
      <c r="D3595" t="s">
        <v>11910</v>
      </c>
      <c r="E3595" t="s">
        <v>4104</v>
      </c>
      <c r="F3595" t="s">
        <v>4105</v>
      </c>
      <c r="G3595" t="s">
        <v>11911</v>
      </c>
      <c r="H3595" t="s">
        <v>11912</v>
      </c>
    </row>
    <row r="3596" spans="1:8">
      <c r="A3596" t="n">
        <v>3595</v>
      </c>
      <c r="B3596" t="s">
        <v>8</v>
      </c>
      <c r="C3596" s="1" t="n">
        <v>39798.97359953704</v>
      </c>
      <c r="D3596" t="s">
        <v>11913</v>
      </c>
      <c r="E3596" t="s">
        <v>1808</v>
      </c>
      <c r="F3596" t="s">
        <v>387</v>
      </c>
      <c r="G3596" t="s">
        <v>11914</v>
      </c>
      <c r="H3596" t="s">
        <v>11915</v>
      </c>
    </row>
    <row r="3597" spans="1:8">
      <c r="A3597" t="n">
        <v>3596</v>
      </c>
      <c r="B3597" t="s">
        <v>1</v>
      </c>
      <c r="C3597" s="1" t="n">
        <v>42261.87693287037</v>
      </c>
      <c r="D3597" t="s">
        <v>11916</v>
      </c>
      <c r="E3597" t="s">
        <v>348</v>
      </c>
      <c r="F3597" t="s">
        <v>4611</v>
      </c>
      <c r="G3597" t="s">
        <v>11917</v>
      </c>
      <c r="H3597" t="s">
        <v>11918</v>
      </c>
    </row>
    <row r="3598" spans="1:8">
      <c r="A3598" t="n">
        <v>3597</v>
      </c>
      <c r="B3598" t="s">
        <v>1</v>
      </c>
      <c r="C3598" s="1" t="n">
        <v>42215.6084375</v>
      </c>
      <c r="D3598" t="s">
        <v>11919</v>
      </c>
      <c r="E3598" t="s">
        <v>9189</v>
      </c>
      <c r="F3598" t="s">
        <v>497</v>
      </c>
      <c r="G3598" t="s">
        <v>11920</v>
      </c>
      <c r="H3598" t="s">
        <v>11921</v>
      </c>
    </row>
    <row r="3599" spans="1:8">
      <c r="A3599" t="n">
        <v>3598</v>
      </c>
      <c r="B3599" t="s">
        <v>8</v>
      </c>
      <c r="C3599" s="1" t="n">
        <v>42357.00498842593</v>
      </c>
      <c r="D3599" t="s">
        <v>11922</v>
      </c>
      <c r="E3599" t="s">
        <v>7298</v>
      </c>
      <c r="F3599" t="s">
        <v>11923</v>
      </c>
      <c r="G3599" t="s">
        <v>11924</v>
      </c>
      <c r="H3599" t="s">
        <v>11925</v>
      </c>
    </row>
    <row r="3600" spans="1:8">
      <c r="A3600" t="n">
        <v>3599</v>
      </c>
      <c r="B3600" t="s">
        <v>8</v>
      </c>
      <c r="C3600" s="1" t="n">
        <v>42442.79631944445</v>
      </c>
      <c r="D3600" t="s">
        <v>11926</v>
      </c>
      <c r="E3600" t="s">
        <v>11927</v>
      </c>
      <c r="F3600" t="s">
        <v>56</v>
      </c>
      <c r="G3600" t="s">
        <v>11928</v>
      </c>
      <c r="H3600" t="s">
        <v>11929</v>
      </c>
    </row>
    <row r="3601" spans="1:8">
      <c r="A3601" t="n">
        <v>3600</v>
      </c>
      <c r="B3601" t="s">
        <v>1</v>
      </c>
      <c r="C3601" s="1" t="n">
        <v>42185.70726851852</v>
      </c>
      <c r="D3601" t="s">
        <v>11930</v>
      </c>
      <c r="E3601" t="s">
        <v>11931</v>
      </c>
      <c r="F3601" t="s">
        <v>56</v>
      </c>
      <c r="G3601" t="s">
        <v>11932</v>
      </c>
      <c r="H3601" t="s">
        <v>11933</v>
      </c>
    </row>
    <row r="3602" spans="1:8">
      <c r="A3602" t="n">
        <v>3601</v>
      </c>
      <c r="B3602" t="s">
        <v>8</v>
      </c>
      <c r="C3602" s="1" t="n">
        <v>42088.8862037037</v>
      </c>
      <c r="D3602" t="s">
        <v>11934</v>
      </c>
      <c r="E3602" t="s">
        <v>6629</v>
      </c>
      <c r="F3602" t="s">
        <v>10296</v>
      </c>
      <c r="G3602" t="s">
        <v>11935</v>
      </c>
      <c r="H3602" t="s">
        <v>11936</v>
      </c>
    </row>
    <row r="3603" spans="1:8">
      <c r="A3603" t="n">
        <v>3602</v>
      </c>
      <c r="B3603" t="s">
        <v>1</v>
      </c>
      <c r="C3603" s="1" t="n">
        <v>42332.6150462963</v>
      </c>
      <c r="D3603" t="s">
        <v>11937</v>
      </c>
      <c r="E3603" t="s">
        <v>11938</v>
      </c>
      <c r="F3603" t="s">
        <v>56</v>
      </c>
      <c r="G3603">
        <f>?UTF-8?B?4piwIFNlY3JldCAxLURheSBTYWxlIOKYsCBKdXN0IGZvciB5b3U=?=</f>
        <v/>
      </c>
      <c r="H3603" t="s">
        <v>11939</v>
      </c>
    </row>
    <row r="3604" spans="1:8">
      <c r="A3604" t="n">
        <v>3603</v>
      </c>
      <c r="B3604" t="s">
        <v>8</v>
      </c>
      <c r="C3604" s="1" t="n">
        <v>42431.07715277778</v>
      </c>
      <c r="D3604" t="s">
        <v>11940</v>
      </c>
      <c r="E3604" t="s">
        <v>2965</v>
      </c>
      <c r="F3604" t="s">
        <v>25</v>
      </c>
      <c r="G3604" t="s">
        <v>11941</v>
      </c>
      <c r="H3604" t="s">
        <v>11942</v>
      </c>
    </row>
    <row r="3605" spans="1:8">
      <c r="A3605" t="n">
        <v>3604</v>
      </c>
      <c r="B3605" t="s">
        <v>8</v>
      </c>
      <c r="C3605" s="1" t="n">
        <v>41955.69488425926</v>
      </c>
      <c r="D3605" t="s">
        <v>11943</v>
      </c>
      <c r="E3605" t="s">
        <v>687</v>
      </c>
      <c r="F3605" t="s">
        <v>11944</v>
      </c>
      <c r="G3605" t="s">
        <v>11945</v>
      </c>
      <c r="H3605" t="s">
        <v>11946</v>
      </c>
    </row>
    <row r="3606" spans="1:8">
      <c r="A3606" t="n">
        <v>3605</v>
      </c>
      <c r="B3606" t="s">
        <v>8</v>
      </c>
      <c r="C3606" s="1" t="n">
        <v>42337.20833333334</v>
      </c>
      <c r="D3606" t="s">
        <v>11947</v>
      </c>
      <c r="E3606" t="s">
        <v>11948</v>
      </c>
      <c r="F3606" t="s">
        <v>4078</v>
      </c>
      <c r="G3606" t="s">
        <v>11949</v>
      </c>
      <c r="H3606" t="s">
        <v>11950</v>
      </c>
    </row>
    <row r="3607" spans="1:8">
      <c r="A3607" t="n">
        <v>3606</v>
      </c>
      <c r="B3607" t="s">
        <v>8</v>
      </c>
      <c r="C3607" s="1" t="n">
        <v>41885.75983796296</v>
      </c>
      <c r="D3607" t="s">
        <v>11951</v>
      </c>
      <c r="E3607" t="s">
        <v>11952</v>
      </c>
      <c r="F3607" t="s">
        <v>52</v>
      </c>
      <c r="G3607" t="s">
        <v>11953</v>
      </c>
      <c r="H3607" t="s">
        <v>11954</v>
      </c>
    </row>
    <row r="3608" spans="1:8">
      <c r="A3608" t="n">
        <v>3607</v>
      </c>
      <c r="B3608" t="s">
        <v>8</v>
      </c>
      <c r="C3608" s="1" t="n">
        <v>42251.95902777778</v>
      </c>
      <c r="D3608" t="s">
        <v>11955</v>
      </c>
      <c r="E3608" t="s">
        <v>8406</v>
      </c>
      <c r="F3608" t="s">
        <v>11956</v>
      </c>
      <c r="G3608" t="s">
        <v>11957</v>
      </c>
      <c r="H3608" t="s">
        <v>11958</v>
      </c>
    </row>
    <row r="3609" spans="1:8">
      <c r="A3609" t="n">
        <v>3608</v>
      </c>
      <c r="B3609" t="s">
        <v>8</v>
      </c>
      <c r="C3609" s="1" t="n">
        <v>39583.60585648148</v>
      </c>
      <c r="D3609" t="s">
        <v>11959</v>
      </c>
      <c r="E3609" t="s">
        <v>10514</v>
      </c>
      <c r="F3609" t="s">
        <v>11960</v>
      </c>
      <c r="G3609" t="s">
        <v>11961</v>
      </c>
      <c r="H3609" t="s">
        <v>11962</v>
      </c>
    </row>
    <row r="3610" spans="1:8">
      <c r="A3610" t="n">
        <v>3609</v>
      </c>
      <c r="B3610" t="s">
        <v>8</v>
      </c>
      <c r="C3610" s="1" t="n">
        <v>42429.98018518519</v>
      </c>
      <c r="D3610" t="s">
        <v>11963</v>
      </c>
      <c r="E3610" t="s">
        <v>11964</v>
      </c>
      <c r="F3610" t="s">
        <v>11965</v>
      </c>
      <c r="G3610" t="s">
        <v>11966</v>
      </c>
      <c r="H3610" t="s">
        <v>11967</v>
      </c>
    </row>
    <row r="3611" spans="1:8">
      <c r="A3611" t="n">
        <v>3610</v>
      </c>
      <c r="B3611" t="s">
        <v>8</v>
      </c>
      <c r="C3611" s="1" t="n">
        <v>42324.08370370371</v>
      </c>
      <c r="D3611" t="s">
        <v>11968</v>
      </c>
      <c r="E3611" t="s">
        <v>24</v>
      </c>
      <c r="F3611" t="s">
        <v>25</v>
      </c>
      <c r="G3611" t="s">
        <v>11969</v>
      </c>
      <c r="H3611" t="s">
        <v>11970</v>
      </c>
    </row>
    <row r="3612" spans="1:8">
      <c r="A3612" t="n">
        <v>3611</v>
      </c>
      <c r="B3612" t="s">
        <v>8</v>
      </c>
      <c r="C3612" s="1" t="n">
        <v>39771.95325231482</v>
      </c>
      <c r="D3612" t="s">
        <v>11971</v>
      </c>
      <c r="E3612" t="s">
        <v>56</v>
      </c>
      <c r="F3612" t="s">
        <v>11972</v>
      </c>
      <c r="G3612" t="s">
        <v>11973</v>
      </c>
      <c r="H3612" t="s">
        <v>11974</v>
      </c>
    </row>
    <row r="3613" spans="1:8">
      <c r="A3613" t="n">
        <v>3612</v>
      </c>
      <c r="B3613" t="s">
        <v>1</v>
      </c>
      <c r="C3613" s="1" t="n">
        <v>42268.67143518518</v>
      </c>
      <c r="D3613" t="s">
        <v>11975</v>
      </c>
      <c r="E3613" t="s">
        <v>24</v>
      </c>
      <c r="F3613" t="s">
        <v>25</v>
      </c>
      <c r="G3613" t="s">
        <v>11976</v>
      </c>
      <c r="H3613" t="s">
        <v>11977</v>
      </c>
    </row>
    <row r="3614" spans="1:8">
      <c r="A3614" t="n">
        <v>3613</v>
      </c>
      <c r="B3614" t="s">
        <v>1</v>
      </c>
      <c r="C3614" s="1" t="n">
        <v>42418.77863425926</v>
      </c>
      <c r="D3614" t="s">
        <v>11978</v>
      </c>
      <c r="E3614" t="s">
        <v>145</v>
      </c>
      <c r="F3614" t="s">
        <v>25</v>
      </c>
      <c r="G3614" t="s">
        <v>11979</v>
      </c>
      <c r="H3614" t="s">
        <v>11980</v>
      </c>
    </row>
    <row r="3615" spans="1:8">
      <c r="A3615" t="n">
        <v>3614</v>
      </c>
      <c r="B3615" t="s">
        <v>8</v>
      </c>
      <c r="C3615" s="1" t="n">
        <v>40287.55097222222</v>
      </c>
      <c r="D3615" t="s">
        <v>11981</v>
      </c>
      <c r="E3615" t="s">
        <v>25</v>
      </c>
      <c r="F3615" t="s">
        <v>56</v>
      </c>
      <c r="G3615" t="s">
        <v>11982</v>
      </c>
      <c r="H3615" t="s">
        <v>11983</v>
      </c>
    </row>
    <row r="3616" spans="1:8">
      <c r="A3616" t="n">
        <v>3615</v>
      </c>
      <c r="B3616" t="s">
        <v>8</v>
      </c>
      <c r="C3616" s="1" t="n">
        <v>42085.77923611111</v>
      </c>
      <c r="D3616" t="s">
        <v>11984</v>
      </c>
      <c r="E3616" t="s">
        <v>25</v>
      </c>
      <c r="F3616" t="s">
        <v>1035</v>
      </c>
      <c r="G3616" t="s">
        <v>11985</v>
      </c>
      <c r="H3616" t="s">
        <v>11986</v>
      </c>
    </row>
    <row r="3617" spans="1:8">
      <c r="A3617" t="n">
        <v>3616</v>
      </c>
      <c r="B3617" t="s">
        <v>8</v>
      </c>
      <c r="C3617" s="1" t="n">
        <v>42069.91011574074</v>
      </c>
      <c r="D3617" t="s">
        <v>11987</v>
      </c>
      <c r="E3617" t="s">
        <v>11988</v>
      </c>
      <c r="F3617" t="s">
        <v>56</v>
      </c>
      <c r="G3617" t="s">
        <v>11989</v>
      </c>
      <c r="H3617" t="s">
        <v>11990</v>
      </c>
    </row>
    <row r="3618" spans="1:8">
      <c r="A3618" t="n">
        <v>3617</v>
      </c>
      <c r="B3618" t="s">
        <v>1</v>
      </c>
      <c r="C3618" s="1" t="n">
        <v>42431.86739583333</v>
      </c>
      <c r="D3618" t="s">
        <v>11991</v>
      </c>
      <c r="E3618" t="s">
        <v>11992</v>
      </c>
      <c r="F3618" t="s">
        <v>11993</v>
      </c>
      <c r="H3618" t="s">
        <v>11994</v>
      </c>
    </row>
    <row r="3619" spans="1:8">
      <c r="A3619" t="n">
        <v>3618</v>
      </c>
      <c r="B3619" t="s">
        <v>1</v>
      </c>
      <c r="C3619" s="1" t="n">
        <v>42172.10236111111</v>
      </c>
      <c r="D3619" t="s">
        <v>11995</v>
      </c>
      <c r="E3619" t="s">
        <v>1731</v>
      </c>
      <c r="F3619" t="s">
        <v>6554</v>
      </c>
      <c r="G3619" t="s">
        <v>11996</v>
      </c>
      <c r="H3619" t="s">
        <v>11997</v>
      </c>
    </row>
    <row r="3620" spans="1:8">
      <c r="A3620" t="n">
        <v>3619</v>
      </c>
      <c r="B3620" t="s">
        <v>8</v>
      </c>
      <c r="C3620" s="1" t="n">
        <v>39438.58741898148</v>
      </c>
      <c r="D3620" t="s">
        <v>11998</v>
      </c>
      <c r="E3620" t="s">
        <v>11999</v>
      </c>
      <c r="F3620" t="s">
        <v>12000</v>
      </c>
      <c r="G3620" t="s">
        <v>12001</v>
      </c>
      <c r="H3620" t="s">
        <v>12002</v>
      </c>
    </row>
    <row r="3621" spans="1:8">
      <c r="A3621" t="n">
        <v>3620</v>
      </c>
      <c r="B3621" t="s">
        <v>8</v>
      </c>
      <c r="C3621" s="1" t="n">
        <v>42005.79013888889</v>
      </c>
      <c r="D3621" t="s">
        <v>12003</v>
      </c>
      <c r="E3621" t="s">
        <v>25</v>
      </c>
      <c r="F3621" t="s">
        <v>8361</v>
      </c>
      <c r="G3621" t="s">
        <v>12004</v>
      </c>
      <c r="H3621" t="s">
        <v>12005</v>
      </c>
    </row>
    <row r="3622" spans="1:8">
      <c r="A3622" t="n">
        <v>3621</v>
      </c>
      <c r="B3622" t="s">
        <v>8</v>
      </c>
      <c r="C3622" s="1" t="n">
        <v>42248.75445601852</v>
      </c>
      <c r="D3622" t="s">
        <v>12006</v>
      </c>
      <c r="E3622" t="s">
        <v>12007</v>
      </c>
      <c r="F3622" t="s">
        <v>12008</v>
      </c>
      <c r="G3622" t="s">
        <v>12009</v>
      </c>
      <c r="H3622" t="s">
        <v>12010</v>
      </c>
    </row>
    <row r="3623" spans="1:8">
      <c r="A3623" t="n">
        <v>3622</v>
      </c>
      <c r="B3623" t="s">
        <v>8</v>
      </c>
      <c r="C3623" s="1" t="n">
        <v>42347.72204861111</v>
      </c>
      <c r="D3623" t="s">
        <v>12011</v>
      </c>
      <c r="E3623" t="s">
        <v>25</v>
      </c>
      <c r="F3623" t="s">
        <v>179</v>
      </c>
      <c r="G3623" t="s">
        <v>10678</v>
      </c>
      <c r="H3623" t="s">
        <v>12012</v>
      </c>
    </row>
    <row r="3624" spans="1:8">
      <c r="A3624" t="n">
        <v>3623</v>
      </c>
      <c r="B3624" t="s">
        <v>8</v>
      </c>
      <c r="C3624" s="1" t="n">
        <v>42139.61318287037</v>
      </c>
      <c r="D3624" t="s">
        <v>12013</v>
      </c>
      <c r="E3624" t="s">
        <v>12014</v>
      </c>
      <c r="F3624" t="s">
        <v>12014</v>
      </c>
      <c r="G3624" t="s">
        <v>12015</v>
      </c>
      <c r="H3624" t="s">
        <v>12016</v>
      </c>
    </row>
    <row r="3625" spans="1:8">
      <c r="A3625" t="n">
        <v>3624</v>
      </c>
      <c r="B3625" t="s">
        <v>8</v>
      </c>
      <c r="C3625" s="1" t="n">
        <v>42362.61021990741</v>
      </c>
      <c r="D3625" t="s">
        <v>12017</v>
      </c>
      <c r="E3625" t="s">
        <v>12018</v>
      </c>
      <c r="F3625" t="s">
        <v>52</v>
      </c>
      <c r="G3625" t="s">
        <v>12019</v>
      </c>
      <c r="H3625" t="s">
        <v>12020</v>
      </c>
    </row>
    <row r="3626" spans="1:8">
      <c r="A3626" t="n">
        <v>3625</v>
      </c>
      <c r="B3626" t="s">
        <v>8</v>
      </c>
      <c r="C3626" s="1" t="n">
        <v>40640.79386574074</v>
      </c>
      <c r="D3626" t="s">
        <v>12021</v>
      </c>
      <c r="E3626" t="s">
        <v>11389</v>
      </c>
      <c r="F3626" t="s">
        <v>56</v>
      </c>
      <c r="G3626" t="s">
        <v>12022</v>
      </c>
      <c r="H3626" t="s">
        <v>12023</v>
      </c>
    </row>
    <row r="3627" spans="1:8">
      <c r="A3627" t="n">
        <v>3626</v>
      </c>
      <c r="B3627" t="s">
        <v>1</v>
      </c>
      <c r="C3627" s="1" t="n">
        <v>42165.84270833333</v>
      </c>
      <c r="D3627" t="s">
        <v>12024</v>
      </c>
      <c r="E3627" t="s">
        <v>7234</v>
      </c>
      <c r="F3627" t="s">
        <v>25</v>
      </c>
      <c r="G3627" t="s">
        <v>12025</v>
      </c>
      <c r="H3627" t="s">
        <v>12026</v>
      </c>
    </row>
    <row r="3628" spans="1:8">
      <c r="A3628" t="n">
        <v>3627</v>
      </c>
      <c r="B3628" t="s">
        <v>8</v>
      </c>
      <c r="C3628" s="1" t="n">
        <v>42354.90248842593</v>
      </c>
      <c r="D3628" t="s">
        <v>12027</v>
      </c>
      <c r="E3628" t="s">
        <v>12028</v>
      </c>
      <c r="F3628" t="s">
        <v>56</v>
      </c>
      <c r="G3628" t="s">
        <v>12029</v>
      </c>
      <c r="H3628" t="s">
        <v>12030</v>
      </c>
    </row>
    <row r="3629" spans="1:8">
      <c r="A3629" t="n">
        <v>3628</v>
      </c>
      <c r="B3629" t="s">
        <v>1</v>
      </c>
      <c r="C3629" s="1" t="n">
        <v>42449.51078703703</v>
      </c>
      <c r="D3629" t="s">
        <v>12031</v>
      </c>
      <c r="E3629" t="s">
        <v>12032</v>
      </c>
      <c r="F3629" t="s">
        <v>56</v>
      </c>
      <c r="G3629" t="s">
        <v>12033</v>
      </c>
      <c r="H3629" t="s">
        <v>12034</v>
      </c>
    </row>
    <row r="3630" spans="1:8">
      <c r="A3630" t="n">
        <v>3629</v>
      </c>
      <c r="B3630" t="s">
        <v>8</v>
      </c>
      <c r="C3630" s="1" t="n">
        <v>42113.88261574074</v>
      </c>
      <c r="D3630" t="s">
        <v>12035</v>
      </c>
      <c r="E3630" t="s">
        <v>9633</v>
      </c>
      <c r="F3630" t="s">
        <v>25</v>
      </c>
      <c r="G3630" t="s">
        <v>12036</v>
      </c>
      <c r="H3630" t="s">
        <v>12037</v>
      </c>
    </row>
    <row r="3631" spans="1:8">
      <c r="A3631" t="n">
        <v>3630</v>
      </c>
      <c r="B3631" t="s">
        <v>8</v>
      </c>
      <c r="C3631" s="1" t="n">
        <v>42246.75153935186</v>
      </c>
      <c r="D3631" t="s">
        <v>12038</v>
      </c>
      <c r="E3631" t="s">
        <v>7273</v>
      </c>
      <c r="F3631" t="s">
        <v>56</v>
      </c>
      <c r="G3631" t="s">
        <v>12039</v>
      </c>
      <c r="H3631" t="s">
        <v>12040</v>
      </c>
    </row>
    <row r="3632" spans="1:8">
      <c r="A3632" t="n">
        <v>3631</v>
      </c>
      <c r="B3632" t="s">
        <v>8</v>
      </c>
      <c r="C3632" s="1" t="n">
        <v>42070.7947337963</v>
      </c>
      <c r="D3632" t="s">
        <v>12041</v>
      </c>
      <c r="E3632" t="s">
        <v>48</v>
      </c>
      <c r="F3632" t="s">
        <v>6042</v>
      </c>
      <c r="G3632" t="s">
        <v>9888</v>
      </c>
      <c r="H3632" t="s">
        <v>12042</v>
      </c>
    </row>
    <row r="3633" spans="1:8">
      <c r="A3633" t="n">
        <v>3632</v>
      </c>
      <c r="B3633" t="s">
        <v>8</v>
      </c>
      <c r="C3633" s="1" t="n">
        <v>42079.53613425926</v>
      </c>
      <c r="D3633" t="s">
        <v>12043</v>
      </c>
      <c r="E3633" t="s">
        <v>4949</v>
      </c>
      <c r="F3633" t="s">
        <v>12044</v>
      </c>
      <c r="G3633" t="s">
        <v>12045</v>
      </c>
      <c r="H3633" t="s">
        <v>12046</v>
      </c>
    </row>
    <row r="3634" spans="1:8">
      <c r="A3634" t="n">
        <v>3633</v>
      </c>
      <c r="B3634" t="s">
        <v>8</v>
      </c>
      <c r="C3634" s="1" t="n">
        <v>40066.52353009259</v>
      </c>
      <c r="D3634" t="s">
        <v>12047</v>
      </c>
      <c r="E3634" t="s">
        <v>7518</v>
      </c>
      <c r="F3634" t="s">
        <v>12048</v>
      </c>
      <c r="G3634" t="s">
        <v>12049</v>
      </c>
      <c r="H3634" t="s">
        <v>12050</v>
      </c>
    </row>
    <row r="3635" spans="1:8">
      <c r="A3635" t="n">
        <v>3634</v>
      </c>
      <c r="B3635" t="s">
        <v>8</v>
      </c>
      <c r="C3635" s="1" t="n">
        <v>42271.85070601852</v>
      </c>
      <c r="D3635" t="s">
        <v>12051</v>
      </c>
      <c r="E3635" t="s">
        <v>25</v>
      </c>
      <c r="F3635" t="s">
        <v>12052</v>
      </c>
      <c r="G3635" t="s">
        <v>12053</v>
      </c>
      <c r="H3635" t="s">
        <v>12054</v>
      </c>
    </row>
    <row r="3636" spans="1:8">
      <c r="A3636" t="n">
        <v>3635</v>
      </c>
      <c r="B3636" t="s">
        <v>8</v>
      </c>
      <c r="C3636" s="1" t="n">
        <v>42138.82619212963</v>
      </c>
      <c r="D3636" t="s">
        <v>12055</v>
      </c>
      <c r="E3636" t="s">
        <v>4140</v>
      </c>
      <c r="F3636" t="s">
        <v>25</v>
      </c>
      <c r="G3636" t="s">
        <v>12056</v>
      </c>
      <c r="H3636" t="s">
        <v>12057</v>
      </c>
    </row>
    <row r="3637" spans="1:8">
      <c r="A3637" t="n">
        <v>3636</v>
      </c>
      <c r="B3637" t="s">
        <v>8</v>
      </c>
      <c r="C3637" s="1" t="n">
        <v>42104.75697916667</v>
      </c>
      <c r="D3637" t="s">
        <v>12058</v>
      </c>
      <c r="E3637" t="s">
        <v>266</v>
      </c>
      <c r="F3637" t="s">
        <v>262</v>
      </c>
      <c r="G3637" t="s">
        <v>2686</v>
      </c>
      <c r="H3637" t="s">
        <v>12059</v>
      </c>
    </row>
    <row r="3638" spans="1:8">
      <c r="A3638" t="n">
        <v>3637</v>
      </c>
      <c r="B3638" t="s">
        <v>8</v>
      </c>
      <c r="C3638" s="1" t="n">
        <v>42426.88299768518</v>
      </c>
      <c r="D3638" t="s">
        <v>12060</v>
      </c>
      <c r="E3638" t="s">
        <v>7780</v>
      </c>
      <c r="F3638" t="s">
        <v>39</v>
      </c>
      <c r="G3638" t="s">
        <v>12061</v>
      </c>
      <c r="H3638" t="s">
        <v>12062</v>
      </c>
    </row>
    <row r="3639" spans="1:8">
      <c r="A3639" t="n">
        <v>3638</v>
      </c>
      <c r="B3639" t="s">
        <v>8</v>
      </c>
      <c r="C3639" s="1" t="n">
        <v>42220.71527777778</v>
      </c>
      <c r="D3639" t="s">
        <v>12063</v>
      </c>
      <c r="E3639" t="s">
        <v>25</v>
      </c>
      <c r="F3639" t="s">
        <v>24</v>
      </c>
      <c r="G3639" t="s">
        <v>12064</v>
      </c>
      <c r="H3639" t="s">
        <v>12065</v>
      </c>
    </row>
    <row r="3640" spans="1:8">
      <c r="A3640" t="n">
        <v>3639</v>
      </c>
      <c r="B3640" t="s">
        <v>1</v>
      </c>
      <c r="C3640" s="1" t="n">
        <v>42076.59402777778</v>
      </c>
      <c r="D3640" t="s">
        <v>12066</v>
      </c>
      <c r="E3640" t="s">
        <v>1238</v>
      </c>
      <c r="F3640" t="s">
        <v>48</v>
      </c>
      <c r="G3640" t="s">
        <v>11362</v>
      </c>
      <c r="H3640" t="s">
        <v>12067</v>
      </c>
    </row>
    <row r="3641" spans="1:8">
      <c r="A3641" t="n">
        <v>3640</v>
      </c>
      <c r="B3641" t="s">
        <v>8</v>
      </c>
      <c r="C3641" s="1" t="n">
        <v>42040.2293287037</v>
      </c>
      <c r="D3641" t="s">
        <v>12068</v>
      </c>
      <c r="E3641" t="s">
        <v>12069</v>
      </c>
      <c r="F3641" t="s">
        <v>52</v>
      </c>
      <c r="G3641" t="s">
        <v>12070</v>
      </c>
      <c r="H3641" t="s">
        <v>12071</v>
      </c>
    </row>
    <row r="3642" spans="1:8">
      <c r="A3642" t="n">
        <v>3641</v>
      </c>
      <c r="B3642" t="s">
        <v>8</v>
      </c>
      <c r="C3642" s="1" t="n">
        <v>39826.97280092593</v>
      </c>
      <c r="D3642" t="s">
        <v>12072</v>
      </c>
      <c r="E3642" t="s">
        <v>12073</v>
      </c>
      <c r="F3642" t="s">
        <v>12074</v>
      </c>
      <c r="G3642" t="s">
        <v>12075</v>
      </c>
      <c r="H3642" t="s">
        <v>12076</v>
      </c>
    </row>
    <row r="3643" spans="1:8">
      <c r="A3643" t="n">
        <v>3642</v>
      </c>
      <c r="B3643" t="s">
        <v>8</v>
      </c>
      <c r="C3643" s="1" t="n">
        <v>42157.87515046296</v>
      </c>
      <c r="D3643" t="s">
        <v>12077</v>
      </c>
      <c r="E3643" t="s">
        <v>12078</v>
      </c>
      <c r="F3643" t="s">
        <v>651</v>
      </c>
      <c r="G3643" t="s">
        <v>12079</v>
      </c>
      <c r="H3643" t="s">
        <v>12080</v>
      </c>
    </row>
    <row r="3644" spans="1:8">
      <c r="A3644" t="n">
        <v>3643</v>
      </c>
      <c r="B3644" t="s">
        <v>8</v>
      </c>
      <c r="C3644" s="1" t="n">
        <v>39761.93672453704</v>
      </c>
      <c r="D3644" t="s">
        <v>12081</v>
      </c>
      <c r="E3644" t="s">
        <v>56</v>
      </c>
      <c r="F3644" t="s">
        <v>7127</v>
      </c>
      <c r="G3644" t="s">
        <v>5888</v>
      </c>
      <c r="H3644" t="s">
        <v>12082</v>
      </c>
    </row>
    <row r="3645" spans="1:8">
      <c r="A3645" t="n">
        <v>3644</v>
      </c>
      <c r="B3645" t="s">
        <v>8</v>
      </c>
      <c r="C3645" s="1" t="n">
        <v>39415.67984953704</v>
      </c>
      <c r="D3645" t="s">
        <v>12083</v>
      </c>
      <c r="E3645" t="s">
        <v>12084</v>
      </c>
      <c r="F3645" t="s">
        <v>56</v>
      </c>
      <c r="G3645" t="s">
        <v>12085</v>
      </c>
      <c r="H3645" t="s">
        <v>12086</v>
      </c>
    </row>
    <row r="3646" spans="1:8">
      <c r="A3646" t="n">
        <v>3645</v>
      </c>
      <c r="B3646" t="s">
        <v>8</v>
      </c>
      <c r="C3646" s="1" t="n">
        <v>42080.77733796297</v>
      </c>
      <c r="D3646" t="s">
        <v>12087</v>
      </c>
      <c r="E3646" t="s">
        <v>25</v>
      </c>
      <c r="F3646" t="s">
        <v>1238</v>
      </c>
      <c r="G3646" t="s">
        <v>12088</v>
      </c>
      <c r="H3646" t="s">
        <v>12089</v>
      </c>
    </row>
    <row r="3647" spans="1:8">
      <c r="A3647" t="n">
        <v>3646</v>
      </c>
      <c r="B3647" t="s">
        <v>1</v>
      </c>
      <c r="C3647" s="1" t="n">
        <v>42420.93320601852</v>
      </c>
      <c r="D3647" t="s">
        <v>12090</v>
      </c>
      <c r="E3647" t="s">
        <v>132</v>
      </c>
      <c r="F3647" t="s">
        <v>12091</v>
      </c>
      <c r="G3647" t="s">
        <v>12092</v>
      </c>
      <c r="H3647" t="s">
        <v>12093</v>
      </c>
    </row>
    <row r="3648" spans="1:8">
      <c r="A3648" t="n">
        <v>3647</v>
      </c>
      <c r="B3648" t="s">
        <v>8</v>
      </c>
      <c r="C3648" s="1" t="n">
        <v>42172.7028587963</v>
      </c>
      <c r="D3648" t="s">
        <v>12094</v>
      </c>
      <c r="E3648" t="s">
        <v>25</v>
      </c>
      <c r="F3648" t="s">
        <v>24</v>
      </c>
      <c r="G3648" t="s">
        <v>12095</v>
      </c>
      <c r="H3648" t="s">
        <v>12096</v>
      </c>
    </row>
    <row r="3649" spans="1:8">
      <c r="A3649" t="n">
        <v>3648</v>
      </c>
      <c r="B3649" t="s">
        <v>8</v>
      </c>
      <c r="C3649" s="1" t="n">
        <v>42302.03475694444</v>
      </c>
      <c r="D3649" t="s">
        <v>12097</v>
      </c>
      <c r="E3649" t="s">
        <v>25</v>
      </c>
      <c r="F3649" t="s">
        <v>24</v>
      </c>
      <c r="G3649" t="s">
        <v>12098</v>
      </c>
      <c r="H3649" t="s">
        <v>12099</v>
      </c>
    </row>
    <row r="3650" spans="1:8">
      <c r="A3650" t="n">
        <v>3649</v>
      </c>
      <c r="B3650" t="s">
        <v>8</v>
      </c>
      <c r="C3650" s="1" t="n">
        <v>41361.73037037037</v>
      </c>
      <c r="D3650" t="s">
        <v>12100</v>
      </c>
      <c r="E3650" t="s">
        <v>12101</v>
      </c>
      <c r="F3650" t="s">
        <v>56</v>
      </c>
      <c r="G3650" t="s">
        <v>12102</v>
      </c>
      <c r="H3650" t="s">
        <v>12103</v>
      </c>
    </row>
    <row r="3651" spans="1:8">
      <c r="A3651" t="n">
        <v>3650</v>
      </c>
      <c r="B3651" t="s">
        <v>8</v>
      </c>
      <c r="C3651" s="1" t="n">
        <v>41897.81739583334</v>
      </c>
      <c r="D3651" t="s">
        <v>12104</v>
      </c>
      <c r="E3651" t="s">
        <v>4801</v>
      </c>
      <c r="F3651" t="s">
        <v>52</v>
      </c>
      <c r="G3651" t="s">
        <v>12105</v>
      </c>
      <c r="H3651" t="s">
        <v>12106</v>
      </c>
    </row>
    <row r="3652" spans="1:8">
      <c r="A3652" t="n">
        <v>3651</v>
      </c>
      <c r="B3652" t="s">
        <v>8</v>
      </c>
      <c r="C3652" s="1" t="n">
        <v>42434.67219907408</v>
      </c>
      <c r="D3652" t="s">
        <v>12107</v>
      </c>
      <c r="E3652" t="s">
        <v>25</v>
      </c>
      <c r="F3652" t="s">
        <v>5828</v>
      </c>
      <c r="G3652" t="s">
        <v>8702</v>
      </c>
      <c r="H3652" t="s">
        <v>12108</v>
      </c>
    </row>
    <row r="3653" spans="1:8">
      <c r="A3653" t="n">
        <v>3652</v>
      </c>
      <c r="B3653" t="s">
        <v>8</v>
      </c>
      <c r="C3653" s="1" t="n">
        <v>39583.43546296296</v>
      </c>
      <c r="D3653" t="s">
        <v>12109</v>
      </c>
      <c r="E3653" t="s">
        <v>642</v>
      </c>
      <c r="F3653" t="s">
        <v>2810</v>
      </c>
      <c r="G3653" t="s">
        <v>12110</v>
      </c>
      <c r="H3653" t="s">
        <v>12111</v>
      </c>
    </row>
    <row r="3654" spans="1:8">
      <c r="A3654" t="n">
        <v>3653</v>
      </c>
      <c r="B3654" t="s">
        <v>8</v>
      </c>
      <c r="C3654" s="1" t="n">
        <v>42271.86792824074</v>
      </c>
      <c r="D3654" t="s">
        <v>12112</v>
      </c>
      <c r="E3654" t="s">
        <v>25</v>
      </c>
      <c r="F3654" t="s">
        <v>348</v>
      </c>
      <c r="G3654" t="s">
        <v>12113</v>
      </c>
      <c r="H3654" t="s">
        <v>12114</v>
      </c>
    </row>
    <row r="3655" spans="1:8">
      <c r="A3655" t="n">
        <v>3654</v>
      </c>
      <c r="B3655" t="s">
        <v>1</v>
      </c>
      <c r="C3655" s="1" t="n">
        <v>42102.10134259259</v>
      </c>
      <c r="D3655" t="s">
        <v>12115</v>
      </c>
      <c r="E3655" t="s">
        <v>1238</v>
      </c>
      <c r="F3655" t="s">
        <v>48</v>
      </c>
      <c r="G3655" t="s">
        <v>12116</v>
      </c>
      <c r="H3655" t="s">
        <v>12117</v>
      </c>
    </row>
    <row r="3656" spans="1:8">
      <c r="A3656" t="n">
        <v>3655</v>
      </c>
      <c r="B3656" t="s">
        <v>8</v>
      </c>
      <c r="C3656" s="1" t="n">
        <v>41444.94278935185</v>
      </c>
      <c r="D3656" t="s">
        <v>12118</v>
      </c>
      <c r="E3656" t="s">
        <v>12119</v>
      </c>
      <c r="F3656" t="s">
        <v>56</v>
      </c>
      <c r="G3656" t="s">
        <v>12120</v>
      </c>
      <c r="H3656" t="s">
        <v>12121</v>
      </c>
    </row>
    <row r="3657" spans="1:8">
      <c r="A3657" t="n">
        <v>3656</v>
      </c>
      <c r="B3657" t="s">
        <v>8</v>
      </c>
      <c r="C3657" s="1" t="n">
        <v>42177.93732638889</v>
      </c>
      <c r="D3657" t="s">
        <v>12122</v>
      </c>
      <c r="E3657" t="s">
        <v>25</v>
      </c>
      <c r="F3657" t="s">
        <v>24</v>
      </c>
      <c r="G3657" t="s">
        <v>10536</v>
      </c>
      <c r="H3657" t="s">
        <v>12123</v>
      </c>
    </row>
    <row r="3658" spans="1:8">
      <c r="A3658" t="n">
        <v>3657</v>
      </c>
      <c r="B3658" t="s">
        <v>8</v>
      </c>
      <c r="C3658" s="1" t="n">
        <v>42366.98900462963</v>
      </c>
      <c r="D3658" t="s">
        <v>12124</v>
      </c>
      <c r="E3658" t="s">
        <v>12125</v>
      </c>
      <c r="F3658" t="s">
        <v>555</v>
      </c>
      <c r="G3658" t="s">
        <v>12126</v>
      </c>
      <c r="H3658" t="s">
        <v>12127</v>
      </c>
    </row>
    <row r="3659" spans="1:8">
      <c r="A3659" t="n">
        <v>3658</v>
      </c>
      <c r="B3659" t="s">
        <v>8</v>
      </c>
      <c r="C3659" s="1" t="n">
        <v>41856.83724537037</v>
      </c>
      <c r="D3659" t="s">
        <v>12128</v>
      </c>
      <c r="E3659" t="s">
        <v>6867</v>
      </c>
      <c r="F3659" t="s">
        <v>52</v>
      </c>
      <c r="G3659" t="s">
        <v>12129</v>
      </c>
      <c r="H3659" t="s">
        <v>12130</v>
      </c>
    </row>
    <row r="3660" spans="1:8">
      <c r="A3660" t="n">
        <v>3659</v>
      </c>
      <c r="B3660" t="s">
        <v>8</v>
      </c>
      <c r="C3660" s="1" t="n">
        <v>42162.94305555556</v>
      </c>
      <c r="D3660" t="s">
        <v>12131</v>
      </c>
      <c r="E3660" t="s">
        <v>12132</v>
      </c>
      <c r="F3660" t="s">
        <v>25</v>
      </c>
      <c r="G3660" t="s">
        <v>12133</v>
      </c>
      <c r="H3660" t="s">
        <v>12134</v>
      </c>
    </row>
    <row r="3661" spans="1:8">
      <c r="A3661" t="n">
        <v>3660</v>
      </c>
      <c r="B3661" t="s">
        <v>8</v>
      </c>
      <c r="C3661" s="1" t="n">
        <v>41547.99011574074</v>
      </c>
      <c r="D3661" t="s">
        <v>12135</v>
      </c>
      <c r="E3661" t="s">
        <v>12136</v>
      </c>
      <c r="F3661" t="s">
        <v>56</v>
      </c>
      <c r="G3661" t="s">
        <v>10089</v>
      </c>
      <c r="H3661" t="s">
        <v>12137</v>
      </c>
    </row>
    <row r="3662" spans="1:8">
      <c r="A3662" t="n">
        <v>3661</v>
      </c>
      <c r="B3662" t="s">
        <v>8</v>
      </c>
      <c r="C3662" s="1" t="n">
        <v>42256.90572916667</v>
      </c>
      <c r="D3662" t="s">
        <v>12138</v>
      </c>
      <c r="E3662" t="s">
        <v>6259</v>
      </c>
      <c r="F3662" t="s">
        <v>497</v>
      </c>
      <c r="G3662" t="s">
        <v>10617</v>
      </c>
      <c r="H3662" t="s">
        <v>12139</v>
      </c>
    </row>
    <row r="3663" spans="1:8">
      <c r="A3663" t="n">
        <v>3662</v>
      </c>
      <c r="B3663" t="s">
        <v>8</v>
      </c>
      <c r="C3663" s="1" t="n">
        <v>42267.6512962963</v>
      </c>
      <c r="D3663" t="s">
        <v>12140</v>
      </c>
      <c r="E3663" t="s">
        <v>25</v>
      </c>
      <c r="F3663" t="s">
        <v>12141</v>
      </c>
      <c r="G3663" t="s">
        <v>12142</v>
      </c>
      <c r="H3663" t="s">
        <v>12143</v>
      </c>
    </row>
    <row r="3664" spans="1:8">
      <c r="A3664" t="n">
        <v>3663</v>
      </c>
      <c r="B3664" t="s">
        <v>8</v>
      </c>
      <c r="C3664" s="1" t="n">
        <v>41857.7640625</v>
      </c>
      <c r="D3664" t="s">
        <v>12144</v>
      </c>
      <c r="E3664" t="s">
        <v>12145</v>
      </c>
      <c r="F3664" t="s">
        <v>555</v>
      </c>
      <c r="G3664" t="s">
        <v>12146</v>
      </c>
      <c r="H3664" t="s">
        <v>12147</v>
      </c>
    </row>
    <row r="3665" spans="1:8">
      <c r="A3665" t="n">
        <v>3664</v>
      </c>
      <c r="B3665" t="s">
        <v>8</v>
      </c>
      <c r="C3665" s="1" t="n">
        <v>42157.64807870371</v>
      </c>
      <c r="D3665" t="s">
        <v>12148</v>
      </c>
      <c r="E3665" t="s">
        <v>179</v>
      </c>
      <c r="F3665" t="s">
        <v>25</v>
      </c>
      <c r="G3665" t="s">
        <v>12149</v>
      </c>
      <c r="H3665" t="s">
        <v>12150</v>
      </c>
    </row>
    <row r="3666" spans="1:8">
      <c r="A3666" t="n">
        <v>3665</v>
      </c>
      <c r="B3666" t="s">
        <v>1</v>
      </c>
      <c r="C3666" s="1" t="n">
        <v>42284.08547453704</v>
      </c>
      <c r="D3666" t="s">
        <v>12151</v>
      </c>
      <c r="E3666" t="s">
        <v>12152</v>
      </c>
      <c r="F3666" t="s">
        <v>25</v>
      </c>
      <c r="G3666" t="s">
        <v>12153</v>
      </c>
      <c r="H3666" t="s">
        <v>12154</v>
      </c>
    </row>
    <row r="3667" spans="1:8">
      <c r="A3667" t="n">
        <v>3666</v>
      </c>
      <c r="B3667" t="s">
        <v>1</v>
      </c>
      <c r="C3667" s="1" t="n">
        <v>42039.98475694445</v>
      </c>
      <c r="D3667" t="s">
        <v>12155</v>
      </c>
      <c r="E3667" t="s">
        <v>7710</v>
      </c>
      <c r="F3667" t="s">
        <v>11396</v>
      </c>
      <c r="G3667" t="s">
        <v>12156</v>
      </c>
      <c r="H3667" t="s">
        <v>12157</v>
      </c>
    </row>
    <row r="3668" spans="1:8">
      <c r="A3668" t="n">
        <v>3667</v>
      </c>
      <c r="B3668" t="s">
        <v>8</v>
      </c>
      <c r="C3668" s="1" t="n">
        <v>42113.67912037037</v>
      </c>
      <c r="D3668" t="s">
        <v>12158</v>
      </c>
      <c r="E3668" t="s">
        <v>132</v>
      </c>
      <c r="F3668" t="s">
        <v>12159</v>
      </c>
      <c r="G3668" t="s">
        <v>12160</v>
      </c>
      <c r="H3668" t="s">
        <v>12161</v>
      </c>
    </row>
    <row r="3669" spans="1:8">
      <c r="A3669" t="n">
        <v>3668</v>
      </c>
      <c r="B3669" t="s">
        <v>8</v>
      </c>
      <c r="C3669" s="1" t="n">
        <v>42153.83515046296</v>
      </c>
      <c r="D3669" t="s">
        <v>12162</v>
      </c>
      <c r="E3669" t="s">
        <v>7780</v>
      </c>
      <c r="F3669" t="s">
        <v>6747</v>
      </c>
      <c r="G3669" t="s">
        <v>12163</v>
      </c>
      <c r="H3669" t="s">
        <v>12164</v>
      </c>
    </row>
    <row r="3670" spans="1:8">
      <c r="A3670" t="n">
        <v>3669</v>
      </c>
      <c r="B3670" t="s">
        <v>1</v>
      </c>
      <c r="C3670" s="1" t="n">
        <v>42249.54732638889</v>
      </c>
      <c r="D3670" t="s">
        <v>12165</v>
      </c>
      <c r="E3670">
        <f>?UTF-8?B?TWlsZWFnZVBsdXMgUHJvZ3JhbeKAiw==?= &lt;MileagePlus@news.united.com&gt;</f>
        <v/>
      </c>
      <c r="F3670" t="s">
        <v>56</v>
      </c>
      <c r="G3670" t="s">
        <v>12166</v>
      </c>
      <c r="H3670" t="s">
        <v>12167</v>
      </c>
    </row>
    <row r="3671" spans="1:8">
      <c r="A3671" t="n">
        <v>3670</v>
      </c>
      <c r="B3671" t="s">
        <v>1</v>
      </c>
      <c r="C3671" s="1" t="n">
        <v>41387.66391203704</v>
      </c>
      <c r="D3671" t="s">
        <v>12168</v>
      </c>
      <c r="E3671" t="s">
        <v>10929</v>
      </c>
      <c r="F3671" t="s">
        <v>56</v>
      </c>
      <c r="G3671" t="s">
        <v>12169</v>
      </c>
      <c r="H3671" t="s">
        <v>12170</v>
      </c>
    </row>
    <row r="3672" spans="1:8">
      <c r="A3672" t="n">
        <v>3671</v>
      </c>
      <c r="B3672" t="s">
        <v>1</v>
      </c>
      <c r="C3672" s="1" t="n">
        <v>42184.64001157408</v>
      </c>
      <c r="D3672" t="s">
        <v>12171</v>
      </c>
      <c r="E3672" t="s">
        <v>5572</v>
      </c>
      <c r="F3672" t="s">
        <v>12172</v>
      </c>
      <c r="G3672" t="s">
        <v>12173</v>
      </c>
      <c r="H3672" t="s">
        <v>12174</v>
      </c>
    </row>
    <row r="3673" spans="1:8">
      <c r="A3673" t="n">
        <v>3672</v>
      </c>
      <c r="B3673" t="s">
        <v>8</v>
      </c>
      <c r="C3673" s="1" t="n">
        <v>41967.58387731481</v>
      </c>
      <c r="D3673" t="s">
        <v>12175</v>
      </c>
      <c r="E3673" t="s">
        <v>12176</v>
      </c>
      <c r="F3673" t="s">
        <v>12177</v>
      </c>
      <c r="G3673" t="s">
        <v>12178</v>
      </c>
      <c r="H3673" t="s">
        <v>12179</v>
      </c>
    </row>
    <row r="3674" spans="1:8">
      <c r="A3674" t="n">
        <v>3673</v>
      </c>
      <c r="B3674" t="s">
        <v>8</v>
      </c>
      <c r="C3674" s="1" t="n">
        <v>42338.85590277778</v>
      </c>
      <c r="D3674" t="s">
        <v>12180</v>
      </c>
      <c r="E3674" t="s">
        <v>9517</v>
      </c>
      <c r="F3674" t="s">
        <v>12181</v>
      </c>
      <c r="G3674" t="s">
        <v>12182</v>
      </c>
      <c r="H3674" t="s">
        <v>12183</v>
      </c>
    </row>
    <row r="3675" spans="1:8">
      <c r="A3675" t="n">
        <v>3674</v>
      </c>
      <c r="B3675" t="s">
        <v>8</v>
      </c>
      <c r="C3675" s="1" t="n">
        <v>39764.94378472222</v>
      </c>
      <c r="D3675" t="s">
        <v>12184</v>
      </c>
      <c r="E3675" t="s">
        <v>56</v>
      </c>
      <c r="F3675" t="s">
        <v>56</v>
      </c>
      <c r="G3675" t="s">
        <v>12185</v>
      </c>
      <c r="H3675" t="s">
        <v>12186</v>
      </c>
    </row>
    <row r="3676" spans="1:8">
      <c r="A3676" t="n">
        <v>3675</v>
      </c>
      <c r="B3676" t="s">
        <v>8</v>
      </c>
      <c r="C3676" s="1" t="n">
        <v>42316.9970949074</v>
      </c>
      <c r="D3676" t="s">
        <v>12187</v>
      </c>
      <c r="E3676" t="s">
        <v>132</v>
      </c>
      <c r="F3676" t="s">
        <v>12188</v>
      </c>
      <c r="G3676" t="s">
        <v>12189</v>
      </c>
      <c r="H3676" t="s">
        <v>12190</v>
      </c>
    </row>
    <row r="3677" spans="1:8">
      <c r="A3677" t="n">
        <v>3676</v>
      </c>
      <c r="B3677" t="s">
        <v>8</v>
      </c>
      <c r="C3677" s="1" t="n">
        <v>41127.60938657408</v>
      </c>
      <c r="D3677" t="s">
        <v>12191</v>
      </c>
      <c r="E3677" t="s">
        <v>2467</v>
      </c>
      <c r="F3677" t="s">
        <v>283</v>
      </c>
      <c r="G3677" t="s">
        <v>12192</v>
      </c>
      <c r="H3677" t="s">
        <v>12193</v>
      </c>
    </row>
    <row r="3678" spans="1:8">
      <c r="A3678" t="n">
        <v>3677</v>
      </c>
      <c r="B3678" t="s">
        <v>8</v>
      </c>
      <c r="C3678" s="1" t="n">
        <v>42062.58375</v>
      </c>
      <c r="D3678" t="s">
        <v>12194</v>
      </c>
      <c r="E3678" t="s">
        <v>12195</v>
      </c>
      <c r="F3678" t="s">
        <v>56</v>
      </c>
      <c r="G3678" t="s">
        <v>12196</v>
      </c>
      <c r="H3678" t="s">
        <v>12197</v>
      </c>
    </row>
    <row r="3679" spans="1:8">
      <c r="A3679" t="n">
        <v>3678</v>
      </c>
      <c r="B3679" t="s">
        <v>8</v>
      </c>
      <c r="C3679" s="1" t="n">
        <v>42331.79143518519</v>
      </c>
      <c r="D3679" t="s">
        <v>12198</v>
      </c>
      <c r="E3679" t="s">
        <v>12199</v>
      </c>
      <c r="F3679" t="s">
        <v>12200</v>
      </c>
      <c r="G3679" t="s">
        <v>12201</v>
      </c>
      <c r="H3679" t="s">
        <v>12202</v>
      </c>
    </row>
    <row r="3680" spans="1:8">
      <c r="A3680" t="n">
        <v>3679</v>
      </c>
      <c r="B3680" t="s">
        <v>8</v>
      </c>
      <c r="C3680" s="1" t="n">
        <v>41994.05787037037</v>
      </c>
      <c r="D3680" t="s">
        <v>12203</v>
      </c>
      <c r="E3680" t="s">
        <v>12204</v>
      </c>
      <c r="F3680" t="s">
        <v>52</v>
      </c>
      <c r="G3680" t="s">
        <v>12205</v>
      </c>
      <c r="H3680" t="s">
        <v>12206</v>
      </c>
    </row>
    <row r="3681" spans="1:8">
      <c r="A3681" t="n">
        <v>3680</v>
      </c>
      <c r="B3681" t="s">
        <v>8</v>
      </c>
      <c r="C3681" s="1" t="n">
        <v>42392.05335648148</v>
      </c>
      <c r="D3681" t="s">
        <v>12207</v>
      </c>
      <c r="E3681" t="s">
        <v>25</v>
      </c>
      <c r="F3681" t="s">
        <v>7998</v>
      </c>
      <c r="G3681" t="s">
        <v>12208</v>
      </c>
      <c r="H3681" t="s">
        <v>12209</v>
      </c>
    </row>
    <row r="3682" spans="1:8">
      <c r="A3682" t="n">
        <v>3681</v>
      </c>
      <c r="B3682" t="s">
        <v>8</v>
      </c>
      <c r="C3682" s="1" t="n">
        <v>42091.54363425926</v>
      </c>
      <c r="D3682" t="s">
        <v>12210</v>
      </c>
      <c r="E3682" t="s">
        <v>1186</v>
      </c>
      <c r="F3682" t="s">
        <v>3233</v>
      </c>
      <c r="G3682" t="s">
        <v>12211</v>
      </c>
      <c r="H3682" t="s">
        <v>12212</v>
      </c>
    </row>
    <row r="3683" spans="1:8">
      <c r="A3683" t="n">
        <v>3682</v>
      </c>
      <c r="B3683" t="s">
        <v>1</v>
      </c>
      <c r="C3683" s="1" t="n">
        <v>42276.80385416667</v>
      </c>
      <c r="D3683" t="s">
        <v>12213</v>
      </c>
      <c r="E3683" t="s">
        <v>24</v>
      </c>
      <c r="F3683" t="s">
        <v>25</v>
      </c>
      <c r="G3683" t="s">
        <v>12214</v>
      </c>
      <c r="H3683" t="s">
        <v>12215</v>
      </c>
    </row>
    <row r="3684" spans="1:8">
      <c r="A3684" t="n">
        <v>3683</v>
      </c>
      <c r="B3684" t="s">
        <v>8</v>
      </c>
      <c r="C3684" s="1" t="n">
        <v>42380.79486111111</v>
      </c>
      <c r="D3684" t="s">
        <v>12216</v>
      </c>
      <c r="E3684" t="s">
        <v>179</v>
      </c>
      <c r="F3684" t="s">
        <v>25</v>
      </c>
      <c r="G3684" t="s">
        <v>12217</v>
      </c>
      <c r="H3684" t="s">
        <v>12218</v>
      </c>
    </row>
    <row r="3685" spans="1:8">
      <c r="A3685" t="n">
        <v>3684</v>
      </c>
      <c r="B3685" t="s">
        <v>8</v>
      </c>
      <c r="C3685" s="1" t="n">
        <v>41647.13582175926</v>
      </c>
      <c r="D3685" t="s">
        <v>12219</v>
      </c>
      <c r="E3685" t="s">
        <v>25</v>
      </c>
      <c r="F3685" t="s">
        <v>9928</v>
      </c>
      <c r="G3685" t="s">
        <v>12220</v>
      </c>
      <c r="H3685" t="s">
        <v>12221</v>
      </c>
    </row>
    <row r="3686" spans="1:8">
      <c r="A3686" t="n">
        <v>3685</v>
      </c>
      <c r="B3686" t="s">
        <v>1</v>
      </c>
      <c r="C3686" s="1" t="n">
        <v>42283.75094907408</v>
      </c>
      <c r="D3686" t="s">
        <v>12222</v>
      </c>
      <c r="E3686" t="s">
        <v>348</v>
      </c>
      <c r="F3686" t="s">
        <v>12223</v>
      </c>
      <c r="G3686" t="s">
        <v>12224</v>
      </c>
      <c r="H3686" t="s">
        <v>12225</v>
      </c>
    </row>
    <row r="3687" spans="1:8">
      <c r="A3687" t="n">
        <v>3686</v>
      </c>
      <c r="B3687" t="s">
        <v>1</v>
      </c>
      <c r="C3687" s="1" t="n">
        <v>42426.78920138889</v>
      </c>
      <c r="D3687" t="s">
        <v>12226</v>
      </c>
      <c r="E3687" t="s">
        <v>348</v>
      </c>
      <c r="F3687" t="s">
        <v>25</v>
      </c>
      <c r="G3687" t="s">
        <v>12227</v>
      </c>
      <c r="H3687" t="s">
        <v>12228</v>
      </c>
    </row>
    <row r="3688" spans="1:8">
      <c r="A3688" t="n">
        <v>3687</v>
      </c>
      <c r="B3688" t="s">
        <v>1</v>
      </c>
      <c r="C3688" s="1" t="n">
        <v>42296.7778125</v>
      </c>
      <c r="D3688" t="s">
        <v>12229</v>
      </c>
      <c r="E3688" t="s">
        <v>24</v>
      </c>
      <c r="F3688" t="s">
        <v>25</v>
      </c>
      <c r="G3688" t="s">
        <v>12230</v>
      </c>
      <c r="H3688" t="s">
        <v>12231</v>
      </c>
    </row>
    <row r="3689" spans="1:8">
      <c r="A3689" t="n">
        <v>3688</v>
      </c>
      <c r="B3689" t="s">
        <v>1</v>
      </c>
      <c r="C3689" s="1" t="n">
        <v>42304.95979166667</v>
      </c>
      <c r="D3689" t="s">
        <v>12232</v>
      </c>
      <c r="E3689" t="s">
        <v>24</v>
      </c>
      <c r="F3689" t="s">
        <v>25</v>
      </c>
      <c r="G3689" t="s">
        <v>12233</v>
      </c>
      <c r="H3689" t="s">
        <v>12234</v>
      </c>
    </row>
    <row r="3690" spans="1:8">
      <c r="A3690" t="n">
        <v>3689</v>
      </c>
      <c r="B3690" t="s">
        <v>8</v>
      </c>
      <c r="C3690" s="1" t="n">
        <v>41887.14516203704</v>
      </c>
      <c r="D3690" t="s">
        <v>12235</v>
      </c>
      <c r="E3690" t="s">
        <v>12236</v>
      </c>
      <c r="F3690" t="s">
        <v>12237</v>
      </c>
      <c r="G3690" t="s">
        <v>12238</v>
      </c>
      <c r="H3690" t="s">
        <v>12239</v>
      </c>
    </row>
    <row r="3691" spans="1:8">
      <c r="A3691" t="n">
        <v>3690</v>
      </c>
      <c r="B3691" t="s">
        <v>8</v>
      </c>
      <c r="C3691" s="1" t="n">
        <v>39464.98537037037</v>
      </c>
      <c r="D3691" t="s">
        <v>12240</v>
      </c>
      <c r="E3691" t="s">
        <v>376</v>
      </c>
      <c r="F3691" t="s">
        <v>1534</v>
      </c>
      <c r="G3691" t="s">
        <v>12241</v>
      </c>
      <c r="H3691" t="s">
        <v>12242</v>
      </c>
    </row>
    <row r="3692" spans="1:8">
      <c r="A3692" t="n">
        <v>3691</v>
      </c>
      <c r="B3692" t="s">
        <v>8</v>
      </c>
      <c r="C3692" s="1" t="n">
        <v>41141.79961805556</v>
      </c>
      <c r="D3692" t="s">
        <v>12243</v>
      </c>
      <c r="E3692" t="s">
        <v>12244</v>
      </c>
      <c r="F3692" t="s">
        <v>56</v>
      </c>
      <c r="G3692" t="s">
        <v>12245</v>
      </c>
      <c r="H3692" t="s">
        <v>12246</v>
      </c>
    </row>
    <row r="3693" spans="1:8">
      <c r="A3693" t="n">
        <v>3692</v>
      </c>
      <c r="B3693" t="s">
        <v>8</v>
      </c>
      <c r="C3693" s="1" t="n">
        <v>39765.57243055556</v>
      </c>
      <c r="D3693" t="s">
        <v>12247</v>
      </c>
      <c r="E3693" t="s">
        <v>386</v>
      </c>
      <c r="F3693" t="s">
        <v>12248</v>
      </c>
      <c r="G3693" t="s">
        <v>12249</v>
      </c>
      <c r="H3693" t="s">
        <v>12250</v>
      </c>
    </row>
    <row r="3694" spans="1:8">
      <c r="A3694" t="n">
        <v>3693</v>
      </c>
      <c r="B3694" t="s">
        <v>1</v>
      </c>
      <c r="C3694" s="1" t="n">
        <v>41678.61628472222</v>
      </c>
      <c r="D3694" t="s">
        <v>12251</v>
      </c>
      <c r="E3694" t="s">
        <v>12252</v>
      </c>
      <c r="F3694" t="s">
        <v>25</v>
      </c>
      <c r="G3694" t="s">
        <v>12253</v>
      </c>
      <c r="H3694" t="s">
        <v>12254</v>
      </c>
    </row>
    <row r="3695" spans="1:8">
      <c r="A3695" t="n">
        <v>3694</v>
      </c>
      <c r="B3695" t="s">
        <v>8</v>
      </c>
      <c r="C3695" s="1" t="n">
        <v>42414.72601851852</v>
      </c>
      <c r="D3695" t="s">
        <v>12255</v>
      </c>
      <c r="E3695" t="s">
        <v>25</v>
      </c>
      <c r="F3695" t="s">
        <v>7447</v>
      </c>
      <c r="G3695" t="s">
        <v>5888</v>
      </c>
      <c r="H3695" t="s">
        <v>12256</v>
      </c>
    </row>
    <row r="3696" spans="1:8">
      <c r="A3696" t="n">
        <v>3695</v>
      </c>
      <c r="B3696" t="s">
        <v>8</v>
      </c>
      <c r="C3696" s="1" t="n">
        <v>42276.92460648148</v>
      </c>
      <c r="D3696" t="s">
        <v>12257</v>
      </c>
      <c r="E3696" t="s">
        <v>25</v>
      </c>
      <c r="F3696" t="s">
        <v>6747</v>
      </c>
      <c r="G3696" t="s">
        <v>12258</v>
      </c>
      <c r="H3696" t="s">
        <v>12259</v>
      </c>
    </row>
    <row r="3697" spans="1:8">
      <c r="A3697" t="n">
        <v>3696</v>
      </c>
      <c r="B3697" t="s">
        <v>8</v>
      </c>
      <c r="C3697" s="1" t="n">
        <v>39763.91383101852</v>
      </c>
      <c r="D3697" t="s">
        <v>12260</v>
      </c>
      <c r="E3697" t="s">
        <v>386</v>
      </c>
      <c r="F3697" t="s">
        <v>12261</v>
      </c>
      <c r="G3697" t="s">
        <v>12262</v>
      </c>
      <c r="H3697" t="s">
        <v>12263</v>
      </c>
    </row>
    <row r="3698" spans="1:8">
      <c r="A3698" t="n">
        <v>3697</v>
      </c>
      <c r="B3698" t="s">
        <v>1</v>
      </c>
      <c r="C3698" s="1" t="n">
        <v>42387.97891203704</v>
      </c>
      <c r="D3698" t="s">
        <v>12264</v>
      </c>
      <c r="E3698" t="s">
        <v>132</v>
      </c>
      <c r="F3698" t="s">
        <v>25</v>
      </c>
      <c r="G3698" t="s">
        <v>12265</v>
      </c>
      <c r="H3698" t="s">
        <v>12266</v>
      </c>
    </row>
    <row r="3699" spans="1:8">
      <c r="A3699" t="n">
        <v>3698</v>
      </c>
      <c r="B3699" t="s">
        <v>8</v>
      </c>
      <c r="C3699" s="1" t="n">
        <v>42005.04770833333</v>
      </c>
      <c r="D3699" t="s">
        <v>12267</v>
      </c>
      <c r="E3699" t="s">
        <v>25</v>
      </c>
      <c r="F3699" t="s">
        <v>266</v>
      </c>
      <c r="G3699" t="s">
        <v>12268</v>
      </c>
      <c r="H3699" t="s">
        <v>12269</v>
      </c>
    </row>
    <row r="3700" spans="1:8">
      <c r="A3700" t="n">
        <v>3699</v>
      </c>
      <c r="B3700" t="s">
        <v>8</v>
      </c>
      <c r="C3700" s="1" t="n">
        <v>41935.6496875</v>
      </c>
      <c r="D3700" t="s">
        <v>12270</v>
      </c>
      <c r="E3700" t="s">
        <v>12271</v>
      </c>
      <c r="F3700" t="s">
        <v>52</v>
      </c>
      <c r="G3700" t="s">
        <v>12272</v>
      </c>
      <c r="H3700" t="s">
        <v>12273</v>
      </c>
    </row>
    <row r="3701" spans="1:8">
      <c r="A3701" t="n">
        <v>3700</v>
      </c>
      <c r="B3701" t="s">
        <v>8</v>
      </c>
      <c r="C3701" s="1" t="n">
        <v>42107.12184027778</v>
      </c>
      <c r="D3701" t="s">
        <v>12274</v>
      </c>
      <c r="E3701" t="s">
        <v>30</v>
      </c>
      <c r="F3701" t="s">
        <v>9649</v>
      </c>
      <c r="G3701" t="s">
        <v>12275</v>
      </c>
      <c r="H3701" t="s">
        <v>12276</v>
      </c>
    </row>
    <row r="3702" spans="1:8">
      <c r="A3702" t="n">
        <v>3701</v>
      </c>
      <c r="B3702" t="s">
        <v>8</v>
      </c>
      <c r="C3702" s="1" t="n">
        <v>42427.93878472222</v>
      </c>
      <c r="D3702" t="s">
        <v>12277</v>
      </c>
      <c r="E3702" t="s">
        <v>12278</v>
      </c>
      <c r="G3702" t="s"/>
      <c r="H3702" t="s">
        <v>12279</v>
      </c>
    </row>
    <row r="3703" spans="1:8">
      <c r="A3703" t="n">
        <v>3702</v>
      </c>
      <c r="B3703" t="s">
        <v>1</v>
      </c>
      <c r="C3703" s="1" t="n">
        <v>42445.98063657407</v>
      </c>
      <c r="D3703" t="s">
        <v>12280</v>
      </c>
      <c r="E3703" t="s">
        <v>8406</v>
      </c>
      <c r="F3703" t="s">
        <v>12281</v>
      </c>
      <c r="G3703" t="s">
        <v>12282</v>
      </c>
      <c r="H3703" t="s">
        <v>12283</v>
      </c>
    </row>
    <row r="3704" spans="1:8">
      <c r="A3704" t="n">
        <v>3703</v>
      </c>
      <c r="B3704" t="s">
        <v>8</v>
      </c>
      <c r="C3704" s="1" t="n">
        <v>42214.6453125</v>
      </c>
      <c r="D3704" t="s">
        <v>12284</v>
      </c>
      <c r="E3704" t="s">
        <v>1860</v>
      </c>
      <c r="F3704" t="s">
        <v>52</v>
      </c>
      <c r="G3704" t="s">
        <v>12285</v>
      </c>
      <c r="H3704" t="s">
        <v>12286</v>
      </c>
    </row>
    <row r="3705" spans="1:8">
      <c r="A3705" t="n">
        <v>3704</v>
      </c>
      <c r="B3705" t="s">
        <v>8</v>
      </c>
      <c r="C3705" s="1" t="n">
        <v>40338.00474537037</v>
      </c>
      <c r="D3705" t="s">
        <v>12287</v>
      </c>
      <c r="E3705" t="s">
        <v>12288</v>
      </c>
      <c r="F3705" t="s">
        <v>12289</v>
      </c>
      <c r="G3705" t="s">
        <v>12290</v>
      </c>
      <c r="H3705" t="s">
        <v>12291</v>
      </c>
    </row>
    <row r="3706" spans="1:8">
      <c r="A3706" t="n">
        <v>3705</v>
      </c>
      <c r="B3706" t="s">
        <v>8</v>
      </c>
      <c r="C3706" s="1" t="n">
        <v>42212.60763888889</v>
      </c>
      <c r="D3706" t="s">
        <v>12292</v>
      </c>
      <c r="E3706" t="s">
        <v>25</v>
      </c>
      <c r="F3706" t="s">
        <v>24</v>
      </c>
      <c r="G3706" t="s">
        <v>12293</v>
      </c>
      <c r="H3706" t="s">
        <v>12294</v>
      </c>
    </row>
    <row r="3707" spans="1:8">
      <c r="A3707" t="n">
        <v>3706</v>
      </c>
      <c r="B3707" t="s">
        <v>8</v>
      </c>
      <c r="C3707" s="1" t="n">
        <v>42207.79724537037</v>
      </c>
      <c r="D3707" t="s">
        <v>12295</v>
      </c>
      <c r="E3707" t="s">
        <v>25</v>
      </c>
      <c r="F3707" t="s">
        <v>12296</v>
      </c>
      <c r="G3707" t="s">
        <v>12297</v>
      </c>
      <c r="H3707" t="s">
        <v>12298</v>
      </c>
    </row>
    <row r="3708" spans="1:8">
      <c r="A3708" t="n">
        <v>3707</v>
      </c>
      <c r="B3708" t="s">
        <v>1</v>
      </c>
      <c r="C3708" s="1" t="n">
        <v>42324.80657407407</v>
      </c>
      <c r="D3708" t="s">
        <v>12299</v>
      </c>
      <c r="E3708" t="s">
        <v>9301</v>
      </c>
      <c r="F3708" t="s">
        <v>25</v>
      </c>
      <c r="G3708" t="s">
        <v>12300</v>
      </c>
      <c r="H3708" t="s">
        <v>12301</v>
      </c>
    </row>
    <row r="3709" spans="1:8">
      <c r="A3709" t="n">
        <v>3708</v>
      </c>
      <c r="B3709" t="s">
        <v>8</v>
      </c>
      <c r="C3709" s="1" t="n">
        <v>42431.75100694445</v>
      </c>
      <c r="D3709" t="s">
        <v>12302</v>
      </c>
      <c r="E3709" t="s">
        <v>12303</v>
      </c>
      <c r="F3709" t="s">
        <v>56</v>
      </c>
      <c r="G3709" t="s">
        <v>12304</v>
      </c>
      <c r="H3709" t="s">
        <v>12305</v>
      </c>
    </row>
    <row r="3710" spans="1:8">
      <c r="A3710" t="n">
        <v>3709</v>
      </c>
      <c r="B3710" t="s">
        <v>1</v>
      </c>
      <c r="C3710" s="1" t="n">
        <v>42106.03571759259</v>
      </c>
      <c r="D3710" t="s">
        <v>12306</v>
      </c>
      <c r="E3710" t="s">
        <v>6547</v>
      </c>
      <c r="F3710" t="s">
        <v>25</v>
      </c>
      <c r="G3710" t="s">
        <v>12307</v>
      </c>
      <c r="H3710" t="s">
        <v>12308</v>
      </c>
    </row>
    <row r="3711" spans="1:8">
      <c r="A3711" t="n">
        <v>3710</v>
      </c>
      <c r="B3711" t="s">
        <v>8</v>
      </c>
      <c r="C3711" s="1" t="n">
        <v>39497.65818287037</v>
      </c>
      <c r="D3711" t="s">
        <v>12309</v>
      </c>
      <c r="E3711" t="s">
        <v>1891</v>
      </c>
      <c r="F3711" t="s">
        <v>7574</v>
      </c>
      <c r="G3711" t="s">
        <v>5888</v>
      </c>
      <c r="H3711" t="s">
        <v>12310</v>
      </c>
    </row>
    <row r="3712" spans="1:8">
      <c r="A3712" t="n">
        <v>3711</v>
      </c>
      <c r="B3712" t="s">
        <v>8</v>
      </c>
      <c r="C3712" s="1" t="n">
        <v>40921.71868055555</v>
      </c>
      <c r="D3712" t="s">
        <v>12311</v>
      </c>
      <c r="E3712" t="s">
        <v>6203</v>
      </c>
      <c r="F3712" t="s">
        <v>12312</v>
      </c>
      <c r="G3712" t="s">
        <v>12313</v>
      </c>
      <c r="H3712" t="s">
        <v>12314</v>
      </c>
    </row>
    <row r="3713" spans="1:8">
      <c r="A3713" t="n">
        <v>3712</v>
      </c>
      <c r="B3713" t="s">
        <v>8</v>
      </c>
      <c r="C3713" s="1" t="n">
        <v>42432.9862037037</v>
      </c>
      <c r="D3713" t="s">
        <v>12315</v>
      </c>
      <c r="E3713" t="s">
        <v>7254</v>
      </c>
      <c r="F3713" t="s">
        <v>11100</v>
      </c>
      <c r="G3713" t="s">
        <v>12316</v>
      </c>
      <c r="H3713" t="s">
        <v>12317</v>
      </c>
    </row>
    <row r="3714" spans="1:8">
      <c r="A3714" t="n">
        <v>3713</v>
      </c>
      <c r="B3714" t="s">
        <v>8</v>
      </c>
      <c r="C3714" s="1" t="n">
        <v>42369.72592592592</v>
      </c>
      <c r="D3714" t="s">
        <v>12318</v>
      </c>
      <c r="E3714" t="s">
        <v>9921</v>
      </c>
      <c r="F3714" t="s">
        <v>52</v>
      </c>
      <c r="G3714" t="s">
        <v>12319</v>
      </c>
      <c r="H3714" t="s">
        <v>12320</v>
      </c>
    </row>
    <row r="3715" spans="1:8">
      <c r="A3715" t="n">
        <v>3714</v>
      </c>
      <c r="B3715" t="s">
        <v>1</v>
      </c>
      <c r="C3715" s="1" t="n">
        <v>42077.51938657407</v>
      </c>
      <c r="D3715" t="s">
        <v>12321</v>
      </c>
      <c r="E3715" t="s">
        <v>2099</v>
      </c>
      <c r="F3715" t="s">
        <v>25</v>
      </c>
      <c r="G3715" t="s">
        <v>12322</v>
      </c>
      <c r="H3715" t="s">
        <v>12323</v>
      </c>
    </row>
    <row r="3716" spans="1:8">
      <c r="A3716" t="n">
        <v>3715</v>
      </c>
      <c r="B3716" t="s">
        <v>8</v>
      </c>
      <c r="C3716" s="1" t="n">
        <v>40026.08998842593</v>
      </c>
      <c r="D3716" t="s">
        <v>12324</v>
      </c>
      <c r="E3716" t="s">
        <v>4576</v>
      </c>
      <c r="F3716" t="s">
        <v>387</v>
      </c>
      <c r="G3716" t="s">
        <v>12325</v>
      </c>
      <c r="H3716" t="s">
        <v>12326</v>
      </c>
    </row>
    <row r="3717" spans="1:8">
      <c r="A3717" t="n">
        <v>3716</v>
      </c>
      <c r="B3717" t="s">
        <v>8</v>
      </c>
      <c r="C3717" s="1" t="n">
        <v>41735.30672453704</v>
      </c>
      <c r="D3717" t="s">
        <v>12327</v>
      </c>
      <c r="E3717" t="s">
        <v>8178</v>
      </c>
      <c r="F3717" t="s">
        <v>56</v>
      </c>
      <c r="G3717" t="s">
        <v>8179</v>
      </c>
      <c r="H3717" t="s">
        <v>12328</v>
      </c>
    </row>
    <row r="3718" spans="1:8">
      <c r="A3718" t="n">
        <v>3717</v>
      </c>
      <c r="B3718" t="s">
        <v>8</v>
      </c>
      <c r="C3718" s="1" t="n">
        <v>42408.79296296297</v>
      </c>
      <c r="D3718" t="s">
        <v>12329</v>
      </c>
      <c r="E3718" t="s">
        <v>12330</v>
      </c>
      <c r="F3718" t="s">
        <v>555</v>
      </c>
      <c r="G3718" t="s">
        <v>12331</v>
      </c>
      <c r="H3718" t="s">
        <v>12332</v>
      </c>
    </row>
    <row r="3719" spans="1:8">
      <c r="A3719" t="n">
        <v>3718</v>
      </c>
      <c r="B3719" t="s">
        <v>1</v>
      </c>
      <c r="C3719" s="1" t="n">
        <v>42188.71898148148</v>
      </c>
      <c r="D3719" t="s">
        <v>12333</v>
      </c>
      <c r="E3719" t="s">
        <v>7722</v>
      </c>
      <c r="F3719" t="s">
        <v>6554</v>
      </c>
      <c r="G3719" t="s">
        <v>12334</v>
      </c>
      <c r="H3719" t="s">
        <v>12335</v>
      </c>
    </row>
    <row r="3720" spans="1:8">
      <c r="A3720" t="n">
        <v>3719</v>
      </c>
      <c r="B3720" t="s">
        <v>8</v>
      </c>
      <c r="C3720" s="1" t="n">
        <v>42310.68282407407</v>
      </c>
      <c r="D3720" t="s">
        <v>12336</v>
      </c>
      <c r="E3720" t="s">
        <v>3448</v>
      </c>
      <c r="F3720" t="s">
        <v>3449</v>
      </c>
      <c r="G3720" t="s">
        <v>12337</v>
      </c>
      <c r="H3720" t="s">
        <v>12338</v>
      </c>
    </row>
    <row r="3721" spans="1:8">
      <c r="A3721" t="n">
        <v>3720</v>
      </c>
      <c r="B3721" t="s">
        <v>8</v>
      </c>
      <c r="C3721" s="1" t="n">
        <v>42244.92048611111</v>
      </c>
      <c r="D3721" t="s">
        <v>12339</v>
      </c>
      <c r="E3721" t="s">
        <v>25</v>
      </c>
      <c r="F3721" t="s">
        <v>739</v>
      </c>
      <c r="G3721" t="s">
        <v>12340</v>
      </c>
      <c r="H3721" t="s">
        <v>12341</v>
      </c>
    </row>
    <row r="3722" spans="1:8">
      <c r="A3722" t="n">
        <v>3721</v>
      </c>
      <c r="B3722" t="s">
        <v>8</v>
      </c>
      <c r="C3722" s="1" t="n">
        <v>40596.75674768518</v>
      </c>
      <c r="D3722" t="s">
        <v>12342</v>
      </c>
      <c r="E3722" t="s">
        <v>5662</v>
      </c>
      <c r="F3722" t="s">
        <v>283</v>
      </c>
      <c r="G3722" t="s">
        <v>12343</v>
      </c>
      <c r="H3722" t="s">
        <v>12344</v>
      </c>
    </row>
    <row r="3723" spans="1:8">
      <c r="A3723" t="n">
        <v>3722</v>
      </c>
      <c r="B3723" t="s">
        <v>8</v>
      </c>
      <c r="C3723" s="1" t="n">
        <v>41877.65092592593</v>
      </c>
      <c r="D3723" t="s">
        <v>12345</v>
      </c>
      <c r="E3723" t="s">
        <v>12271</v>
      </c>
      <c r="F3723" t="s">
        <v>52</v>
      </c>
      <c r="G3723" t="s">
        <v>12346</v>
      </c>
      <c r="H3723" t="s">
        <v>12347</v>
      </c>
    </row>
    <row r="3724" spans="1:8">
      <c r="A3724" t="n">
        <v>3723</v>
      </c>
      <c r="B3724" t="s">
        <v>8</v>
      </c>
      <c r="C3724" s="1" t="n">
        <v>41875.55195601852</v>
      </c>
      <c r="D3724" t="s">
        <v>12348</v>
      </c>
      <c r="E3724" t="s">
        <v>319</v>
      </c>
      <c r="F3724" t="s">
        <v>25</v>
      </c>
      <c r="G3724" t="s">
        <v>12349</v>
      </c>
      <c r="H3724" t="s">
        <v>12350</v>
      </c>
    </row>
    <row r="3725" spans="1:8">
      <c r="A3725" t="n">
        <v>3724</v>
      </c>
      <c r="B3725" t="s">
        <v>8</v>
      </c>
      <c r="C3725" s="1" t="n">
        <v>40445.59372685185</v>
      </c>
      <c r="D3725" t="s">
        <v>12351</v>
      </c>
      <c r="E3725" t="s">
        <v>6828</v>
      </c>
      <c r="F3725" t="s">
        <v>56</v>
      </c>
      <c r="G3725" t="s">
        <v>12352</v>
      </c>
      <c r="H3725" t="s">
        <v>12353</v>
      </c>
    </row>
    <row r="3726" spans="1:8">
      <c r="A3726" t="n">
        <v>3725</v>
      </c>
      <c r="B3726" t="s">
        <v>8</v>
      </c>
      <c r="C3726" s="1" t="n">
        <v>42307.97684027778</v>
      </c>
      <c r="D3726" t="s">
        <v>12354</v>
      </c>
      <c r="E3726" t="s">
        <v>2479</v>
      </c>
      <c r="F3726" t="s">
        <v>12355</v>
      </c>
      <c r="G3726" t="s">
        <v>12356</v>
      </c>
      <c r="H3726" t="s">
        <v>12357</v>
      </c>
    </row>
    <row r="3727" spans="1:8">
      <c r="A3727" t="n">
        <v>3726</v>
      </c>
      <c r="B3727" t="s">
        <v>1</v>
      </c>
      <c r="C3727" s="1" t="n">
        <v>42403.84606481482</v>
      </c>
      <c r="D3727" t="s">
        <v>12358</v>
      </c>
      <c r="E3727" t="s">
        <v>179</v>
      </c>
      <c r="F3727" t="s">
        <v>12359</v>
      </c>
      <c r="G3727" t="s">
        <v>12360</v>
      </c>
      <c r="H3727" t="s">
        <v>12361</v>
      </c>
    </row>
    <row r="3728" spans="1:8">
      <c r="A3728" t="n">
        <v>3727</v>
      </c>
      <c r="B3728" t="s">
        <v>8</v>
      </c>
      <c r="C3728" s="1" t="n">
        <v>39734.72116898148</v>
      </c>
      <c r="D3728" t="s">
        <v>12362</v>
      </c>
      <c r="E3728" t="s">
        <v>1822</v>
      </c>
      <c r="F3728" t="s">
        <v>25</v>
      </c>
      <c r="G3728" t="s">
        <v>12363</v>
      </c>
      <c r="H3728" t="s">
        <v>12364</v>
      </c>
    </row>
    <row r="3729" spans="1:8">
      <c r="A3729" t="n">
        <v>3728</v>
      </c>
      <c r="B3729" t="s">
        <v>8</v>
      </c>
      <c r="C3729" s="1" t="n">
        <v>42144.62885416667</v>
      </c>
      <c r="D3729" t="s">
        <v>12365</v>
      </c>
      <c r="E3729" t="s">
        <v>6755</v>
      </c>
      <c r="F3729" t="s">
        <v>25</v>
      </c>
      <c r="G3729" t="s">
        <v>12366</v>
      </c>
      <c r="H3729" t="s">
        <v>12367</v>
      </c>
    </row>
    <row r="3730" spans="1:8">
      <c r="A3730" t="n">
        <v>3729</v>
      </c>
      <c r="B3730" t="s">
        <v>8</v>
      </c>
      <c r="C3730" s="1" t="n">
        <v>42244.72177083333</v>
      </c>
      <c r="D3730" t="s">
        <v>12368</v>
      </c>
      <c r="E3730" t="s">
        <v>12369</v>
      </c>
      <c r="F3730" t="s">
        <v>205</v>
      </c>
      <c r="G3730" t="s">
        <v>12370</v>
      </c>
      <c r="H3730" t="s">
        <v>12371</v>
      </c>
    </row>
    <row r="3731" spans="1:8">
      <c r="A3731" t="n">
        <v>3730</v>
      </c>
      <c r="B3731" t="s">
        <v>8</v>
      </c>
      <c r="C3731" s="1" t="n">
        <v>42089.64819444445</v>
      </c>
      <c r="D3731" t="s">
        <v>12372</v>
      </c>
      <c r="E3731" t="s">
        <v>25</v>
      </c>
      <c r="F3731" t="s">
        <v>12373</v>
      </c>
      <c r="G3731" t="s">
        <v>12374</v>
      </c>
      <c r="H3731" t="s">
        <v>12375</v>
      </c>
    </row>
    <row r="3732" spans="1:8">
      <c r="A3732" t="n">
        <v>3731</v>
      </c>
      <c r="B3732" t="s">
        <v>8</v>
      </c>
      <c r="C3732" s="1" t="n">
        <v>42282.79216435185</v>
      </c>
      <c r="D3732" t="s">
        <v>12376</v>
      </c>
      <c r="E3732" t="s">
        <v>12377</v>
      </c>
      <c r="F3732" t="s">
        <v>1369</v>
      </c>
      <c r="G3732" t="s">
        <v>12378</v>
      </c>
      <c r="H3732" t="s">
        <v>12379</v>
      </c>
    </row>
    <row r="3733" spans="1:8">
      <c r="A3733" t="n">
        <v>3732</v>
      </c>
      <c r="B3733" t="s">
        <v>8</v>
      </c>
      <c r="C3733" s="1" t="n">
        <v>42246.56590277778</v>
      </c>
      <c r="D3733" t="s">
        <v>12380</v>
      </c>
      <c r="E3733" t="s">
        <v>12381</v>
      </c>
      <c r="F3733" t="s">
        <v>25</v>
      </c>
      <c r="G3733" t="s">
        <v>12382</v>
      </c>
      <c r="H3733" t="s">
        <v>12383</v>
      </c>
    </row>
    <row r="3734" spans="1:8">
      <c r="A3734" t="n">
        <v>3733</v>
      </c>
      <c r="B3734" t="s">
        <v>8</v>
      </c>
      <c r="C3734" s="1" t="n">
        <v>42278.96113425926</v>
      </c>
      <c r="D3734" t="s">
        <v>12384</v>
      </c>
      <c r="E3734" t="s">
        <v>6675</v>
      </c>
      <c r="F3734" t="s">
        <v>25</v>
      </c>
      <c r="G3734" t="s">
        <v>12385</v>
      </c>
      <c r="H3734" t="s">
        <v>12386</v>
      </c>
    </row>
    <row r="3735" spans="1:8">
      <c r="A3735" t="n">
        <v>3734</v>
      </c>
      <c r="B3735" t="s">
        <v>1</v>
      </c>
      <c r="C3735" s="1" t="n">
        <v>41866.12465277778</v>
      </c>
      <c r="D3735" t="s">
        <v>12387</v>
      </c>
      <c r="E3735" t="s">
        <v>6654</v>
      </c>
      <c r="F3735" t="s">
        <v>12388</v>
      </c>
      <c r="G3735" t="s">
        <v>12389</v>
      </c>
      <c r="H3735" t="s">
        <v>12390</v>
      </c>
    </row>
    <row r="3736" spans="1:8">
      <c r="A3736" t="n">
        <v>3735</v>
      </c>
      <c r="B3736" t="s">
        <v>8</v>
      </c>
      <c r="C3736" s="1" t="n">
        <v>42171.00030092592</v>
      </c>
      <c r="D3736" t="s">
        <v>12391</v>
      </c>
      <c r="E3736" t="s">
        <v>7467</v>
      </c>
      <c r="F3736" t="s">
        <v>25</v>
      </c>
      <c r="G3736" t="s"/>
      <c r="H3736" t="s">
        <v>12392</v>
      </c>
    </row>
    <row r="3737" spans="1:8">
      <c r="A3737" t="n">
        <v>3736</v>
      </c>
      <c r="B3737" t="s">
        <v>8</v>
      </c>
      <c r="C3737" s="1" t="n">
        <v>42402.92696759259</v>
      </c>
      <c r="D3737" t="s">
        <v>12393</v>
      </c>
      <c r="E3737" t="s">
        <v>25</v>
      </c>
      <c r="F3737" t="s">
        <v>12394</v>
      </c>
      <c r="G3737" t="s">
        <v>8228</v>
      </c>
      <c r="H3737" t="s">
        <v>12395</v>
      </c>
    </row>
    <row r="3738" spans="1:8">
      <c r="A3738" t="n">
        <v>3737</v>
      </c>
      <c r="B3738" t="s">
        <v>8</v>
      </c>
      <c r="C3738" s="1" t="n">
        <v>39688.80614583333</v>
      </c>
      <c r="D3738" t="s">
        <v>12396</v>
      </c>
      <c r="E3738" t="s">
        <v>12397</v>
      </c>
      <c r="F3738" t="s">
        <v>12398</v>
      </c>
      <c r="G3738" t="s">
        <v>12399</v>
      </c>
      <c r="H3738" t="s">
        <v>12400</v>
      </c>
    </row>
    <row r="3739" spans="1:8">
      <c r="A3739" t="n">
        <v>3738</v>
      </c>
      <c r="B3739" t="s">
        <v>1</v>
      </c>
      <c r="C3739" s="1" t="n">
        <v>42227.79240740741</v>
      </c>
      <c r="D3739" t="s">
        <v>12401</v>
      </c>
      <c r="E3739" t="s">
        <v>6747</v>
      </c>
      <c r="F3739" t="s">
        <v>132</v>
      </c>
      <c r="G3739" t="s">
        <v>12402</v>
      </c>
      <c r="H3739" t="s">
        <v>12403</v>
      </c>
    </row>
    <row r="3740" spans="1:8">
      <c r="A3740" t="n">
        <v>3739</v>
      </c>
      <c r="B3740" t="s">
        <v>1</v>
      </c>
      <c r="C3740" s="1" t="n">
        <v>42436.93627314815</v>
      </c>
      <c r="D3740" t="s">
        <v>12404</v>
      </c>
      <c r="E3740" t="s">
        <v>12405</v>
      </c>
      <c r="F3740" t="s">
        <v>12406</v>
      </c>
      <c r="G3740" t="s">
        <v>12407</v>
      </c>
      <c r="H3740" t="s">
        <v>12408</v>
      </c>
    </row>
    <row r="3741" spans="1:8">
      <c r="A3741" t="n">
        <v>3740</v>
      </c>
      <c r="B3741" t="s">
        <v>8</v>
      </c>
      <c r="C3741" s="1" t="n">
        <v>41732.53291666666</v>
      </c>
      <c r="D3741" t="s">
        <v>12409</v>
      </c>
      <c r="E3741" t="s">
        <v>25</v>
      </c>
      <c r="F3741" t="s">
        <v>12410</v>
      </c>
      <c r="G3741" t="s">
        <v>6501</v>
      </c>
      <c r="H3741" t="s">
        <v>12411</v>
      </c>
    </row>
    <row r="3742" spans="1:8">
      <c r="A3742" t="n">
        <v>3741</v>
      </c>
      <c r="B3742" t="s">
        <v>8</v>
      </c>
      <c r="C3742" s="1" t="n">
        <v>39349.68280092593</v>
      </c>
      <c r="D3742" t="s">
        <v>12412</v>
      </c>
      <c r="E3742" t="s">
        <v>8025</v>
      </c>
      <c r="F3742" t="s">
        <v>376</v>
      </c>
      <c r="G3742" t="s">
        <v>12413</v>
      </c>
      <c r="H3742" t="s">
        <v>12414</v>
      </c>
    </row>
    <row r="3743" spans="1:8">
      <c r="A3743" t="n">
        <v>3742</v>
      </c>
      <c r="B3743" t="s">
        <v>8</v>
      </c>
      <c r="C3743" s="1" t="n">
        <v>40475.96975694445</v>
      </c>
      <c r="D3743" t="s">
        <v>12415</v>
      </c>
      <c r="E3743" t="s">
        <v>6828</v>
      </c>
      <c r="F3743" t="s">
        <v>56</v>
      </c>
      <c r="G3743" t="s">
        <v>12416</v>
      </c>
      <c r="H3743" t="s">
        <v>12417</v>
      </c>
    </row>
    <row r="3744" spans="1:8">
      <c r="A3744" t="n">
        <v>3743</v>
      </c>
      <c r="B3744" t="s">
        <v>8</v>
      </c>
      <c r="C3744" s="1" t="n">
        <v>42157.9887962963</v>
      </c>
      <c r="D3744" t="s">
        <v>12418</v>
      </c>
      <c r="E3744" t="s">
        <v>8532</v>
      </c>
      <c r="F3744" t="s">
        <v>376</v>
      </c>
      <c r="G3744" t="s">
        <v>12419</v>
      </c>
      <c r="H3744" t="s">
        <v>12420</v>
      </c>
    </row>
    <row r="3745" spans="1:8">
      <c r="A3745" t="n">
        <v>3744</v>
      </c>
      <c r="B3745" t="s">
        <v>1</v>
      </c>
      <c r="C3745" s="1" t="n">
        <v>41819.67378472222</v>
      </c>
      <c r="D3745" t="s">
        <v>12421</v>
      </c>
      <c r="E3745" t="s">
        <v>12422</v>
      </c>
      <c r="F3745" t="s">
        <v>6784</v>
      </c>
      <c r="G3745" t="s">
        <v>12423</v>
      </c>
      <c r="H3745" t="s">
        <v>12424</v>
      </c>
    </row>
    <row r="3746" spans="1:8">
      <c r="A3746" t="n">
        <v>3745</v>
      </c>
      <c r="B3746" t="s">
        <v>8</v>
      </c>
      <c r="C3746" s="1" t="n">
        <v>41697.60576388889</v>
      </c>
      <c r="D3746" t="s">
        <v>12425</v>
      </c>
      <c r="E3746" t="s">
        <v>11114</v>
      </c>
      <c r="F3746" t="s">
        <v>25</v>
      </c>
      <c r="G3746" t="s">
        <v>12426</v>
      </c>
      <c r="H3746" t="s">
        <v>12427</v>
      </c>
    </row>
    <row r="3747" spans="1:8">
      <c r="A3747" t="n">
        <v>3746</v>
      </c>
      <c r="B3747" t="s">
        <v>8</v>
      </c>
      <c r="C3747" s="1" t="n">
        <v>42158.85951388889</v>
      </c>
      <c r="D3747" t="s">
        <v>12428</v>
      </c>
      <c r="E3747" t="s">
        <v>12429</v>
      </c>
      <c r="F3747" t="s">
        <v>6619</v>
      </c>
      <c r="G3747" t="s">
        <v>12430</v>
      </c>
      <c r="H3747" t="s">
        <v>12431</v>
      </c>
    </row>
    <row r="3748" spans="1:8">
      <c r="A3748" t="n">
        <v>3747</v>
      </c>
      <c r="B3748" t="s">
        <v>8</v>
      </c>
      <c r="C3748" s="1" t="n">
        <v>42433.83025462963</v>
      </c>
      <c r="D3748" t="s">
        <v>12432</v>
      </c>
      <c r="E3748" t="s">
        <v>25</v>
      </c>
      <c r="F3748" t="s">
        <v>319</v>
      </c>
      <c r="G3748" t="s">
        <v>12433</v>
      </c>
      <c r="H3748" t="s">
        <v>12434</v>
      </c>
    </row>
    <row r="3749" spans="1:8">
      <c r="A3749" t="n">
        <v>3748</v>
      </c>
      <c r="B3749" t="s">
        <v>8</v>
      </c>
      <c r="C3749" s="1" t="n">
        <v>42178.95853009259</v>
      </c>
      <c r="D3749" t="s">
        <v>12435</v>
      </c>
      <c r="E3749" t="s">
        <v>25</v>
      </c>
      <c r="F3749" t="s">
        <v>12436</v>
      </c>
      <c r="G3749" t="s">
        <v>12437</v>
      </c>
      <c r="H3749" t="s">
        <v>12438</v>
      </c>
    </row>
    <row r="3750" spans="1:8">
      <c r="A3750" t="n">
        <v>3749</v>
      </c>
      <c r="B3750" t="s">
        <v>8</v>
      </c>
      <c r="C3750" s="1" t="n">
        <v>41119.62758101852</v>
      </c>
      <c r="D3750" t="s">
        <v>12439</v>
      </c>
      <c r="E3750" t="s">
        <v>7006</v>
      </c>
      <c r="F3750" t="s">
        <v>56</v>
      </c>
      <c r="G3750" t="s">
        <v>12440</v>
      </c>
      <c r="H3750" t="s">
        <v>12441</v>
      </c>
    </row>
    <row r="3751" spans="1:8">
      <c r="A3751" t="n">
        <v>3750</v>
      </c>
      <c r="B3751" t="s">
        <v>8</v>
      </c>
      <c r="C3751" s="1" t="n">
        <v>42324.73459490741</v>
      </c>
      <c r="D3751" t="s">
        <v>12442</v>
      </c>
      <c r="E3751">
        <f>?utf-8?Q?Patricia=20Duff?= &lt;admin@thecommongood.net&gt;</f>
        <v/>
      </c>
      <c r="F3751" t="s">
        <v>52</v>
      </c>
      <c r="G3751">
        <f>?utf-8?Q?You=20Are=20Invited?=</f>
        <v/>
      </c>
      <c r="H3751" t="s">
        <v>12443</v>
      </c>
    </row>
    <row r="3752" spans="1:8">
      <c r="A3752" t="n">
        <v>3751</v>
      </c>
      <c r="B3752" t="s">
        <v>8</v>
      </c>
      <c r="C3752" s="1" t="n">
        <v>42010.72109953704</v>
      </c>
      <c r="D3752" t="s">
        <v>12444</v>
      </c>
      <c r="E3752" t="s">
        <v>12445</v>
      </c>
      <c r="F3752" t="s">
        <v>25</v>
      </c>
      <c r="G3752" t="s">
        <v>12446</v>
      </c>
      <c r="H3752" t="s">
        <v>12447</v>
      </c>
    </row>
    <row r="3753" spans="1:8">
      <c r="A3753" t="n">
        <v>3752</v>
      </c>
      <c r="B3753" t="s">
        <v>1</v>
      </c>
      <c r="C3753" s="1" t="n">
        <v>42390.06413194445</v>
      </c>
      <c r="D3753" t="s">
        <v>12448</v>
      </c>
      <c r="E3753" t="s">
        <v>6654</v>
      </c>
      <c r="F3753" t="s">
        <v>25</v>
      </c>
      <c r="G3753" t="s">
        <v>12449</v>
      </c>
      <c r="H3753" t="s">
        <v>12450</v>
      </c>
    </row>
    <row r="3754" spans="1:8">
      <c r="A3754" t="n">
        <v>3753</v>
      </c>
      <c r="B3754" t="s">
        <v>8</v>
      </c>
      <c r="C3754" s="1" t="n">
        <v>40091.88759259259</v>
      </c>
      <c r="D3754" t="s">
        <v>12451</v>
      </c>
      <c r="E3754" t="s">
        <v>19</v>
      </c>
      <c r="F3754" t="s">
        <v>20</v>
      </c>
      <c r="G3754" t="s">
        <v>12452</v>
      </c>
      <c r="H3754" t="s">
        <v>12453</v>
      </c>
    </row>
    <row r="3755" spans="1:8">
      <c r="A3755" t="n">
        <v>3754</v>
      </c>
      <c r="B3755" t="s">
        <v>1</v>
      </c>
      <c r="C3755" s="1" t="n">
        <v>42428.87546296296</v>
      </c>
      <c r="D3755" t="s">
        <v>12454</v>
      </c>
      <c r="E3755" t="s">
        <v>24</v>
      </c>
      <c r="F3755" t="s">
        <v>25</v>
      </c>
      <c r="G3755" t="s">
        <v>12455</v>
      </c>
      <c r="H3755" t="s">
        <v>12456</v>
      </c>
    </row>
    <row r="3756" spans="1:8">
      <c r="A3756" t="n">
        <v>3755</v>
      </c>
      <c r="B3756" t="s">
        <v>8</v>
      </c>
      <c r="C3756" s="1" t="n">
        <v>42368.79194444444</v>
      </c>
      <c r="D3756" t="s">
        <v>12457</v>
      </c>
      <c r="E3756" t="s">
        <v>25</v>
      </c>
      <c r="F3756" t="s">
        <v>348</v>
      </c>
      <c r="G3756" t="s">
        <v>12458</v>
      </c>
      <c r="H3756" t="s">
        <v>12459</v>
      </c>
    </row>
    <row r="3757" spans="1:8">
      <c r="A3757" t="n">
        <v>3756</v>
      </c>
      <c r="B3757" t="s">
        <v>8</v>
      </c>
      <c r="C3757" s="1" t="n">
        <v>42161.87909722222</v>
      </c>
      <c r="D3757" t="s">
        <v>12460</v>
      </c>
      <c r="E3757" t="s">
        <v>25</v>
      </c>
      <c r="F3757" t="s">
        <v>8037</v>
      </c>
      <c r="G3757" t="s">
        <v>12461</v>
      </c>
      <c r="H3757" t="s">
        <v>12462</v>
      </c>
    </row>
    <row r="3758" spans="1:8">
      <c r="A3758" t="n">
        <v>3757</v>
      </c>
      <c r="B3758" t="s">
        <v>1</v>
      </c>
      <c r="C3758" s="1" t="n">
        <v>42105.72188657407</v>
      </c>
      <c r="D3758" t="s">
        <v>12463</v>
      </c>
      <c r="E3758" t="s">
        <v>12464</v>
      </c>
      <c r="F3758" t="s">
        <v>25</v>
      </c>
      <c r="G3758" t="s">
        <v>12465</v>
      </c>
      <c r="H3758" t="s">
        <v>12466</v>
      </c>
    </row>
    <row r="3759" spans="1:8">
      <c r="A3759" t="n">
        <v>3758</v>
      </c>
      <c r="B3759" t="s">
        <v>1</v>
      </c>
      <c r="C3759" s="1" t="n">
        <v>42226.61375</v>
      </c>
      <c r="D3759" t="s">
        <v>12467</v>
      </c>
      <c r="E3759" t="s">
        <v>12468</v>
      </c>
      <c r="F3759" t="s">
        <v>30</v>
      </c>
      <c r="G3759" t="s">
        <v>12469</v>
      </c>
      <c r="H3759" t="s">
        <v>12470</v>
      </c>
    </row>
    <row r="3760" spans="1:8">
      <c r="A3760" t="n">
        <v>3759</v>
      </c>
      <c r="B3760" t="s">
        <v>8</v>
      </c>
      <c r="C3760" s="1" t="n">
        <v>42197.92104166667</v>
      </c>
      <c r="D3760" t="s">
        <v>12471</v>
      </c>
      <c r="E3760" t="s">
        <v>25</v>
      </c>
      <c r="F3760" t="s">
        <v>12472</v>
      </c>
      <c r="G3760" t="s">
        <v>12473</v>
      </c>
      <c r="H3760" t="s">
        <v>12474</v>
      </c>
    </row>
    <row r="3761" spans="1:8">
      <c r="A3761" t="n">
        <v>3760</v>
      </c>
      <c r="B3761" t="s">
        <v>1</v>
      </c>
      <c r="C3761" s="1" t="n">
        <v>42212.68150462963</v>
      </c>
      <c r="D3761" t="s">
        <v>12475</v>
      </c>
      <c r="E3761" t="s">
        <v>2099</v>
      </c>
      <c r="F3761" t="s">
        <v>25</v>
      </c>
      <c r="G3761" t="s">
        <v>12476</v>
      </c>
      <c r="H3761" t="s">
        <v>12477</v>
      </c>
    </row>
    <row r="3762" spans="1:8">
      <c r="A3762" t="n">
        <v>3761</v>
      </c>
      <c r="B3762" t="s">
        <v>8</v>
      </c>
      <c r="C3762" s="1" t="n">
        <v>39750.82837962963</v>
      </c>
      <c r="D3762" t="s">
        <v>12478</v>
      </c>
      <c r="E3762" t="s">
        <v>56</v>
      </c>
      <c r="F3762" t="s">
        <v>5445</v>
      </c>
      <c r="G3762" t="s">
        <v>12479</v>
      </c>
      <c r="H3762" t="s">
        <v>12480</v>
      </c>
    </row>
    <row r="3763" spans="1:8">
      <c r="A3763" t="n">
        <v>3762</v>
      </c>
      <c r="B3763" t="s">
        <v>8</v>
      </c>
      <c r="C3763" s="1" t="n">
        <v>42221.50581018518</v>
      </c>
      <c r="D3763" t="s">
        <v>12481</v>
      </c>
      <c r="E3763" t="s">
        <v>6675</v>
      </c>
      <c r="F3763" t="s">
        <v>12482</v>
      </c>
      <c r="G3763" t="s">
        <v>12483</v>
      </c>
      <c r="H3763" t="s">
        <v>12484</v>
      </c>
    </row>
    <row r="3764" spans="1:8">
      <c r="A3764" t="n">
        <v>3763</v>
      </c>
      <c r="B3764" t="s">
        <v>8</v>
      </c>
      <c r="C3764" s="1" t="n">
        <v>42060.91653935185</v>
      </c>
      <c r="D3764" t="s">
        <v>12485</v>
      </c>
      <c r="E3764" t="s">
        <v>11139</v>
      </c>
      <c r="F3764" t="s">
        <v>12486</v>
      </c>
      <c r="G3764" t="s">
        <v>12487</v>
      </c>
      <c r="H3764" t="s">
        <v>12488</v>
      </c>
    </row>
    <row r="3765" spans="1:8">
      <c r="A3765" t="n">
        <v>3764</v>
      </c>
      <c r="B3765" t="s">
        <v>1</v>
      </c>
      <c r="C3765" s="1" t="n">
        <v>42429.68601851852</v>
      </c>
      <c r="D3765" t="s">
        <v>12489</v>
      </c>
      <c r="E3765" t="s">
        <v>7633</v>
      </c>
      <c r="F3765" t="s">
        <v>1677</v>
      </c>
      <c r="G3765" t="s">
        <v>12490</v>
      </c>
      <c r="H3765" t="s">
        <v>12491</v>
      </c>
    </row>
    <row r="3766" spans="1:8">
      <c r="A3766" t="n">
        <v>3765</v>
      </c>
      <c r="B3766" t="s">
        <v>8</v>
      </c>
      <c r="C3766" s="1" t="n">
        <v>39595.62795138889</v>
      </c>
      <c r="D3766" t="s">
        <v>12492</v>
      </c>
      <c r="E3766" t="s">
        <v>12493</v>
      </c>
      <c r="F3766" t="s">
        <v>376</v>
      </c>
      <c r="G3766" t="s">
        <v>12494</v>
      </c>
      <c r="H3766" t="s">
        <v>12495</v>
      </c>
    </row>
    <row r="3767" spans="1:8">
      <c r="A3767" t="n">
        <v>3766</v>
      </c>
      <c r="B3767" t="s">
        <v>8</v>
      </c>
      <c r="C3767" s="1" t="n">
        <v>41908.62694444445</v>
      </c>
      <c r="D3767" t="s">
        <v>12496</v>
      </c>
      <c r="E3767" t="s">
        <v>12497</v>
      </c>
      <c r="F3767" t="s">
        <v>555</v>
      </c>
      <c r="G3767" t="s">
        <v>12498</v>
      </c>
      <c r="H3767" t="s">
        <v>12499</v>
      </c>
    </row>
    <row r="3768" spans="1:8">
      <c r="A3768" t="n">
        <v>3767</v>
      </c>
      <c r="B3768" t="s">
        <v>8</v>
      </c>
      <c r="C3768" s="1" t="n">
        <v>42331.64254629629</v>
      </c>
      <c r="D3768" t="s">
        <v>12500</v>
      </c>
      <c r="E3768" t="s">
        <v>24</v>
      </c>
      <c r="F3768" t="s">
        <v>25</v>
      </c>
      <c r="G3768" t="s">
        <v>12501</v>
      </c>
      <c r="H3768" t="s">
        <v>12502</v>
      </c>
    </row>
    <row r="3769" spans="1:8">
      <c r="A3769" t="n">
        <v>3768</v>
      </c>
      <c r="B3769" t="s">
        <v>8</v>
      </c>
      <c r="C3769" s="1" t="n">
        <v>41180.56300925926</v>
      </c>
      <c r="D3769" t="s">
        <v>12503</v>
      </c>
      <c r="E3769" t="s">
        <v>5791</v>
      </c>
      <c r="F3769" t="s">
        <v>25</v>
      </c>
      <c r="G3769" t="s">
        <v>12504</v>
      </c>
      <c r="H3769" t="s">
        <v>12505</v>
      </c>
    </row>
    <row r="3770" spans="1:8">
      <c r="A3770" t="n">
        <v>3769</v>
      </c>
      <c r="B3770" t="s">
        <v>8</v>
      </c>
      <c r="C3770" s="1" t="n">
        <v>42042.8384375</v>
      </c>
      <c r="D3770" t="s">
        <v>12506</v>
      </c>
      <c r="E3770" t="s">
        <v>319</v>
      </c>
      <c r="F3770" t="s">
        <v>25</v>
      </c>
      <c r="G3770" t="s">
        <v>12507</v>
      </c>
      <c r="H3770" t="s">
        <v>12508</v>
      </c>
    </row>
    <row r="3771" spans="1:8">
      <c r="A3771" t="n">
        <v>3770</v>
      </c>
      <c r="B3771" t="s">
        <v>1</v>
      </c>
      <c r="C3771" s="1" t="n">
        <v>42323.64021990741</v>
      </c>
      <c r="D3771" t="s">
        <v>12509</v>
      </c>
      <c r="E3771" t="s">
        <v>12510</v>
      </c>
      <c r="F3771" t="s">
        <v>2451</v>
      </c>
      <c r="G3771" t="s">
        <v>12511</v>
      </c>
      <c r="H3771" t="s">
        <v>12512</v>
      </c>
    </row>
    <row r="3772" spans="1:8">
      <c r="A3772" t="n">
        <v>3771</v>
      </c>
      <c r="B3772" t="s">
        <v>1</v>
      </c>
      <c r="C3772" s="1" t="n">
        <v>42320.47207175926</v>
      </c>
      <c r="D3772" t="s">
        <v>12513</v>
      </c>
      <c r="E3772" t="s">
        <v>12514</v>
      </c>
      <c r="F3772" t="s">
        <v>25</v>
      </c>
      <c r="G3772" t="s">
        <v>12515</v>
      </c>
      <c r="H3772" t="s">
        <v>12516</v>
      </c>
    </row>
    <row r="3773" spans="1:8">
      <c r="A3773" t="n">
        <v>3772</v>
      </c>
      <c r="B3773" t="s">
        <v>1</v>
      </c>
      <c r="C3773" s="1" t="n">
        <v>42416.99306712963</v>
      </c>
      <c r="D3773" t="s">
        <v>12517</v>
      </c>
      <c r="E3773" t="s">
        <v>10907</v>
      </c>
      <c r="F3773" t="s">
        <v>12518</v>
      </c>
      <c r="G3773" t="s">
        <v>12519</v>
      </c>
      <c r="H3773" t="s">
        <v>12520</v>
      </c>
    </row>
    <row r="3774" spans="1:8">
      <c r="A3774" t="n">
        <v>3773</v>
      </c>
      <c r="B3774" t="s">
        <v>8</v>
      </c>
      <c r="C3774" s="1" t="n">
        <v>39791.70883101852</v>
      </c>
      <c r="D3774" t="s">
        <v>12521</v>
      </c>
      <c r="E3774" t="s">
        <v>12522</v>
      </c>
      <c r="F3774" t="s">
        <v>387</v>
      </c>
      <c r="G3774" t="s">
        <v>12523</v>
      </c>
      <c r="H3774" t="s">
        <v>12524</v>
      </c>
    </row>
    <row r="3775" spans="1:8">
      <c r="A3775" t="n">
        <v>3774</v>
      </c>
      <c r="B3775" t="s">
        <v>8</v>
      </c>
      <c r="C3775" s="1" t="n">
        <v>41909.71918981482</v>
      </c>
      <c r="D3775" t="s">
        <v>12525</v>
      </c>
      <c r="E3775" t="s">
        <v>25</v>
      </c>
      <c r="F3775" t="s">
        <v>12526</v>
      </c>
      <c r="G3775" t="s">
        <v>12527</v>
      </c>
      <c r="H3775" t="s">
        <v>12528</v>
      </c>
    </row>
    <row r="3776" spans="1:8">
      <c r="A3776" t="n">
        <v>3775</v>
      </c>
      <c r="B3776" t="s">
        <v>8</v>
      </c>
      <c r="C3776" s="1" t="n">
        <v>42420.06752314815</v>
      </c>
      <c r="D3776" t="s">
        <v>12529</v>
      </c>
      <c r="E3776" t="s">
        <v>25</v>
      </c>
      <c r="F3776" t="s">
        <v>7910</v>
      </c>
      <c r="G3776" t="s">
        <v>12530</v>
      </c>
      <c r="H3776" t="s">
        <v>12531</v>
      </c>
    </row>
    <row r="3777" spans="1:8">
      <c r="A3777" t="n">
        <v>3776</v>
      </c>
      <c r="B3777" t="s">
        <v>8</v>
      </c>
      <c r="C3777" s="1" t="n">
        <v>39685.67954861111</v>
      </c>
      <c r="D3777" t="s">
        <v>12532</v>
      </c>
      <c r="E3777" t="s">
        <v>999</v>
      </c>
      <c r="F3777" t="s">
        <v>473</v>
      </c>
      <c r="G3777" t="s">
        <v>12533</v>
      </c>
      <c r="H3777" t="s">
        <v>12534</v>
      </c>
    </row>
    <row r="3778" spans="1:8">
      <c r="A3778" t="n">
        <v>3777</v>
      </c>
      <c r="B3778" t="s">
        <v>8</v>
      </c>
      <c r="C3778" s="1" t="n">
        <v>42278.83339120371</v>
      </c>
      <c r="D3778" t="s">
        <v>12535</v>
      </c>
      <c r="E3778" t="s">
        <v>25</v>
      </c>
      <c r="F3778" t="s">
        <v>8382</v>
      </c>
      <c r="G3778" t="s">
        <v>12536</v>
      </c>
      <c r="H3778" t="s">
        <v>12537</v>
      </c>
    </row>
    <row r="3779" spans="1:8">
      <c r="A3779" t="n">
        <v>3778</v>
      </c>
      <c r="B3779" t="s">
        <v>1</v>
      </c>
      <c r="C3779" s="1" t="n">
        <v>42279.82841435185</v>
      </c>
      <c r="D3779" t="s">
        <v>12538</v>
      </c>
      <c r="E3779" t="s">
        <v>30</v>
      </c>
      <c r="F3779" t="s">
        <v>145</v>
      </c>
      <c r="G3779" t="s">
        <v>12539</v>
      </c>
      <c r="H3779" t="s">
        <v>12540</v>
      </c>
    </row>
    <row r="3780" spans="1:8">
      <c r="A3780" t="n">
        <v>3779</v>
      </c>
      <c r="B3780" t="s">
        <v>8</v>
      </c>
      <c r="C3780" s="1" t="n">
        <v>42116.88550925926</v>
      </c>
      <c r="D3780" t="s">
        <v>12541</v>
      </c>
      <c r="E3780" t="s">
        <v>146</v>
      </c>
      <c r="F3780" t="s">
        <v>12542</v>
      </c>
      <c r="G3780" t="s">
        <v>12543</v>
      </c>
      <c r="H3780" t="s">
        <v>12544</v>
      </c>
    </row>
    <row r="3781" spans="1:8">
      <c r="A3781" t="n">
        <v>3780</v>
      </c>
      <c r="B3781" t="s">
        <v>8</v>
      </c>
      <c r="C3781" s="1" t="n">
        <v>42317.946875</v>
      </c>
      <c r="D3781" t="s">
        <v>12545</v>
      </c>
      <c r="E3781" t="s">
        <v>12546</v>
      </c>
      <c r="F3781" t="s">
        <v>25</v>
      </c>
      <c r="G3781" t="s">
        <v>12547</v>
      </c>
      <c r="H3781" t="s">
        <v>12548</v>
      </c>
    </row>
    <row r="3782" spans="1:8">
      <c r="A3782" t="n">
        <v>3781</v>
      </c>
      <c r="B3782" t="s">
        <v>8</v>
      </c>
      <c r="C3782" s="1" t="n">
        <v>42168.90865740741</v>
      </c>
      <c r="D3782" t="s">
        <v>12549</v>
      </c>
      <c r="E3782" t="s">
        <v>25</v>
      </c>
      <c r="F3782" t="s">
        <v>8126</v>
      </c>
      <c r="G3782" t="s">
        <v>12550</v>
      </c>
      <c r="H3782" t="s">
        <v>12551</v>
      </c>
    </row>
    <row r="3783" spans="1:8">
      <c r="A3783" t="n">
        <v>3782</v>
      </c>
      <c r="B3783" t="s">
        <v>8</v>
      </c>
      <c r="C3783" s="1" t="n">
        <v>42440.02449074074</v>
      </c>
      <c r="D3783" t="s">
        <v>12552</v>
      </c>
      <c r="E3783" t="s">
        <v>331</v>
      </c>
      <c r="F3783" t="s">
        <v>12553</v>
      </c>
      <c r="G3783" t="s">
        <v>12554</v>
      </c>
      <c r="H3783" t="s">
        <v>12555</v>
      </c>
    </row>
    <row r="3784" spans="1:8">
      <c r="A3784" t="n">
        <v>3783</v>
      </c>
      <c r="B3784" t="s">
        <v>1</v>
      </c>
      <c r="C3784" s="1" t="n">
        <v>42067.89475694444</v>
      </c>
      <c r="D3784" t="s">
        <v>12556</v>
      </c>
      <c r="E3784" t="s">
        <v>1108</v>
      </c>
      <c r="F3784" t="s">
        <v>48</v>
      </c>
      <c r="G3784" t="s">
        <v>12557</v>
      </c>
      <c r="H3784" t="s">
        <v>12558</v>
      </c>
    </row>
    <row r="3785" spans="1:8">
      <c r="A3785" t="n">
        <v>3784</v>
      </c>
      <c r="B3785" t="s">
        <v>8</v>
      </c>
      <c r="C3785" s="1" t="n">
        <v>42299.90821759259</v>
      </c>
      <c r="D3785" t="s">
        <v>12559</v>
      </c>
      <c r="E3785" t="s">
        <v>8743</v>
      </c>
      <c r="F3785" t="s">
        <v>56</v>
      </c>
      <c r="G3785" t="s">
        <v>12560</v>
      </c>
      <c r="H3785" t="s">
        <v>12561</v>
      </c>
    </row>
    <row r="3786" spans="1:8">
      <c r="A3786" t="n">
        <v>3785</v>
      </c>
      <c r="B3786" t="s">
        <v>8</v>
      </c>
      <c r="C3786" s="1" t="n">
        <v>42222.06925925926</v>
      </c>
      <c r="D3786" t="s">
        <v>12562</v>
      </c>
      <c r="E3786" t="s">
        <v>7294</v>
      </c>
      <c r="F3786" t="s">
        <v>12563</v>
      </c>
      <c r="G3786" t="s">
        <v>12564</v>
      </c>
      <c r="H3786" t="s">
        <v>12565</v>
      </c>
    </row>
    <row r="3787" spans="1:8">
      <c r="A3787" t="n">
        <v>3786</v>
      </c>
      <c r="B3787" t="s">
        <v>8</v>
      </c>
      <c r="C3787" s="1" t="n">
        <v>42307.86018518519</v>
      </c>
      <c r="D3787" t="s">
        <v>12566</v>
      </c>
      <c r="E3787" t="s">
        <v>12567</v>
      </c>
      <c r="F3787" t="s">
        <v>12568</v>
      </c>
      <c r="G3787" t="s">
        <v>12569</v>
      </c>
      <c r="H3787" t="s">
        <v>12570</v>
      </c>
    </row>
    <row r="3788" spans="1:8">
      <c r="A3788" t="n">
        <v>3787</v>
      </c>
      <c r="B3788" t="s">
        <v>8</v>
      </c>
      <c r="C3788" s="1" t="n">
        <v>42284.94668981482</v>
      </c>
      <c r="D3788" t="s">
        <v>12571</v>
      </c>
      <c r="E3788" t="s">
        <v>1979</v>
      </c>
      <c r="F3788" t="s">
        <v>1979</v>
      </c>
      <c r="G3788" t="s">
        <v>12572</v>
      </c>
      <c r="H3788" t="s">
        <v>12573</v>
      </c>
    </row>
    <row r="3789" spans="1:8">
      <c r="A3789" t="n">
        <v>3788</v>
      </c>
      <c r="B3789" t="s">
        <v>8</v>
      </c>
      <c r="C3789" s="1" t="n">
        <v>39995.89771990741</v>
      </c>
      <c r="D3789" t="s">
        <v>12574</v>
      </c>
      <c r="E3789" t="s">
        <v>19</v>
      </c>
      <c r="F3789" t="s">
        <v>20</v>
      </c>
      <c r="G3789" t="s">
        <v>12575</v>
      </c>
      <c r="H3789" t="s">
        <v>12576</v>
      </c>
    </row>
    <row r="3790" spans="1:8">
      <c r="A3790" t="n">
        <v>3789</v>
      </c>
      <c r="B3790" t="s">
        <v>8</v>
      </c>
      <c r="C3790" s="1" t="n">
        <v>42414.00016203704</v>
      </c>
      <c r="D3790" t="s">
        <v>12577</v>
      </c>
      <c r="E3790" t="s">
        <v>739</v>
      </c>
      <c r="F3790" t="s">
        <v>1264</v>
      </c>
      <c r="G3790" t="s">
        <v>12578</v>
      </c>
      <c r="H3790" t="s">
        <v>12579</v>
      </c>
    </row>
    <row r="3791" spans="1:8">
      <c r="A3791" t="n">
        <v>3790</v>
      </c>
      <c r="B3791" t="s">
        <v>8</v>
      </c>
      <c r="C3791" s="1" t="n">
        <v>42019.95120370371</v>
      </c>
      <c r="D3791" t="s">
        <v>12580</v>
      </c>
      <c r="E3791" t="s">
        <v>12581</v>
      </c>
      <c r="F3791" t="s">
        <v>9689</v>
      </c>
      <c r="G3791" t="s">
        <v>12582</v>
      </c>
      <c r="H3791" t="s">
        <v>12583</v>
      </c>
    </row>
    <row r="3792" spans="1:8">
      <c r="A3792" t="n">
        <v>3791</v>
      </c>
      <c r="B3792" t="s">
        <v>8</v>
      </c>
      <c r="C3792" s="1" t="n">
        <v>41891.65987268519</v>
      </c>
      <c r="D3792" t="s">
        <v>12584</v>
      </c>
      <c r="E3792" t="s">
        <v>12585</v>
      </c>
      <c r="F3792" t="s">
        <v>56</v>
      </c>
      <c r="G3792" t="s">
        <v>12586</v>
      </c>
      <c r="H3792" t="s">
        <v>12587</v>
      </c>
    </row>
    <row r="3793" spans="1:8">
      <c r="A3793" t="n">
        <v>3792</v>
      </c>
      <c r="B3793" t="s">
        <v>8</v>
      </c>
      <c r="C3793" s="1" t="n">
        <v>41946.00886574074</v>
      </c>
      <c r="D3793" t="s">
        <v>12588</v>
      </c>
      <c r="E3793" t="s">
        <v>10095</v>
      </c>
      <c r="F3793" t="s">
        <v>387</v>
      </c>
      <c r="G3793" t="s">
        <v>12589</v>
      </c>
      <c r="H3793" t="s">
        <v>12590</v>
      </c>
    </row>
    <row r="3794" spans="1:8">
      <c r="A3794" t="n">
        <v>3793</v>
      </c>
      <c r="B3794" t="s">
        <v>8</v>
      </c>
      <c r="C3794" s="1" t="n">
        <v>42298.91740740741</v>
      </c>
      <c r="D3794" t="s">
        <v>12591</v>
      </c>
      <c r="E3794" t="s">
        <v>7639</v>
      </c>
      <c r="F3794" t="s">
        <v>56</v>
      </c>
      <c r="G3794" t="s">
        <v>12592</v>
      </c>
      <c r="H3794" t="s">
        <v>12593</v>
      </c>
    </row>
    <row r="3795" spans="1:8">
      <c r="A3795" t="n">
        <v>3794</v>
      </c>
      <c r="B3795" t="s">
        <v>1</v>
      </c>
      <c r="C3795" s="1" t="n">
        <v>42171.64326388889</v>
      </c>
      <c r="D3795" t="s">
        <v>12594</v>
      </c>
      <c r="E3795" t="s">
        <v>651</v>
      </c>
      <c r="F3795" t="s">
        <v>12595</v>
      </c>
      <c r="G3795" t="s">
        <v>12596</v>
      </c>
      <c r="H3795" t="s">
        <v>12597</v>
      </c>
    </row>
    <row r="3796" spans="1:8">
      <c r="A3796" t="n">
        <v>3795</v>
      </c>
      <c r="B3796" t="s">
        <v>8</v>
      </c>
      <c r="C3796" s="1" t="n">
        <v>42396.83678240741</v>
      </c>
      <c r="D3796" t="s">
        <v>12598</v>
      </c>
      <c r="E3796" t="s">
        <v>8859</v>
      </c>
      <c r="F3796" t="s">
        <v>7510</v>
      </c>
      <c r="G3796" t="s">
        <v>12599</v>
      </c>
      <c r="H3796" t="s">
        <v>12600</v>
      </c>
    </row>
    <row r="3797" spans="1:8">
      <c r="A3797" t="n">
        <v>3796</v>
      </c>
      <c r="B3797" t="s">
        <v>1</v>
      </c>
      <c r="C3797" s="1" t="n">
        <v>42426.02217592593</v>
      </c>
      <c r="D3797" t="s">
        <v>12601</v>
      </c>
      <c r="E3797" t="s">
        <v>7901</v>
      </c>
      <c r="F3797" t="s">
        <v>12602</v>
      </c>
      <c r="G3797" t="s">
        <v>12519</v>
      </c>
      <c r="H3797" t="s">
        <v>12603</v>
      </c>
    </row>
    <row r="3798" spans="1:8">
      <c r="A3798" t="n">
        <v>3797</v>
      </c>
      <c r="B3798" t="s">
        <v>8</v>
      </c>
      <c r="C3798" s="1" t="n">
        <v>42084.87780092593</v>
      </c>
      <c r="D3798" t="s">
        <v>12604</v>
      </c>
      <c r="E3798" t="s">
        <v>4949</v>
      </c>
      <c r="F3798" t="s">
        <v>12605</v>
      </c>
      <c r="G3798" t="s">
        <v>12606</v>
      </c>
      <c r="H3798" t="s">
        <v>12607</v>
      </c>
    </row>
    <row r="3799" spans="1:8">
      <c r="A3799" t="n">
        <v>3798</v>
      </c>
      <c r="B3799" t="s">
        <v>8</v>
      </c>
      <c r="C3799" s="1" t="n">
        <v>42117.82006944445</v>
      </c>
      <c r="D3799" t="s">
        <v>12608</v>
      </c>
      <c r="E3799" t="s">
        <v>7835</v>
      </c>
      <c r="F3799" t="s">
        <v>12609</v>
      </c>
      <c r="G3799" t="s">
        <v>12610</v>
      </c>
      <c r="H3799" t="s">
        <v>12611</v>
      </c>
    </row>
    <row r="3800" spans="1:8">
      <c r="A3800" t="n">
        <v>3799</v>
      </c>
      <c r="B3800" t="s">
        <v>8</v>
      </c>
      <c r="C3800" s="1" t="n">
        <v>42406.00729166667</v>
      </c>
      <c r="D3800" t="s">
        <v>12612</v>
      </c>
      <c r="E3800" t="s">
        <v>12613</v>
      </c>
      <c r="F3800" t="s">
        <v>12614</v>
      </c>
      <c r="G3800" t="s">
        <v>12615</v>
      </c>
      <c r="H3800" t="s">
        <v>12616</v>
      </c>
    </row>
    <row r="3801" spans="1:8">
      <c r="A3801" t="n">
        <v>3800</v>
      </c>
      <c r="B3801" t="s">
        <v>8</v>
      </c>
      <c r="C3801" s="1" t="n">
        <v>42174.69805555556</v>
      </c>
      <c r="D3801" t="s">
        <v>12617</v>
      </c>
      <c r="E3801" t="s">
        <v>25</v>
      </c>
      <c r="F3801" t="s">
        <v>12618</v>
      </c>
      <c r="G3801" t="s">
        <v>12619</v>
      </c>
      <c r="H3801" t="s">
        <v>12620</v>
      </c>
    </row>
    <row r="3802" spans="1:8">
      <c r="A3802" t="n">
        <v>3801</v>
      </c>
      <c r="B3802" t="s">
        <v>8</v>
      </c>
      <c r="C3802" s="1" t="n">
        <v>42129.01456018518</v>
      </c>
      <c r="D3802" t="s">
        <v>12621</v>
      </c>
      <c r="E3802" t="s">
        <v>30</v>
      </c>
      <c r="F3802" t="s">
        <v>660</v>
      </c>
      <c r="G3802" t="s">
        <v>12622</v>
      </c>
      <c r="H3802" t="s">
        <v>12623</v>
      </c>
    </row>
    <row r="3803" spans="1:8">
      <c r="A3803" t="n">
        <v>3802</v>
      </c>
      <c r="B3803" t="s">
        <v>8</v>
      </c>
      <c r="C3803" s="1" t="n">
        <v>42041.68203703704</v>
      </c>
      <c r="D3803" t="s">
        <v>12624</v>
      </c>
      <c r="E3803" t="s">
        <v>6629</v>
      </c>
      <c r="F3803" t="s">
        <v>12625</v>
      </c>
      <c r="G3803" t="s">
        <v>11512</v>
      </c>
      <c r="H3803" t="s">
        <v>12626</v>
      </c>
    </row>
    <row r="3804" spans="1:8">
      <c r="A3804" t="n">
        <v>3803</v>
      </c>
      <c r="B3804" t="s">
        <v>8</v>
      </c>
      <c r="C3804" s="1" t="n">
        <v>42419.28284722222</v>
      </c>
      <c r="D3804" t="s">
        <v>12627</v>
      </c>
      <c r="E3804" t="s">
        <v>10095</v>
      </c>
      <c r="F3804" t="s">
        <v>10095</v>
      </c>
      <c r="G3804" t="s">
        <v>12628</v>
      </c>
      <c r="H3804" t="s">
        <v>12629</v>
      </c>
    </row>
    <row r="3805" spans="1:8">
      <c r="A3805" t="n">
        <v>3804</v>
      </c>
      <c r="B3805" t="s">
        <v>8</v>
      </c>
      <c r="C3805" s="1" t="n">
        <v>40868.8715162037</v>
      </c>
      <c r="D3805" t="s">
        <v>12630</v>
      </c>
      <c r="E3805" t="s">
        <v>12631</v>
      </c>
      <c r="F3805" t="s">
        <v>25</v>
      </c>
      <c r="G3805" t="s">
        <v>12632</v>
      </c>
      <c r="H3805" t="s">
        <v>12633</v>
      </c>
    </row>
    <row r="3806" spans="1:8">
      <c r="A3806" t="n">
        <v>3805</v>
      </c>
      <c r="B3806" t="s">
        <v>8</v>
      </c>
      <c r="C3806" s="1" t="n">
        <v>40339.70221064815</v>
      </c>
      <c r="D3806" t="s">
        <v>12634</v>
      </c>
      <c r="E3806" t="s">
        <v>6828</v>
      </c>
      <c r="F3806" t="s">
        <v>56</v>
      </c>
      <c r="G3806" t="s">
        <v>12635</v>
      </c>
      <c r="H3806" t="s">
        <v>12636</v>
      </c>
    </row>
    <row r="3807" spans="1:8">
      <c r="A3807" t="n">
        <v>3806</v>
      </c>
      <c r="B3807" t="s">
        <v>8</v>
      </c>
      <c r="C3807" s="1" t="n">
        <v>41828.68855324074</v>
      </c>
      <c r="D3807" t="s">
        <v>12637</v>
      </c>
      <c r="E3807" t="s">
        <v>12638</v>
      </c>
      <c r="F3807" t="s">
        <v>12639</v>
      </c>
      <c r="G3807" t="s">
        <v>12640</v>
      </c>
      <c r="H3807" t="s">
        <v>12641</v>
      </c>
    </row>
    <row r="3808" spans="1:8">
      <c r="A3808" t="n">
        <v>3807</v>
      </c>
      <c r="B3808" t="s">
        <v>8</v>
      </c>
      <c r="C3808" s="1" t="n">
        <v>42271.04752314815</v>
      </c>
      <c r="D3808" t="s">
        <v>12642</v>
      </c>
      <c r="E3808" t="s">
        <v>12643</v>
      </c>
      <c r="F3808" t="s">
        <v>4611</v>
      </c>
      <c r="G3808" t="s">
        <v>12644</v>
      </c>
      <c r="H3808" t="s">
        <v>12645</v>
      </c>
    </row>
    <row r="3809" spans="1:8">
      <c r="A3809" t="n">
        <v>3808</v>
      </c>
      <c r="B3809" t="s">
        <v>8</v>
      </c>
      <c r="C3809" s="1" t="n">
        <v>42216.02420138889</v>
      </c>
      <c r="D3809" t="s">
        <v>12646</v>
      </c>
      <c r="E3809" t="s">
        <v>7901</v>
      </c>
      <c r="F3809" t="s">
        <v>12647</v>
      </c>
      <c r="G3809" t="s">
        <v>12648</v>
      </c>
      <c r="H3809" t="s">
        <v>12649</v>
      </c>
    </row>
    <row r="3810" spans="1:8">
      <c r="A3810" t="n">
        <v>3809</v>
      </c>
      <c r="B3810" t="s">
        <v>1</v>
      </c>
      <c r="C3810" s="1" t="n">
        <v>42245.11712962963</v>
      </c>
      <c r="D3810" t="s">
        <v>12650</v>
      </c>
      <c r="E3810" t="s">
        <v>984</v>
      </c>
      <c r="F3810" t="s">
        <v>7222</v>
      </c>
      <c r="G3810" t="s">
        <v>12651</v>
      </c>
      <c r="H3810" t="s">
        <v>12652</v>
      </c>
    </row>
    <row r="3811" spans="1:8">
      <c r="A3811" t="n">
        <v>3810</v>
      </c>
      <c r="B3811" t="s">
        <v>8</v>
      </c>
      <c r="C3811" s="1" t="n">
        <v>42345.74347222222</v>
      </c>
      <c r="D3811" t="s">
        <v>12653</v>
      </c>
      <c r="E3811" t="s">
        <v>6759</v>
      </c>
      <c r="F3811" t="s">
        <v>25</v>
      </c>
      <c r="G3811" t="s">
        <v>12654</v>
      </c>
      <c r="H3811" t="s">
        <v>12655</v>
      </c>
    </row>
    <row r="3812" spans="1:8">
      <c r="A3812" t="n">
        <v>3811</v>
      </c>
      <c r="B3812" t="s">
        <v>8</v>
      </c>
      <c r="C3812" s="1" t="n">
        <v>39622.92563657407</v>
      </c>
      <c r="D3812" t="s">
        <v>12656</v>
      </c>
      <c r="E3812" t="s">
        <v>2070</v>
      </c>
      <c r="F3812" t="s">
        <v>2071</v>
      </c>
      <c r="G3812" t="s">
        <v>12657</v>
      </c>
      <c r="H3812" t="s">
        <v>12658</v>
      </c>
    </row>
    <row r="3813" spans="1:8">
      <c r="A3813" t="n">
        <v>3812</v>
      </c>
      <c r="B3813" t="s">
        <v>8</v>
      </c>
      <c r="C3813" s="1" t="n">
        <v>41416.01224537037</v>
      </c>
      <c r="D3813" t="s">
        <v>12659</v>
      </c>
      <c r="E3813" t="s">
        <v>12660</v>
      </c>
      <c r="F3813" t="s">
        <v>25</v>
      </c>
      <c r="G3813" t="s">
        <v>12661</v>
      </c>
      <c r="H3813" t="s">
        <v>12662</v>
      </c>
    </row>
    <row r="3814" spans="1:8">
      <c r="A3814" t="n">
        <v>3813</v>
      </c>
      <c r="B3814" t="s">
        <v>8</v>
      </c>
      <c r="C3814" s="1" t="n">
        <v>42121.83186342593</v>
      </c>
      <c r="D3814" t="s">
        <v>12663</v>
      </c>
      <c r="E3814" t="s">
        <v>146</v>
      </c>
      <c r="F3814" t="s">
        <v>25</v>
      </c>
      <c r="G3814" t="s">
        <v>12664</v>
      </c>
      <c r="H3814" t="s">
        <v>12665</v>
      </c>
    </row>
    <row r="3815" spans="1:8">
      <c r="A3815" t="n">
        <v>3814</v>
      </c>
      <c r="B3815" t="s">
        <v>8</v>
      </c>
      <c r="C3815" s="1" t="n">
        <v>41216.19790509259</v>
      </c>
      <c r="D3815" t="s">
        <v>12666</v>
      </c>
      <c r="E3815" t="s">
        <v>3574</v>
      </c>
      <c r="F3815" t="s">
        <v>25</v>
      </c>
      <c r="G3815" t="s">
        <v>12667</v>
      </c>
      <c r="H3815" t="s">
        <v>12668</v>
      </c>
    </row>
    <row r="3816" spans="1:8">
      <c r="A3816" t="n">
        <v>3815</v>
      </c>
      <c r="B3816" t="s">
        <v>8</v>
      </c>
      <c r="C3816" s="1" t="n">
        <v>42123.71421296296</v>
      </c>
      <c r="D3816" t="s">
        <v>12669</v>
      </c>
      <c r="E3816" t="s">
        <v>12670</v>
      </c>
      <c r="F3816" t="s">
        <v>25</v>
      </c>
      <c r="G3816" t="s">
        <v>12671</v>
      </c>
      <c r="H3816" t="s">
        <v>12672</v>
      </c>
    </row>
    <row r="3817" spans="1:8">
      <c r="A3817" t="n">
        <v>3816</v>
      </c>
      <c r="B3817" t="s">
        <v>1</v>
      </c>
      <c r="C3817" s="1" t="n">
        <v>41852.64443287037</v>
      </c>
      <c r="D3817" t="s">
        <v>12673</v>
      </c>
      <c r="E3817" t="s">
        <v>6796</v>
      </c>
      <c r="F3817" t="s">
        <v>56</v>
      </c>
      <c r="G3817" t="s">
        <v>12674</v>
      </c>
      <c r="H3817" t="s">
        <v>12675</v>
      </c>
    </row>
    <row r="3818" spans="1:8">
      <c r="A3818" t="n">
        <v>3817</v>
      </c>
      <c r="B3818" t="s">
        <v>8</v>
      </c>
      <c r="C3818" s="1" t="n">
        <v>42422.79472222222</v>
      </c>
      <c r="D3818" t="s">
        <v>12676</v>
      </c>
      <c r="E3818" t="s">
        <v>5726</v>
      </c>
      <c r="F3818" t="s">
        <v>5726</v>
      </c>
      <c r="G3818" t="s">
        <v>12677</v>
      </c>
      <c r="H3818" t="s">
        <v>12678</v>
      </c>
    </row>
    <row r="3819" spans="1:8">
      <c r="A3819" t="n">
        <v>3818</v>
      </c>
      <c r="B3819" t="s">
        <v>8</v>
      </c>
      <c r="C3819" s="1" t="n">
        <v>42394.97027777778</v>
      </c>
      <c r="D3819" t="s">
        <v>12679</v>
      </c>
      <c r="E3819" t="s">
        <v>8037</v>
      </c>
      <c r="F3819" t="s">
        <v>25</v>
      </c>
      <c r="G3819" t="s">
        <v>12680</v>
      </c>
      <c r="H3819" t="s">
        <v>12681</v>
      </c>
    </row>
    <row r="3820" spans="1:8">
      <c r="A3820" t="n">
        <v>3819</v>
      </c>
      <c r="B3820" t="s">
        <v>8</v>
      </c>
      <c r="C3820" s="1" t="n">
        <v>42248.64606481481</v>
      </c>
      <c r="D3820" t="s">
        <v>12682</v>
      </c>
      <c r="E3820" t="s">
        <v>12683</v>
      </c>
      <c r="F3820" t="s">
        <v>8960</v>
      </c>
      <c r="G3820" t="s">
        <v>12684</v>
      </c>
      <c r="H3820" t="s">
        <v>12685</v>
      </c>
    </row>
    <row r="3821" spans="1:8">
      <c r="A3821" t="n">
        <v>3820</v>
      </c>
      <c r="B3821" t="s">
        <v>8</v>
      </c>
      <c r="C3821" s="1" t="n">
        <v>42179.69734953704</v>
      </c>
      <c r="D3821" t="s">
        <v>12686</v>
      </c>
      <c r="E3821" t="s">
        <v>25</v>
      </c>
      <c r="F3821" t="s">
        <v>12687</v>
      </c>
      <c r="G3821" t="s">
        <v>12688</v>
      </c>
      <c r="H3821" t="s">
        <v>12689</v>
      </c>
    </row>
    <row r="3822" spans="1:8">
      <c r="A3822" t="n">
        <v>3821</v>
      </c>
      <c r="B3822" t="s">
        <v>8</v>
      </c>
      <c r="C3822" s="1" t="n">
        <v>41641.63847222222</v>
      </c>
      <c r="D3822" t="s">
        <v>12690</v>
      </c>
      <c r="E3822" t="s">
        <v>5053</v>
      </c>
      <c r="F3822" t="s">
        <v>25</v>
      </c>
      <c r="G3822" t="s">
        <v>12691</v>
      </c>
      <c r="H3822" t="s">
        <v>12692</v>
      </c>
    </row>
    <row r="3823" spans="1:8">
      <c r="A3823" t="n">
        <v>3822</v>
      </c>
      <c r="B3823" t="s">
        <v>8</v>
      </c>
      <c r="C3823" s="1" t="n">
        <v>41617.65075231482</v>
      </c>
      <c r="D3823" t="s">
        <v>12693</v>
      </c>
      <c r="E3823" t="s">
        <v>12694</v>
      </c>
      <c r="F3823" t="s">
        <v>1077</v>
      </c>
      <c r="G3823" t="s">
        <v>12695</v>
      </c>
      <c r="H3823" t="s">
        <v>12696</v>
      </c>
    </row>
    <row r="3824" spans="1:8">
      <c r="A3824" t="n">
        <v>3823</v>
      </c>
      <c r="B3824" t="s">
        <v>8</v>
      </c>
      <c r="C3824" s="1" t="n">
        <v>40865.00244212963</v>
      </c>
      <c r="D3824" t="s">
        <v>12697</v>
      </c>
      <c r="E3824" t="s">
        <v>7557</v>
      </c>
      <c r="F3824" t="s">
        <v>376</v>
      </c>
      <c r="G3824" t="s">
        <v>12698</v>
      </c>
      <c r="H3824" t="s">
        <v>12699</v>
      </c>
    </row>
    <row r="3825" spans="1:8">
      <c r="A3825" t="n">
        <v>3824</v>
      </c>
      <c r="B3825" t="s">
        <v>8</v>
      </c>
      <c r="C3825" s="1" t="n">
        <v>42129.07980324074</v>
      </c>
      <c r="D3825" t="s">
        <v>12700</v>
      </c>
      <c r="E3825" t="s">
        <v>24</v>
      </c>
      <c r="F3825" t="s">
        <v>25</v>
      </c>
      <c r="G3825" t="s">
        <v>12701</v>
      </c>
      <c r="H3825" t="s">
        <v>12702</v>
      </c>
    </row>
    <row r="3826" spans="1:8">
      <c r="A3826" t="n">
        <v>3825</v>
      </c>
      <c r="B3826" t="s">
        <v>8</v>
      </c>
      <c r="C3826" s="1" t="n">
        <v>41928.81163194445</v>
      </c>
      <c r="D3826" t="s">
        <v>12703</v>
      </c>
      <c r="E3826" t="s">
        <v>3770</v>
      </c>
      <c r="F3826" t="s">
        <v>555</v>
      </c>
      <c r="G3826" t="s">
        <v>12704</v>
      </c>
      <c r="H3826" t="s">
        <v>12705</v>
      </c>
    </row>
    <row r="3827" spans="1:8">
      <c r="A3827" t="n">
        <v>3826</v>
      </c>
      <c r="B3827" t="s">
        <v>8</v>
      </c>
      <c r="C3827" s="1" t="n">
        <v>42043.8521875</v>
      </c>
      <c r="D3827" t="s">
        <v>12706</v>
      </c>
      <c r="E3827" t="s">
        <v>12707</v>
      </c>
      <c r="F3827" t="s">
        <v>555</v>
      </c>
      <c r="G3827" t="s">
        <v>12708</v>
      </c>
      <c r="H3827" t="s">
        <v>12709</v>
      </c>
    </row>
    <row r="3828" spans="1:8">
      <c r="A3828" t="n">
        <v>3827</v>
      </c>
      <c r="B3828" t="s">
        <v>8</v>
      </c>
      <c r="C3828" s="1" t="n">
        <v>42264.03074074074</v>
      </c>
      <c r="D3828" t="s">
        <v>12710</v>
      </c>
      <c r="E3828" t="s">
        <v>25</v>
      </c>
      <c r="F3828" t="s">
        <v>12711</v>
      </c>
      <c r="G3828" t="s">
        <v>2137</v>
      </c>
      <c r="H3828" t="s">
        <v>12712</v>
      </c>
    </row>
    <row r="3829" spans="1:8">
      <c r="A3829" t="n">
        <v>3828</v>
      </c>
      <c r="B3829" t="s">
        <v>1</v>
      </c>
      <c r="C3829" s="1" t="n">
        <v>42157.95321759259</v>
      </c>
      <c r="D3829" t="s">
        <v>12713</v>
      </c>
      <c r="E3829" t="s">
        <v>225</v>
      </c>
      <c r="F3829" t="s">
        <v>12714</v>
      </c>
      <c r="G3829" t="s">
        <v>12715</v>
      </c>
      <c r="H3829" t="s">
        <v>12716</v>
      </c>
    </row>
    <row r="3830" spans="1:8">
      <c r="A3830" t="n">
        <v>3829</v>
      </c>
      <c r="B3830" t="s">
        <v>8</v>
      </c>
      <c r="C3830" s="1" t="n">
        <v>42169.82516203704</v>
      </c>
      <c r="D3830" t="s">
        <v>12717</v>
      </c>
      <c r="E3830" t="s">
        <v>323</v>
      </c>
      <c r="F3830" t="s">
        <v>6747</v>
      </c>
      <c r="G3830" t="s">
        <v>10116</v>
      </c>
      <c r="H3830" t="s">
        <v>12718</v>
      </c>
    </row>
    <row r="3831" spans="1:8">
      <c r="A3831" t="n">
        <v>3830</v>
      </c>
      <c r="B3831" t="s">
        <v>1</v>
      </c>
      <c r="C3831" s="1" t="n">
        <v>42172.76716435186</v>
      </c>
      <c r="D3831" t="s">
        <v>12719</v>
      </c>
      <c r="E3831" t="s">
        <v>394</v>
      </c>
      <c r="F3831" t="s">
        <v>12720</v>
      </c>
      <c r="G3831" t="s">
        <v>12721</v>
      </c>
      <c r="H3831" t="s">
        <v>12722</v>
      </c>
    </row>
    <row r="3832" spans="1:8">
      <c r="A3832" t="n">
        <v>3831</v>
      </c>
      <c r="B3832" t="s">
        <v>8</v>
      </c>
      <c r="C3832" s="1" t="n">
        <v>41882.62822916666</v>
      </c>
      <c r="D3832" t="s">
        <v>12723</v>
      </c>
      <c r="E3832" t="s">
        <v>9613</v>
      </c>
      <c r="F3832" t="s">
        <v>56</v>
      </c>
      <c r="G3832" t="s">
        <v>12724</v>
      </c>
      <c r="H3832" t="s">
        <v>12725</v>
      </c>
    </row>
    <row r="3833" spans="1:8">
      <c r="A3833" t="n">
        <v>3832</v>
      </c>
      <c r="B3833" t="s">
        <v>8</v>
      </c>
      <c r="C3833" s="1" t="n">
        <v>42120.66244212963</v>
      </c>
      <c r="D3833" t="s">
        <v>12726</v>
      </c>
      <c r="E3833" t="s">
        <v>25</v>
      </c>
      <c r="F3833" t="s">
        <v>12643</v>
      </c>
      <c r="G3833" t="s">
        <v>12727</v>
      </c>
      <c r="H3833" t="s">
        <v>12728</v>
      </c>
    </row>
    <row r="3834" spans="1:8">
      <c r="A3834" t="n">
        <v>3833</v>
      </c>
      <c r="B3834" t="s">
        <v>1</v>
      </c>
      <c r="C3834" s="1" t="n">
        <v>42188.15311342593</v>
      </c>
      <c r="D3834" t="s">
        <v>12729</v>
      </c>
      <c r="E3834" t="s">
        <v>30</v>
      </c>
      <c r="F3834" t="s">
        <v>12730</v>
      </c>
      <c r="G3834" t="s">
        <v>12334</v>
      </c>
      <c r="H3834" t="s">
        <v>12731</v>
      </c>
    </row>
    <row r="3835" spans="1:8">
      <c r="A3835" t="n">
        <v>3834</v>
      </c>
      <c r="B3835" t="s">
        <v>8</v>
      </c>
      <c r="C3835" s="1" t="n">
        <v>42305.64818287037</v>
      </c>
      <c r="D3835" t="s">
        <v>12732</v>
      </c>
      <c r="E3835" t="s">
        <v>12733</v>
      </c>
      <c r="F3835" t="s">
        <v>555</v>
      </c>
      <c r="G3835" t="s">
        <v>12734</v>
      </c>
      <c r="H3835" t="s">
        <v>12735</v>
      </c>
    </row>
    <row r="3836" spans="1:8">
      <c r="A3836" t="n">
        <v>3835</v>
      </c>
      <c r="B3836" t="s">
        <v>8</v>
      </c>
      <c r="C3836" s="1" t="n">
        <v>41901.0899074074</v>
      </c>
      <c r="D3836" t="s">
        <v>12736</v>
      </c>
      <c r="E3836" t="s">
        <v>25</v>
      </c>
      <c r="F3836" t="s">
        <v>12737</v>
      </c>
      <c r="G3836" t="s">
        <v>12738</v>
      </c>
      <c r="H3836" t="s">
        <v>12739</v>
      </c>
    </row>
    <row r="3837" spans="1:8">
      <c r="A3837" t="n">
        <v>3836</v>
      </c>
      <c r="B3837" t="s">
        <v>1</v>
      </c>
      <c r="C3837" s="1" t="n">
        <v>42427.13930555555</v>
      </c>
      <c r="D3837" t="s">
        <v>12740</v>
      </c>
      <c r="E3837" t="s">
        <v>30</v>
      </c>
      <c r="F3837" t="s">
        <v>25</v>
      </c>
      <c r="G3837" t="s">
        <v>12741</v>
      </c>
      <c r="H3837" t="s">
        <v>12742</v>
      </c>
    </row>
    <row r="3838" spans="1:8">
      <c r="A3838" t="n">
        <v>3837</v>
      </c>
      <c r="B3838" t="s">
        <v>8</v>
      </c>
      <c r="C3838" s="1" t="n">
        <v>42371.84649305556</v>
      </c>
      <c r="D3838" t="s">
        <v>12743</v>
      </c>
      <c r="E3838" t="s">
        <v>12744</v>
      </c>
      <c r="F3838" t="s">
        <v>25</v>
      </c>
      <c r="G3838" t="s">
        <v>10724</v>
      </c>
      <c r="H3838" t="s">
        <v>12745</v>
      </c>
    </row>
    <row r="3839" spans="1:8">
      <c r="A3839" t="n">
        <v>3838</v>
      </c>
      <c r="B3839" t="s">
        <v>8</v>
      </c>
      <c r="C3839" s="1" t="n">
        <v>42167.80989583334</v>
      </c>
      <c r="D3839" t="s">
        <v>12746</v>
      </c>
      <c r="E3839" t="s">
        <v>25</v>
      </c>
      <c r="F3839" t="s">
        <v>12747</v>
      </c>
      <c r="G3839" t="s">
        <v>9215</v>
      </c>
      <c r="H3839" t="s">
        <v>12748</v>
      </c>
    </row>
    <row r="3840" spans="1:8">
      <c r="A3840" t="n">
        <v>3839</v>
      </c>
      <c r="B3840" t="s">
        <v>1</v>
      </c>
      <c r="C3840" s="1" t="n">
        <v>42405.81715277778</v>
      </c>
      <c r="D3840" t="s">
        <v>12749</v>
      </c>
      <c r="E3840" t="s">
        <v>24</v>
      </c>
      <c r="F3840" t="s">
        <v>92</v>
      </c>
      <c r="G3840" t="s">
        <v>12750</v>
      </c>
      <c r="H3840" t="s">
        <v>12751</v>
      </c>
    </row>
    <row r="3841" spans="1:8">
      <c r="A3841" t="n">
        <v>3840</v>
      </c>
      <c r="B3841" t="s">
        <v>8</v>
      </c>
      <c r="C3841" s="1" t="n">
        <v>42201.82884259259</v>
      </c>
      <c r="D3841" t="s">
        <v>12752</v>
      </c>
      <c r="E3841" t="s">
        <v>4741</v>
      </c>
      <c r="F3841" t="s">
        <v>25</v>
      </c>
      <c r="G3841" t="s">
        <v>12753</v>
      </c>
      <c r="H3841" t="s">
        <v>12754</v>
      </c>
    </row>
    <row r="3842" spans="1:8">
      <c r="A3842" t="n">
        <v>3841</v>
      </c>
      <c r="B3842" t="s">
        <v>8</v>
      </c>
      <c r="C3842" s="1" t="n">
        <v>41329.49398148148</v>
      </c>
      <c r="D3842" t="s">
        <v>12755</v>
      </c>
      <c r="E3842" t="s">
        <v>6796</v>
      </c>
      <c r="F3842" t="s">
        <v>56</v>
      </c>
      <c r="G3842" t="s">
        <v>12756</v>
      </c>
      <c r="H3842" t="s">
        <v>12757</v>
      </c>
    </row>
    <row r="3843" spans="1:8">
      <c r="A3843" t="n">
        <v>3842</v>
      </c>
      <c r="B3843" t="s">
        <v>1</v>
      </c>
      <c r="C3843" s="1" t="n">
        <v>42311.99886574074</v>
      </c>
      <c r="D3843" t="s">
        <v>12758</v>
      </c>
      <c r="E3843" t="s">
        <v>24</v>
      </c>
      <c r="F3843" t="s">
        <v>25</v>
      </c>
      <c r="G3843" t="s">
        <v>12759</v>
      </c>
      <c r="H3843" t="s">
        <v>12760</v>
      </c>
    </row>
    <row r="3844" spans="1:8">
      <c r="A3844" t="n">
        <v>3843</v>
      </c>
      <c r="B3844" t="s">
        <v>8</v>
      </c>
      <c r="C3844" s="1" t="n">
        <v>39824.98887731481</v>
      </c>
      <c r="D3844" t="s">
        <v>12761</v>
      </c>
      <c r="E3844" t="s">
        <v>7926</v>
      </c>
      <c r="F3844" t="s">
        <v>12762</v>
      </c>
      <c r="G3844" t="s">
        <v>12763</v>
      </c>
      <c r="H3844" t="s">
        <v>12764</v>
      </c>
    </row>
    <row r="3845" spans="1:8">
      <c r="A3845" t="n">
        <v>3844</v>
      </c>
      <c r="B3845" t="s">
        <v>8</v>
      </c>
      <c r="C3845" s="1" t="n">
        <v>42345.00811342592</v>
      </c>
      <c r="D3845" t="s">
        <v>12765</v>
      </c>
      <c r="E3845" t="s">
        <v>6259</v>
      </c>
      <c r="F3845" t="s">
        <v>12766</v>
      </c>
      <c r="G3845" t="s">
        <v>12767</v>
      </c>
      <c r="H3845" t="s">
        <v>12768</v>
      </c>
    </row>
    <row r="3846" spans="1:8">
      <c r="A3846" t="n">
        <v>3845</v>
      </c>
      <c r="B3846" t="s">
        <v>1</v>
      </c>
      <c r="C3846" s="1" t="n">
        <v>42386.72989583333</v>
      </c>
      <c r="D3846" t="s">
        <v>12769</v>
      </c>
      <c r="E3846" t="s">
        <v>9560</v>
      </c>
      <c r="F3846" t="s">
        <v>25</v>
      </c>
      <c r="G3846" t="s">
        <v>12770</v>
      </c>
      <c r="H3846" t="s">
        <v>12771</v>
      </c>
    </row>
    <row r="3847" spans="1:8">
      <c r="A3847" t="n">
        <v>3846</v>
      </c>
      <c r="B3847" t="s">
        <v>8</v>
      </c>
      <c r="C3847" s="1" t="n">
        <v>41979.44074074074</v>
      </c>
      <c r="D3847" t="s">
        <v>12772</v>
      </c>
      <c r="E3847" t="s">
        <v>6203</v>
      </c>
      <c r="F3847" t="s">
        <v>25</v>
      </c>
      <c r="G3847" t="s">
        <v>12773</v>
      </c>
      <c r="H3847" t="s">
        <v>12774</v>
      </c>
    </row>
    <row r="3848" spans="1:8">
      <c r="A3848" t="n">
        <v>3847</v>
      </c>
      <c r="B3848" t="s">
        <v>1</v>
      </c>
      <c r="C3848" s="1" t="n">
        <v>42349.80137731481</v>
      </c>
      <c r="D3848" t="s">
        <v>12775</v>
      </c>
      <c r="E3848" t="s">
        <v>2099</v>
      </c>
      <c r="F3848" t="s">
        <v>25</v>
      </c>
      <c r="G3848" t="s">
        <v>12776</v>
      </c>
      <c r="H3848" t="s">
        <v>12777</v>
      </c>
    </row>
    <row r="3849" spans="1:8">
      <c r="A3849" t="n">
        <v>3848</v>
      </c>
      <c r="B3849" t="s">
        <v>1</v>
      </c>
      <c r="C3849" s="1" t="n">
        <v>42262.53337962963</v>
      </c>
      <c r="D3849" t="s">
        <v>12778</v>
      </c>
      <c r="E3849" t="s">
        <v>348</v>
      </c>
      <c r="F3849" t="s">
        <v>25</v>
      </c>
      <c r="G3849" t="s">
        <v>12779</v>
      </c>
      <c r="H3849" t="s">
        <v>12780</v>
      </c>
    </row>
    <row r="3850" spans="1:8">
      <c r="A3850" t="n">
        <v>3849</v>
      </c>
      <c r="B3850" t="s">
        <v>1</v>
      </c>
      <c r="C3850" s="1" t="n">
        <v>41720.04342592593</v>
      </c>
      <c r="D3850" t="s">
        <v>12781</v>
      </c>
      <c r="E3850" t="s">
        <v>6203</v>
      </c>
      <c r="F3850" t="s">
        <v>8214</v>
      </c>
      <c r="G3850" t="s">
        <v>8215</v>
      </c>
      <c r="H3850" t="s">
        <v>12782</v>
      </c>
    </row>
    <row r="3851" spans="1:8">
      <c r="A3851" t="n">
        <v>3850</v>
      </c>
      <c r="B3851" t="s">
        <v>8</v>
      </c>
      <c r="C3851" s="1" t="n">
        <v>41656.45685185185</v>
      </c>
      <c r="D3851" t="s">
        <v>12783</v>
      </c>
      <c r="E3851" t="s">
        <v>25</v>
      </c>
      <c r="F3851" t="s">
        <v>7792</v>
      </c>
      <c r="G3851" t="s">
        <v>12784</v>
      </c>
      <c r="H3851" t="s">
        <v>12785</v>
      </c>
    </row>
    <row r="3852" spans="1:8">
      <c r="A3852" t="n">
        <v>3851</v>
      </c>
      <c r="B3852" t="s">
        <v>8</v>
      </c>
      <c r="C3852" s="1" t="n">
        <v>42039.78914351852</v>
      </c>
      <c r="D3852" t="s">
        <v>12786</v>
      </c>
      <c r="E3852" t="s">
        <v>12787</v>
      </c>
      <c r="F3852" t="s">
        <v>12788</v>
      </c>
      <c r="G3852">
        <f>?Windows-1252?Q?McDonough_Hall_Garage_Exit_Gate_Repairs_=96_TONIGHT_from?=
 =?Windows-1252?Q?_11:00_pm_-_7:00_am_Thursday,_2/5/15?=</f>
        <v/>
      </c>
      <c r="H3852" t="s">
        <v>12789</v>
      </c>
    </row>
    <row r="3853" spans="1:8">
      <c r="A3853" t="n">
        <v>3852</v>
      </c>
      <c r="B3853" t="s">
        <v>1</v>
      </c>
      <c r="C3853" s="1" t="n">
        <v>42402.1171412037</v>
      </c>
      <c r="D3853" t="s">
        <v>12790</v>
      </c>
      <c r="E3853" t="s">
        <v>179</v>
      </c>
      <c r="F3853" t="s">
        <v>25</v>
      </c>
      <c r="G3853" t="s">
        <v>12791</v>
      </c>
      <c r="H3853" t="s">
        <v>12792</v>
      </c>
    </row>
    <row r="3854" spans="1:8">
      <c r="A3854" t="n">
        <v>3853</v>
      </c>
      <c r="B3854" t="s">
        <v>8</v>
      </c>
      <c r="C3854" s="1" t="n">
        <v>41710.09957175926</v>
      </c>
      <c r="D3854" t="s">
        <v>12793</v>
      </c>
      <c r="E3854" t="s">
        <v>12794</v>
      </c>
      <c r="F3854" t="s">
        <v>8214</v>
      </c>
      <c r="G3854" t="s">
        <v>12795</v>
      </c>
      <c r="H3854" t="s">
        <v>12796</v>
      </c>
    </row>
    <row r="3855" spans="1:8">
      <c r="A3855" t="n">
        <v>3854</v>
      </c>
      <c r="B3855" t="s">
        <v>1</v>
      </c>
      <c r="C3855" s="1" t="n">
        <v>42421.27178240741</v>
      </c>
      <c r="D3855" t="s">
        <v>12797</v>
      </c>
      <c r="E3855" t="s">
        <v>30</v>
      </c>
      <c r="F3855" t="s">
        <v>7234</v>
      </c>
      <c r="G3855" t="s">
        <v>12798</v>
      </c>
      <c r="H3855" t="s">
        <v>12799</v>
      </c>
    </row>
    <row r="3856" spans="1:8">
      <c r="A3856" t="n">
        <v>3855</v>
      </c>
      <c r="B3856" t="s">
        <v>1</v>
      </c>
      <c r="C3856" s="1" t="n">
        <v>42223.88208333333</v>
      </c>
      <c r="D3856" t="s">
        <v>12800</v>
      </c>
      <c r="E3856" t="s">
        <v>132</v>
      </c>
      <c r="F3856" t="s">
        <v>6203</v>
      </c>
      <c r="G3856" t="s">
        <v>12801</v>
      </c>
      <c r="H3856" t="s">
        <v>12802</v>
      </c>
    </row>
    <row r="3857" spans="1:8">
      <c r="A3857" t="n">
        <v>3856</v>
      </c>
      <c r="B3857" t="s">
        <v>8</v>
      </c>
      <c r="C3857" s="1" t="n">
        <v>42377.92180555555</v>
      </c>
      <c r="D3857" t="s">
        <v>12803</v>
      </c>
      <c r="E3857" t="s">
        <v>9921</v>
      </c>
      <c r="F3857" t="s">
        <v>52</v>
      </c>
      <c r="G3857" t="s">
        <v>12804</v>
      </c>
      <c r="H3857" t="s">
        <v>12805</v>
      </c>
    </row>
    <row r="3858" spans="1:8">
      <c r="A3858" t="n">
        <v>3857</v>
      </c>
      <c r="B3858" t="s">
        <v>8</v>
      </c>
      <c r="C3858" s="1" t="n">
        <v>41345.57978009259</v>
      </c>
      <c r="D3858" t="s">
        <v>12806</v>
      </c>
      <c r="E3858" t="s">
        <v>5467</v>
      </c>
      <c r="F3858" t="s">
        <v>6450</v>
      </c>
      <c r="G3858" t="s">
        <v>12807</v>
      </c>
      <c r="H3858" t="s">
        <v>12808</v>
      </c>
    </row>
    <row r="3859" spans="1:8">
      <c r="A3859" t="n">
        <v>3858</v>
      </c>
      <c r="B3859" t="s">
        <v>8</v>
      </c>
      <c r="C3859" s="1" t="n">
        <v>39771.91596064815</v>
      </c>
      <c r="D3859" t="s">
        <v>12809</v>
      </c>
      <c r="E3859" t="s">
        <v>1808</v>
      </c>
      <c r="F3859" t="s">
        <v>387</v>
      </c>
      <c r="G3859" t="s">
        <v>12810</v>
      </c>
      <c r="H3859" t="s">
        <v>12811</v>
      </c>
    </row>
    <row r="3860" spans="1:8">
      <c r="A3860" t="n">
        <v>3859</v>
      </c>
      <c r="B3860" t="s">
        <v>8</v>
      </c>
      <c r="C3860" s="1" t="n">
        <v>42449.91384259259</v>
      </c>
      <c r="D3860" t="s">
        <v>12812</v>
      </c>
      <c r="E3860" t="s">
        <v>25</v>
      </c>
      <c r="F3860" t="s">
        <v>8382</v>
      </c>
      <c r="G3860" t="s">
        <v>12813</v>
      </c>
      <c r="H3860" t="s">
        <v>12814</v>
      </c>
    </row>
    <row r="3861" spans="1:8">
      <c r="A3861" t="n">
        <v>3860</v>
      </c>
      <c r="B3861" t="s">
        <v>1</v>
      </c>
      <c r="C3861" s="1" t="n">
        <v>42366.71862268518</v>
      </c>
      <c r="D3861" t="s">
        <v>12815</v>
      </c>
      <c r="E3861" t="s">
        <v>146</v>
      </c>
      <c r="F3861" t="s">
        <v>7254</v>
      </c>
      <c r="G3861" t="s">
        <v>12816</v>
      </c>
      <c r="H3861" t="s">
        <v>12817</v>
      </c>
    </row>
    <row r="3862" spans="1:8">
      <c r="A3862" t="n">
        <v>3861</v>
      </c>
      <c r="B3862" t="s">
        <v>1</v>
      </c>
      <c r="C3862" s="1" t="n">
        <v>41716.90387731481</v>
      </c>
      <c r="D3862" t="s">
        <v>12818</v>
      </c>
      <c r="E3862" t="s">
        <v>6654</v>
      </c>
      <c r="F3862" t="s">
        <v>6547</v>
      </c>
      <c r="G3862" t="s">
        <v>12819</v>
      </c>
      <c r="H3862" t="s">
        <v>12820</v>
      </c>
    </row>
    <row r="3863" spans="1:8">
      <c r="A3863" t="n">
        <v>3862</v>
      </c>
      <c r="B3863" t="s">
        <v>1</v>
      </c>
      <c r="C3863" s="1" t="n">
        <v>42107.88446759259</v>
      </c>
      <c r="D3863" t="s">
        <v>12821</v>
      </c>
      <c r="E3863" t="s">
        <v>3374</v>
      </c>
      <c r="F3863" t="s">
        <v>12822</v>
      </c>
      <c r="G3863" t="s">
        <v>12823</v>
      </c>
      <c r="H3863" t="s">
        <v>12824</v>
      </c>
    </row>
    <row r="3864" spans="1:8">
      <c r="A3864" t="n">
        <v>3863</v>
      </c>
      <c r="B3864" t="s">
        <v>8</v>
      </c>
      <c r="C3864" s="1" t="n">
        <v>39487.95239583333</v>
      </c>
      <c r="D3864" t="s">
        <v>12825</v>
      </c>
      <c r="E3864" t="s">
        <v>8585</v>
      </c>
      <c r="F3864" t="s">
        <v>12826</v>
      </c>
      <c r="G3864" t="s">
        <v>12827</v>
      </c>
      <c r="H3864" t="s">
        <v>12828</v>
      </c>
    </row>
    <row r="3865" spans="1:8">
      <c r="A3865" t="n">
        <v>3864</v>
      </c>
      <c r="B3865" t="s">
        <v>8</v>
      </c>
      <c r="C3865" s="1" t="n">
        <v>39643.75207175926</v>
      </c>
      <c r="D3865" t="s">
        <v>12829</v>
      </c>
      <c r="E3865" t="s">
        <v>1112</v>
      </c>
      <c r="F3865" t="s">
        <v>473</v>
      </c>
      <c r="G3865" t="s">
        <v>12830</v>
      </c>
      <c r="H3865" t="s">
        <v>12831</v>
      </c>
    </row>
    <row r="3866" spans="1:8">
      <c r="A3866" t="n">
        <v>3865</v>
      </c>
      <c r="B3866" t="s">
        <v>8</v>
      </c>
      <c r="C3866" s="1" t="n">
        <v>39709.68137731482</v>
      </c>
      <c r="D3866" t="s">
        <v>12832</v>
      </c>
      <c r="E3866" t="s">
        <v>1351</v>
      </c>
      <c r="F3866" t="s">
        <v>376</v>
      </c>
      <c r="G3866" t="s"/>
      <c r="H3866" t="s">
        <v>12833</v>
      </c>
    </row>
    <row r="3867" spans="1:8">
      <c r="A3867" t="n">
        <v>3866</v>
      </c>
      <c r="B3867" t="s">
        <v>8</v>
      </c>
      <c r="C3867" s="1" t="n">
        <v>42106.06136574074</v>
      </c>
      <c r="D3867" t="s">
        <v>12834</v>
      </c>
      <c r="E3867" t="s">
        <v>1428</v>
      </c>
      <c r="F3867" t="s">
        <v>210</v>
      </c>
      <c r="G3867" t="s">
        <v>12835</v>
      </c>
      <c r="H3867" t="s">
        <v>12836</v>
      </c>
    </row>
    <row r="3868" spans="1:8">
      <c r="A3868" t="n">
        <v>3867</v>
      </c>
      <c r="B3868" t="s">
        <v>8</v>
      </c>
      <c r="C3868" s="1" t="n">
        <v>41263.8890625</v>
      </c>
      <c r="D3868" t="s">
        <v>12837</v>
      </c>
      <c r="E3868" t="s">
        <v>1561</v>
      </c>
      <c r="F3868" t="s">
        <v>12838</v>
      </c>
      <c r="G3868">
        <f>?windows-1252?Q?Re=3A_=5Bbig_campaign=5D_Fw=3A_Press_Release_=2D_AFT=2C_NEA=3A_Arm?=
	=?windows-1252?Q?ing_Educators_Won=92t_Keep_Schools_Safe?=</f>
        <v/>
      </c>
      <c r="H3868" t="s">
        <v>12839</v>
      </c>
    </row>
    <row r="3869" spans="1:8">
      <c r="A3869" t="n">
        <v>3868</v>
      </c>
      <c r="B3869" t="s">
        <v>8</v>
      </c>
      <c r="C3869" s="1" t="n">
        <v>41984.61061342592</v>
      </c>
      <c r="D3869" t="s">
        <v>12840</v>
      </c>
      <c r="E3869" t="s">
        <v>12841</v>
      </c>
      <c r="G3869" t="s">
        <v>12842</v>
      </c>
      <c r="H3869" t="s">
        <v>12843</v>
      </c>
    </row>
    <row r="3870" spans="1:8">
      <c r="A3870" t="n">
        <v>3869</v>
      </c>
      <c r="B3870" t="s">
        <v>8</v>
      </c>
      <c r="C3870" s="1" t="n">
        <v>40917.77328703704</v>
      </c>
      <c r="D3870" t="s">
        <v>12844</v>
      </c>
      <c r="E3870" t="s">
        <v>25</v>
      </c>
      <c r="F3870" t="s">
        <v>12845</v>
      </c>
      <c r="G3870" t="s">
        <v>12846</v>
      </c>
      <c r="H3870" t="s">
        <v>12847</v>
      </c>
    </row>
    <row r="3871" spans="1:8">
      <c r="A3871" t="n">
        <v>3870</v>
      </c>
      <c r="B3871" t="s">
        <v>8</v>
      </c>
      <c r="C3871" s="1" t="n">
        <v>39731.7855324074</v>
      </c>
      <c r="D3871" t="s">
        <v>12848</v>
      </c>
      <c r="E3871" t="s">
        <v>56</v>
      </c>
      <c r="F3871" t="s">
        <v>6543</v>
      </c>
      <c r="G3871" t="s">
        <v>12849</v>
      </c>
      <c r="H3871" t="s">
        <v>12850</v>
      </c>
    </row>
    <row r="3872" spans="1:8">
      <c r="A3872" t="n">
        <v>3871</v>
      </c>
      <c r="B3872" t="s">
        <v>8</v>
      </c>
      <c r="C3872" s="1" t="n">
        <v>39768.84517361111</v>
      </c>
      <c r="D3872" t="s">
        <v>12851</v>
      </c>
      <c r="E3872" t="s">
        <v>1808</v>
      </c>
      <c r="F3872" t="s">
        <v>12852</v>
      </c>
      <c r="G3872" t="s">
        <v>12325</v>
      </c>
      <c r="H3872" t="s">
        <v>12853</v>
      </c>
    </row>
    <row r="3873" spans="1:8">
      <c r="A3873" t="n">
        <v>3872</v>
      </c>
      <c r="B3873" t="s">
        <v>8</v>
      </c>
      <c r="C3873" s="1" t="n">
        <v>42101.80486111111</v>
      </c>
      <c r="D3873" t="s">
        <v>12854</v>
      </c>
      <c r="E3873" t="s">
        <v>6629</v>
      </c>
      <c r="F3873" t="s">
        <v>12855</v>
      </c>
      <c r="G3873" t="s">
        <v>12856</v>
      </c>
      <c r="H3873" t="s">
        <v>12857</v>
      </c>
    </row>
    <row r="3874" spans="1:8">
      <c r="A3874" t="n">
        <v>3873</v>
      </c>
      <c r="B3874" t="s">
        <v>8</v>
      </c>
      <c r="C3874" s="1" t="n">
        <v>42084.8981712963</v>
      </c>
      <c r="D3874" t="s">
        <v>12858</v>
      </c>
      <c r="E3874" t="s">
        <v>4140</v>
      </c>
      <c r="F3874" t="s">
        <v>25</v>
      </c>
      <c r="G3874" t="s">
        <v>12859</v>
      </c>
      <c r="H3874" t="s">
        <v>12860</v>
      </c>
    </row>
    <row r="3875" spans="1:8">
      <c r="A3875" t="n">
        <v>3874</v>
      </c>
      <c r="B3875" t="s">
        <v>8</v>
      </c>
      <c r="C3875" s="1" t="n">
        <v>41754.60372685185</v>
      </c>
      <c r="D3875" t="s">
        <v>12861</v>
      </c>
      <c r="E3875" t="s">
        <v>12862</v>
      </c>
      <c r="F3875" t="s">
        <v>12863</v>
      </c>
      <c r="G3875" t="s">
        <v>12864</v>
      </c>
      <c r="H3875" t="s">
        <v>12865</v>
      </c>
    </row>
    <row r="3876" spans="1:8">
      <c r="A3876" t="n">
        <v>3875</v>
      </c>
      <c r="B3876" t="s">
        <v>8</v>
      </c>
      <c r="C3876" s="1" t="n">
        <v>39799.67576388889</v>
      </c>
      <c r="D3876" t="s">
        <v>12866</v>
      </c>
      <c r="E3876" t="s">
        <v>1808</v>
      </c>
      <c r="F3876" t="s">
        <v>12867</v>
      </c>
      <c r="G3876" t="s">
        <v>12868</v>
      </c>
      <c r="H3876" t="s">
        <v>12869</v>
      </c>
    </row>
    <row r="3877" spans="1:8">
      <c r="A3877" t="n">
        <v>3876</v>
      </c>
      <c r="B3877" t="s">
        <v>8</v>
      </c>
      <c r="C3877" s="1" t="n">
        <v>42228.87432870371</v>
      </c>
      <c r="D3877" t="s">
        <v>12870</v>
      </c>
      <c r="E3877" t="s">
        <v>6600</v>
      </c>
      <c r="F3877" t="s">
        <v>25</v>
      </c>
      <c r="G3877" t="s">
        <v>6601</v>
      </c>
      <c r="H3877" t="s">
        <v>12871</v>
      </c>
    </row>
    <row r="3878" spans="1:8">
      <c r="A3878" t="n">
        <v>3877</v>
      </c>
      <c r="B3878" t="s">
        <v>8</v>
      </c>
      <c r="C3878" s="1" t="n">
        <v>42079.97658564815</v>
      </c>
      <c r="D3878" t="s">
        <v>12872</v>
      </c>
      <c r="E3878" t="s">
        <v>271</v>
      </c>
      <c r="F3878" t="s">
        <v>12873</v>
      </c>
      <c r="G3878" t="s">
        <v>12874</v>
      </c>
      <c r="H3878" t="s">
        <v>12875</v>
      </c>
    </row>
    <row r="3879" spans="1:8">
      <c r="A3879" t="n">
        <v>3878</v>
      </c>
      <c r="B3879" t="s">
        <v>1</v>
      </c>
      <c r="C3879" s="1" t="n">
        <v>42373.13079861111</v>
      </c>
      <c r="D3879" t="s">
        <v>12876</v>
      </c>
      <c r="E3879" t="s">
        <v>348</v>
      </c>
      <c r="F3879" t="s">
        <v>25</v>
      </c>
      <c r="G3879" t="s">
        <v>12877</v>
      </c>
      <c r="H3879" t="s">
        <v>12878</v>
      </c>
    </row>
    <row r="3880" spans="1:8">
      <c r="A3880" t="n">
        <v>3879</v>
      </c>
      <c r="B3880" t="s">
        <v>8</v>
      </c>
      <c r="C3880" s="1" t="n">
        <v>42428.63732638889</v>
      </c>
      <c r="D3880" t="s">
        <v>12879</v>
      </c>
      <c r="E3880" t="s">
        <v>25</v>
      </c>
      <c r="F3880" t="s">
        <v>12880</v>
      </c>
      <c r="G3880" t="s">
        <v>12881</v>
      </c>
      <c r="H3880" t="s">
        <v>12882</v>
      </c>
    </row>
    <row r="3881" spans="1:8">
      <c r="A3881" t="n">
        <v>3880</v>
      </c>
      <c r="B3881" t="s">
        <v>8</v>
      </c>
      <c r="C3881" s="1" t="n">
        <v>40632.63644675926</v>
      </c>
      <c r="D3881" t="s">
        <v>12883</v>
      </c>
      <c r="E3881" t="s">
        <v>10</v>
      </c>
      <c r="F3881" t="s">
        <v>12884</v>
      </c>
      <c r="G3881" t="s">
        <v>12885</v>
      </c>
      <c r="H3881" t="s">
        <v>12886</v>
      </c>
    </row>
    <row r="3882" spans="1:8">
      <c r="A3882" t="n">
        <v>3881</v>
      </c>
      <c r="B3882" t="s">
        <v>8</v>
      </c>
      <c r="C3882" s="1" t="n">
        <v>42414.58719907407</v>
      </c>
      <c r="D3882" t="s">
        <v>12887</v>
      </c>
      <c r="E3882" t="s">
        <v>12888</v>
      </c>
      <c r="F3882" t="s">
        <v>52</v>
      </c>
      <c r="G3882" t="s">
        <v>12889</v>
      </c>
      <c r="H3882" t="s">
        <v>12890</v>
      </c>
    </row>
    <row r="3883" spans="1:8">
      <c r="A3883" t="n">
        <v>3882</v>
      </c>
      <c r="B3883" t="s">
        <v>1</v>
      </c>
      <c r="C3883" s="1" t="n">
        <v>42123.76637731482</v>
      </c>
      <c r="D3883" t="s">
        <v>12891</v>
      </c>
      <c r="E3883" t="s">
        <v>8047</v>
      </c>
      <c r="F3883" t="s">
        <v>12892</v>
      </c>
      <c r="G3883" t="s">
        <v>12893</v>
      </c>
      <c r="H3883" t="s">
        <v>12894</v>
      </c>
    </row>
    <row r="3884" spans="1:8">
      <c r="A3884" t="n">
        <v>3883</v>
      </c>
      <c r="B3884" t="s">
        <v>8</v>
      </c>
      <c r="C3884" s="1" t="n">
        <v>42003.65858796296</v>
      </c>
      <c r="D3884" t="s">
        <v>12895</v>
      </c>
      <c r="E3884" t="s">
        <v>12896</v>
      </c>
      <c r="F3884" t="s">
        <v>555</v>
      </c>
      <c r="G3884" t="s">
        <v>12897</v>
      </c>
      <c r="H3884" t="s">
        <v>12898</v>
      </c>
    </row>
    <row r="3885" spans="1:8">
      <c r="A3885" t="n">
        <v>3884</v>
      </c>
      <c r="B3885" t="s">
        <v>1</v>
      </c>
      <c r="C3885" s="1" t="n">
        <v>42090.04856481482</v>
      </c>
      <c r="D3885" t="s">
        <v>12899</v>
      </c>
      <c r="E3885" t="s">
        <v>6203</v>
      </c>
      <c r="F3885" t="s">
        <v>8393</v>
      </c>
      <c r="G3885" t="s">
        <v>12900</v>
      </c>
      <c r="H3885" t="s">
        <v>12901</v>
      </c>
    </row>
    <row r="3886" spans="1:8">
      <c r="A3886" t="n">
        <v>3885</v>
      </c>
      <c r="B3886" t="s">
        <v>1</v>
      </c>
      <c r="C3886" s="1" t="n">
        <v>42016.08078703703</v>
      </c>
      <c r="D3886" t="s">
        <v>12902</v>
      </c>
      <c r="E3886" t="s">
        <v>2341</v>
      </c>
      <c r="F3886" t="s">
        <v>1264</v>
      </c>
      <c r="G3886" t="s">
        <v>12903</v>
      </c>
      <c r="H3886" t="s">
        <v>12904</v>
      </c>
    </row>
    <row r="3887" spans="1:8">
      <c r="A3887" t="n">
        <v>3886</v>
      </c>
      <c r="B3887" t="s">
        <v>8</v>
      </c>
      <c r="C3887" s="1" t="n">
        <v>40406.1512037037</v>
      </c>
      <c r="D3887" t="s">
        <v>12905</v>
      </c>
      <c r="E3887" t="s">
        <v>12906</v>
      </c>
      <c r="F3887" t="s">
        <v>12907</v>
      </c>
      <c r="G3887" t="s">
        <v>12908</v>
      </c>
      <c r="H3887" t="s">
        <v>12909</v>
      </c>
    </row>
    <row r="3888" spans="1:8">
      <c r="A3888" t="n">
        <v>3887</v>
      </c>
      <c r="B3888" t="s">
        <v>8</v>
      </c>
      <c r="C3888" s="1" t="n">
        <v>42160.83810185185</v>
      </c>
      <c r="D3888" t="s">
        <v>12910</v>
      </c>
      <c r="E3888" t="s">
        <v>739</v>
      </c>
      <c r="F3888" t="s">
        <v>25</v>
      </c>
      <c r="G3888" t="s">
        <v>12911</v>
      </c>
      <c r="H3888" t="s">
        <v>12912</v>
      </c>
    </row>
    <row r="3889" spans="1:8">
      <c r="A3889" t="n">
        <v>3888</v>
      </c>
      <c r="B3889" t="s">
        <v>8</v>
      </c>
      <c r="C3889" s="1" t="n">
        <v>39418.09939814815</v>
      </c>
      <c r="D3889" t="s">
        <v>12913</v>
      </c>
      <c r="E3889" t="s">
        <v>6886</v>
      </c>
      <c r="F3889" t="s">
        <v>12914</v>
      </c>
      <c r="G3889" t="s">
        <v>12915</v>
      </c>
      <c r="H3889" t="s">
        <v>12916</v>
      </c>
    </row>
    <row r="3890" spans="1:8">
      <c r="A3890" t="n">
        <v>3889</v>
      </c>
      <c r="B3890" t="s">
        <v>8</v>
      </c>
      <c r="C3890" s="1" t="n">
        <v>39471.70399305555</v>
      </c>
      <c r="D3890" t="s">
        <v>12917</v>
      </c>
      <c r="E3890" t="s">
        <v>1891</v>
      </c>
      <c r="F3890" t="s">
        <v>12918</v>
      </c>
      <c r="G3890" t="s">
        <v>12919</v>
      </c>
      <c r="H3890" t="s">
        <v>12920</v>
      </c>
    </row>
    <row r="3891" spans="1:8">
      <c r="A3891" t="n">
        <v>3890</v>
      </c>
      <c r="B3891" t="s">
        <v>8</v>
      </c>
      <c r="C3891" s="1" t="n">
        <v>42051.6760300926</v>
      </c>
      <c r="D3891" t="s">
        <v>12921</v>
      </c>
      <c r="E3891" t="s">
        <v>25</v>
      </c>
      <c r="F3891" t="s">
        <v>2099</v>
      </c>
      <c r="G3891" t="s">
        <v>8074</v>
      </c>
      <c r="H3891" t="s">
        <v>12922</v>
      </c>
    </row>
    <row r="3892" spans="1:8">
      <c r="A3892" t="n">
        <v>3891</v>
      </c>
      <c r="B3892" t="s">
        <v>8</v>
      </c>
      <c r="C3892" s="1" t="n">
        <v>42117.77189814814</v>
      </c>
      <c r="D3892" t="s">
        <v>12923</v>
      </c>
      <c r="E3892" t="s">
        <v>43</v>
      </c>
      <c r="F3892" t="s">
        <v>25</v>
      </c>
      <c r="G3892" t="s">
        <v>12924</v>
      </c>
      <c r="H3892" t="s">
        <v>12925</v>
      </c>
    </row>
    <row r="3893" spans="1:8">
      <c r="A3893" t="n">
        <v>3892</v>
      </c>
      <c r="B3893" t="s">
        <v>8</v>
      </c>
      <c r="C3893" s="1" t="n">
        <v>42087.58905092593</v>
      </c>
      <c r="D3893" t="s">
        <v>12926</v>
      </c>
      <c r="E3893" t="s">
        <v>12927</v>
      </c>
      <c r="F3893" t="s">
        <v>2394</v>
      </c>
      <c r="G3893" t="s">
        <v>12928</v>
      </c>
      <c r="H3893" t="s">
        <v>12929</v>
      </c>
    </row>
    <row r="3894" spans="1:8">
      <c r="A3894" t="n">
        <v>3893</v>
      </c>
      <c r="B3894" t="s">
        <v>8</v>
      </c>
      <c r="C3894" s="1" t="n">
        <v>42121.84178240741</v>
      </c>
      <c r="D3894" t="s">
        <v>12930</v>
      </c>
      <c r="E3894" t="s">
        <v>12931</v>
      </c>
      <c r="F3894" t="s">
        <v>25</v>
      </c>
      <c r="G3894" t="s">
        <v>12932</v>
      </c>
      <c r="H3894" t="s">
        <v>12933</v>
      </c>
    </row>
    <row r="3895" spans="1:8">
      <c r="A3895" t="n">
        <v>3894</v>
      </c>
      <c r="B3895" t="s">
        <v>8</v>
      </c>
      <c r="C3895" s="1" t="n">
        <v>39616.98645833333</v>
      </c>
      <c r="D3895" t="s">
        <v>12934</v>
      </c>
      <c r="E3895" t="s">
        <v>12935</v>
      </c>
      <c r="F3895" t="s">
        <v>12936</v>
      </c>
      <c r="G3895" t="s">
        <v>12937</v>
      </c>
      <c r="H3895" t="s">
        <v>12938</v>
      </c>
    </row>
    <row r="3896" spans="1:8">
      <c r="A3896" t="n">
        <v>3895</v>
      </c>
      <c r="B3896" t="s">
        <v>8</v>
      </c>
      <c r="C3896" s="1" t="n">
        <v>39793.16694444444</v>
      </c>
      <c r="D3896" t="s">
        <v>12939</v>
      </c>
      <c r="E3896" t="s">
        <v>1721</v>
      </c>
      <c r="G3896">
        <f>?big5?B?Rnc6ICCmzLDHtWWnQChNaWxsZXQgVGhlIEJlYXV0?=
	=?big5?B?eSBDb3VudHJ5c2lkZSkgveCqUg==?=</f>
        <v/>
      </c>
      <c r="H3896" t="s">
        <v>12940</v>
      </c>
    </row>
    <row r="3897" spans="1:8">
      <c r="A3897" t="n">
        <v>3896</v>
      </c>
      <c r="B3897" t="s">
        <v>1</v>
      </c>
      <c r="C3897" s="1" t="n">
        <v>42397.12447916667</v>
      </c>
      <c r="D3897" t="s">
        <v>12941</v>
      </c>
      <c r="E3897" t="s">
        <v>12942</v>
      </c>
      <c r="F3897" t="s">
        <v>331</v>
      </c>
      <c r="G3897" t="s">
        <v>12943</v>
      </c>
      <c r="H3897" t="s">
        <v>12944</v>
      </c>
    </row>
    <row r="3898" spans="1:8">
      <c r="A3898" t="n">
        <v>3897</v>
      </c>
      <c r="B3898" t="s">
        <v>8</v>
      </c>
      <c r="C3898" s="1" t="n">
        <v>42208.25574074074</v>
      </c>
      <c r="D3898" t="s">
        <v>12945</v>
      </c>
      <c r="E3898" t="s">
        <v>319</v>
      </c>
      <c r="F3898" t="s">
        <v>12946</v>
      </c>
      <c r="G3898" t="s">
        <v>12947</v>
      </c>
      <c r="H3898" t="s">
        <v>12948</v>
      </c>
    </row>
    <row r="3899" spans="1:8">
      <c r="A3899" t="n">
        <v>3898</v>
      </c>
      <c r="B3899" t="s">
        <v>1</v>
      </c>
      <c r="C3899" s="1" t="n">
        <v>42312.99459490741</v>
      </c>
      <c r="D3899" t="s">
        <v>12949</v>
      </c>
      <c r="E3899" t="s">
        <v>8032</v>
      </c>
      <c r="F3899" t="s">
        <v>146</v>
      </c>
      <c r="G3899" t="s">
        <v>12950</v>
      </c>
      <c r="H3899" t="s">
        <v>12951</v>
      </c>
    </row>
    <row r="3900" spans="1:8">
      <c r="A3900" t="n">
        <v>3899</v>
      </c>
      <c r="B3900" t="s">
        <v>8</v>
      </c>
      <c r="C3900" s="1" t="n">
        <v>42107.88275462963</v>
      </c>
      <c r="D3900" t="s">
        <v>12952</v>
      </c>
      <c r="E3900" t="s">
        <v>597</v>
      </c>
      <c r="F3900" t="s">
        <v>25</v>
      </c>
      <c r="G3900" t="s">
        <v>12953</v>
      </c>
      <c r="H3900" t="s">
        <v>12954</v>
      </c>
    </row>
    <row r="3901" spans="1:8">
      <c r="A3901" t="n">
        <v>3900</v>
      </c>
      <c r="B3901" t="s">
        <v>1</v>
      </c>
      <c r="C3901" s="1" t="n">
        <v>42327.62413194445</v>
      </c>
      <c r="D3901" t="s">
        <v>12955</v>
      </c>
      <c r="E3901" t="s">
        <v>132</v>
      </c>
      <c r="F3901" t="s">
        <v>439</v>
      </c>
      <c r="G3901" t="s">
        <v>12956</v>
      </c>
      <c r="H3901" t="s">
        <v>12957</v>
      </c>
    </row>
    <row r="3902" spans="1:8">
      <c r="A3902" t="n">
        <v>3901</v>
      </c>
      <c r="B3902" t="s">
        <v>8</v>
      </c>
      <c r="C3902" s="1" t="n">
        <v>42214.64840277778</v>
      </c>
      <c r="D3902" t="s">
        <v>12958</v>
      </c>
      <c r="E3902" t="s">
        <v>660</v>
      </c>
      <c r="F3902" t="s">
        <v>25</v>
      </c>
      <c r="G3902" t="s">
        <v>12959</v>
      </c>
      <c r="H3902" t="s">
        <v>12960</v>
      </c>
    </row>
    <row r="3903" spans="1:8">
      <c r="A3903" t="n">
        <v>3902</v>
      </c>
      <c r="B3903" t="s">
        <v>8</v>
      </c>
      <c r="C3903" s="1" t="n">
        <v>39581.63658564815</v>
      </c>
      <c r="D3903" t="s">
        <v>12961</v>
      </c>
      <c r="E3903" t="s">
        <v>4043</v>
      </c>
      <c r="F3903" t="s">
        <v>473</v>
      </c>
      <c r="G3903" t="s">
        <v>12962</v>
      </c>
      <c r="H3903" t="s">
        <v>12963</v>
      </c>
    </row>
    <row r="3904" spans="1:8">
      <c r="A3904" t="n">
        <v>3903</v>
      </c>
      <c r="B3904" t="s">
        <v>8</v>
      </c>
      <c r="C3904" s="1" t="n">
        <v>42330.54871527778</v>
      </c>
      <c r="D3904" t="s">
        <v>12964</v>
      </c>
      <c r="E3904" t="s">
        <v>25</v>
      </c>
      <c r="F3904" t="s">
        <v>12965</v>
      </c>
      <c r="G3904" t="s">
        <v>12966</v>
      </c>
      <c r="H3904" t="s">
        <v>12967</v>
      </c>
    </row>
    <row r="3905" spans="1:8">
      <c r="A3905" t="n">
        <v>3904</v>
      </c>
      <c r="B3905" t="s">
        <v>8</v>
      </c>
      <c r="C3905" s="1" t="n">
        <v>41211.5040625</v>
      </c>
      <c r="D3905" t="s">
        <v>12968</v>
      </c>
      <c r="E3905" t="s">
        <v>559</v>
      </c>
      <c r="F3905" t="s">
        <v>560</v>
      </c>
      <c r="G3905" t="s">
        <v>12969</v>
      </c>
      <c r="H3905" t="s">
        <v>12970</v>
      </c>
    </row>
    <row r="3906" spans="1:8">
      <c r="A3906" t="n">
        <v>3905</v>
      </c>
      <c r="B3906" t="s">
        <v>8</v>
      </c>
      <c r="C3906" s="1" t="n">
        <v>42405.96780092592</v>
      </c>
      <c r="D3906" t="s">
        <v>12971</v>
      </c>
      <c r="E3906" t="s">
        <v>8037</v>
      </c>
      <c r="F3906" t="s">
        <v>25</v>
      </c>
      <c r="G3906">
        <f>?Windows-1252?Q?Why_Hillary_Clinton_won=92t_release_transcripts_of_her_p?=
 =?Windows-1252?Q?aid_Goldman_Sachs_speeches_-_The_Washington_Post?=</f>
        <v/>
      </c>
      <c r="H3906" t="s">
        <v>12972</v>
      </c>
    </row>
    <row r="3907" spans="1:8">
      <c r="A3907" t="n">
        <v>3906</v>
      </c>
      <c r="B3907" t="s">
        <v>8</v>
      </c>
      <c r="C3907" s="1" t="n">
        <v>39902.85288194445</v>
      </c>
      <c r="D3907" t="s">
        <v>12973</v>
      </c>
      <c r="E3907" t="s">
        <v>7518</v>
      </c>
      <c r="F3907" t="s">
        <v>387</v>
      </c>
      <c r="G3907" t="s">
        <v>12974</v>
      </c>
      <c r="H3907" t="s">
        <v>12975</v>
      </c>
    </row>
    <row r="3908" spans="1:8">
      <c r="A3908" t="n">
        <v>3907</v>
      </c>
      <c r="B3908" t="s">
        <v>8</v>
      </c>
      <c r="C3908" s="1" t="n">
        <v>42244.14476851852</v>
      </c>
      <c r="D3908" t="s">
        <v>12976</v>
      </c>
      <c r="E3908" t="s">
        <v>8867</v>
      </c>
      <c r="F3908" t="s">
        <v>12977</v>
      </c>
      <c r="G3908" t="s">
        <v>12978</v>
      </c>
      <c r="H3908" t="s">
        <v>12979</v>
      </c>
    </row>
    <row r="3909" spans="1:8">
      <c r="A3909" t="n">
        <v>3908</v>
      </c>
      <c r="B3909" t="s">
        <v>8</v>
      </c>
      <c r="C3909" s="1" t="n">
        <v>42026.95217592592</v>
      </c>
      <c r="D3909" t="s">
        <v>12980</v>
      </c>
      <c r="E3909" t="s">
        <v>8859</v>
      </c>
      <c r="F3909" t="s">
        <v>8860</v>
      </c>
      <c r="G3909" t="s">
        <v>12981</v>
      </c>
      <c r="H3909" t="s">
        <v>12982</v>
      </c>
    </row>
    <row r="3910" spans="1:8">
      <c r="A3910" t="n">
        <v>3909</v>
      </c>
      <c r="B3910" t="s">
        <v>8</v>
      </c>
      <c r="C3910" s="1" t="n">
        <v>42093.39509259259</v>
      </c>
      <c r="D3910" t="s">
        <v>12983</v>
      </c>
      <c r="E3910" t="s">
        <v>749</v>
      </c>
      <c r="F3910" t="s">
        <v>12984</v>
      </c>
      <c r="G3910" t="s">
        <v>12985</v>
      </c>
      <c r="H3910" t="s">
        <v>12986</v>
      </c>
    </row>
    <row r="3911" spans="1:8">
      <c r="A3911" t="n">
        <v>3910</v>
      </c>
      <c r="B3911" t="s">
        <v>1</v>
      </c>
      <c r="C3911" s="1" t="n">
        <v>42170.53997685185</v>
      </c>
      <c r="D3911" t="s">
        <v>12987</v>
      </c>
      <c r="E3911" t="s">
        <v>344</v>
      </c>
      <c r="F3911" t="s">
        <v>25</v>
      </c>
      <c r="G3911" t="s">
        <v>345</v>
      </c>
      <c r="H3911" t="s">
        <v>12988</v>
      </c>
    </row>
    <row r="3912" spans="1:8">
      <c r="A3912" t="n">
        <v>3911</v>
      </c>
      <c r="B3912" t="s">
        <v>8</v>
      </c>
      <c r="C3912" s="1" t="n">
        <v>40574.66921296297</v>
      </c>
      <c r="D3912" t="s">
        <v>12989</v>
      </c>
      <c r="E3912" t="s">
        <v>12990</v>
      </c>
      <c r="G3912" t="s">
        <v>12991</v>
      </c>
      <c r="H3912" t="s">
        <v>12992</v>
      </c>
    </row>
    <row r="3913" spans="1:8">
      <c r="A3913" t="n">
        <v>3912</v>
      </c>
      <c r="B3913" t="s">
        <v>1</v>
      </c>
      <c r="C3913" s="1" t="n">
        <v>42255.02592592593</v>
      </c>
      <c r="D3913" t="s">
        <v>12993</v>
      </c>
      <c r="E3913" t="s">
        <v>381</v>
      </c>
      <c r="F3913" t="s">
        <v>12994</v>
      </c>
      <c r="G3913" t="s">
        <v>12995</v>
      </c>
      <c r="H3913" t="s">
        <v>12996</v>
      </c>
    </row>
    <row r="3914" spans="1:8">
      <c r="A3914" t="n">
        <v>3913</v>
      </c>
      <c r="B3914" t="s">
        <v>8</v>
      </c>
      <c r="C3914" s="1" t="n">
        <v>42326.98415509259</v>
      </c>
      <c r="D3914" t="s">
        <v>12997</v>
      </c>
      <c r="E3914" t="s">
        <v>12998</v>
      </c>
      <c r="F3914" t="s">
        <v>25</v>
      </c>
      <c r="G3914" t="s">
        <v>10530</v>
      </c>
      <c r="H3914" t="s">
        <v>12999</v>
      </c>
    </row>
    <row r="3915" spans="1:8">
      <c r="A3915" t="n">
        <v>3914</v>
      </c>
      <c r="B3915" t="s">
        <v>8</v>
      </c>
      <c r="C3915" s="1" t="n">
        <v>42139.81950231481</v>
      </c>
      <c r="D3915" t="s">
        <v>13000</v>
      </c>
      <c r="E3915" t="s">
        <v>25</v>
      </c>
      <c r="F3915" t="s">
        <v>24</v>
      </c>
      <c r="G3915" t="s">
        <v>13001</v>
      </c>
      <c r="H3915" t="s">
        <v>13002</v>
      </c>
    </row>
    <row r="3916" spans="1:8">
      <c r="A3916" t="n">
        <v>3915</v>
      </c>
      <c r="B3916" t="s">
        <v>8</v>
      </c>
      <c r="C3916" s="1" t="n">
        <v>42407.11990740741</v>
      </c>
      <c r="D3916" t="s">
        <v>13003</v>
      </c>
      <c r="E3916" t="s">
        <v>13004</v>
      </c>
      <c r="F3916" t="s">
        <v>13005</v>
      </c>
      <c r="G3916" t="s">
        <v>13006</v>
      </c>
      <c r="H3916" t="s">
        <v>13007</v>
      </c>
    </row>
    <row r="3917" spans="1:8">
      <c r="A3917" t="n">
        <v>3916</v>
      </c>
      <c r="B3917" t="s">
        <v>8</v>
      </c>
      <c r="C3917" s="1" t="n">
        <v>42386.82534722222</v>
      </c>
      <c r="D3917" t="s">
        <v>13008</v>
      </c>
      <c r="E3917" t="s">
        <v>13009</v>
      </c>
      <c r="F3917" t="s">
        <v>25</v>
      </c>
      <c r="G3917" t="s">
        <v>13010</v>
      </c>
      <c r="H3917" t="s">
        <v>13011</v>
      </c>
    </row>
    <row r="3918" spans="1:8">
      <c r="A3918" t="n">
        <v>3917</v>
      </c>
      <c r="B3918" t="s">
        <v>8</v>
      </c>
      <c r="C3918" s="1" t="n">
        <v>42257.919375</v>
      </c>
      <c r="D3918" t="s">
        <v>13012</v>
      </c>
      <c r="E3918" t="s">
        <v>6747</v>
      </c>
      <c r="F3918">
        <f>?utf-8?B?xLBzbWFpbCDDh29iYW5vxJ9sdQ==?= &lt;icobanoglu@mfa.gov.tr&gt;</f>
        <v/>
      </c>
      <c r="G3918" t="s">
        <v>13013</v>
      </c>
      <c r="H3918" t="s">
        <v>13014</v>
      </c>
    </row>
    <row r="3919" spans="1:8">
      <c r="A3919" t="n">
        <v>3918</v>
      </c>
      <c r="B3919" t="s">
        <v>8</v>
      </c>
      <c r="C3919" s="1" t="n">
        <v>39748.58155092593</v>
      </c>
      <c r="D3919" t="s">
        <v>13015</v>
      </c>
      <c r="E3919" t="s">
        <v>56</v>
      </c>
      <c r="F3919" t="s">
        <v>5062</v>
      </c>
      <c r="G3919" t="s">
        <v>13016</v>
      </c>
      <c r="H3919" t="s">
        <v>13017</v>
      </c>
    </row>
    <row r="3920" spans="1:8">
      <c r="A3920" t="n">
        <v>3919</v>
      </c>
      <c r="B3920" t="s">
        <v>1</v>
      </c>
      <c r="C3920" s="1" t="n">
        <v>42300.66527777778</v>
      </c>
      <c r="D3920" t="s">
        <v>13018</v>
      </c>
      <c r="E3920" t="s">
        <v>24</v>
      </c>
      <c r="F3920" t="s">
        <v>25</v>
      </c>
      <c r="G3920" t="s">
        <v>13019</v>
      </c>
      <c r="H3920" t="s">
        <v>13020</v>
      </c>
    </row>
    <row r="3921" spans="1:8">
      <c r="A3921" t="n">
        <v>3920</v>
      </c>
      <c r="B3921" t="s">
        <v>8</v>
      </c>
      <c r="C3921" s="1" t="n">
        <v>39484.80657407407</v>
      </c>
      <c r="D3921" t="s">
        <v>13021</v>
      </c>
      <c r="E3921" t="s">
        <v>376</v>
      </c>
      <c r="F3921" t="s">
        <v>13022</v>
      </c>
      <c r="G3921" t="s">
        <v>13023</v>
      </c>
      <c r="H3921" t="s">
        <v>13024</v>
      </c>
    </row>
    <row r="3922" spans="1:8">
      <c r="A3922" t="n">
        <v>3921</v>
      </c>
      <c r="B3922" t="s">
        <v>8</v>
      </c>
      <c r="C3922" s="1" t="n">
        <v>42051.18195601852</v>
      </c>
      <c r="D3922" t="s">
        <v>13025</v>
      </c>
      <c r="E3922" t="s">
        <v>13026</v>
      </c>
      <c r="F3922" t="s">
        <v>25</v>
      </c>
      <c r="G3922" t="s">
        <v>12307</v>
      </c>
      <c r="H3922" t="s">
        <v>13027</v>
      </c>
    </row>
    <row r="3923" spans="1:8">
      <c r="A3923" t="n">
        <v>3922</v>
      </c>
      <c r="B3923" t="s">
        <v>8</v>
      </c>
      <c r="C3923" s="1" t="n">
        <v>42214.11298611111</v>
      </c>
      <c r="D3923" t="s">
        <v>13028</v>
      </c>
      <c r="E3923" t="s">
        <v>7254</v>
      </c>
      <c r="F3923" t="s">
        <v>13029</v>
      </c>
      <c r="G3923" t="s">
        <v>13030</v>
      </c>
      <c r="H3923" t="s">
        <v>13031</v>
      </c>
    </row>
    <row r="3924" spans="1:8">
      <c r="A3924" t="n">
        <v>3923</v>
      </c>
      <c r="B3924" t="s">
        <v>1</v>
      </c>
      <c r="C3924" s="1" t="n">
        <v>42191.59013888889</v>
      </c>
      <c r="D3924" t="s">
        <v>13032</v>
      </c>
      <c r="E3924" t="s">
        <v>6203</v>
      </c>
      <c r="F3924" t="s">
        <v>4949</v>
      </c>
      <c r="G3924" t="s">
        <v>13033</v>
      </c>
      <c r="H3924" t="s">
        <v>13034</v>
      </c>
    </row>
    <row r="3925" spans="1:8">
      <c r="A3925" t="n">
        <v>3924</v>
      </c>
      <c r="B3925" t="s">
        <v>1</v>
      </c>
      <c r="C3925" s="1" t="n">
        <v>42357.85717592593</v>
      </c>
      <c r="D3925" t="s">
        <v>13035</v>
      </c>
      <c r="E3925" t="s">
        <v>13036</v>
      </c>
      <c r="F3925" t="s">
        <v>56</v>
      </c>
      <c r="G3925" t="s">
        <v>13037</v>
      </c>
      <c r="H3925" t="s">
        <v>13038</v>
      </c>
    </row>
    <row r="3926" spans="1:8">
      <c r="A3926" t="n">
        <v>3925</v>
      </c>
      <c r="B3926" t="s">
        <v>8</v>
      </c>
      <c r="C3926" s="1" t="n">
        <v>42218.49690972222</v>
      </c>
      <c r="D3926" t="s">
        <v>13039</v>
      </c>
      <c r="E3926" t="s">
        <v>13040</v>
      </c>
      <c r="F3926" t="s">
        <v>13041</v>
      </c>
      <c r="G3926" t="s">
        <v>13042</v>
      </c>
      <c r="H3926" t="s">
        <v>13043</v>
      </c>
    </row>
    <row r="3927" spans="1:8">
      <c r="A3927" t="n">
        <v>3926</v>
      </c>
      <c r="B3927" t="s">
        <v>1</v>
      </c>
      <c r="C3927" s="1" t="n">
        <v>41685.7419212963</v>
      </c>
      <c r="D3927" t="s">
        <v>13044</v>
      </c>
      <c r="E3927" t="s">
        <v>13045</v>
      </c>
      <c r="F3927" t="s">
        <v>56</v>
      </c>
      <c r="G3927" t="s">
        <v>13046</v>
      </c>
      <c r="H3927" t="s">
        <v>13047</v>
      </c>
    </row>
    <row r="3928" spans="1:8">
      <c r="A3928" t="n">
        <v>3927</v>
      </c>
      <c r="B3928" t="s">
        <v>8</v>
      </c>
      <c r="C3928" s="1" t="n">
        <v>41450.86540509259</v>
      </c>
      <c r="D3928" t="s">
        <v>13048</v>
      </c>
      <c r="E3928" t="s">
        <v>1822</v>
      </c>
      <c r="F3928" t="s">
        <v>25</v>
      </c>
      <c r="G3928" t="s">
        <v>13049</v>
      </c>
      <c r="H3928" t="s">
        <v>13050</v>
      </c>
    </row>
    <row r="3929" spans="1:8">
      <c r="A3929" t="n">
        <v>3928</v>
      </c>
      <c r="B3929" t="s">
        <v>8</v>
      </c>
      <c r="C3929" s="1" t="n">
        <v>39605.53048611111</v>
      </c>
      <c r="D3929" t="s">
        <v>13051</v>
      </c>
      <c r="E3929" t="s">
        <v>2198</v>
      </c>
      <c r="F3929" t="s">
        <v>2394</v>
      </c>
      <c r="G3929" t="s">
        <v>13052</v>
      </c>
      <c r="H3929" t="s">
        <v>13053</v>
      </c>
    </row>
    <row r="3930" spans="1:8">
      <c r="A3930" t="n">
        <v>3929</v>
      </c>
      <c r="B3930" t="s">
        <v>8</v>
      </c>
      <c r="C3930" s="1" t="n">
        <v>39539.88554398148</v>
      </c>
      <c r="D3930" t="s">
        <v>13054</v>
      </c>
      <c r="E3930" t="s">
        <v>13055</v>
      </c>
      <c r="F3930" t="s">
        <v>56</v>
      </c>
      <c r="G3930" t="s">
        <v>13056</v>
      </c>
      <c r="H3930" t="s">
        <v>13057</v>
      </c>
    </row>
    <row r="3931" spans="1:8">
      <c r="A3931" t="n">
        <v>3930</v>
      </c>
      <c r="B3931" t="s">
        <v>8</v>
      </c>
      <c r="C3931" s="1" t="n">
        <v>41788.01258101852</v>
      </c>
      <c r="D3931" t="s">
        <v>13058</v>
      </c>
      <c r="E3931" t="s">
        <v>13059</v>
      </c>
      <c r="F3931" t="s">
        <v>13060</v>
      </c>
      <c r="G3931" t="s">
        <v>13061</v>
      </c>
      <c r="H3931" t="s">
        <v>13062</v>
      </c>
    </row>
    <row r="3932" spans="1:8">
      <c r="A3932" t="n">
        <v>3931</v>
      </c>
      <c r="B3932" t="s">
        <v>8</v>
      </c>
      <c r="C3932" s="1" t="n">
        <v>39579.58185185185</v>
      </c>
      <c r="D3932" t="s">
        <v>13063</v>
      </c>
      <c r="E3932" t="s">
        <v>3181</v>
      </c>
      <c r="F3932" t="s">
        <v>13064</v>
      </c>
      <c r="G3932" t="s">
        <v>13065</v>
      </c>
      <c r="H3932" t="s">
        <v>13066</v>
      </c>
    </row>
    <row r="3933" spans="1:8">
      <c r="A3933" t="n">
        <v>3932</v>
      </c>
      <c r="B3933" t="s">
        <v>8</v>
      </c>
      <c r="C3933" s="1" t="n">
        <v>41725.93170138889</v>
      </c>
      <c r="D3933" t="s">
        <v>13067</v>
      </c>
      <c r="E3933" t="s">
        <v>9998</v>
      </c>
      <c r="F3933" t="s">
        <v>10746</v>
      </c>
      <c r="G3933" t="s">
        <v>13068</v>
      </c>
      <c r="H3933" t="s">
        <v>13069</v>
      </c>
    </row>
    <row r="3934" spans="1:8">
      <c r="A3934" t="n">
        <v>3933</v>
      </c>
      <c r="B3934" t="s">
        <v>8</v>
      </c>
      <c r="C3934" s="1" t="n">
        <v>39699.80675925926</v>
      </c>
      <c r="D3934" t="s">
        <v>13070</v>
      </c>
      <c r="E3934" t="s">
        <v>376</v>
      </c>
      <c r="F3934" t="s">
        <v>477</v>
      </c>
      <c r="G3934" t="s">
        <v>13071</v>
      </c>
      <c r="H3934" t="s">
        <v>13072</v>
      </c>
    </row>
    <row r="3935" spans="1:8">
      <c r="A3935" t="n">
        <v>3934</v>
      </c>
      <c r="B3935" t="s">
        <v>1</v>
      </c>
      <c r="C3935" s="1" t="n">
        <v>42294.51517361111</v>
      </c>
      <c r="D3935" t="s">
        <v>13073</v>
      </c>
      <c r="E3935" t="s">
        <v>6203</v>
      </c>
      <c r="F3935" t="s">
        <v>13074</v>
      </c>
      <c r="G3935" t="s">
        <v>5888</v>
      </c>
      <c r="H3935" t="s">
        <v>13075</v>
      </c>
    </row>
    <row r="3936" spans="1:8">
      <c r="A3936" t="n">
        <v>3935</v>
      </c>
      <c r="B3936" t="s">
        <v>8</v>
      </c>
      <c r="C3936" s="1" t="n">
        <v>39768.71989583333</v>
      </c>
      <c r="D3936" t="s">
        <v>13076</v>
      </c>
      <c r="E3936" t="s">
        <v>3851</v>
      </c>
      <c r="F3936" t="s">
        <v>13077</v>
      </c>
      <c r="G3936" t="s">
        <v>13078</v>
      </c>
      <c r="H3936" t="s">
        <v>13079</v>
      </c>
    </row>
    <row r="3937" spans="1:8">
      <c r="A3937" t="n">
        <v>3936</v>
      </c>
      <c r="B3937" t="s">
        <v>8</v>
      </c>
      <c r="C3937" s="1" t="n">
        <v>40458.64329861111</v>
      </c>
      <c r="D3937" t="s">
        <v>13080</v>
      </c>
      <c r="E3937" t="s">
        <v>13081</v>
      </c>
      <c r="F3937" t="s">
        <v>2769</v>
      </c>
      <c r="G3937" t="s">
        <v>13082</v>
      </c>
      <c r="H3937" t="s">
        <v>13083</v>
      </c>
    </row>
    <row r="3938" spans="1:8">
      <c r="A3938" t="n">
        <v>3937</v>
      </c>
      <c r="B3938" t="s">
        <v>1</v>
      </c>
      <c r="C3938" s="1" t="n">
        <v>42272.93663194445</v>
      </c>
      <c r="D3938" t="s">
        <v>13084</v>
      </c>
      <c r="E3938" t="s">
        <v>348</v>
      </c>
      <c r="F3938" t="s">
        <v>25</v>
      </c>
      <c r="G3938" t="s">
        <v>13085</v>
      </c>
      <c r="H3938" t="s">
        <v>13086</v>
      </c>
    </row>
    <row r="3939" spans="1:8">
      <c r="A3939" t="n">
        <v>3938</v>
      </c>
      <c r="B3939" t="s">
        <v>8</v>
      </c>
      <c r="C3939" s="1" t="n">
        <v>39723.48038194444</v>
      </c>
      <c r="D3939" t="s">
        <v>13087</v>
      </c>
      <c r="E3939" t="s">
        <v>56</v>
      </c>
      <c r="F3939" t="s">
        <v>9487</v>
      </c>
      <c r="G3939" t="s">
        <v>13088</v>
      </c>
      <c r="H3939" t="s">
        <v>13089</v>
      </c>
    </row>
    <row r="3940" spans="1:8">
      <c r="A3940" t="n">
        <v>3939</v>
      </c>
      <c r="B3940" t="s">
        <v>8</v>
      </c>
      <c r="C3940" s="1" t="n">
        <v>42207.77265046296</v>
      </c>
      <c r="D3940" t="s">
        <v>13090</v>
      </c>
      <c r="E3940" t="s">
        <v>6073</v>
      </c>
      <c r="F3940" t="s">
        <v>56</v>
      </c>
      <c r="G3940" t="s">
        <v>13091</v>
      </c>
      <c r="H3940" t="s">
        <v>13092</v>
      </c>
    </row>
    <row r="3941" spans="1:8">
      <c r="A3941" t="n">
        <v>3940</v>
      </c>
      <c r="B3941" t="s">
        <v>8</v>
      </c>
      <c r="C3941" s="1" t="n">
        <v>42405.71873842592</v>
      </c>
      <c r="D3941" t="s">
        <v>13093</v>
      </c>
      <c r="E3941" t="s">
        <v>13094</v>
      </c>
      <c r="F3941" t="s">
        <v>13095</v>
      </c>
      <c r="G3941" t="s">
        <v>13096</v>
      </c>
      <c r="H3941" t="s">
        <v>13097</v>
      </c>
    </row>
    <row r="3942" spans="1:8">
      <c r="A3942" t="n">
        <v>3941</v>
      </c>
      <c r="B3942" t="s">
        <v>8</v>
      </c>
      <c r="C3942" s="1" t="n">
        <v>42374.08848379629</v>
      </c>
      <c r="D3942" t="s">
        <v>13098</v>
      </c>
      <c r="E3942" t="s">
        <v>3168</v>
      </c>
      <c r="F3942" t="s">
        <v>13099</v>
      </c>
      <c r="G3942" t="s">
        <v>13100</v>
      </c>
      <c r="H3942" t="s">
        <v>13101</v>
      </c>
    </row>
    <row r="3943" spans="1:8">
      <c r="A3943" t="n">
        <v>3942</v>
      </c>
      <c r="B3943" t="s">
        <v>8</v>
      </c>
      <c r="C3943" s="1" t="n">
        <v>40857.63144675926</v>
      </c>
      <c r="D3943" t="s">
        <v>13102</v>
      </c>
      <c r="E3943" t="s">
        <v>13103</v>
      </c>
      <c r="F3943" t="s">
        <v>25</v>
      </c>
      <c r="G3943" t="s">
        <v>13104</v>
      </c>
      <c r="H3943" t="s">
        <v>13105</v>
      </c>
    </row>
    <row r="3944" spans="1:8">
      <c r="A3944" t="n">
        <v>3943</v>
      </c>
      <c r="B3944" t="s">
        <v>8</v>
      </c>
      <c r="C3944" s="1" t="n">
        <v>39762.03537037037</v>
      </c>
      <c r="D3944" t="s">
        <v>13106</v>
      </c>
      <c r="E3944" t="s">
        <v>13107</v>
      </c>
      <c r="G3944" t="s">
        <v>13108</v>
      </c>
      <c r="H3944" t="s">
        <v>13109</v>
      </c>
    </row>
    <row r="3945" spans="1:8">
      <c r="A3945" t="n">
        <v>3944</v>
      </c>
      <c r="B3945" t="s">
        <v>8</v>
      </c>
      <c r="C3945" s="1" t="n">
        <v>42187.61392361111</v>
      </c>
      <c r="D3945" t="s">
        <v>13110</v>
      </c>
      <c r="E3945" t="s">
        <v>6886</v>
      </c>
      <c r="F3945" t="s">
        <v>25</v>
      </c>
      <c r="G3945" t="s">
        <v>13111</v>
      </c>
      <c r="H3945" t="s">
        <v>13112</v>
      </c>
    </row>
    <row r="3946" spans="1:8">
      <c r="A3946" t="n">
        <v>3945</v>
      </c>
      <c r="B3946" t="s">
        <v>8</v>
      </c>
      <c r="C3946" s="1" t="n">
        <v>41724.90625</v>
      </c>
      <c r="D3946" t="s">
        <v>13113</v>
      </c>
      <c r="E3946" t="s">
        <v>9725</v>
      </c>
      <c r="F3946" t="s">
        <v>9725</v>
      </c>
      <c r="G3946" t="s">
        <v>13114</v>
      </c>
      <c r="H3946" t="s">
        <v>13115</v>
      </c>
    </row>
    <row r="3947" spans="1:8">
      <c r="A3947" t="n">
        <v>3946</v>
      </c>
      <c r="B3947" t="s">
        <v>8</v>
      </c>
      <c r="C3947" s="1" t="n">
        <v>42046.98391203704</v>
      </c>
      <c r="D3947" t="s">
        <v>13116</v>
      </c>
      <c r="E3947" t="s">
        <v>25</v>
      </c>
      <c r="F3947" t="s">
        <v>7096</v>
      </c>
      <c r="G3947" t="s">
        <v>13117</v>
      </c>
      <c r="H3947" t="s">
        <v>13118</v>
      </c>
    </row>
    <row r="3948" spans="1:8">
      <c r="A3948" t="n">
        <v>3947</v>
      </c>
      <c r="B3948" t="s">
        <v>1</v>
      </c>
      <c r="C3948" s="1" t="n">
        <v>42220.08572916667</v>
      </c>
      <c r="D3948" t="s">
        <v>13119</v>
      </c>
      <c r="E3948" t="s">
        <v>1731</v>
      </c>
      <c r="F3948" t="s">
        <v>8235</v>
      </c>
      <c r="G3948" t="s">
        <v>13120</v>
      </c>
      <c r="H3948" t="s">
        <v>13121</v>
      </c>
    </row>
    <row r="3949" spans="1:8">
      <c r="A3949" t="n">
        <v>3948</v>
      </c>
      <c r="B3949" t="s">
        <v>8</v>
      </c>
      <c r="C3949" s="1" t="n">
        <v>41888.83231481481</v>
      </c>
      <c r="D3949" t="s">
        <v>13122</v>
      </c>
      <c r="E3949" t="s">
        <v>12794</v>
      </c>
      <c r="F3949" t="s">
        <v>6203</v>
      </c>
      <c r="G3949" t="s">
        <v>13123</v>
      </c>
      <c r="H3949" t="s">
        <v>13124</v>
      </c>
    </row>
    <row r="3950" spans="1:8">
      <c r="A3950" t="n">
        <v>3949</v>
      </c>
      <c r="B3950" t="s">
        <v>8</v>
      </c>
      <c r="C3950" s="1" t="n">
        <v>42155.63077546296</v>
      </c>
      <c r="D3950" t="s">
        <v>13125</v>
      </c>
      <c r="E3950" t="s">
        <v>25</v>
      </c>
      <c r="F3950" t="s">
        <v>13126</v>
      </c>
      <c r="G3950" t="s">
        <v>5888</v>
      </c>
      <c r="H3950" t="s">
        <v>13127</v>
      </c>
    </row>
    <row r="3951" spans="1:8">
      <c r="A3951" t="n">
        <v>3950</v>
      </c>
      <c r="B3951" t="s">
        <v>8</v>
      </c>
      <c r="C3951" s="1" t="n">
        <v>42296.83591435185</v>
      </c>
      <c r="D3951" t="s">
        <v>13128</v>
      </c>
      <c r="E3951" t="s">
        <v>13129</v>
      </c>
      <c r="F3951" t="s">
        <v>555</v>
      </c>
      <c r="G3951">
        <f>?utf-8?Q?[URGENT] =E2=9E=A1=EF=B8=8E Need John to respond:?=</f>
        <v/>
      </c>
      <c r="H3951" t="s">
        <v>13130</v>
      </c>
    </row>
    <row r="3952" spans="1:8">
      <c r="A3952" t="n">
        <v>3951</v>
      </c>
      <c r="B3952" t="s">
        <v>8</v>
      </c>
      <c r="C3952" s="1" t="n">
        <v>42439.86825231482</v>
      </c>
      <c r="D3952" t="s">
        <v>13131</v>
      </c>
      <c r="E3952" t="s">
        <v>25</v>
      </c>
      <c r="F3952" t="s">
        <v>1731</v>
      </c>
      <c r="G3952" t="s">
        <v>13132</v>
      </c>
      <c r="H3952" t="s">
        <v>13133</v>
      </c>
    </row>
    <row r="3953" spans="1:8">
      <c r="A3953" t="n">
        <v>3952</v>
      </c>
      <c r="B3953" t="s">
        <v>8</v>
      </c>
      <c r="C3953" s="1" t="n">
        <v>42145.67081018518</v>
      </c>
      <c r="D3953" t="s">
        <v>13134</v>
      </c>
      <c r="E3953" t="s">
        <v>10871</v>
      </c>
      <c r="F3953" t="s">
        <v>25</v>
      </c>
      <c r="G3953" t="s">
        <v>13135</v>
      </c>
      <c r="H3953" t="s">
        <v>13136</v>
      </c>
    </row>
    <row r="3954" spans="1:8">
      <c r="A3954" t="n">
        <v>3953</v>
      </c>
      <c r="B3954" t="s">
        <v>8</v>
      </c>
      <c r="C3954" s="1" t="n">
        <v>42358.76549768518</v>
      </c>
      <c r="D3954" t="s">
        <v>13137</v>
      </c>
      <c r="E3954" t="s">
        <v>13138</v>
      </c>
      <c r="F3954" t="s">
        <v>56</v>
      </c>
      <c r="G3954" t="s">
        <v>13139</v>
      </c>
      <c r="H3954" t="s">
        <v>13140</v>
      </c>
    </row>
    <row r="3955" spans="1:8">
      <c r="A3955" t="n">
        <v>3954</v>
      </c>
      <c r="B3955" t="s">
        <v>8</v>
      </c>
      <c r="C3955" s="1" t="n">
        <v>41950.86400462963</v>
      </c>
      <c r="D3955" t="s">
        <v>13141</v>
      </c>
      <c r="E3955" t="s">
        <v>13142</v>
      </c>
      <c r="F3955" t="s">
        <v>4078</v>
      </c>
      <c r="G3955" t="s">
        <v>13143</v>
      </c>
      <c r="H3955" t="s">
        <v>13144</v>
      </c>
    </row>
    <row r="3956" spans="1:8">
      <c r="A3956" t="n">
        <v>3955</v>
      </c>
      <c r="B3956" t="s">
        <v>8</v>
      </c>
      <c r="C3956" s="1" t="n">
        <v>39825.57555555556</v>
      </c>
      <c r="D3956" t="s">
        <v>13145</v>
      </c>
      <c r="E3956" t="s">
        <v>1721</v>
      </c>
      <c r="G3956">
        <f>?big5?B?IL/VqKm6uLz6uXu8+rKxqnA=?=</f>
        <v/>
      </c>
      <c r="H3956" t="s">
        <v>13146</v>
      </c>
    </row>
    <row r="3957" spans="1:8">
      <c r="A3957" t="n">
        <v>3956</v>
      </c>
      <c r="B3957" t="s">
        <v>8</v>
      </c>
      <c r="C3957" s="1" t="n">
        <v>42159.60232638889</v>
      </c>
      <c r="D3957" t="s">
        <v>13147</v>
      </c>
      <c r="E3957" t="s">
        <v>5053</v>
      </c>
      <c r="F3957" t="s">
        <v>25</v>
      </c>
      <c r="G3957" t="s">
        <v>13148</v>
      </c>
      <c r="H3957" t="s">
        <v>13149</v>
      </c>
    </row>
    <row r="3958" spans="1:8">
      <c r="A3958" t="n">
        <v>3957</v>
      </c>
      <c r="B3958" t="s">
        <v>8</v>
      </c>
      <c r="C3958" s="1" t="n">
        <v>42448.86665509259</v>
      </c>
      <c r="D3958" t="s">
        <v>13150</v>
      </c>
      <c r="E3958" t="s">
        <v>25</v>
      </c>
      <c r="F3958" t="s">
        <v>13151</v>
      </c>
      <c r="G3958" t="s">
        <v>13152</v>
      </c>
      <c r="H3958" t="s">
        <v>13153</v>
      </c>
    </row>
    <row r="3959" spans="1:8">
      <c r="A3959" t="n">
        <v>3958</v>
      </c>
      <c r="B3959" t="s">
        <v>8</v>
      </c>
      <c r="C3959" s="1" t="n">
        <v>39646.6989699074</v>
      </c>
      <c r="D3959" t="s">
        <v>13154</v>
      </c>
      <c r="E3959" t="s">
        <v>10574</v>
      </c>
      <c r="F3959" t="s">
        <v>20</v>
      </c>
      <c r="G3959" t="s">
        <v>13155</v>
      </c>
      <c r="H3959" t="s">
        <v>13156</v>
      </c>
    </row>
    <row r="3960" spans="1:8">
      <c r="A3960" t="n">
        <v>3959</v>
      </c>
      <c r="B3960" t="s">
        <v>8</v>
      </c>
      <c r="C3960" s="1" t="n">
        <v>42389.73359953704</v>
      </c>
      <c r="D3960" t="s">
        <v>13157</v>
      </c>
      <c r="E3960" t="s">
        <v>13158</v>
      </c>
      <c r="F3960" t="s">
        <v>52</v>
      </c>
      <c r="G3960" t="s">
        <v>13159</v>
      </c>
      <c r="H3960" t="s">
        <v>13160</v>
      </c>
    </row>
    <row r="3961" spans="1:8">
      <c r="A3961" t="n">
        <v>3960</v>
      </c>
      <c r="B3961" t="s">
        <v>8</v>
      </c>
      <c r="C3961" s="1" t="n">
        <v>42247.93620370371</v>
      </c>
      <c r="D3961" t="s">
        <v>13161</v>
      </c>
      <c r="E3961" t="s">
        <v>12381</v>
      </c>
      <c r="F3961" t="s">
        <v>25</v>
      </c>
      <c r="G3961" t="s">
        <v>8228</v>
      </c>
      <c r="H3961" t="s">
        <v>13162</v>
      </c>
    </row>
    <row r="3962" spans="1:8">
      <c r="A3962" t="n">
        <v>3961</v>
      </c>
      <c r="B3962" t="s">
        <v>8</v>
      </c>
      <c r="C3962" s="1" t="n">
        <v>42267.83902777778</v>
      </c>
      <c r="D3962" t="s">
        <v>13163</v>
      </c>
      <c r="E3962" t="s">
        <v>12468</v>
      </c>
      <c r="F3962" t="s">
        <v>13164</v>
      </c>
      <c r="G3962" t="s">
        <v>13165</v>
      </c>
      <c r="H3962" t="s">
        <v>13166</v>
      </c>
    </row>
    <row r="3963" spans="1:8">
      <c r="A3963" t="n">
        <v>3962</v>
      </c>
      <c r="B3963" t="s">
        <v>8</v>
      </c>
      <c r="C3963" s="1" t="n">
        <v>41876.82841435185</v>
      </c>
      <c r="D3963" t="s">
        <v>13167</v>
      </c>
      <c r="E3963" t="s">
        <v>13168</v>
      </c>
      <c r="F3963" t="s">
        <v>555</v>
      </c>
      <c r="G3963" t="s">
        <v>13169</v>
      </c>
      <c r="H3963" t="s">
        <v>13170</v>
      </c>
    </row>
    <row r="3964" spans="1:8">
      <c r="A3964" t="n">
        <v>3963</v>
      </c>
      <c r="B3964" t="s">
        <v>1</v>
      </c>
      <c r="C3964" s="1" t="n">
        <v>41721.83875</v>
      </c>
      <c r="D3964" t="s">
        <v>13171</v>
      </c>
      <c r="E3964" t="s">
        <v>13172</v>
      </c>
      <c r="F3964" t="s">
        <v>25</v>
      </c>
      <c r="G3964" t="s">
        <v>13173</v>
      </c>
      <c r="H3964" t="s">
        <v>13174</v>
      </c>
    </row>
    <row r="3965" spans="1:8">
      <c r="A3965" t="n">
        <v>3964</v>
      </c>
      <c r="B3965" t="s">
        <v>8</v>
      </c>
      <c r="C3965" s="1" t="n">
        <v>42264.63189814815</v>
      </c>
      <c r="D3965" t="s">
        <v>13175</v>
      </c>
      <c r="E3965" t="s">
        <v>7254</v>
      </c>
      <c r="F3965" t="s">
        <v>10984</v>
      </c>
      <c r="G3965" t="s">
        <v>13176</v>
      </c>
      <c r="H3965" t="s">
        <v>13177</v>
      </c>
    </row>
    <row r="3966" spans="1:8">
      <c r="A3966" t="n">
        <v>3965</v>
      </c>
      <c r="B3966" t="s">
        <v>8</v>
      </c>
      <c r="C3966" s="1" t="n">
        <v>41661.06907407408</v>
      </c>
      <c r="D3966" t="s">
        <v>13178</v>
      </c>
      <c r="E3966" t="s">
        <v>25</v>
      </c>
      <c r="F3966" t="s">
        <v>12737</v>
      </c>
      <c r="G3966" t="s">
        <v>13179</v>
      </c>
      <c r="H3966" t="s">
        <v>13180</v>
      </c>
    </row>
    <row r="3967" spans="1:8">
      <c r="A3967" t="n">
        <v>3966</v>
      </c>
      <c r="B3967" t="s">
        <v>1</v>
      </c>
      <c r="C3967" s="1" t="n">
        <v>42407.59715277778</v>
      </c>
      <c r="D3967" t="s">
        <v>13181</v>
      </c>
      <c r="E3967" t="s">
        <v>55</v>
      </c>
      <c r="F3967" t="s">
        <v>56</v>
      </c>
      <c r="G3967" t="s">
        <v>13182</v>
      </c>
      <c r="H3967" t="s">
        <v>13183</v>
      </c>
    </row>
    <row r="3968" spans="1:8">
      <c r="A3968" t="n">
        <v>3967</v>
      </c>
      <c r="B3968" t="s">
        <v>8</v>
      </c>
      <c r="C3968" s="1" t="n">
        <v>42277.93831018519</v>
      </c>
      <c r="D3968" t="s">
        <v>13184</v>
      </c>
      <c r="E3968" t="s">
        <v>13185</v>
      </c>
      <c r="F3968" t="s">
        <v>555</v>
      </c>
      <c r="G3968" t="s">
        <v>13186</v>
      </c>
      <c r="H3968" t="s">
        <v>13187</v>
      </c>
    </row>
    <row r="3969" spans="1:8">
      <c r="A3969" t="n">
        <v>3968</v>
      </c>
      <c r="B3969" t="s">
        <v>8</v>
      </c>
      <c r="C3969" s="1" t="n">
        <v>42164.10978009259</v>
      </c>
      <c r="D3969" t="s">
        <v>13188</v>
      </c>
      <c r="E3969" t="s">
        <v>25</v>
      </c>
      <c r="F3969" t="s">
        <v>24</v>
      </c>
      <c r="G3969" t="s">
        <v>13189</v>
      </c>
      <c r="H3969" t="s">
        <v>13190</v>
      </c>
    </row>
    <row r="3970" spans="1:8">
      <c r="A3970" t="n">
        <v>3969</v>
      </c>
      <c r="B3970" t="s">
        <v>8</v>
      </c>
      <c r="C3970" s="1" t="n">
        <v>42066.07083333333</v>
      </c>
      <c r="D3970" t="s">
        <v>13191</v>
      </c>
      <c r="E3970" t="s">
        <v>6629</v>
      </c>
      <c r="F3970" t="s">
        <v>13192</v>
      </c>
      <c r="G3970" t="s">
        <v>13193</v>
      </c>
      <c r="H3970" t="s">
        <v>13194</v>
      </c>
    </row>
    <row r="3971" spans="1:8">
      <c r="A3971" t="n">
        <v>3970</v>
      </c>
      <c r="B3971" t="s">
        <v>1</v>
      </c>
      <c r="C3971" s="1" t="n">
        <v>42234.65364583334</v>
      </c>
      <c r="D3971" t="s">
        <v>13195</v>
      </c>
      <c r="E3971" t="s">
        <v>13196</v>
      </c>
      <c r="F3971" t="s">
        <v>25</v>
      </c>
      <c r="G3971" t="s">
        <v>13197</v>
      </c>
      <c r="H3971" t="s">
        <v>13198</v>
      </c>
    </row>
    <row r="3972" spans="1:8">
      <c r="A3972" t="n">
        <v>3971</v>
      </c>
      <c r="B3972" t="s">
        <v>8</v>
      </c>
      <c r="C3972" s="1" t="n">
        <v>42225.74078703704</v>
      </c>
      <c r="D3972" t="s">
        <v>13199</v>
      </c>
      <c r="E3972" t="s">
        <v>8361</v>
      </c>
      <c r="F3972" t="s">
        <v>25</v>
      </c>
      <c r="G3972" t="s">
        <v>13200</v>
      </c>
      <c r="H3972" t="s">
        <v>13201</v>
      </c>
    </row>
    <row r="3973" spans="1:8">
      <c r="A3973" t="n">
        <v>3972</v>
      </c>
      <c r="B3973" t="s">
        <v>1</v>
      </c>
      <c r="C3973" s="1" t="n">
        <v>42178.96480324074</v>
      </c>
      <c r="D3973" t="s">
        <v>13202</v>
      </c>
      <c r="E3973" t="s">
        <v>7901</v>
      </c>
      <c r="F3973" t="s">
        <v>13203</v>
      </c>
      <c r="G3973" t="s">
        <v>13204</v>
      </c>
      <c r="H3973" t="s">
        <v>13205</v>
      </c>
    </row>
    <row r="3974" spans="1:8">
      <c r="A3974" t="n">
        <v>3973</v>
      </c>
      <c r="B3974" t="s">
        <v>8</v>
      </c>
      <c r="C3974" s="1" t="n">
        <v>39595.65481481481</v>
      </c>
      <c r="D3974" t="s">
        <v>13206</v>
      </c>
      <c r="E3974" t="s">
        <v>13207</v>
      </c>
      <c r="F3974" t="s">
        <v>13208</v>
      </c>
      <c r="G3974" t="s">
        <v>13209</v>
      </c>
      <c r="H3974" t="s">
        <v>13210</v>
      </c>
    </row>
    <row r="3975" spans="1:8">
      <c r="A3975" t="n">
        <v>3974</v>
      </c>
      <c r="B3975" t="s">
        <v>8</v>
      </c>
      <c r="C3975" s="1" t="n">
        <v>42289.77309027778</v>
      </c>
      <c r="D3975" t="s">
        <v>13211</v>
      </c>
      <c r="E3975" t="s">
        <v>3508</v>
      </c>
      <c r="F3975" t="s">
        <v>13212</v>
      </c>
      <c r="G3975" t="s">
        <v>13213</v>
      </c>
      <c r="H3975" t="s">
        <v>13214</v>
      </c>
    </row>
    <row r="3976" spans="1:8">
      <c r="A3976" t="n">
        <v>3975</v>
      </c>
      <c r="B3976" t="s">
        <v>8</v>
      </c>
      <c r="C3976" s="1" t="n">
        <v>40095.61497685185</v>
      </c>
      <c r="D3976" t="s">
        <v>13215</v>
      </c>
      <c r="E3976" t="s">
        <v>19</v>
      </c>
      <c r="F3976" t="s">
        <v>20</v>
      </c>
      <c r="G3976" t="s">
        <v>13216</v>
      </c>
      <c r="H3976" t="s">
        <v>13217</v>
      </c>
    </row>
    <row r="3977" spans="1:8">
      <c r="A3977" t="n">
        <v>3976</v>
      </c>
      <c r="B3977" t="s">
        <v>8</v>
      </c>
      <c r="C3977" s="1" t="n">
        <v>39767.79173611111</v>
      </c>
      <c r="D3977" t="s">
        <v>13218</v>
      </c>
      <c r="E3977" t="s">
        <v>13107</v>
      </c>
      <c r="G3977" t="s">
        <v>13219</v>
      </c>
      <c r="H3977" t="s">
        <v>13220</v>
      </c>
    </row>
    <row r="3978" spans="1:8">
      <c r="A3978" t="n">
        <v>3977</v>
      </c>
      <c r="B3978" t="s">
        <v>8</v>
      </c>
      <c r="C3978" s="1" t="n">
        <v>42261.1989699074</v>
      </c>
      <c r="D3978" t="s">
        <v>13221</v>
      </c>
      <c r="E3978" t="s">
        <v>13222</v>
      </c>
      <c r="F3978" t="s">
        <v>1264</v>
      </c>
      <c r="G3978" t="s">
        <v>13223</v>
      </c>
      <c r="H3978" t="s">
        <v>13224</v>
      </c>
    </row>
    <row r="3979" spans="1:8">
      <c r="A3979" t="n">
        <v>3978</v>
      </c>
      <c r="B3979" t="s">
        <v>1</v>
      </c>
      <c r="C3979" s="1" t="n">
        <v>42107.07534722222</v>
      </c>
      <c r="D3979" t="s">
        <v>13225</v>
      </c>
      <c r="E3979" t="s">
        <v>13226</v>
      </c>
      <c r="F3979" t="s">
        <v>210</v>
      </c>
      <c r="G3979" t="s">
        <v>13227</v>
      </c>
      <c r="H3979" t="s">
        <v>13228</v>
      </c>
    </row>
    <row r="3980" spans="1:8">
      <c r="A3980" t="n">
        <v>3979</v>
      </c>
      <c r="B3980" t="s">
        <v>1</v>
      </c>
      <c r="C3980" s="1" t="n">
        <v>42109.9408912037</v>
      </c>
      <c r="D3980" t="s">
        <v>13229</v>
      </c>
      <c r="E3980" t="s">
        <v>13230</v>
      </c>
      <c r="F3980" t="s">
        <v>493</v>
      </c>
      <c r="G3980" t="s">
        <v>13231</v>
      </c>
      <c r="H3980" t="s">
        <v>13232</v>
      </c>
    </row>
    <row r="3981" spans="1:8">
      <c r="A3981" t="n">
        <v>3980</v>
      </c>
      <c r="B3981" t="s">
        <v>8</v>
      </c>
      <c r="C3981" s="1" t="n">
        <v>40004.3687037037</v>
      </c>
      <c r="D3981" t="s">
        <v>13233</v>
      </c>
      <c r="E3981" t="s">
        <v>2000</v>
      </c>
      <c r="F3981" t="s">
        <v>20</v>
      </c>
      <c r="G3981" t="s">
        <v>13234</v>
      </c>
      <c r="H3981" t="s">
        <v>13235</v>
      </c>
    </row>
    <row r="3982" spans="1:8">
      <c r="A3982" t="n">
        <v>3981</v>
      </c>
      <c r="B3982" t="s">
        <v>8</v>
      </c>
      <c r="C3982" s="1" t="n">
        <v>42090.95386574074</v>
      </c>
      <c r="D3982" t="s">
        <v>13236</v>
      </c>
      <c r="E3982" t="s">
        <v>660</v>
      </c>
      <c r="F3982" t="s">
        <v>5860</v>
      </c>
      <c r="G3982" t="s">
        <v>10657</v>
      </c>
      <c r="H3982" t="s">
        <v>13237</v>
      </c>
    </row>
    <row r="3983" spans="1:8">
      <c r="A3983" t="n">
        <v>3982</v>
      </c>
      <c r="B3983" t="s">
        <v>8</v>
      </c>
      <c r="C3983" s="1" t="n">
        <v>42410.05070601852</v>
      </c>
      <c r="D3983" t="s">
        <v>13238</v>
      </c>
      <c r="E3983" t="s">
        <v>13239</v>
      </c>
      <c r="F3983" t="s">
        <v>555</v>
      </c>
      <c r="G3983" t="s">
        <v>13240</v>
      </c>
      <c r="H3983" t="s">
        <v>13241</v>
      </c>
    </row>
    <row r="3984" spans="1:8">
      <c r="A3984" t="n">
        <v>3983</v>
      </c>
      <c r="B3984" t="s">
        <v>8</v>
      </c>
      <c r="C3984" s="1" t="n">
        <v>39643.63856481481</v>
      </c>
      <c r="D3984" t="s">
        <v>13242</v>
      </c>
      <c r="E3984" t="s">
        <v>3134</v>
      </c>
      <c r="F3984" t="s">
        <v>25</v>
      </c>
      <c r="G3984" t="s">
        <v>13243</v>
      </c>
      <c r="H3984" t="s">
        <v>13244</v>
      </c>
    </row>
    <row r="3985" spans="1:8">
      <c r="A3985" t="n">
        <v>3984</v>
      </c>
      <c r="B3985" t="s">
        <v>8</v>
      </c>
      <c r="C3985" s="1" t="n">
        <v>41984.67165509259</v>
      </c>
      <c r="D3985" t="s">
        <v>13245</v>
      </c>
      <c r="E3985" t="s">
        <v>9613</v>
      </c>
      <c r="F3985" t="s">
        <v>56</v>
      </c>
      <c r="G3985" t="s">
        <v>13246</v>
      </c>
      <c r="H3985" t="s">
        <v>13247</v>
      </c>
    </row>
    <row r="3986" spans="1:8">
      <c r="A3986" t="n">
        <v>3985</v>
      </c>
      <c r="B3986" t="s">
        <v>8</v>
      </c>
      <c r="C3986" s="1" t="n">
        <v>42099.88402777778</v>
      </c>
      <c r="D3986" t="s">
        <v>13248</v>
      </c>
      <c r="E3986" t="s">
        <v>6629</v>
      </c>
      <c r="F3986" t="s">
        <v>13249</v>
      </c>
      <c r="G3986" t="s">
        <v>13250</v>
      </c>
      <c r="H3986" t="s">
        <v>13251</v>
      </c>
    </row>
    <row r="3987" spans="1:8">
      <c r="A3987" t="n">
        <v>3986</v>
      </c>
      <c r="B3987" t="s">
        <v>8</v>
      </c>
      <c r="C3987" s="1" t="n">
        <v>42326.63868055555</v>
      </c>
      <c r="D3987" t="s">
        <v>13252</v>
      </c>
      <c r="E3987">
        <f>?utf-8?Q?S.=20Daniel=20Abraham=20Center=20for=20Middle=20East=20Peace?=
	&lt;info@centerpeace.org&gt;</f>
        <v/>
      </c>
      <c r="F3987" t="s">
        <v>52</v>
      </c>
      <c r="G3987">
        <f>?utf-8?Q?News=20Update=20=2D=20November=2018?=</f>
        <v/>
      </c>
      <c r="H3987" t="s">
        <v>13253</v>
      </c>
    </row>
    <row r="3988" spans="1:8">
      <c r="A3988" t="n">
        <v>3987</v>
      </c>
      <c r="B3988" t="s">
        <v>8</v>
      </c>
      <c r="C3988" s="1" t="n">
        <v>42092.97416666667</v>
      </c>
      <c r="D3988" t="s">
        <v>13254</v>
      </c>
      <c r="E3988" t="s">
        <v>25</v>
      </c>
      <c r="F3988" t="s">
        <v>1794</v>
      </c>
      <c r="G3988" t="s">
        <v>13255</v>
      </c>
      <c r="H3988" t="s">
        <v>13256</v>
      </c>
    </row>
    <row r="3989" spans="1:8">
      <c r="A3989" t="n">
        <v>3988</v>
      </c>
      <c r="B3989" t="s">
        <v>8</v>
      </c>
      <c r="C3989" s="1" t="n">
        <v>42285.85238425926</v>
      </c>
      <c r="D3989" t="s">
        <v>13257</v>
      </c>
      <c r="E3989" t="s">
        <v>6875</v>
      </c>
      <c r="F3989" t="s">
        <v>555</v>
      </c>
      <c r="G3989" t="s">
        <v>13258</v>
      </c>
      <c r="H3989" t="s">
        <v>13259</v>
      </c>
    </row>
    <row r="3990" spans="1:8">
      <c r="A3990" t="n">
        <v>3989</v>
      </c>
      <c r="B3990" t="s">
        <v>8</v>
      </c>
      <c r="C3990" s="1" t="n">
        <v>42358.60918981482</v>
      </c>
      <c r="D3990" t="s">
        <v>13260</v>
      </c>
      <c r="E3990" t="s">
        <v>7901</v>
      </c>
      <c r="F3990" t="s">
        <v>13261</v>
      </c>
      <c r="G3990" t="s">
        <v>13262</v>
      </c>
      <c r="H3990" t="s">
        <v>13263</v>
      </c>
    </row>
    <row r="3991" spans="1:8">
      <c r="A3991" t="n">
        <v>3990</v>
      </c>
      <c r="B3991" t="s">
        <v>8</v>
      </c>
      <c r="C3991" s="1" t="n">
        <v>42442.48862268519</v>
      </c>
      <c r="D3991" t="s">
        <v>13264</v>
      </c>
      <c r="E3991" t="s">
        <v>739</v>
      </c>
      <c r="F3991" t="s">
        <v>3385</v>
      </c>
      <c r="G3991" t="s">
        <v>13265</v>
      </c>
      <c r="H3991" t="s">
        <v>13266</v>
      </c>
    </row>
    <row r="3992" spans="1:8">
      <c r="A3992" t="n">
        <v>3991</v>
      </c>
      <c r="B3992" t="s">
        <v>1</v>
      </c>
      <c r="C3992" s="1" t="n">
        <v>42184.63809027777</v>
      </c>
      <c r="D3992" t="s">
        <v>13267</v>
      </c>
      <c r="E3992" t="s">
        <v>24</v>
      </c>
      <c r="F3992" t="s">
        <v>25</v>
      </c>
      <c r="G3992" t="s">
        <v>13268</v>
      </c>
      <c r="H3992" t="s">
        <v>13269</v>
      </c>
    </row>
    <row r="3993" spans="1:8">
      <c r="A3993" t="n">
        <v>3992</v>
      </c>
      <c r="B3993" t="s">
        <v>8</v>
      </c>
      <c r="C3993" s="1" t="n">
        <v>42397.83333333334</v>
      </c>
      <c r="D3993" t="s">
        <v>13270</v>
      </c>
      <c r="E3993" t="s">
        <v>13271</v>
      </c>
      <c r="F3993" t="s">
        <v>4078</v>
      </c>
      <c r="G3993" t="s">
        <v>13272</v>
      </c>
      <c r="H3993" t="s">
        <v>13273</v>
      </c>
    </row>
    <row r="3994" spans="1:8">
      <c r="A3994" t="n">
        <v>3993</v>
      </c>
      <c r="B3994" t="s">
        <v>8</v>
      </c>
      <c r="C3994" s="1" t="n">
        <v>40753.81550925926</v>
      </c>
      <c r="D3994" t="s">
        <v>13274</v>
      </c>
      <c r="E3994" t="s">
        <v>10312</v>
      </c>
      <c r="F3994" t="s">
        <v>13275</v>
      </c>
      <c r="G3994" t="s">
        <v>13276</v>
      </c>
      <c r="H3994" t="s">
        <v>13277</v>
      </c>
    </row>
    <row r="3995" spans="1:8">
      <c r="A3995" t="n">
        <v>3994</v>
      </c>
      <c r="B3995" t="s">
        <v>8</v>
      </c>
      <c r="C3995" s="1" t="n">
        <v>42391.62615740741</v>
      </c>
      <c r="D3995" t="s">
        <v>13278</v>
      </c>
      <c r="E3995" t="s">
        <v>6521</v>
      </c>
      <c r="F3995" t="s">
        <v>13279</v>
      </c>
      <c r="G3995" t="s">
        <v>13280</v>
      </c>
      <c r="H3995" t="s">
        <v>13281</v>
      </c>
    </row>
    <row r="3996" spans="1:8">
      <c r="A3996" t="n">
        <v>3995</v>
      </c>
      <c r="B3996" t="s">
        <v>8</v>
      </c>
      <c r="C3996" s="1" t="n">
        <v>41425.8156712963</v>
      </c>
      <c r="D3996" t="s">
        <v>13282</v>
      </c>
      <c r="E3996" t="s">
        <v>11226</v>
      </c>
      <c r="F3996" t="s">
        <v>25</v>
      </c>
      <c r="G3996" t="s">
        <v>13283</v>
      </c>
      <c r="H3996" t="s">
        <v>13284</v>
      </c>
    </row>
    <row r="3997" spans="1:8">
      <c r="A3997" t="n">
        <v>3996</v>
      </c>
      <c r="B3997" t="s">
        <v>8</v>
      </c>
      <c r="C3997" s="1" t="n">
        <v>39750.88599537037</v>
      </c>
      <c r="D3997" t="s">
        <v>13285</v>
      </c>
      <c r="E3997" t="s">
        <v>9002</v>
      </c>
      <c r="F3997" t="s">
        <v>13286</v>
      </c>
      <c r="G3997" t="s">
        <v>13287</v>
      </c>
      <c r="H3997" t="s">
        <v>13288</v>
      </c>
    </row>
    <row r="3998" spans="1:8">
      <c r="A3998" t="n">
        <v>3997</v>
      </c>
      <c r="B3998" t="s">
        <v>8</v>
      </c>
      <c r="C3998" s="1" t="n">
        <v>42385.5446875</v>
      </c>
      <c r="D3998" t="s">
        <v>13289</v>
      </c>
      <c r="E3998" t="s">
        <v>651</v>
      </c>
      <c r="F3998" t="s">
        <v>25</v>
      </c>
      <c r="G3998" t="s">
        <v>13290</v>
      </c>
      <c r="H3998" t="s">
        <v>13291</v>
      </c>
    </row>
    <row r="3999" spans="1:8">
      <c r="A3999" t="n">
        <v>3998</v>
      </c>
      <c r="B3999" t="s">
        <v>8</v>
      </c>
      <c r="C3999" s="1" t="n">
        <v>42168.08625</v>
      </c>
      <c r="D3999" t="s">
        <v>13292</v>
      </c>
      <c r="E3999" t="s">
        <v>5053</v>
      </c>
      <c r="F3999" t="s">
        <v>25</v>
      </c>
      <c r="G3999" t="s">
        <v>13293</v>
      </c>
      <c r="H3999" t="s">
        <v>13294</v>
      </c>
    </row>
    <row r="4000" spans="1:8">
      <c r="A4000" t="n">
        <v>3999</v>
      </c>
      <c r="B4000" t="s">
        <v>1</v>
      </c>
      <c r="C4000" s="1" t="n">
        <v>42142.89333333333</v>
      </c>
      <c r="D4000" t="s">
        <v>13295</v>
      </c>
      <c r="E4000" t="s">
        <v>7313</v>
      </c>
      <c r="F4000" t="s">
        <v>25</v>
      </c>
      <c r="G4000" t="s">
        <v>13296</v>
      </c>
      <c r="H4000" t="s">
        <v>13297</v>
      </c>
    </row>
    <row r="4001" spans="1:8">
      <c r="A4001" t="n">
        <v>4000</v>
      </c>
      <c r="B4001" t="s">
        <v>8</v>
      </c>
      <c r="C4001" s="1" t="n">
        <v>42356.87346064814</v>
      </c>
      <c r="D4001" t="s">
        <v>13298</v>
      </c>
      <c r="E4001" t="s">
        <v>13299</v>
      </c>
      <c r="F4001" t="s">
        <v>555</v>
      </c>
      <c r="G4001" t="s">
        <v>13300</v>
      </c>
      <c r="H4001" t="s">
        <v>13301</v>
      </c>
    </row>
    <row r="4002" spans="1:8">
      <c r="A4002" t="n">
        <v>4001</v>
      </c>
      <c r="B4002" t="s">
        <v>1</v>
      </c>
      <c r="C4002" s="1" t="n">
        <v>42410.09489583333</v>
      </c>
      <c r="D4002" t="s">
        <v>13302</v>
      </c>
      <c r="E4002" t="s">
        <v>931</v>
      </c>
      <c r="F4002" t="s">
        <v>8424</v>
      </c>
      <c r="G4002" t="s">
        <v>13303</v>
      </c>
      <c r="H4002" t="s">
        <v>13304</v>
      </c>
    </row>
    <row r="4003" spans="1:8">
      <c r="A4003" t="n">
        <v>4002</v>
      </c>
      <c r="B4003" t="s">
        <v>1</v>
      </c>
      <c r="C4003" s="1" t="n">
        <v>42307.58069444444</v>
      </c>
      <c r="D4003" t="s">
        <v>13305</v>
      </c>
      <c r="E4003" t="s">
        <v>6547</v>
      </c>
      <c r="F4003" t="s">
        <v>25</v>
      </c>
      <c r="G4003" t="s">
        <v>13306</v>
      </c>
      <c r="H4003" t="s">
        <v>13307</v>
      </c>
    </row>
    <row r="4004" spans="1:8">
      <c r="A4004" t="n">
        <v>4003</v>
      </c>
      <c r="B4004" t="s">
        <v>8</v>
      </c>
      <c r="C4004" s="1" t="n">
        <v>40920.59642361111</v>
      </c>
      <c r="D4004" t="s">
        <v>13308</v>
      </c>
      <c r="E4004" t="s">
        <v>25</v>
      </c>
      <c r="F4004" t="s">
        <v>13103</v>
      </c>
      <c r="G4004" t="s">
        <v>13309</v>
      </c>
      <c r="H4004" t="s">
        <v>13310</v>
      </c>
    </row>
    <row r="4005" spans="1:8">
      <c r="A4005" t="n">
        <v>4004</v>
      </c>
      <c r="B4005" t="s">
        <v>1</v>
      </c>
      <c r="C4005" s="1" t="n">
        <v>42109.04377314815</v>
      </c>
      <c r="D4005" t="s">
        <v>13311</v>
      </c>
      <c r="E4005" t="s">
        <v>39</v>
      </c>
      <c r="F4005" t="s">
        <v>13312</v>
      </c>
      <c r="G4005" t="s">
        <v>13313</v>
      </c>
      <c r="H4005" t="s">
        <v>13314</v>
      </c>
    </row>
    <row r="4006" spans="1:8">
      <c r="A4006" t="n">
        <v>4005</v>
      </c>
      <c r="B4006" t="s">
        <v>8</v>
      </c>
      <c r="C4006" s="1" t="n">
        <v>41720.09239583334</v>
      </c>
      <c r="D4006" t="s">
        <v>13315</v>
      </c>
      <c r="E4006" t="s">
        <v>13172</v>
      </c>
      <c r="F4006" t="s">
        <v>25</v>
      </c>
      <c r="G4006" t="s">
        <v>13173</v>
      </c>
      <c r="H4006" t="s">
        <v>13316</v>
      </c>
    </row>
    <row r="4007" spans="1:8">
      <c r="A4007" t="n">
        <v>4006</v>
      </c>
      <c r="B4007" t="s">
        <v>8</v>
      </c>
      <c r="C4007" s="1" t="n">
        <v>42443.9174537037</v>
      </c>
      <c r="D4007" t="s">
        <v>13317</v>
      </c>
      <c r="E4007" t="s">
        <v>6675</v>
      </c>
      <c r="F4007" t="s">
        <v>1264</v>
      </c>
      <c r="G4007" t="s">
        <v>13318</v>
      </c>
      <c r="H4007" t="s">
        <v>13319</v>
      </c>
    </row>
    <row r="4008" spans="1:8">
      <c r="A4008" t="n">
        <v>4007</v>
      </c>
      <c r="B4008" t="s">
        <v>8</v>
      </c>
      <c r="C4008" s="1" t="n">
        <v>40891.70068287037</v>
      </c>
      <c r="D4008" t="s">
        <v>13320</v>
      </c>
      <c r="E4008" t="s">
        <v>368</v>
      </c>
      <c r="F4008" t="s">
        <v>2983</v>
      </c>
      <c r="G4008" t="s">
        <v>13321</v>
      </c>
      <c r="H4008" t="s">
        <v>13322</v>
      </c>
    </row>
    <row r="4009" spans="1:8">
      <c r="A4009" t="n">
        <v>4008</v>
      </c>
      <c r="B4009" t="s">
        <v>1</v>
      </c>
      <c r="C4009" s="1" t="n">
        <v>42166.59559027778</v>
      </c>
      <c r="D4009" t="s">
        <v>13323</v>
      </c>
      <c r="E4009" t="s">
        <v>13324</v>
      </c>
      <c r="F4009" t="s">
        <v>270</v>
      </c>
      <c r="G4009" t="s">
        <v>13325</v>
      </c>
      <c r="H4009" t="s">
        <v>13326</v>
      </c>
    </row>
    <row r="4010" spans="1:8">
      <c r="A4010" t="n">
        <v>4009</v>
      </c>
      <c r="B4010" t="s">
        <v>8</v>
      </c>
      <c r="C4010" s="1" t="n">
        <v>39757.61825231482</v>
      </c>
      <c r="D4010" t="s">
        <v>13327</v>
      </c>
      <c r="E4010" t="s">
        <v>3045</v>
      </c>
      <c r="F4010" t="s">
        <v>13328</v>
      </c>
      <c r="G4010" t="s">
        <v>13329</v>
      </c>
      <c r="H4010" t="s">
        <v>13330</v>
      </c>
    </row>
    <row r="4011" spans="1:8">
      <c r="A4011" t="n">
        <v>4010</v>
      </c>
      <c r="B4011" t="s">
        <v>8</v>
      </c>
      <c r="C4011" s="1" t="n">
        <v>42100.75268518519</v>
      </c>
      <c r="D4011" t="s">
        <v>13331</v>
      </c>
      <c r="E4011" t="s">
        <v>749</v>
      </c>
      <c r="F4011" t="s">
        <v>13332</v>
      </c>
      <c r="G4011" t="s">
        <v>13333</v>
      </c>
      <c r="H4011" t="s">
        <v>13334</v>
      </c>
    </row>
    <row r="4012" spans="1:8">
      <c r="A4012" t="n">
        <v>4011</v>
      </c>
      <c r="B4012" t="s">
        <v>8</v>
      </c>
      <c r="C4012" s="1" t="n">
        <v>40102.3947800926</v>
      </c>
      <c r="D4012" t="s">
        <v>13335</v>
      </c>
      <c r="E4012" t="s">
        <v>2000</v>
      </c>
      <c r="F4012" t="s">
        <v>2001</v>
      </c>
      <c r="G4012" t="s">
        <v>13336</v>
      </c>
      <c r="H4012" t="s">
        <v>13337</v>
      </c>
    </row>
    <row r="4013" spans="1:8">
      <c r="A4013" t="n">
        <v>4012</v>
      </c>
      <c r="B4013" t="s">
        <v>8</v>
      </c>
      <c r="C4013" s="1" t="n">
        <v>41662.4528125</v>
      </c>
      <c r="D4013" t="s">
        <v>13338</v>
      </c>
      <c r="E4013" t="s">
        <v>25</v>
      </c>
      <c r="F4013" t="s">
        <v>6203</v>
      </c>
      <c r="G4013" t="s">
        <v>13339</v>
      </c>
      <c r="H4013" t="s">
        <v>13340</v>
      </c>
    </row>
    <row r="4014" spans="1:8">
      <c r="A4014" t="n">
        <v>4013</v>
      </c>
      <c r="B4014" t="s">
        <v>8</v>
      </c>
      <c r="C4014" s="1" t="n">
        <v>42412.98641203704</v>
      </c>
      <c r="D4014" t="s">
        <v>13341</v>
      </c>
      <c r="E4014" t="s">
        <v>7780</v>
      </c>
      <c r="F4014" t="s">
        <v>348</v>
      </c>
      <c r="G4014" t="s">
        <v>13342</v>
      </c>
      <c r="H4014" t="s">
        <v>13343</v>
      </c>
    </row>
    <row r="4015" spans="1:8">
      <c r="A4015" t="n">
        <v>4014</v>
      </c>
      <c r="B4015" t="s">
        <v>1</v>
      </c>
      <c r="C4015" s="1" t="n">
        <v>42356.10122685185</v>
      </c>
      <c r="D4015" t="s">
        <v>13344</v>
      </c>
      <c r="E4015" t="s">
        <v>1731</v>
      </c>
      <c r="F4015" t="s">
        <v>25</v>
      </c>
      <c r="G4015" t="s">
        <v>13345</v>
      </c>
      <c r="H4015" t="s">
        <v>13346</v>
      </c>
    </row>
    <row r="4016" spans="1:8">
      <c r="A4016" t="n">
        <v>4015</v>
      </c>
      <c r="B4016" t="s">
        <v>8</v>
      </c>
      <c r="C4016" s="1" t="n">
        <v>42297.60390046296</v>
      </c>
      <c r="D4016" t="s">
        <v>13347</v>
      </c>
      <c r="E4016" t="s">
        <v>3457</v>
      </c>
      <c r="F4016" t="s">
        <v>394</v>
      </c>
      <c r="G4016" t="s">
        <v>13348</v>
      </c>
      <c r="H4016" t="s">
        <v>13349</v>
      </c>
    </row>
    <row r="4017" spans="1:8">
      <c r="A4017" t="n">
        <v>4016</v>
      </c>
      <c r="B4017" t="s">
        <v>8</v>
      </c>
      <c r="C4017" s="1" t="n">
        <v>42112.64503472222</v>
      </c>
      <c r="D4017" t="s">
        <v>13350</v>
      </c>
      <c r="E4017" t="s">
        <v>30</v>
      </c>
      <c r="F4017" t="s">
        <v>9409</v>
      </c>
      <c r="G4017" t="s">
        <v>13351</v>
      </c>
      <c r="H4017" t="s">
        <v>13352</v>
      </c>
    </row>
    <row r="4018" spans="1:8">
      <c r="A4018" t="n">
        <v>4017</v>
      </c>
      <c r="B4018" t="s">
        <v>1</v>
      </c>
      <c r="C4018" s="1" t="n">
        <v>42313.93160879629</v>
      </c>
      <c r="D4018" t="s">
        <v>13353</v>
      </c>
      <c r="E4018" t="s">
        <v>30</v>
      </c>
      <c r="F4018" t="s">
        <v>348</v>
      </c>
      <c r="G4018" t="s">
        <v>13354</v>
      </c>
      <c r="H4018" t="s">
        <v>13355</v>
      </c>
    </row>
    <row r="4019" spans="1:8">
      <c r="A4019" t="n">
        <v>4018</v>
      </c>
      <c r="B4019" t="s">
        <v>8</v>
      </c>
      <c r="C4019" s="1" t="n">
        <v>42394.70528935185</v>
      </c>
      <c r="D4019" t="s">
        <v>13356</v>
      </c>
      <c r="E4019" t="s">
        <v>13357</v>
      </c>
      <c r="F4019" t="s">
        <v>25</v>
      </c>
      <c r="G4019" t="s">
        <v>13358</v>
      </c>
      <c r="H4019" t="s">
        <v>13359</v>
      </c>
    </row>
    <row r="4020" spans="1:8">
      <c r="A4020" t="n">
        <v>4019</v>
      </c>
      <c r="B4020" t="s">
        <v>1</v>
      </c>
      <c r="C4020" s="1" t="n">
        <v>41401.56950231481</v>
      </c>
      <c r="D4020" t="s">
        <v>13360</v>
      </c>
      <c r="E4020" t="s">
        <v>13361</v>
      </c>
      <c r="F4020" t="s">
        <v>56</v>
      </c>
      <c r="G4020" t="s">
        <v>13362</v>
      </c>
      <c r="H4020" t="s">
        <v>13363</v>
      </c>
    </row>
    <row r="4021" spans="1:8">
      <c r="A4021" t="n">
        <v>4020</v>
      </c>
      <c r="B4021" t="s">
        <v>8</v>
      </c>
      <c r="C4021" s="1" t="n">
        <v>41962.13670138889</v>
      </c>
      <c r="D4021" t="s">
        <v>13364</v>
      </c>
      <c r="E4021" t="s">
        <v>13365</v>
      </c>
      <c r="F4021" t="s">
        <v>13366</v>
      </c>
      <c r="G4021" t="s">
        <v>13367</v>
      </c>
      <c r="H4021" t="s">
        <v>13368</v>
      </c>
    </row>
    <row r="4022" spans="1:8">
      <c r="A4022" t="n">
        <v>4021</v>
      </c>
      <c r="B4022" t="s">
        <v>8</v>
      </c>
      <c r="C4022" s="1" t="n">
        <v>39498.12905092593</v>
      </c>
      <c r="D4022" t="s">
        <v>13369</v>
      </c>
      <c r="E4022" t="s">
        <v>376</v>
      </c>
      <c r="F4022" t="s">
        <v>12084</v>
      </c>
      <c r="G4022" t="s">
        <v>13370</v>
      </c>
      <c r="H4022" t="s">
        <v>13371</v>
      </c>
    </row>
    <row r="4023" spans="1:8">
      <c r="A4023" t="n">
        <v>4022</v>
      </c>
      <c r="B4023" t="s">
        <v>8</v>
      </c>
      <c r="C4023" s="1" t="n">
        <v>42401.11894675926</v>
      </c>
      <c r="D4023" t="s">
        <v>13372</v>
      </c>
      <c r="E4023" t="s">
        <v>25</v>
      </c>
      <c r="F4023" t="s">
        <v>179</v>
      </c>
      <c r="G4023" t="s">
        <v>13373</v>
      </c>
      <c r="H4023" t="s">
        <v>13374</v>
      </c>
    </row>
    <row r="4024" spans="1:8">
      <c r="A4024" t="n">
        <v>4023</v>
      </c>
      <c r="B4024" t="s">
        <v>8</v>
      </c>
      <c r="C4024" s="1" t="n">
        <v>42142.84155092593</v>
      </c>
      <c r="D4024" t="s">
        <v>13375</v>
      </c>
      <c r="E4024" t="s">
        <v>25</v>
      </c>
      <c r="F4024" t="s">
        <v>30</v>
      </c>
      <c r="G4024" t="s">
        <v>13376</v>
      </c>
      <c r="H4024" t="s">
        <v>13377</v>
      </c>
    </row>
    <row r="4025" spans="1:8">
      <c r="A4025" t="n">
        <v>4024</v>
      </c>
      <c r="B4025" t="s">
        <v>8</v>
      </c>
      <c r="C4025" s="1" t="n">
        <v>42310.97251157407</v>
      </c>
      <c r="D4025" t="s">
        <v>13378</v>
      </c>
      <c r="E4025" t="s">
        <v>25</v>
      </c>
      <c r="F4025" t="s">
        <v>7414</v>
      </c>
      <c r="G4025" t="s">
        <v>13379</v>
      </c>
      <c r="H4025" t="s">
        <v>13380</v>
      </c>
    </row>
    <row r="4026" spans="1:8">
      <c r="A4026" t="n">
        <v>4025</v>
      </c>
      <c r="B4026" t="s">
        <v>8</v>
      </c>
      <c r="C4026" s="1" t="n">
        <v>42063.71013888889</v>
      </c>
      <c r="D4026" t="s">
        <v>13381</v>
      </c>
      <c r="E4026" t="s">
        <v>4949</v>
      </c>
      <c r="F4026" t="s">
        <v>13382</v>
      </c>
      <c r="G4026" t="s">
        <v>13383</v>
      </c>
      <c r="H4026" t="s">
        <v>13384</v>
      </c>
    </row>
    <row r="4027" spans="1:8">
      <c r="A4027" t="n">
        <v>4026</v>
      </c>
      <c r="B4027" t="s">
        <v>8</v>
      </c>
      <c r="C4027" s="1" t="n">
        <v>42152.97260416667</v>
      </c>
      <c r="D4027" t="s">
        <v>13385</v>
      </c>
      <c r="E4027" t="s">
        <v>25</v>
      </c>
      <c r="F4027" t="s">
        <v>13386</v>
      </c>
      <c r="G4027" t="s">
        <v>13387</v>
      </c>
      <c r="H4027" t="s">
        <v>13388</v>
      </c>
    </row>
    <row r="4028" spans="1:8">
      <c r="A4028" t="n">
        <v>4027</v>
      </c>
      <c r="B4028" t="s">
        <v>1</v>
      </c>
      <c r="C4028" s="1" t="n">
        <v>42390.70071759259</v>
      </c>
      <c r="D4028" t="s">
        <v>13389</v>
      </c>
      <c r="E4028" t="s">
        <v>29</v>
      </c>
      <c r="F4028" t="s">
        <v>13390</v>
      </c>
      <c r="G4028" t="s">
        <v>13391</v>
      </c>
      <c r="H4028" t="s">
        <v>13392</v>
      </c>
    </row>
    <row r="4029" spans="1:8">
      <c r="A4029" t="n">
        <v>4028</v>
      </c>
      <c r="B4029" t="s">
        <v>1</v>
      </c>
      <c r="C4029" s="1" t="n">
        <v>42188.96462962963</v>
      </c>
      <c r="D4029" t="s">
        <v>13393</v>
      </c>
      <c r="E4029" t="s">
        <v>30</v>
      </c>
      <c r="F4029" t="s">
        <v>25</v>
      </c>
      <c r="G4029" t="s">
        <v>13394</v>
      </c>
      <c r="H4029" t="s">
        <v>13395</v>
      </c>
    </row>
    <row r="4030" spans="1:8">
      <c r="A4030" t="n">
        <v>4029</v>
      </c>
      <c r="B4030" t="s">
        <v>8</v>
      </c>
      <c r="C4030" s="1" t="n">
        <v>40336.98653935185</v>
      </c>
      <c r="D4030" t="s">
        <v>13396</v>
      </c>
      <c r="E4030" t="s">
        <v>13397</v>
      </c>
      <c r="F4030" t="s">
        <v>1264</v>
      </c>
      <c r="G4030" t="s">
        <v>13398</v>
      </c>
      <c r="H4030" t="s">
        <v>13399</v>
      </c>
    </row>
    <row r="4031" spans="1:8">
      <c r="A4031" t="n">
        <v>4030</v>
      </c>
      <c r="B4031" t="s">
        <v>8</v>
      </c>
      <c r="C4031" s="1" t="n">
        <v>40580.18613425926</v>
      </c>
      <c r="D4031" t="s">
        <v>13400</v>
      </c>
      <c r="E4031" t="s">
        <v>2616</v>
      </c>
      <c r="F4031" t="s">
        <v>5959</v>
      </c>
      <c r="G4031" t="s">
        <v>13401</v>
      </c>
      <c r="H4031" t="s">
        <v>13402</v>
      </c>
    </row>
    <row r="4032" spans="1:8">
      <c r="A4032" t="n">
        <v>4031</v>
      </c>
      <c r="B4032" t="s">
        <v>8</v>
      </c>
      <c r="C4032" s="1" t="n">
        <v>39497.02943287037</v>
      </c>
      <c r="D4032" t="s">
        <v>13403</v>
      </c>
      <c r="E4032" t="s">
        <v>1891</v>
      </c>
      <c r="F4032" t="s">
        <v>13404</v>
      </c>
      <c r="G4032" t="s">
        <v>13405</v>
      </c>
      <c r="H4032" t="s">
        <v>13406</v>
      </c>
    </row>
    <row r="4033" spans="1:8">
      <c r="A4033" t="n">
        <v>4032</v>
      </c>
      <c r="B4033" t="s">
        <v>8</v>
      </c>
      <c r="C4033" s="1" t="n">
        <v>42225.82842592592</v>
      </c>
      <c r="D4033" t="s">
        <v>13407</v>
      </c>
      <c r="E4033" t="s">
        <v>25</v>
      </c>
      <c r="F4033" t="s">
        <v>7313</v>
      </c>
      <c r="G4033" t="s">
        <v>13408</v>
      </c>
      <c r="H4033" t="s">
        <v>13409</v>
      </c>
    </row>
    <row r="4034" spans="1:8">
      <c r="A4034" t="n">
        <v>4033</v>
      </c>
      <c r="B4034" t="s">
        <v>8</v>
      </c>
      <c r="C4034" s="1" t="n">
        <v>42382.69402777778</v>
      </c>
      <c r="D4034" t="s">
        <v>13410</v>
      </c>
      <c r="E4034" t="s">
        <v>24</v>
      </c>
      <c r="F4034" t="s">
        <v>25</v>
      </c>
      <c r="G4034" t="s">
        <v>13411</v>
      </c>
      <c r="H4034" t="s">
        <v>13412</v>
      </c>
    </row>
    <row r="4035" spans="1:8">
      <c r="A4035" t="n">
        <v>4034</v>
      </c>
      <c r="B4035" t="s">
        <v>8</v>
      </c>
      <c r="C4035" s="1" t="n">
        <v>42354.96978009259</v>
      </c>
      <c r="D4035" t="s">
        <v>13413</v>
      </c>
      <c r="E4035" t="s">
        <v>1677</v>
      </c>
      <c r="F4035" t="s">
        <v>13414</v>
      </c>
      <c r="G4035" t="s">
        <v>13415</v>
      </c>
      <c r="H4035" t="s">
        <v>13416</v>
      </c>
    </row>
    <row r="4036" spans="1:8">
      <c r="A4036" t="n">
        <v>4035</v>
      </c>
      <c r="B4036" t="s">
        <v>8</v>
      </c>
      <c r="C4036" s="1" t="n">
        <v>39582.89569444444</v>
      </c>
      <c r="D4036" t="s">
        <v>13417</v>
      </c>
      <c r="E4036" t="s">
        <v>1534</v>
      </c>
      <c r="F4036" t="s">
        <v>13418</v>
      </c>
      <c r="G4036" t="s">
        <v>5810</v>
      </c>
      <c r="H4036" t="s">
        <v>13419</v>
      </c>
    </row>
    <row r="4037" spans="1:8">
      <c r="A4037" t="n">
        <v>4036</v>
      </c>
      <c r="B4037" t="s">
        <v>8</v>
      </c>
      <c r="C4037" s="1" t="n">
        <v>42446.77256944445</v>
      </c>
      <c r="D4037" t="s">
        <v>13420</v>
      </c>
      <c r="E4037" t="s">
        <v>348</v>
      </c>
      <c r="F4037" t="s">
        <v>25</v>
      </c>
      <c r="G4037" t="s">
        <v>13421</v>
      </c>
      <c r="H4037" t="s">
        <v>13422</v>
      </c>
    </row>
    <row r="4038" spans="1:8">
      <c r="A4038" t="n">
        <v>4037</v>
      </c>
      <c r="B4038" t="s">
        <v>1</v>
      </c>
      <c r="C4038" s="1" t="n">
        <v>41979.44561342592</v>
      </c>
      <c r="D4038" t="s">
        <v>13423</v>
      </c>
      <c r="E4038" t="s">
        <v>6203</v>
      </c>
      <c r="F4038" t="s">
        <v>25</v>
      </c>
      <c r="G4038" t="s">
        <v>13424</v>
      </c>
      <c r="H4038" t="s">
        <v>13425</v>
      </c>
    </row>
    <row r="4039" spans="1:8">
      <c r="A4039" t="n">
        <v>4038</v>
      </c>
      <c r="B4039" t="s">
        <v>8</v>
      </c>
      <c r="C4039" s="1" t="n">
        <v>42402.98239583334</v>
      </c>
      <c r="D4039" t="s">
        <v>13426</v>
      </c>
      <c r="E4039" t="s">
        <v>13427</v>
      </c>
      <c r="F4039" t="s">
        <v>9689</v>
      </c>
      <c r="G4039" t="s">
        <v>13428</v>
      </c>
      <c r="H4039" t="s">
        <v>13429</v>
      </c>
    </row>
    <row r="4040" spans="1:8">
      <c r="A4040" t="n">
        <v>4039</v>
      </c>
      <c r="B4040" t="s">
        <v>1</v>
      </c>
      <c r="C4040" s="1" t="n">
        <v>42157.58967592593</v>
      </c>
      <c r="D4040" t="s">
        <v>13430</v>
      </c>
      <c r="E4040" t="s">
        <v>24</v>
      </c>
      <c r="F4040" t="s">
        <v>25</v>
      </c>
      <c r="G4040" t="s">
        <v>13431</v>
      </c>
      <c r="H4040" t="s">
        <v>13432</v>
      </c>
    </row>
    <row r="4041" spans="1:8">
      <c r="A4041" t="n">
        <v>4040</v>
      </c>
      <c r="B4041" t="s">
        <v>8</v>
      </c>
      <c r="C4041" s="1" t="n">
        <v>41909.8690162037</v>
      </c>
      <c r="D4041" t="s">
        <v>13433</v>
      </c>
      <c r="E4041">
        <f>?utf-8?Q?Democrats_United_2014=E2=80=8B?=
	&lt;democrats@thehousemajoritypac.com&gt;</f>
        <v/>
      </c>
      <c r="F4041" t="s">
        <v>555</v>
      </c>
      <c r="G4041" t="s">
        <v>13434</v>
      </c>
      <c r="H4041" t="s">
        <v>13435</v>
      </c>
    </row>
    <row r="4042" spans="1:8">
      <c r="A4042" t="n">
        <v>4041</v>
      </c>
      <c r="B4042" t="s">
        <v>8</v>
      </c>
      <c r="C4042" s="1" t="n">
        <v>39752.74856481481</v>
      </c>
      <c r="D4042" t="s">
        <v>13436</v>
      </c>
      <c r="E4042" t="s">
        <v>13437</v>
      </c>
      <c r="F4042" t="s">
        <v>56</v>
      </c>
      <c r="G4042" t="s">
        <v>13438</v>
      </c>
      <c r="H4042" t="s">
        <v>13439</v>
      </c>
    </row>
    <row r="4043" spans="1:8">
      <c r="A4043" t="n">
        <v>4042</v>
      </c>
      <c r="B4043" t="s">
        <v>8</v>
      </c>
      <c r="C4043" s="1" t="n">
        <v>42253.66652777778</v>
      </c>
      <c r="D4043" t="s">
        <v>13440</v>
      </c>
      <c r="E4043" t="s">
        <v>2099</v>
      </c>
      <c r="F4043" t="s">
        <v>25</v>
      </c>
      <c r="G4043" t="s">
        <v>13441</v>
      </c>
      <c r="H4043" t="s">
        <v>13442</v>
      </c>
    </row>
    <row r="4044" spans="1:8">
      <c r="A4044" t="n">
        <v>4043</v>
      </c>
      <c r="B4044" t="s">
        <v>8</v>
      </c>
      <c r="C4044" s="1" t="n">
        <v>42240.02712962963</v>
      </c>
      <c r="D4044" t="s">
        <v>13443</v>
      </c>
      <c r="E4044" t="s">
        <v>331</v>
      </c>
      <c r="F4044" t="s">
        <v>4949</v>
      </c>
      <c r="G4044" t="s">
        <v>13444</v>
      </c>
      <c r="H4044" t="s">
        <v>13445</v>
      </c>
    </row>
    <row r="4045" spans="1:8">
      <c r="A4045" t="n">
        <v>4044</v>
      </c>
      <c r="B4045" t="s">
        <v>1</v>
      </c>
      <c r="C4045" s="1" t="n">
        <v>42170.90825231482</v>
      </c>
      <c r="D4045" t="s">
        <v>13446</v>
      </c>
      <c r="E4045" t="s">
        <v>13447</v>
      </c>
      <c r="F4045" t="s">
        <v>24</v>
      </c>
      <c r="G4045" t="s">
        <v>13448</v>
      </c>
      <c r="H4045" t="s">
        <v>13449</v>
      </c>
    </row>
    <row r="4046" spans="1:8">
      <c r="A4046" t="n">
        <v>4045</v>
      </c>
      <c r="B4046" t="s">
        <v>8</v>
      </c>
      <c r="C4046" s="1" t="n">
        <v>39829.83729166666</v>
      </c>
      <c r="D4046" t="s">
        <v>13450</v>
      </c>
      <c r="E4046" t="s">
        <v>9243</v>
      </c>
      <c r="G4046" t="s">
        <v>13451</v>
      </c>
      <c r="H4046" t="s">
        <v>13452</v>
      </c>
    </row>
    <row r="4047" spans="1:8">
      <c r="A4047" t="n">
        <v>4046</v>
      </c>
      <c r="B4047" t="s">
        <v>8</v>
      </c>
      <c r="C4047" s="1" t="n">
        <v>42217.6054050926</v>
      </c>
      <c r="D4047" t="s">
        <v>13453</v>
      </c>
      <c r="E4047" t="s">
        <v>25</v>
      </c>
      <c r="F4047" t="s">
        <v>13454</v>
      </c>
      <c r="G4047" t="s">
        <v>13455</v>
      </c>
      <c r="H4047" t="s">
        <v>13456</v>
      </c>
    </row>
    <row r="4048" spans="1:8">
      <c r="A4048" t="n">
        <v>4047</v>
      </c>
      <c r="B4048" t="s">
        <v>8</v>
      </c>
      <c r="C4048" s="1" t="n">
        <v>42312.81445601852</v>
      </c>
      <c r="D4048" t="s">
        <v>13457</v>
      </c>
      <c r="E4048" t="s">
        <v>13458</v>
      </c>
      <c r="F4048" t="s">
        <v>13459</v>
      </c>
      <c r="G4048" t="s">
        <v>13460</v>
      </c>
      <c r="H4048" t="s">
        <v>13461</v>
      </c>
    </row>
    <row r="4049" spans="1:8">
      <c r="A4049" t="n">
        <v>4048</v>
      </c>
      <c r="B4049" t="s">
        <v>8</v>
      </c>
      <c r="C4049" s="1" t="n">
        <v>42086.86795138889</v>
      </c>
      <c r="D4049" t="s">
        <v>13462</v>
      </c>
      <c r="E4049" t="s">
        <v>13463</v>
      </c>
      <c r="F4049" t="s">
        <v>13464</v>
      </c>
      <c r="G4049" t="s">
        <v>13465</v>
      </c>
      <c r="H4049" t="s">
        <v>13466</v>
      </c>
    </row>
    <row r="4050" spans="1:8">
      <c r="A4050" t="n">
        <v>4049</v>
      </c>
      <c r="B4050" t="s">
        <v>1</v>
      </c>
      <c r="C4050" s="1" t="n">
        <v>42303.96665509259</v>
      </c>
      <c r="D4050" t="s">
        <v>13467</v>
      </c>
      <c r="E4050" t="s">
        <v>7186</v>
      </c>
      <c r="F4050" t="s">
        <v>13468</v>
      </c>
      <c r="G4050" t="s">
        <v>13469</v>
      </c>
      <c r="H4050" t="s">
        <v>13470</v>
      </c>
    </row>
    <row r="4051" spans="1:8">
      <c r="A4051" t="n">
        <v>4050</v>
      </c>
      <c r="B4051" t="s">
        <v>1</v>
      </c>
      <c r="C4051" s="1" t="n">
        <v>42321.98559027778</v>
      </c>
      <c r="D4051" t="s">
        <v>13471</v>
      </c>
      <c r="E4051" t="s">
        <v>7608</v>
      </c>
      <c r="F4051" t="s">
        <v>30</v>
      </c>
      <c r="G4051" t="s">
        <v>13472</v>
      </c>
      <c r="H4051" t="s">
        <v>13473</v>
      </c>
    </row>
    <row r="4052" spans="1:8">
      <c r="A4052" t="n">
        <v>4051</v>
      </c>
      <c r="B4052" t="s">
        <v>8</v>
      </c>
      <c r="C4052" s="1" t="n">
        <v>42228.71075231482</v>
      </c>
      <c r="D4052" t="s">
        <v>13474</v>
      </c>
      <c r="E4052" t="s">
        <v>13475</v>
      </c>
      <c r="F4052" t="s">
        <v>387</v>
      </c>
      <c r="G4052" t="s">
        <v>13476</v>
      </c>
      <c r="H4052" t="s">
        <v>13477</v>
      </c>
    </row>
    <row r="4053" spans="1:8">
      <c r="A4053" t="n">
        <v>4052</v>
      </c>
      <c r="B4053" t="s">
        <v>1</v>
      </c>
      <c r="C4053" s="1" t="n">
        <v>42009.82206018519</v>
      </c>
      <c r="D4053" t="s">
        <v>13478</v>
      </c>
      <c r="E4053" t="s">
        <v>6203</v>
      </c>
      <c r="F4053" t="s">
        <v>8393</v>
      </c>
      <c r="G4053" t="s">
        <v>13479</v>
      </c>
      <c r="H4053" t="s">
        <v>13480</v>
      </c>
    </row>
    <row r="4054" spans="1:8">
      <c r="A4054" t="n">
        <v>4053</v>
      </c>
      <c r="B4054" t="s">
        <v>8</v>
      </c>
      <c r="C4054" s="1" t="n">
        <v>40294.65023148148</v>
      </c>
      <c r="D4054" t="s">
        <v>13481</v>
      </c>
      <c r="E4054" t="s">
        <v>6828</v>
      </c>
      <c r="F4054" t="s">
        <v>56</v>
      </c>
      <c r="G4054" t="s">
        <v>13482</v>
      </c>
      <c r="H4054" t="s">
        <v>13483</v>
      </c>
    </row>
    <row r="4055" spans="1:8">
      <c r="A4055" t="n">
        <v>4054</v>
      </c>
      <c r="B4055" t="s">
        <v>8</v>
      </c>
      <c r="C4055" s="1" t="n">
        <v>41869.68380787037</v>
      </c>
      <c r="D4055" t="s">
        <v>13484</v>
      </c>
      <c r="E4055" t="s">
        <v>13485</v>
      </c>
      <c r="F4055" t="s">
        <v>555</v>
      </c>
      <c r="G4055" t="s">
        <v>13486</v>
      </c>
      <c r="H4055" t="s">
        <v>13487</v>
      </c>
    </row>
    <row r="4056" spans="1:8">
      <c r="A4056" t="n">
        <v>4055</v>
      </c>
      <c r="B4056" t="s">
        <v>8</v>
      </c>
      <c r="C4056" s="1" t="n">
        <v>42071.80612268519</v>
      </c>
      <c r="D4056" t="s">
        <v>13488</v>
      </c>
      <c r="E4056" t="s">
        <v>10796</v>
      </c>
      <c r="F4056" t="s">
        <v>52</v>
      </c>
      <c r="G4056" t="s">
        <v>13489</v>
      </c>
      <c r="H4056" t="s">
        <v>13490</v>
      </c>
    </row>
    <row r="4057" spans="1:8">
      <c r="A4057" t="n">
        <v>4056</v>
      </c>
      <c r="B4057" t="s">
        <v>8</v>
      </c>
      <c r="C4057" s="1" t="n">
        <v>40471.84054398148</v>
      </c>
      <c r="D4057" t="s">
        <v>13491</v>
      </c>
      <c r="E4057" t="s">
        <v>2194</v>
      </c>
      <c r="F4057" t="s">
        <v>20</v>
      </c>
      <c r="G4057" t="s">
        <v>13492</v>
      </c>
      <c r="H4057" t="s">
        <v>13493</v>
      </c>
    </row>
    <row r="4058" spans="1:8">
      <c r="A4058" t="n">
        <v>4057</v>
      </c>
      <c r="B4058" t="s">
        <v>8</v>
      </c>
      <c r="C4058" s="1" t="n">
        <v>42413.83601851852</v>
      </c>
      <c r="D4058" t="s">
        <v>13494</v>
      </c>
      <c r="E4058" t="s">
        <v>13495</v>
      </c>
      <c r="F4058" t="s">
        <v>52</v>
      </c>
      <c r="G4058" t="s">
        <v>13496</v>
      </c>
      <c r="H4058" t="s">
        <v>13497</v>
      </c>
    </row>
    <row r="4059" spans="1:8">
      <c r="A4059" t="n">
        <v>4058</v>
      </c>
      <c r="B4059" t="s">
        <v>8</v>
      </c>
      <c r="C4059" s="1" t="n">
        <v>41757.58928240741</v>
      </c>
      <c r="D4059" t="s">
        <v>13498</v>
      </c>
      <c r="E4059" t="s">
        <v>11114</v>
      </c>
      <c r="F4059" t="s">
        <v>25</v>
      </c>
      <c r="G4059" t="s">
        <v>13499</v>
      </c>
      <c r="H4059" t="s">
        <v>13500</v>
      </c>
    </row>
    <row r="4060" spans="1:8">
      <c r="A4060" t="n">
        <v>4059</v>
      </c>
      <c r="B4060" t="s">
        <v>8</v>
      </c>
      <c r="C4060" s="1" t="n">
        <v>41912.83668981482</v>
      </c>
      <c r="D4060" t="s">
        <v>13501</v>
      </c>
      <c r="E4060" t="s">
        <v>3448</v>
      </c>
      <c r="F4060" t="s">
        <v>3449</v>
      </c>
      <c r="G4060" t="s">
        <v>13502</v>
      </c>
      <c r="H4060" t="s">
        <v>13503</v>
      </c>
    </row>
    <row r="4061" spans="1:8">
      <c r="A4061" t="n">
        <v>4060</v>
      </c>
      <c r="B4061" t="s">
        <v>8</v>
      </c>
      <c r="C4061" s="1" t="n">
        <v>42057.95108796296</v>
      </c>
      <c r="D4061" t="s">
        <v>13504</v>
      </c>
      <c r="E4061" t="s">
        <v>25</v>
      </c>
      <c r="F4061" t="s">
        <v>7096</v>
      </c>
      <c r="G4061" t="s">
        <v>13505</v>
      </c>
      <c r="H4061" t="s">
        <v>13506</v>
      </c>
    </row>
    <row r="4062" spans="1:8">
      <c r="A4062" t="n">
        <v>4061</v>
      </c>
      <c r="B4062" t="s">
        <v>8</v>
      </c>
      <c r="C4062" s="1" t="n">
        <v>42362.61003472222</v>
      </c>
      <c r="D4062" t="s">
        <v>13507</v>
      </c>
      <c r="E4062" t="s">
        <v>13508</v>
      </c>
      <c r="F4062" t="s">
        <v>25</v>
      </c>
      <c r="G4062">
        <f>?utf-8?Q?Fwd:_Bloomberg:_Why_This_Year=E2=80=99s_Christmas_Seas?=
 =?utf-8?Q?on_Is_So_Angry?=</f>
        <v/>
      </c>
      <c r="H4062" t="s">
        <v>13509</v>
      </c>
    </row>
    <row r="4063" spans="1:8">
      <c r="A4063" t="n">
        <v>4062</v>
      </c>
      <c r="B4063" t="s">
        <v>8</v>
      </c>
      <c r="C4063" s="1" t="n">
        <v>42443.90657407408</v>
      </c>
      <c r="D4063" t="s">
        <v>13510</v>
      </c>
      <c r="E4063">
        <f>?utf-8?Q?CWRU=20Law=20School?= &lt;lawmarketing@case.edu&gt;</f>
        <v/>
      </c>
      <c r="F4063" t="s">
        <v>52</v>
      </c>
      <c r="G4063">
        <f>?utf-8?Q?Invitation=20to=20the=202016=20Law=2DMedicine=20Center=20Conference?=</f>
        <v/>
      </c>
      <c r="H4063" t="s">
        <v>13511</v>
      </c>
    </row>
    <row r="4064" spans="1:8">
      <c r="A4064" t="n">
        <v>4063</v>
      </c>
      <c r="B4064" t="s">
        <v>8</v>
      </c>
      <c r="C4064" s="1" t="n">
        <v>39756.99758101852</v>
      </c>
      <c r="D4064" t="s">
        <v>13512</v>
      </c>
      <c r="E4064" t="s">
        <v>7078</v>
      </c>
      <c r="F4064" t="s">
        <v>25</v>
      </c>
      <c r="G4064" t="s">
        <v>13513</v>
      </c>
      <c r="H4064" t="s">
        <v>13514</v>
      </c>
    </row>
    <row r="4065" spans="1:8">
      <c r="A4065" t="n">
        <v>4064</v>
      </c>
      <c r="B4065" t="s">
        <v>1</v>
      </c>
      <c r="C4065" s="1" t="n">
        <v>42383.79216435185</v>
      </c>
      <c r="D4065" t="s">
        <v>13515</v>
      </c>
      <c r="E4065" t="s">
        <v>348</v>
      </c>
      <c r="F4065" t="s">
        <v>4290</v>
      </c>
      <c r="G4065" t="s">
        <v>13516</v>
      </c>
      <c r="H4065" t="s">
        <v>13517</v>
      </c>
    </row>
    <row r="4066" spans="1:8">
      <c r="A4066" t="n">
        <v>4065</v>
      </c>
      <c r="B4066" t="s">
        <v>8</v>
      </c>
      <c r="C4066" s="1" t="n">
        <v>39784.80153935185</v>
      </c>
      <c r="D4066" t="s">
        <v>13518</v>
      </c>
      <c r="E4066" t="s">
        <v>1808</v>
      </c>
      <c r="F4066" t="s">
        <v>387</v>
      </c>
      <c r="G4066" t="s">
        <v>13519</v>
      </c>
      <c r="H4066" t="s">
        <v>13520</v>
      </c>
    </row>
    <row r="4067" spans="1:8">
      <c r="A4067" t="n">
        <v>4066</v>
      </c>
      <c r="B4067" t="s">
        <v>8</v>
      </c>
      <c r="C4067" s="1" t="n">
        <v>42321.9296875</v>
      </c>
      <c r="D4067" t="s">
        <v>13521</v>
      </c>
      <c r="E4067" t="s">
        <v>13522</v>
      </c>
      <c r="F4067" t="s">
        <v>13523</v>
      </c>
      <c r="G4067" t="s">
        <v>13524</v>
      </c>
      <c r="H4067" t="s">
        <v>13525</v>
      </c>
    </row>
    <row r="4068" spans="1:8">
      <c r="A4068" t="n">
        <v>4067</v>
      </c>
      <c r="B4068" t="s">
        <v>8</v>
      </c>
      <c r="C4068" s="1" t="n">
        <v>42410.00077546296</v>
      </c>
      <c r="D4068" t="s">
        <v>13526</v>
      </c>
      <c r="E4068" t="s">
        <v>13527</v>
      </c>
      <c r="F4068" t="s">
        <v>7510</v>
      </c>
      <c r="G4068" t="s">
        <v>13528</v>
      </c>
      <c r="H4068" t="s">
        <v>13529</v>
      </c>
    </row>
    <row r="4069" spans="1:8">
      <c r="A4069" t="n">
        <v>4068</v>
      </c>
      <c r="B4069" t="s">
        <v>8</v>
      </c>
      <c r="C4069" s="1" t="n">
        <v>42377.89056712963</v>
      </c>
      <c r="D4069" t="s">
        <v>13530</v>
      </c>
      <c r="E4069" t="s">
        <v>179</v>
      </c>
      <c r="F4069" t="s">
        <v>25</v>
      </c>
      <c r="G4069" t="s">
        <v>12217</v>
      </c>
      <c r="H4069" t="s">
        <v>13531</v>
      </c>
    </row>
    <row r="4070" spans="1:8">
      <c r="A4070" t="n">
        <v>4069</v>
      </c>
      <c r="B4070" t="s">
        <v>8</v>
      </c>
      <c r="C4070" s="1" t="n">
        <v>42027.73121527778</v>
      </c>
      <c r="D4070" t="s">
        <v>13532</v>
      </c>
      <c r="E4070" t="s">
        <v>6203</v>
      </c>
      <c r="F4070" t="s">
        <v>8393</v>
      </c>
      <c r="G4070" t="s">
        <v>13533</v>
      </c>
      <c r="H4070" t="s">
        <v>13534</v>
      </c>
    </row>
    <row r="4071" spans="1:8">
      <c r="A4071" t="n">
        <v>4070</v>
      </c>
      <c r="B4071" t="s">
        <v>8</v>
      </c>
      <c r="C4071" s="1" t="n">
        <v>41831.1859837963</v>
      </c>
      <c r="D4071" t="s">
        <v>13535</v>
      </c>
      <c r="E4071" t="s">
        <v>319</v>
      </c>
      <c r="F4071" t="s">
        <v>25</v>
      </c>
      <c r="G4071" t="s">
        <v>8674</v>
      </c>
      <c r="H4071" t="s">
        <v>13536</v>
      </c>
    </row>
    <row r="4072" spans="1:8">
      <c r="A4072" t="n">
        <v>4071</v>
      </c>
      <c r="B4072" t="s">
        <v>8</v>
      </c>
      <c r="C4072" s="1" t="n">
        <v>42358.1896875</v>
      </c>
      <c r="D4072" t="s">
        <v>13537</v>
      </c>
      <c r="E4072" t="s">
        <v>13538</v>
      </c>
      <c r="F4072" t="s">
        <v>25</v>
      </c>
      <c r="G4072" t="s">
        <v>13539</v>
      </c>
      <c r="H4072" t="s">
        <v>13540</v>
      </c>
    </row>
    <row r="4073" spans="1:8">
      <c r="A4073" t="n">
        <v>4072</v>
      </c>
      <c r="B4073" t="s">
        <v>8</v>
      </c>
      <c r="C4073" s="1" t="n">
        <v>39713.60895833333</v>
      </c>
      <c r="D4073" t="s">
        <v>13541</v>
      </c>
      <c r="E4073" t="s">
        <v>955</v>
      </c>
      <c r="F4073" t="s">
        <v>473</v>
      </c>
      <c r="G4073" t="s">
        <v>13542</v>
      </c>
      <c r="H4073" t="s">
        <v>13543</v>
      </c>
    </row>
    <row r="4074" spans="1:8">
      <c r="A4074" t="n">
        <v>4073</v>
      </c>
      <c r="B4074" t="s">
        <v>8</v>
      </c>
      <c r="C4074" s="1" t="n">
        <v>41414.86840277778</v>
      </c>
      <c r="D4074" t="s">
        <v>13544</v>
      </c>
      <c r="E4074" t="s">
        <v>13545</v>
      </c>
      <c r="F4074" t="s">
        <v>56</v>
      </c>
      <c r="G4074" t="s">
        <v>13546</v>
      </c>
      <c r="H4074" t="s">
        <v>13547</v>
      </c>
    </row>
    <row r="4075" spans="1:8">
      <c r="A4075" t="n">
        <v>4074</v>
      </c>
      <c r="B4075" t="s">
        <v>1</v>
      </c>
      <c r="C4075" s="1" t="n">
        <v>42074.80170138889</v>
      </c>
      <c r="D4075" t="s">
        <v>13548</v>
      </c>
      <c r="E4075" t="s">
        <v>10167</v>
      </c>
      <c r="F4075" t="s">
        <v>1264</v>
      </c>
      <c r="G4075" t="s">
        <v>13549</v>
      </c>
      <c r="H4075" t="s">
        <v>13550</v>
      </c>
    </row>
    <row r="4076" spans="1:8">
      <c r="A4076" t="n">
        <v>4075</v>
      </c>
      <c r="B4076" t="s">
        <v>8</v>
      </c>
      <c r="C4076" s="1" t="n">
        <v>41950.62090277778</v>
      </c>
      <c r="D4076" t="s">
        <v>13551</v>
      </c>
      <c r="E4076" t="s">
        <v>1979</v>
      </c>
      <c r="F4076" t="s">
        <v>1979</v>
      </c>
      <c r="G4076" t="s">
        <v>7021</v>
      </c>
      <c r="H4076" t="s">
        <v>13552</v>
      </c>
    </row>
    <row r="4077" spans="1:8">
      <c r="A4077" t="n">
        <v>4076</v>
      </c>
      <c r="B4077" t="s">
        <v>8</v>
      </c>
      <c r="C4077" s="1" t="n">
        <v>42163.00821759259</v>
      </c>
      <c r="D4077" t="s">
        <v>13553</v>
      </c>
      <c r="E4077" t="s">
        <v>319</v>
      </c>
      <c r="F4077" t="s">
        <v>13554</v>
      </c>
      <c r="G4077" t="s">
        <v>13555</v>
      </c>
      <c r="H4077" t="s">
        <v>13556</v>
      </c>
    </row>
    <row r="4078" spans="1:8">
      <c r="A4078" t="n">
        <v>4077</v>
      </c>
      <c r="B4078" t="s">
        <v>8</v>
      </c>
      <c r="C4078" s="1" t="n">
        <v>42048.9265625</v>
      </c>
      <c r="D4078" t="s">
        <v>13557</v>
      </c>
      <c r="E4078" t="s">
        <v>6736</v>
      </c>
      <c r="F4078" t="s">
        <v>4013</v>
      </c>
      <c r="G4078" t="s">
        <v>6737</v>
      </c>
      <c r="H4078" t="s">
        <v>13558</v>
      </c>
    </row>
    <row r="4079" spans="1:8">
      <c r="A4079" t="n">
        <v>4078</v>
      </c>
      <c r="B4079" t="s">
        <v>8</v>
      </c>
      <c r="C4079" s="1" t="n">
        <v>42131.89682870371</v>
      </c>
      <c r="D4079" t="s">
        <v>13559</v>
      </c>
      <c r="E4079" t="s">
        <v>1263</v>
      </c>
      <c r="F4079" t="s">
        <v>1264</v>
      </c>
      <c r="G4079" t="s">
        <v>13560</v>
      </c>
      <c r="H4079" t="s">
        <v>13561</v>
      </c>
    </row>
    <row r="4080" spans="1:8">
      <c r="A4080" t="n">
        <v>4079</v>
      </c>
      <c r="B4080" t="s">
        <v>8</v>
      </c>
      <c r="C4080" s="1" t="n">
        <v>42135.91831018519</v>
      </c>
      <c r="D4080" t="s">
        <v>13562</v>
      </c>
      <c r="E4080" t="s">
        <v>7294</v>
      </c>
      <c r="F4080" t="s">
        <v>13563</v>
      </c>
      <c r="G4080" t="s">
        <v>13564</v>
      </c>
      <c r="H4080" t="s">
        <v>13565</v>
      </c>
    </row>
    <row r="4081" spans="1:8">
      <c r="A4081" t="n">
        <v>4080</v>
      </c>
      <c r="B4081" t="s">
        <v>8</v>
      </c>
      <c r="C4081" s="1" t="n">
        <v>41924.95935185185</v>
      </c>
      <c r="D4081" t="s">
        <v>13566</v>
      </c>
      <c r="E4081" t="s">
        <v>13567</v>
      </c>
      <c r="F4081" t="s">
        <v>13568</v>
      </c>
      <c r="G4081" t="s">
        <v>13569</v>
      </c>
      <c r="H4081" t="s">
        <v>13570</v>
      </c>
    </row>
    <row r="4082" spans="1:8">
      <c r="A4082" t="n">
        <v>4081</v>
      </c>
      <c r="B4082" t="s">
        <v>1</v>
      </c>
      <c r="C4082" s="1" t="n">
        <v>42423.93123842592</v>
      </c>
      <c r="D4082" t="s">
        <v>13571</v>
      </c>
      <c r="E4082" t="s">
        <v>7813</v>
      </c>
      <c r="F4082" t="s">
        <v>2014</v>
      </c>
      <c r="G4082" t="s">
        <v>13572</v>
      </c>
      <c r="H4082" t="s">
        <v>13573</v>
      </c>
    </row>
    <row r="4083" spans="1:8">
      <c r="A4083" t="n">
        <v>4082</v>
      </c>
      <c r="B4083" t="s">
        <v>8</v>
      </c>
      <c r="C4083" s="1" t="n">
        <v>42365.63576388889</v>
      </c>
      <c r="D4083" t="s">
        <v>13574</v>
      </c>
      <c r="E4083" t="s">
        <v>13357</v>
      </c>
      <c r="F4083" t="s">
        <v>25</v>
      </c>
      <c r="G4083" t="s">
        <v>13575</v>
      </c>
      <c r="H4083" t="s">
        <v>13576</v>
      </c>
    </row>
    <row r="4084" spans="1:8">
      <c r="A4084" t="n">
        <v>4083</v>
      </c>
      <c r="B4084" t="s">
        <v>8</v>
      </c>
      <c r="C4084" s="1" t="n">
        <v>41928.00193287037</v>
      </c>
      <c r="D4084" t="s">
        <v>13577</v>
      </c>
      <c r="E4084" t="s">
        <v>13578</v>
      </c>
      <c r="F4084" t="s">
        <v>555</v>
      </c>
      <c r="G4084" t="s">
        <v>13579</v>
      </c>
      <c r="H4084" t="s">
        <v>13580</v>
      </c>
    </row>
    <row r="4085" spans="1:8">
      <c r="A4085" t="n">
        <v>4084</v>
      </c>
      <c r="B4085" t="s">
        <v>8</v>
      </c>
      <c r="C4085" s="1" t="n">
        <v>42276.99518518519</v>
      </c>
      <c r="D4085" t="s">
        <v>13581</v>
      </c>
      <c r="E4085" t="s">
        <v>8361</v>
      </c>
      <c r="F4085" t="s">
        <v>25</v>
      </c>
      <c r="G4085" t="s">
        <v>13582</v>
      </c>
      <c r="H4085" t="s">
        <v>13583</v>
      </c>
    </row>
    <row r="4086" spans="1:8">
      <c r="A4086" t="n">
        <v>4085</v>
      </c>
      <c r="B4086" t="s">
        <v>1</v>
      </c>
      <c r="C4086" s="1" t="n">
        <v>42170.73763888889</v>
      </c>
      <c r="D4086" t="s">
        <v>13584</v>
      </c>
      <c r="E4086" t="s">
        <v>394</v>
      </c>
      <c r="F4086" t="s">
        <v>5875</v>
      </c>
      <c r="G4086" t="s">
        <v>13585</v>
      </c>
      <c r="H4086" t="s">
        <v>13586</v>
      </c>
    </row>
    <row r="4087" spans="1:8">
      <c r="A4087" t="n">
        <v>4086</v>
      </c>
      <c r="B4087" t="s">
        <v>8</v>
      </c>
      <c r="C4087" s="1" t="n">
        <v>42074.57997685186</v>
      </c>
      <c r="D4087" t="s">
        <v>13587</v>
      </c>
      <c r="E4087" t="s">
        <v>29</v>
      </c>
      <c r="F4087" t="s">
        <v>1108</v>
      </c>
      <c r="G4087" t="s">
        <v>13588</v>
      </c>
      <c r="H4087" t="s">
        <v>13589</v>
      </c>
    </row>
    <row r="4088" spans="1:8">
      <c r="A4088" t="n">
        <v>4087</v>
      </c>
      <c r="B4088" t="s">
        <v>8</v>
      </c>
      <c r="C4088" s="1" t="n">
        <v>42182.30333333334</v>
      </c>
      <c r="D4088" t="s">
        <v>13590</v>
      </c>
      <c r="E4088" t="s">
        <v>25</v>
      </c>
      <c r="F4088" t="s">
        <v>319</v>
      </c>
      <c r="G4088" t="s">
        <v>13591</v>
      </c>
      <c r="H4088" t="s">
        <v>13592</v>
      </c>
    </row>
    <row r="4089" spans="1:8">
      <c r="A4089" t="n">
        <v>4088</v>
      </c>
      <c r="B4089" t="s">
        <v>8</v>
      </c>
      <c r="C4089" s="1" t="n">
        <v>42033.13870370371</v>
      </c>
      <c r="D4089" t="s">
        <v>13593</v>
      </c>
      <c r="E4089" t="s">
        <v>25</v>
      </c>
      <c r="F4089" t="s">
        <v>48</v>
      </c>
      <c r="G4089" t="s">
        <v>13594</v>
      </c>
      <c r="H4089" t="s">
        <v>13595</v>
      </c>
    </row>
    <row r="4090" spans="1:8">
      <c r="A4090" t="n">
        <v>4089</v>
      </c>
      <c r="B4090" t="s">
        <v>8</v>
      </c>
      <c r="C4090" s="1" t="n">
        <v>39467.68509259259</v>
      </c>
      <c r="D4090" t="s">
        <v>13596</v>
      </c>
      <c r="E4090" t="s">
        <v>376</v>
      </c>
      <c r="F4090" t="s">
        <v>13597</v>
      </c>
      <c r="G4090" t="s">
        <v>13598</v>
      </c>
      <c r="H4090" t="s">
        <v>13599</v>
      </c>
    </row>
    <row r="4091" spans="1:8">
      <c r="A4091" t="n">
        <v>4090</v>
      </c>
      <c r="B4091" t="s">
        <v>8</v>
      </c>
      <c r="C4091" s="1" t="n">
        <v>41913.93885416666</v>
      </c>
      <c r="D4091" t="s">
        <v>13600</v>
      </c>
      <c r="E4091" t="s">
        <v>11114</v>
      </c>
      <c r="F4091" t="s">
        <v>25</v>
      </c>
      <c r="G4091" t="s">
        <v>13601</v>
      </c>
      <c r="H4091" t="s">
        <v>13602</v>
      </c>
    </row>
    <row r="4092" spans="1:8">
      <c r="A4092" t="n">
        <v>4091</v>
      </c>
      <c r="B4092" t="s">
        <v>8</v>
      </c>
      <c r="C4092" s="1" t="n">
        <v>42256.10716435185</v>
      </c>
      <c r="D4092" t="s">
        <v>13603</v>
      </c>
      <c r="E4092" t="s">
        <v>13604</v>
      </c>
      <c r="F4092" t="s">
        <v>6700</v>
      </c>
      <c r="G4092">
        <f>?Windows-1252?Q?RE:_ISO_Firm_to_do_pro_bono_for_Int=92l_Cultural_Heritag?=
 =?Windows-1252?Q?e_NGO?=</f>
        <v/>
      </c>
      <c r="H4092" t="s">
        <v>13605</v>
      </c>
    </row>
    <row r="4093" spans="1:8">
      <c r="A4093" t="n">
        <v>4092</v>
      </c>
      <c r="B4093" t="s">
        <v>8</v>
      </c>
      <c r="C4093" s="1" t="n">
        <v>40869.00030092592</v>
      </c>
      <c r="D4093" t="s">
        <v>13606</v>
      </c>
      <c r="E4093" t="s">
        <v>25</v>
      </c>
      <c r="F4093" t="s">
        <v>13607</v>
      </c>
      <c r="G4093" t="s">
        <v>13608</v>
      </c>
      <c r="H4093" t="s">
        <v>13609</v>
      </c>
    </row>
    <row r="4094" spans="1:8">
      <c r="A4094" t="n">
        <v>4093</v>
      </c>
      <c r="B4094" t="s">
        <v>8</v>
      </c>
      <c r="C4094" s="1" t="n">
        <v>42443.86081018519</v>
      </c>
      <c r="D4094" t="s">
        <v>13610</v>
      </c>
      <c r="E4094" t="s">
        <v>10907</v>
      </c>
      <c r="F4094" t="s">
        <v>56</v>
      </c>
      <c r="G4094" t="s">
        <v>13611</v>
      </c>
      <c r="H4094" t="s">
        <v>13612</v>
      </c>
    </row>
    <row r="4095" spans="1:8">
      <c r="A4095" t="n">
        <v>4094</v>
      </c>
      <c r="B4095" t="s">
        <v>1</v>
      </c>
      <c r="C4095" s="1" t="n">
        <v>42439.0008912037</v>
      </c>
      <c r="D4095" t="s">
        <v>13613</v>
      </c>
      <c r="E4095" t="s">
        <v>13614</v>
      </c>
      <c r="F4095" t="s">
        <v>376</v>
      </c>
      <c r="G4095" t="s">
        <v>13615</v>
      </c>
      <c r="H4095" t="s">
        <v>13616</v>
      </c>
    </row>
    <row r="4096" spans="1:8">
      <c r="A4096" t="n">
        <v>4095</v>
      </c>
      <c r="B4096" t="s">
        <v>8</v>
      </c>
      <c r="C4096" s="1" t="n">
        <v>42238.13394675926</v>
      </c>
      <c r="D4096" t="s">
        <v>13617</v>
      </c>
      <c r="E4096" t="s">
        <v>29</v>
      </c>
      <c r="F4096" t="s">
        <v>146</v>
      </c>
      <c r="G4096" t="s">
        <v>10916</v>
      </c>
      <c r="H4096" t="s">
        <v>13618</v>
      </c>
    </row>
    <row r="4097" spans="1:8">
      <c r="A4097" t="n">
        <v>4096</v>
      </c>
      <c r="B4097" t="s">
        <v>8</v>
      </c>
      <c r="C4097" s="1" t="n">
        <v>40899.07003472222</v>
      </c>
      <c r="D4097" t="s">
        <v>13619</v>
      </c>
      <c r="E4097" t="s">
        <v>8196</v>
      </c>
      <c r="F4097" t="s">
        <v>1264</v>
      </c>
      <c r="G4097" t="s">
        <v>13620</v>
      </c>
      <c r="H4097" t="s">
        <v>13621</v>
      </c>
    </row>
    <row r="4098" spans="1:8">
      <c r="A4098" t="n">
        <v>4097</v>
      </c>
      <c r="B4098" t="s">
        <v>8</v>
      </c>
      <c r="C4098" s="1" t="n">
        <v>42071.8356712963</v>
      </c>
      <c r="D4098" t="s">
        <v>13622</v>
      </c>
      <c r="E4098" t="s">
        <v>7024</v>
      </c>
      <c r="F4098" t="s">
        <v>13623</v>
      </c>
      <c r="G4098" t="s">
        <v>13624</v>
      </c>
      <c r="H4098" t="s">
        <v>13625</v>
      </c>
    </row>
    <row r="4099" spans="1:8">
      <c r="A4099" t="n">
        <v>4098</v>
      </c>
      <c r="B4099" t="s">
        <v>8</v>
      </c>
      <c r="C4099" s="1" t="n">
        <v>42342.96361111111</v>
      </c>
      <c r="D4099" t="s">
        <v>13626</v>
      </c>
      <c r="E4099" t="s">
        <v>13040</v>
      </c>
      <c r="F4099" t="s">
        <v>1369</v>
      </c>
      <c r="G4099" t="s">
        <v>13627</v>
      </c>
      <c r="H4099" t="s">
        <v>13628</v>
      </c>
    </row>
    <row r="4100" spans="1:8">
      <c r="A4100" t="n">
        <v>4099</v>
      </c>
      <c r="B4100" t="s">
        <v>1</v>
      </c>
      <c r="C4100" s="1" t="n">
        <v>42177.83840277778</v>
      </c>
      <c r="D4100" t="s">
        <v>13629</v>
      </c>
      <c r="E4100" t="s">
        <v>8528</v>
      </c>
      <c r="F4100" t="s">
        <v>25</v>
      </c>
      <c r="G4100" t="s">
        <v>13630</v>
      </c>
      <c r="H4100" t="s">
        <v>13631</v>
      </c>
    </row>
    <row r="4101" spans="1:8">
      <c r="A4101" t="n">
        <v>4100</v>
      </c>
      <c r="B4101" t="s">
        <v>8</v>
      </c>
      <c r="C4101" s="1" t="n">
        <v>42076.53895833333</v>
      </c>
      <c r="D4101" t="s">
        <v>13632</v>
      </c>
      <c r="E4101" t="s">
        <v>4949</v>
      </c>
      <c r="F4101" t="s">
        <v>13633</v>
      </c>
      <c r="G4101" t="s">
        <v>13634</v>
      </c>
      <c r="H4101" t="s">
        <v>13635</v>
      </c>
    </row>
    <row r="4102" spans="1:8">
      <c r="A4102" t="n">
        <v>4101</v>
      </c>
      <c r="B4102" t="s">
        <v>1</v>
      </c>
      <c r="C4102" s="1" t="n">
        <v>42313.00481481481</v>
      </c>
      <c r="D4102" t="s">
        <v>13636</v>
      </c>
      <c r="E4102" t="s">
        <v>29</v>
      </c>
      <c r="F4102" t="s">
        <v>13637</v>
      </c>
      <c r="G4102" t="s">
        <v>13638</v>
      </c>
      <c r="H4102" t="s">
        <v>13639</v>
      </c>
    </row>
    <row r="4103" spans="1:8">
      <c r="A4103" t="n">
        <v>4102</v>
      </c>
      <c r="B4103" t="s">
        <v>8</v>
      </c>
      <c r="C4103" s="1" t="n">
        <v>42090.566875</v>
      </c>
      <c r="D4103" t="s">
        <v>13640</v>
      </c>
      <c r="E4103" t="s">
        <v>1186</v>
      </c>
      <c r="F4103" t="s">
        <v>3233</v>
      </c>
      <c r="G4103" t="s">
        <v>13641</v>
      </c>
      <c r="H4103" t="s">
        <v>13642</v>
      </c>
    </row>
    <row r="4104" spans="1:8">
      <c r="A4104" t="n">
        <v>4103</v>
      </c>
      <c r="B4104" t="s">
        <v>8</v>
      </c>
      <c r="C4104" s="1" t="n">
        <v>42158.96138888889</v>
      </c>
      <c r="D4104" t="s">
        <v>13643</v>
      </c>
      <c r="E4104" t="s">
        <v>25</v>
      </c>
      <c r="F4104" t="s">
        <v>24</v>
      </c>
      <c r="G4104" t="s">
        <v>13644</v>
      </c>
      <c r="H4104" t="s">
        <v>13645</v>
      </c>
    </row>
    <row r="4105" spans="1:8">
      <c r="A4105" t="n">
        <v>4104</v>
      </c>
      <c r="B4105" t="s">
        <v>8</v>
      </c>
      <c r="C4105" s="1" t="n">
        <v>39750.71023148148</v>
      </c>
      <c r="D4105" t="s">
        <v>13646</v>
      </c>
      <c r="E4105" t="s">
        <v>56</v>
      </c>
      <c r="F4105" t="s">
        <v>477</v>
      </c>
      <c r="G4105" t="s">
        <v>13647</v>
      </c>
      <c r="H4105" t="s">
        <v>13648</v>
      </c>
    </row>
    <row r="4106" spans="1:8">
      <c r="A4106" t="n">
        <v>4105</v>
      </c>
      <c r="B4106" t="s">
        <v>8</v>
      </c>
      <c r="C4106" s="1" t="n">
        <v>41760.11099537037</v>
      </c>
      <c r="D4106" t="s">
        <v>13649</v>
      </c>
      <c r="E4106" t="s">
        <v>9443</v>
      </c>
      <c r="F4106" t="s">
        <v>13650</v>
      </c>
      <c r="G4106" t="s">
        <v>13651</v>
      </c>
      <c r="H4106" t="s">
        <v>13652</v>
      </c>
    </row>
    <row r="4107" spans="1:8">
      <c r="A4107" t="n">
        <v>4106</v>
      </c>
      <c r="B4107" t="s">
        <v>1</v>
      </c>
      <c r="C4107" s="1" t="n">
        <v>42250.91956018518</v>
      </c>
      <c r="D4107" t="s">
        <v>13653</v>
      </c>
      <c r="E4107" t="s">
        <v>984</v>
      </c>
      <c r="F4107" t="s">
        <v>25</v>
      </c>
      <c r="G4107" t="s">
        <v>13654</v>
      </c>
      <c r="H4107" t="s">
        <v>13655</v>
      </c>
    </row>
    <row r="4108" spans="1:8">
      <c r="A4108" t="n">
        <v>4107</v>
      </c>
      <c r="B4108" t="s">
        <v>8</v>
      </c>
      <c r="C4108" s="1" t="n">
        <v>42207.6370949074</v>
      </c>
      <c r="D4108" t="s">
        <v>13656</v>
      </c>
      <c r="E4108" t="s">
        <v>13657</v>
      </c>
      <c r="F4108" t="s">
        <v>4536</v>
      </c>
      <c r="G4108" t="s">
        <v>13658</v>
      </c>
      <c r="H4108" t="s">
        <v>13659</v>
      </c>
    </row>
    <row r="4109" spans="1:8">
      <c r="A4109" t="n">
        <v>4108</v>
      </c>
      <c r="B4109" t="s">
        <v>1</v>
      </c>
      <c r="C4109" s="1" t="n">
        <v>41930.54024305556</v>
      </c>
      <c r="D4109" t="s">
        <v>13660</v>
      </c>
      <c r="E4109" t="s">
        <v>6203</v>
      </c>
      <c r="F4109" t="s">
        <v>25</v>
      </c>
      <c r="G4109" t="s">
        <v>13661</v>
      </c>
      <c r="H4109" t="s">
        <v>13662</v>
      </c>
    </row>
    <row r="4110" spans="1:8">
      <c r="A4110" t="n">
        <v>4109</v>
      </c>
      <c r="B4110" t="s">
        <v>8</v>
      </c>
      <c r="C4110" s="1" t="n">
        <v>42158.02237268518</v>
      </c>
      <c r="D4110" t="s">
        <v>13663</v>
      </c>
      <c r="E4110" t="s">
        <v>7419</v>
      </c>
      <c r="F4110" t="s">
        <v>1238</v>
      </c>
      <c r="G4110" t="s">
        <v>13664</v>
      </c>
      <c r="H4110" t="s">
        <v>13665</v>
      </c>
    </row>
    <row r="4111" spans="1:8">
      <c r="A4111" t="n">
        <v>4110</v>
      </c>
      <c r="B4111" t="s">
        <v>8</v>
      </c>
      <c r="C4111" s="1" t="n">
        <v>41841.68975694444</v>
      </c>
      <c r="D4111" t="s">
        <v>13666</v>
      </c>
      <c r="E4111" t="s">
        <v>6736</v>
      </c>
      <c r="F4111" t="s">
        <v>4013</v>
      </c>
      <c r="G4111" t="s">
        <v>13667</v>
      </c>
      <c r="H4111" t="s">
        <v>13668</v>
      </c>
    </row>
    <row r="4112" spans="1:8">
      <c r="A4112" t="n">
        <v>4111</v>
      </c>
      <c r="B4112" t="s">
        <v>1</v>
      </c>
      <c r="C4112" s="1" t="n">
        <v>42068.86143518519</v>
      </c>
      <c r="D4112" t="s">
        <v>13669</v>
      </c>
      <c r="E4112" t="s">
        <v>11992</v>
      </c>
      <c r="F4112" t="s">
        <v>11993</v>
      </c>
      <c r="H4112" t="s">
        <v>13670</v>
      </c>
    </row>
    <row r="4113" spans="1:8">
      <c r="A4113" t="n">
        <v>4112</v>
      </c>
      <c r="B4113" t="s">
        <v>1</v>
      </c>
      <c r="C4113" s="1" t="n">
        <v>42267.83894675926</v>
      </c>
      <c r="D4113" t="s">
        <v>13671</v>
      </c>
      <c r="E4113" t="s">
        <v>497</v>
      </c>
      <c r="F4113" t="s">
        <v>1677</v>
      </c>
      <c r="G4113" t="s">
        <v>13165</v>
      </c>
      <c r="H4113" t="s">
        <v>13672</v>
      </c>
    </row>
    <row r="4114" spans="1:8">
      <c r="A4114" t="n">
        <v>4113</v>
      </c>
      <c r="B4114" t="s">
        <v>8</v>
      </c>
      <c r="C4114" s="1" t="n">
        <v>39743.61107638889</v>
      </c>
      <c r="D4114" t="s">
        <v>13673</v>
      </c>
      <c r="E4114" t="s">
        <v>56</v>
      </c>
      <c r="F4114" t="s">
        <v>13674</v>
      </c>
      <c r="G4114" t="s">
        <v>13620</v>
      </c>
      <c r="H4114" t="s">
        <v>13675</v>
      </c>
    </row>
    <row r="4115" spans="1:8">
      <c r="A4115" t="n">
        <v>4114</v>
      </c>
      <c r="B4115" t="s">
        <v>8</v>
      </c>
      <c r="C4115" s="1" t="n">
        <v>41143.57782407408</v>
      </c>
      <c r="D4115" t="s">
        <v>13676</v>
      </c>
      <c r="E4115" t="s">
        <v>13677</v>
      </c>
      <c r="F4115" t="s">
        <v>56</v>
      </c>
      <c r="G4115" t="s">
        <v>13678</v>
      </c>
      <c r="H4115" t="s">
        <v>13679</v>
      </c>
    </row>
    <row r="4116" spans="1:8">
      <c r="A4116" t="n">
        <v>4115</v>
      </c>
      <c r="B4116" t="s">
        <v>8</v>
      </c>
      <c r="C4116" s="1" t="n">
        <v>42231.46965277778</v>
      </c>
      <c r="D4116" t="s">
        <v>13680</v>
      </c>
      <c r="E4116" t="s">
        <v>25</v>
      </c>
      <c r="F4116" t="s">
        <v>7313</v>
      </c>
      <c r="G4116" t="s">
        <v>13681</v>
      </c>
      <c r="H4116" t="s">
        <v>13682</v>
      </c>
    </row>
    <row r="4117" spans="1:8">
      <c r="A4117" t="n">
        <v>4116</v>
      </c>
      <c r="B4117" t="s">
        <v>1</v>
      </c>
      <c r="C4117" s="1" t="n">
        <v>41875.81856481481</v>
      </c>
      <c r="D4117" t="s">
        <v>13683</v>
      </c>
      <c r="E4117" t="s">
        <v>6654</v>
      </c>
      <c r="F4117" t="s">
        <v>13684</v>
      </c>
      <c r="G4117" t="s">
        <v>13685</v>
      </c>
      <c r="H4117" t="s">
        <v>13686</v>
      </c>
    </row>
    <row r="4118" spans="1:8">
      <c r="A4118" t="n">
        <v>4117</v>
      </c>
      <c r="B4118" t="s">
        <v>8</v>
      </c>
      <c r="C4118" s="1" t="n">
        <v>42439.57304398148</v>
      </c>
      <c r="D4118" t="s">
        <v>13687</v>
      </c>
      <c r="E4118" t="s">
        <v>13688</v>
      </c>
      <c r="F4118" t="s">
        <v>13689</v>
      </c>
      <c r="G4118" t="s">
        <v>13690</v>
      </c>
      <c r="H4118" t="s">
        <v>13691</v>
      </c>
    </row>
    <row r="4119" spans="1:8">
      <c r="A4119" t="n">
        <v>4118</v>
      </c>
      <c r="B4119" t="s">
        <v>8</v>
      </c>
      <c r="C4119" s="1" t="n">
        <v>41657.10982638889</v>
      </c>
      <c r="D4119" t="s">
        <v>13692</v>
      </c>
      <c r="E4119" t="s">
        <v>7792</v>
      </c>
      <c r="F4119" t="s">
        <v>25</v>
      </c>
      <c r="G4119" t="s">
        <v>13387</v>
      </c>
      <c r="H4119" t="s">
        <v>13693</v>
      </c>
    </row>
    <row r="4120" spans="1:8">
      <c r="A4120" t="n">
        <v>4119</v>
      </c>
      <c r="B4120" t="s">
        <v>8</v>
      </c>
      <c r="C4120" s="1" t="n">
        <v>39761.64546296297</v>
      </c>
      <c r="D4120" t="s">
        <v>13694</v>
      </c>
      <c r="E4120" t="s">
        <v>56</v>
      </c>
      <c r="F4120" t="s">
        <v>56</v>
      </c>
      <c r="G4120" t="s">
        <v>13695</v>
      </c>
      <c r="H4120" t="s">
        <v>13696</v>
      </c>
    </row>
    <row r="4121" spans="1:8">
      <c r="A4121" t="n">
        <v>4120</v>
      </c>
      <c r="B4121" t="s">
        <v>8</v>
      </c>
      <c r="C4121" s="1" t="n">
        <v>39478.0796412037</v>
      </c>
      <c r="D4121" t="s">
        <v>13697</v>
      </c>
      <c r="E4121" t="s">
        <v>13698</v>
      </c>
      <c r="F4121" t="s">
        <v>376</v>
      </c>
      <c r="G4121" t="s">
        <v>13699</v>
      </c>
      <c r="H4121" t="s">
        <v>13700</v>
      </c>
    </row>
    <row r="4122" spans="1:8">
      <c r="A4122" t="n">
        <v>4121</v>
      </c>
      <c r="B4122" t="s">
        <v>1</v>
      </c>
      <c r="C4122" s="1" t="n">
        <v>42104.80527777778</v>
      </c>
      <c r="D4122" t="s">
        <v>13701</v>
      </c>
      <c r="E4122" t="s">
        <v>2099</v>
      </c>
      <c r="F4122" t="s">
        <v>25</v>
      </c>
      <c r="G4122" t="s">
        <v>13702</v>
      </c>
      <c r="H4122" t="s">
        <v>13703</v>
      </c>
    </row>
    <row r="4123" spans="1:8">
      <c r="A4123" t="n">
        <v>4122</v>
      </c>
      <c r="B4123" t="s">
        <v>8</v>
      </c>
      <c r="C4123" s="1" t="n">
        <v>42079.8331712963</v>
      </c>
      <c r="D4123" t="s">
        <v>13704</v>
      </c>
      <c r="E4123" t="s">
        <v>13705</v>
      </c>
      <c r="F4123" t="s">
        <v>13706</v>
      </c>
      <c r="G4123" t="s">
        <v>13707</v>
      </c>
      <c r="H4123" t="s">
        <v>13708</v>
      </c>
    </row>
    <row r="4124" spans="1:8">
      <c r="A4124" t="n">
        <v>4123</v>
      </c>
      <c r="B4124" t="s">
        <v>8</v>
      </c>
      <c r="C4124" s="1" t="n">
        <v>42184.69789351852</v>
      </c>
      <c r="D4124" t="s">
        <v>13709</v>
      </c>
      <c r="E4124" t="s">
        <v>13710</v>
      </c>
      <c r="F4124" t="s">
        <v>5828</v>
      </c>
      <c r="G4124" t="s">
        <v>13711</v>
      </c>
      <c r="H4124" t="s">
        <v>13712</v>
      </c>
    </row>
    <row r="4125" spans="1:8">
      <c r="A4125" t="n">
        <v>4124</v>
      </c>
      <c r="B4125" t="s">
        <v>8</v>
      </c>
      <c r="C4125" s="1" t="n">
        <v>42014.97980324074</v>
      </c>
      <c r="D4125" t="s">
        <v>13713</v>
      </c>
      <c r="E4125" t="s">
        <v>25</v>
      </c>
      <c r="F4125" t="s">
        <v>7447</v>
      </c>
      <c r="G4125" t="s">
        <v>9117</v>
      </c>
      <c r="H4125" t="s">
        <v>13714</v>
      </c>
    </row>
    <row r="4126" spans="1:8">
      <c r="A4126" t="n">
        <v>4125</v>
      </c>
      <c r="B4126" t="s">
        <v>8</v>
      </c>
      <c r="C4126" s="1" t="n">
        <v>41454.70927083334</v>
      </c>
      <c r="D4126" t="s">
        <v>13715</v>
      </c>
      <c r="E4126" t="s">
        <v>13716</v>
      </c>
      <c r="F4126" t="s">
        <v>56</v>
      </c>
      <c r="G4126" t="s">
        <v>13717</v>
      </c>
      <c r="H4126" t="s">
        <v>13718</v>
      </c>
    </row>
    <row r="4127" spans="1:8">
      <c r="A4127" t="n">
        <v>4126</v>
      </c>
      <c r="B4127" t="s">
        <v>8</v>
      </c>
      <c r="C4127" s="1" t="n">
        <v>42308.97371527777</v>
      </c>
      <c r="D4127" t="s">
        <v>13719</v>
      </c>
      <c r="E4127" t="s">
        <v>13720</v>
      </c>
      <c r="F4127" t="s">
        <v>555</v>
      </c>
      <c r="G4127" t="s">
        <v>13721</v>
      </c>
      <c r="H4127" t="s">
        <v>13722</v>
      </c>
    </row>
    <row r="4128" spans="1:8">
      <c r="A4128" t="n">
        <v>4127</v>
      </c>
      <c r="B4128" t="s">
        <v>8</v>
      </c>
      <c r="C4128" s="1" t="n">
        <v>40875.70128472222</v>
      </c>
      <c r="D4128" t="s">
        <v>13723</v>
      </c>
      <c r="E4128" t="s">
        <v>25</v>
      </c>
      <c r="F4128" t="s">
        <v>11847</v>
      </c>
      <c r="G4128" t="s">
        <v>13724</v>
      </c>
      <c r="H4128" t="s">
        <v>13725</v>
      </c>
    </row>
    <row r="4129" spans="1:8">
      <c r="A4129" t="n">
        <v>4128</v>
      </c>
      <c r="B4129" t="s">
        <v>8</v>
      </c>
      <c r="C4129" s="1" t="n">
        <v>42269.67125</v>
      </c>
      <c r="D4129" t="s">
        <v>13726</v>
      </c>
      <c r="E4129" t="s">
        <v>13727</v>
      </c>
      <c r="F4129" t="s">
        <v>1264</v>
      </c>
      <c r="G4129" t="s"/>
      <c r="H4129" t="s">
        <v>13728</v>
      </c>
    </row>
    <row r="4130" spans="1:8">
      <c r="A4130" t="n">
        <v>4129</v>
      </c>
      <c r="B4130" t="s">
        <v>8</v>
      </c>
      <c r="C4130" s="1" t="n">
        <v>42062.84172453704</v>
      </c>
      <c r="D4130" t="s">
        <v>13729</v>
      </c>
      <c r="E4130" t="s">
        <v>25</v>
      </c>
      <c r="F4130" t="s">
        <v>154</v>
      </c>
      <c r="G4130" t="s">
        <v>13730</v>
      </c>
      <c r="H4130" t="s">
        <v>13731</v>
      </c>
    </row>
    <row r="4131" spans="1:8">
      <c r="A4131" t="n">
        <v>4130</v>
      </c>
      <c r="B4131" t="s">
        <v>8</v>
      </c>
      <c r="C4131" s="1" t="n">
        <v>41743.7084375</v>
      </c>
      <c r="D4131" t="s">
        <v>13732</v>
      </c>
      <c r="E4131" t="s">
        <v>13733</v>
      </c>
      <c r="F4131" t="s">
        <v>56</v>
      </c>
      <c r="G4131" t="s">
        <v>13734</v>
      </c>
      <c r="H4131" t="s">
        <v>13735</v>
      </c>
    </row>
    <row r="4132" spans="1:8">
      <c r="A4132" t="n">
        <v>4131</v>
      </c>
      <c r="B4132" t="s">
        <v>8</v>
      </c>
      <c r="C4132" s="1" t="n">
        <v>42335.09996527778</v>
      </c>
      <c r="D4132" t="s">
        <v>13736</v>
      </c>
      <c r="E4132" t="s">
        <v>132</v>
      </c>
      <c r="F4132" t="s">
        <v>10376</v>
      </c>
      <c r="G4132" t="s">
        <v>13737</v>
      </c>
      <c r="H4132" t="s">
        <v>13738</v>
      </c>
    </row>
    <row r="4133" spans="1:8">
      <c r="A4133" t="n">
        <v>4132</v>
      </c>
      <c r="B4133" t="s">
        <v>8</v>
      </c>
      <c r="C4133" s="1" t="n">
        <v>39555.75869212963</v>
      </c>
      <c r="D4133" t="s">
        <v>13739</v>
      </c>
      <c r="E4133" t="s">
        <v>13740</v>
      </c>
      <c r="F4133" t="s">
        <v>13741</v>
      </c>
      <c r="G4133" t="s">
        <v>13742</v>
      </c>
      <c r="H4133" t="s">
        <v>13743</v>
      </c>
    </row>
    <row r="4134" spans="1:8">
      <c r="A4134" t="n">
        <v>4133</v>
      </c>
      <c r="B4134" t="s">
        <v>8</v>
      </c>
      <c r="C4134" s="1" t="n">
        <v>42135.78747685185</v>
      </c>
      <c r="D4134" t="s">
        <v>13744</v>
      </c>
      <c r="E4134" t="s">
        <v>546</v>
      </c>
      <c r="F4134" t="s">
        <v>537</v>
      </c>
      <c r="G4134" t="s">
        <v>13745</v>
      </c>
      <c r="H4134" t="s">
        <v>13746</v>
      </c>
    </row>
    <row r="4135" spans="1:8">
      <c r="A4135" t="n">
        <v>4135</v>
      </c>
      <c r="B4135" t="s">
        <v>8</v>
      </c>
      <c r="C4135" s="1" t="n">
        <v>42404.92583333333</v>
      </c>
      <c r="D4135" t="s">
        <v>13747</v>
      </c>
      <c r="E4135" t="s">
        <v>13748</v>
      </c>
      <c r="F4135" t="s">
        <v>25</v>
      </c>
      <c r="G4135" t="s">
        <v>13749</v>
      </c>
      <c r="H4135" t="s">
        <v>13750</v>
      </c>
    </row>
    <row r="4136" spans="1:8">
      <c r="A4136" t="n">
        <v>4136</v>
      </c>
      <c r="B4136" t="s">
        <v>1</v>
      </c>
      <c r="C4136" s="1" t="n">
        <v>42177.83813657407</v>
      </c>
      <c r="D4136" t="s">
        <v>13751</v>
      </c>
      <c r="E4136" t="s">
        <v>8528</v>
      </c>
      <c r="F4136" t="s">
        <v>25</v>
      </c>
      <c r="G4136" t="s">
        <v>13752</v>
      </c>
      <c r="H4136" t="s">
        <v>13753</v>
      </c>
    </row>
    <row r="4137" spans="1:8">
      <c r="A4137" t="n">
        <v>4137</v>
      </c>
      <c r="B4137" t="s">
        <v>8</v>
      </c>
      <c r="C4137" s="1" t="n">
        <v>42353.98134259259</v>
      </c>
      <c r="D4137" t="s">
        <v>13754</v>
      </c>
      <c r="E4137" t="s">
        <v>7518</v>
      </c>
      <c r="F4137" t="s">
        <v>25</v>
      </c>
      <c r="G4137" t="s">
        <v>13755</v>
      </c>
      <c r="H4137" t="s">
        <v>13756</v>
      </c>
    </row>
    <row r="4138" spans="1:8">
      <c r="A4138" t="n">
        <v>4138</v>
      </c>
      <c r="B4138" t="s">
        <v>1</v>
      </c>
      <c r="C4138" s="1" t="n">
        <v>42232.95369212963</v>
      </c>
      <c r="D4138" t="s">
        <v>13757</v>
      </c>
      <c r="E4138" t="s">
        <v>9624</v>
      </c>
      <c r="F4138" t="s">
        <v>39</v>
      </c>
      <c r="G4138" t="s">
        <v>13758</v>
      </c>
      <c r="H4138" t="s">
        <v>13759</v>
      </c>
    </row>
    <row r="4139" spans="1:8">
      <c r="A4139" t="n">
        <v>4139</v>
      </c>
      <c r="B4139" t="s">
        <v>8</v>
      </c>
      <c r="C4139" s="1" t="n">
        <v>42066.83414351852</v>
      </c>
      <c r="D4139" t="s">
        <v>13760</v>
      </c>
      <c r="E4139" t="s">
        <v>25</v>
      </c>
      <c r="F4139" t="s">
        <v>4949</v>
      </c>
      <c r="G4139" t="s">
        <v>13761</v>
      </c>
      <c r="H4139" t="s">
        <v>13762</v>
      </c>
    </row>
    <row r="4140" spans="1:8">
      <c r="A4140" t="n">
        <v>4140</v>
      </c>
      <c r="B4140" t="s">
        <v>8</v>
      </c>
      <c r="C4140" s="1" t="n">
        <v>39552.06702546297</v>
      </c>
      <c r="D4140" t="s">
        <v>13763</v>
      </c>
      <c r="E4140" t="s">
        <v>376</v>
      </c>
      <c r="F4140" t="s">
        <v>13764</v>
      </c>
      <c r="G4140" t="s">
        <v>13765</v>
      </c>
      <c r="H4140" t="s">
        <v>13766</v>
      </c>
    </row>
    <row r="4141" spans="1:8">
      <c r="A4141" t="n">
        <v>4141</v>
      </c>
      <c r="B4141" t="s">
        <v>1</v>
      </c>
      <c r="C4141" s="1" t="n">
        <v>42362.30519675926</v>
      </c>
      <c r="D4141" t="s">
        <v>13767</v>
      </c>
      <c r="E4141" t="s">
        <v>12032</v>
      </c>
      <c r="F4141" t="s">
        <v>56</v>
      </c>
      <c r="G4141" t="s">
        <v>13768</v>
      </c>
      <c r="H4141" t="s">
        <v>13769</v>
      </c>
    </row>
    <row r="4142" spans="1:8">
      <c r="A4142" t="n">
        <v>4142</v>
      </c>
      <c r="B4142" t="s">
        <v>1</v>
      </c>
      <c r="C4142" s="1" t="n">
        <v>42361.46149305555</v>
      </c>
      <c r="D4142" t="s">
        <v>13770</v>
      </c>
      <c r="E4142" t="s">
        <v>13771</v>
      </c>
      <c r="F4142" t="s">
        <v>56</v>
      </c>
      <c r="G4142" t="s">
        <v>13772</v>
      </c>
      <c r="H4142" t="s">
        <v>13773</v>
      </c>
    </row>
    <row r="4143" spans="1:8">
      <c r="A4143" t="n">
        <v>4143</v>
      </c>
      <c r="B4143" t="s">
        <v>8</v>
      </c>
      <c r="C4143" s="1" t="n">
        <v>42429.61685185185</v>
      </c>
      <c r="D4143" t="s">
        <v>13774</v>
      </c>
      <c r="E4143" t="s">
        <v>8743</v>
      </c>
      <c r="F4143" t="s">
        <v>56</v>
      </c>
      <c r="G4143" t="s">
        <v>13775</v>
      </c>
      <c r="H4143" t="s">
        <v>13776</v>
      </c>
    </row>
    <row r="4144" spans="1:8">
      <c r="A4144" t="n">
        <v>4144</v>
      </c>
      <c r="B4144" t="s">
        <v>8</v>
      </c>
      <c r="C4144" s="1" t="n">
        <v>39757.19458333333</v>
      </c>
      <c r="D4144" t="s">
        <v>13777</v>
      </c>
      <c r="E4144" t="s">
        <v>477</v>
      </c>
      <c r="F4144" t="s">
        <v>13778</v>
      </c>
      <c r="G4144" t="s">
        <v>13779</v>
      </c>
      <c r="H4144" t="s">
        <v>13780</v>
      </c>
    </row>
    <row r="4145" spans="1:8">
      <c r="A4145" t="n">
        <v>4145</v>
      </c>
      <c r="B4145" t="s">
        <v>1</v>
      </c>
      <c r="C4145" s="1" t="n">
        <v>42265.94484953704</v>
      </c>
      <c r="D4145" t="s">
        <v>13781</v>
      </c>
      <c r="E4145" t="s">
        <v>1731</v>
      </c>
      <c r="F4145" t="s">
        <v>25</v>
      </c>
      <c r="G4145" t="s">
        <v>13782</v>
      </c>
      <c r="H4145" t="s">
        <v>13783</v>
      </c>
    </row>
    <row r="4146" spans="1:8">
      <c r="A4146" t="n">
        <v>4146</v>
      </c>
      <c r="B4146" t="s">
        <v>1</v>
      </c>
      <c r="C4146" s="1" t="n">
        <v>42065.11795138889</v>
      </c>
      <c r="D4146" t="s">
        <v>13784</v>
      </c>
      <c r="E4146" t="s">
        <v>6755</v>
      </c>
      <c r="F4146" t="s">
        <v>25</v>
      </c>
      <c r="G4146" t="s">
        <v>13785</v>
      </c>
      <c r="H4146" t="s">
        <v>13786</v>
      </c>
    </row>
    <row r="4147" spans="1:8">
      <c r="A4147" t="n">
        <v>4147</v>
      </c>
      <c r="B4147" t="s">
        <v>8</v>
      </c>
      <c r="C4147" s="1" t="n">
        <v>42291.84064814815</v>
      </c>
      <c r="D4147" t="s">
        <v>13787</v>
      </c>
      <c r="E4147" t="s">
        <v>13788</v>
      </c>
      <c r="F4147" t="s">
        <v>13789</v>
      </c>
      <c r="G4147" t="s">
        <v>13790</v>
      </c>
      <c r="H4147" t="s">
        <v>13791</v>
      </c>
    </row>
    <row r="4148" spans="1:8">
      <c r="A4148" t="n">
        <v>4148</v>
      </c>
      <c r="B4148" t="s">
        <v>1</v>
      </c>
      <c r="C4148" s="1" t="n">
        <v>42338.0300462963</v>
      </c>
      <c r="D4148" t="s">
        <v>13792</v>
      </c>
      <c r="E4148" t="s">
        <v>323</v>
      </c>
      <c r="F4148" t="s">
        <v>13793</v>
      </c>
      <c r="G4148" t="s">
        <v>13794</v>
      </c>
      <c r="H4148" t="s">
        <v>13795</v>
      </c>
    </row>
    <row r="4149" spans="1:8">
      <c r="A4149" t="n">
        <v>4149</v>
      </c>
      <c r="B4149" t="s">
        <v>8</v>
      </c>
      <c r="C4149" s="1" t="n">
        <v>39510.86927083333</v>
      </c>
      <c r="D4149" t="s">
        <v>13796</v>
      </c>
      <c r="E4149" t="s">
        <v>13797</v>
      </c>
      <c r="F4149" t="s">
        <v>56</v>
      </c>
      <c r="G4149" t="s">
        <v>13798</v>
      </c>
      <c r="H4149" t="s">
        <v>13799</v>
      </c>
    </row>
    <row r="4150" spans="1:8">
      <c r="A4150" t="n">
        <v>4150</v>
      </c>
      <c r="B4150" t="s">
        <v>8</v>
      </c>
      <c r="C4150" s="1" t="n">
        <v>42214.97645833333</v>
      </c>
      <c r="D4150" t="s">
        <v>13800</v>
      </c>
      <c r="E4150" t="s">
        <v>739</v>
      </c>
      <c r="F4150" t="s">
        <v>25</v>
      </c>
      <c r="G4150" t="s">
        <v>13801</v>
      </c>
      <c r="H4150" t="s">
        <v>13802</v>
      </c>
    </row>
    <row r="4151" spans="1:8">
      <c r="A4151" t="n">
        <v>4151</v>
      </c>
      <c r="B4151" t="s">
        <v>8</v>
      </c>
      <c r="C4151" s="1" t="n">
        <v>39749.78762731481</v>
      </c>
      <c r="D4151" t="s">
        <v>13803</v>
      </c>
      <c r="E4151" t="s">
        <v>3045</v>
      </c>
      <c r="F4151" t="s">
        <v>376</v>
      </c>
      <c r="G4151" t="s">
        <v>13804</v>
      </c>
      <c r="H4151" t="s">
        <v>13805</v>
      </c>
    </row>
    <row r="4152" spans="1:8">
      <c r="A4152" t="n">
        <v>4152</v>
      </c>
      <c r="B4152" t="s">
        <v>8</v>
      </c>
      <c r="C4152" s="1" t="n">
        <v>42378.63194444445</v>
      </c>
      <c r="D4152" t="s">
        <v>13806</v>
      </c>
      <c r="E4152" t="s">
        <v>12195</v>
      </c>
      <c r="F4152" t="s">
        <v>56</v>
      </c>
      <c r="G4152" t="s">
        <v>13807</v>
      </c>
      <c r="H4152" t="s">
        <v>13808</v>
      </c>
    </row>
    <row r="4153" spans="1:8">
      <c r="A4153" t="n">
        <v>4153</v>
      </c>
      <c r="B4153" t="s">
        <v>8</v>
      </c>
      <c r="C4153" s="1" t="n">
        <v>42341.98307870371</v>
      </c>
      <c r="D4153" t="s">
        <v>13809</v>
      </c>
      <c r="E4153" t="s">
        <v>10140</v>
      </c>
      <c r="F4153" t="s">
        <v>25</v>
      </c>
      <c r="G4153" t="s">
        <v>13810</v>
      </c>
      <c r="H4153" t="s">
        <v>13811</v>
      </c>
    </row>
    <row r="4154" spans="1:8">
      <c r="A4154" t="n">
        <v>4154</v>
      </c>
      <c r="B4154" t="s">
        <v>8</v>
      </c>
      <c r="C4154" s="1" t="n">
        <v>42240.94902777778</v>
      </c>
      <c r="D4154" t="s">
        <v>13812</v>
      </c>
      <c r="E4154" t="s">
        <v>24</v>
      </c>
      <c r="F4154" t="s">
        <v>25</v>
      </c>
      <c r="G4154" t="s">
        <v>13813</v>
      </c>
      <c r="H4154" t="s">
        <v>13814</v>
      </c>
    </row>
    <row r="4155" spans="1:8">
      <c r="A4155" t="n">
        <v>4155</v>
      </c>
      <c r="B4155" t="s">
        <v>8</v>
      </c>
      <c r="C4155" s="1" t="n">
        <v>42233.96045138889</v>
      </c>
      <c r="D4155" t="s">
        <v>13815</v>
      </c>
      <c r="E4155" t="s">
        <v>6988</v>
      </c>
      <c r="F4155" t="s">
        <v>6759</v>
      </c>
      <c r="G4155" t="s">
        <v>13816</v>
      </c>
      <c r="H4155" t="s">
        <v>13817</v>
      </c>
    </row>
    <row r="4156" spans="1:8">
      <c r="A4156" t="n">
        <v>4156</v>
      </c>
      <c r="B4156" t="s">
        <v>1</v>
      </c>
      <c r="C4156" s="1" t="n">
        <v>42299.07935185185</v>
      </c>
      <c r="D4156" t="s">
        <v>13818</v>
      </c>
      <c r="E4156" t="s">
        <v>381</v>
      </c>
      <c r="F4156" t="s">
        <v>13819</v>
      </c>
      <c r="G4156" t="s">
        <v>13820</v>
      </c>
      <c r="H4156" t="s">
        <v>13821</v>
      </c>
    </row>
    <row r="4157" spans="1:8">
      <c r="A4157" t="n">
        <v>4157</v>
      </c>
      <c r="B4157" t="s">
        <v>1</v>
      </c>
      <c r="C4157" s="1" t="n">
        <v>42220.42256944445</v>
      </c>
      <c r="D4157" t="s">
        <v>13822</v>
      </c>
      <c r="E4157" t="s">
        <v>13823</v>
      </c>
      <c r="F4157" t="s">
        <v>56</v>
      </c>
      <c r="G4157">
        <f>?utf-8?q?PayPal_would_appreciate_your_opinion_?=</f>
        <v/>
      </c>
      <c r="H4157" t="s">
        <v>13824</v>
      </c>
    </row>
    <row r="4158" spans="1:8">
      <c r="A4158" t="n">
        <v>4158</v>
      </c>
      <c r="B4158" t="s">
        <v>8</v>
      </c>
      <c r="C4158" s="1" t="n">
        <v>42371.8218287037</v>
      </c>
      <c r="D4158" t="s">
        <v>13825</v>
      </c>
      <c r="E4158" t="s">
        <v>25</v>
      </c>
      <c r="F4158" t="s">
        <v>13826</v>
      </c>
      <c r="G4158" t="s">
        <v>13827</v>
      </c>
      <c r="H4158" t="s">
        <v>13828</v>
      </c>
    </row>
    <row r="4159" spans="1:8">
      <c r="A4159" t="n">
        <v>4159</v>
      </c>
      <c r="B4159" t="s">
        <v>8</v>
      </c>
      <c r="C4159" s="1" t="n">
        <v>42413.09</v>
      </c>
      <c r="D4159" t="s">
        <v>13829</v>
      </c>
      <c r="E4159" t="s">
        <v>13830</v>
      </c>
      <c r="F4159" t="s">
        <v>56</v>
      </c>
      <c r="G4159" t="s">
        <v>13831</v>
      </c>
      <c r="H4159" t="s">
        <v>13832</v>
      </c>
    </row>
    <row r="4160" spans="1:8">
      <c r="A4160" t="n">
        <v>4160</v>
      </c>
      <c r="B4160" t="s">
        <v>8</v>
      </c>
      <c r="C4160" s="1" t="n">
        <v>42444.1093287037</v>
      </c>
      <c r="D4160" t="s">
        <v>13833</v>
      </c>
      <c r="E4160" t="s">
        <v>25</v>
      </c>
      <c r="F4160" t="s">
        <v>13834</v>
      </c>
      <c r="G4160" t="s">
        <v>13835</v>
      </c>
      <c r="H4160" t="s">
        <v>13836</v>
      </c>
    </row>
    <row r="4161" spans="1:8">
      <c r="A4161" t="n">
        <v>4161</v>
      </c>
      <c r="B4161" t="s">
        <v>8</v>
      </c>
      <c r="C4161" s="1" t="n">
        <v>39940.70747685185</v>
      </c>
      <c r="D4161" t="s">
        <v>13837</v>
      </c>
      <c r="E4161" t="s">
        <v>13838</v>
      </c>
      <c r="F4161" t="s">
        <v>20</v>
      </c>
      <c r="G4161" t="s">
        <v>13839</v>
      </c>
      <c r="H4161" t="s">
        <v>13840</v>
      </c>
    </row>
    <row r="4162" spans="1:8">
      <c r="A4162" t="n">
        <v>4162</v>
      </c>
      <c r="B4162" t="s">
        <v>8</v>
      </c>
      <c r="C4162" s="1" t="n">
        <v>41850.88515046296</v>
      </c>
      <c r="D4162" t="s">
        <v>13841</v>
      </c>
      <c r="E4162" t="s">
        <v>3770</v>
      </c>
      <c r="F4162" t="s">
        <v>555</v>
      </c>
      <c r="G4162" t="s">
        <v>13842</v>
      </c>
      <c r="H4162" t="s">
        <v>13843</v>
      </c>
    </row>
    <row r="4163" spans="1:8">
      <c r="A4163" t="n">
        <v>4163</v>
      </c>
      <c r="B4163" t="s">
        <v>8</v>
      </c>
      <c r="C4163" s="1" t="n">
        <v>42415.66984953704</v>
      </c>
      <c r="D4163" t="s">
        <v>13844</v>
      </c>
      <c r="E4163" t="s">
        <v>10327</v>
      </c>
      <c r="F4163" t="s">
        <v>13845</v>
      </c>
      <c r="G4163" t="s">
        <v>13846</v>
      </c>
      <c r="H4163" t="s">
        <v>13847</v>
      </c>
    </row>
    <row r="4164" spans="1:8">
      <c r="A4164" t="n">
        <v>4164</v>
      </c>
      <c r="B4164" t="s">
        <v>1</v>
      </c>
      <c r="C4164" s="1" t="n">
        <v>42381.92702546297</v>
      </c>
      <c r="D4164" t="s">
        <v>13848</v>
      </c>
      <c r="E4164" t="s">
        <v>145</v>
      </c>
      <c r="F4164" t="s">
        <v>13849</v>
      </c>
      <c r="G4164" t="s">
        <v>13850</v>
      </c>
      <c r="H4164" t="s">
        <v>13851</v>
      </c>
    </row>
    <row r="4165" spans="1:8">
      <c r="A4165" t="n">
        <v>4165</v>
      </c>
      <c r="B4165" t="s">
        <v>1</v>
      </c>
      <c r="C4165" s="1" t="n">
        <v>42302.06263888889</v>
      </c>
      <c r="D4165" t="s">
        <v>13852</v>
      </c>
      <c r="E4165" t="s">
        <v>6203</v>
      </c>
      <c r="F4165" t="s">
        <v>13853</v>
      </c>
      <c r="G4165" t="s">
        <v>13854</v>
      </c>
      <c r="H4165" t="s">
        <v>13855</v>
      </c>
    </row>
    <row r="4166" spans="1:8">
      <c r="A4166" t="n">
        <v>4166</v>
      </c>
      <c r="B4166" t="s">
        <v>8</v>
      </c>
      <c r="C4166" s="1" t="n">
        <v>41978.92005787037</v>
      </c>
      <c r="D4166" t="s">
        <v>13856</v>
      </c>
      <c r="E4166" t="s">
        <v>7294</v>
      </c>
      <c r="F4166" t="s">
        <v>1369</v>
      </c>
      <c r="G4166" t="s">
        <v>13857</v>
      </c>
      <c r="H4166" t="s">
        <v>13858</v>
      </c>
    </row>
    <row r="4167" spans="1:8">
      <c r="A4167" t="n">
        <v>4167</v>
      </c>
      <c r="B4167" t="s">
        <v>8</v>
      </c>
      <c r="C4167" s="1" t="n">
        <v>42310.87351851852</v>
      </c>
      <c r="D4167" t="s">
        <v>13859</v>
      </c>
      <c r="E4167" t="s">
        <v>204</v>
      </c>
      <c r="F4167" t="s">
        <v>8960</v>
      </c>
      <c r="G4167" t="s">
        <v>13860</v>
      </c>
      <c r="H4167" t="s">
        <v>13861</v>
      </c>
    </row>
    <row r="4168" spans="1:8">
      <c r="A4168" t="n">
        <v>4168</v>
      </c>
      <c r="B4168" t="s">
        <v>8</v>
      </c>
      <c r="C4168" s="1" t="n">
        <v>42267.63348379629</v>
      </c>
      <c r="D4168" t="s">
        <v>13862</v>
      </c>
      <c r="E4168" t="s">
        <v>25</v>
      </c>
      <c r="F4168" t="s">
        <v>13863</v>
      </c>
      <c r="G4168" t="s">
        <v>13864</v>
      </c>
      <c r="H4168" t="s">
        <v>13865</v>
      </c>
    </row>
    <row r="4169" spans="1:8">
      <c r="A4169" t="n">
        <v>4169</v>
      </c>
      <c r="B4169" t="s">
        <v>8</v>
      </c>
      <c r="C4169" s="1" t="n">
        <v>42374.96491898148</v>
      </c>
      <c r="D4169" t="s">
        <v>13866</v>
      </c>
      <c r="E4169" t="s">
        <v>13867</v>
      </c>
      <c r="F4169" t="s">
        <v>25</v>
      </c>
      <c r="G4169" t="s">
        <v>13868</v>
      </c>
      <c r="H4169" t="s">
        <v>13869</v>
      </c>
    </row>
    <row r="4170" spans="1:8">
      <c r="A4170" t="n">
        <v>4170</v>
      </c>
      <c r="B4170" t="s">
        <v>8</v>
      </c>
      <c r="C4170" s="1" t="n">
        <v>42369.81071759259</v>
      </c>
      <c r="D4170" t="s">
        <v>13870</v>
      </c>
      <c r="E4170" t="s">
        <v>13871</v>
      </c>
      <c r="F4170" t="s">
        <v>555</v>
      </c>
      <c r="G4170" t="s">
        <v>13872</v>
      </c>
      <c r="H4170" t="s">
        <v>13873</v>
      </c>
    </row>
    <row r="4171" spans="1:8">
      <c r="A4171" t="n">
        <v>4171</v>
      </c>
      <c r="B4171" t="s">
        <v>8</v>
      </c>
      <c r="C4171" s="1" t="n">
        <v>42031.79166666666</v>
      </c>
      <c r="D4171" t="s">
        <v>13874</v>
      </c>
      <c r="E4171" t="s">
        <v>13875</v>
      </c>
      <c r="F4171" t="s">
        <v>4078</v>
      </c>
      <c r="G4171" t="s">
        <v>13876</v>
      </c>
      <c r="H4171" t="s">
        <v>13877</v>
      </c>
    </row>
    <row r="4172" spans="1:8">
      <c r="A4172" t="n">
        <v>4172</v>
      </c>
      <c r="B4172" t="s">
        <v>1</v>
      </c>
      <c r="C4172" s="1" t="n">
        <v>42109.93092592592</v>
      </c>
      <c r="D4172" t="s">
        <v>13878</v>
      </c>
      <c r="E4172" t="s">
        <v>2099</v>
      </c>
      <c r="F4172" t="s">
        <v>13879</v>
      </c>
      <c r="G4172" t="s">
        <v>13880</v>
      </c>
      <c r="H4172" t="s">
        <v>13881</v>
      </c>
    </row>
    <row r="4173" spans="1:8">
      <c r="A4173" t="n">
        <v>4173</v>
      </c>
      <c r="B4173" t="s">
        <v>8</v>
      </c>
      <c r="C4173" s="1" t="n">
        <v>39666.14733796296</v>
      </c>
      <c r="D4173" t="s">
        <v>13882</v>
      </c>
      <c r="E4173" t="s">
        <v>13883</v>
      </c>
      <c r="F4173" t="s">
        <v>13884</v>
      </c>
      <c r="G4173" t="s">
        <v>13885</v>
      </c>
      <c r="H4173" t="s">
        <v>13886</v>
      </c>
    </row>
    <row r="4174" spans="1:8">
      <c r="A4174" t="n">
        <v>4174</v>
      </c>
      <c r="B4174" t="s">
        <v>8</v>
      </c>
      <c r="C4174" s="1" t="n">
        <v>42047.87207175926</v>
      </c>
      <c r="D4174" t="s">
        <v>13887</v>
      </c>
      <c r="E4174" t="s">
        <v>13888</v>
      </c>
      <c r="F4174" t="s">
        <v>1507</v>
      </c>
      <c r="G4174" t="s">
        <v>13889</v>
      </c>
      <c r="H4174" t="s">
        <v>13890</v>
      </c>
    </row>
    <row r="4175" spans="1:8">
      <c r="A4175" t="n">
        <v>4175</v>
      </c>
      <c r="B4175" t="s">
        <v>8</v>
      </c>
      <c r="C4175" s="1" t="n">
        <v>41937.91858796297</v>
      </c>
      <c r="D4175" t="s">
        <v>13891</v>
      </c>
      <c r="E4175" t="s">
        <v>25</v>
      </c>
      <c r="F4175" t="s">
        <v>13892</v>
      </c>
      <c r="G4175" t="s">
        <v>13893</v>
      </c>
      <c r="H4175" t="s">
        <v>13894</v>
      </c>
    </row>
    <row r="4176" spans="1:8">
      <c r="A4176" t="n">
        <v>4176</v>
      </c>
      <c r="B4176" t="s">
        <v>8</v>
      </c>
      <c r="C4176" s="1" t="n">
        <v>39797.95170138889</v>
      </c>
      <c r="D4176" t="s">
        <v>13895</v>
      </c>
      <c r="E4176" t="s">
        <v>1808</v>
      </c>
      <c r="F4176" t="s">
        <v>387</v>
      </c>
      <c r="G4176" t="s">
        <v>13896</v>
      </c>
      <c r="H4176" t="s">
        <v>13897</v>
      </c>
    </row>
    <row r="4177" spans="1:8">
      <c r="A4177" t="n">
        <v>4177</v>
      </c>
      <c r="B4177" t="s">
        <v>8</v>
      </c>
      <c r="C4177" s="1" t="n">
        <v>41905.88820601852</v>
      </c>
      <c r="D4177" t="s">
        <v>13898</v>
      </c>
      <c r="E4177" t="s">
        <v>67</v>
      </c>
      <c r="F4177" t="s">
        <v>68</v>
      </c>
      <c r="G4177" t="s">
        <v>13899</v>
      </c>
      <c r="H4177" t="s">
        <v>13900</v>
      </c>
    </row>
    <row r="4178" spans="1:8">
      <c r="A4178" t="n">
        <v>4178</v>
      </c>
      <c r="B4178" t="s">
        <v>1</v>
      </c>
      <c r="C4178" s="1" t="n">
        <v>42150.74483796296</v>
      </c>
      <c r="D4178" t="s">
        <v>13901</v>
      </c>
      <c r="E4178" t="s">
        <v>13902</v>
      </c>
      <c r="F4178" t="s">
        <v>6747</v>
      </c>
      <c r="G4178" t="s">
        <v>5888</v>
      </c>
      <c r="H4178" t="s">
        <v>13903</v>
      </c>
    </row>
    <row r="4179" spans="1:8">
      <c r="A4179" t="n">
        <v>4179</v>
      </c>
      <c r="B4179" t="s">
        <v>8</v>
      </c>
      <c r="C4179" s="1" t="n">
        <v>42081.92594907407</v>
      </c>
      <c r="D4179" t="s">
        <v>13904</v>
      </c>
      <c r="E4179" t="s">
        <v>7010</v>
      </c>
      <c r="F4179" t="s">
        <v>1264</v>
      </c>
      <c r="G4179" t="s">
        <v>13905</v>
      </c>
      <c r="H4179" t="s">
        <v>13906</v>
      </c>
    </row>
    <row r="4180" spans="1:8">
      <c r="A4180" t="n">
        <v>4180</v>
      </c>
      <c r="B4180" t="s">
        <v>8</v>
      </c>
      <c r="C4180" s="1" t="n">
        <v>42211.88737268518</v>
      </c>
      <c r="D4180" t="s">
        <v>13907</v>
      </c>
      <c r="E4180" t="s">
        <v>13908</v>
      </c>
      <c r="F4180" t="s">
        <v>25</v>
      </c>
      <c r="G4180" t="s">
        <v>13909</v>
      </c>
      <c r="H4180" t="s">
        <v>13910</v>
      </c>
    </row>
    <row r="4181" spans="1:8">
      <c r="A4181" t="n">
        <v>4181</v>
      </c>
      <c r="B4181" t="s">
        <v>8</v>
      </c>
      <c r="C4181" s="1" t="n">
        <v>40560.61608796296</v>
      </c>
      <c r="D4181" t="s">
        <v>13911</v>
      </c>
      <c r="E4181" t="s">
        <v>2000</v>
      </c>
      <c r="F4181" t="s">
        <v>5959</v>
      </c>
      <c r="G4181" t="s">
        <v>13912</v>
      </c>
      <c r="H4181" t="s">
        <v>13913</v>
      </c>
    </row>
    <row r="4182" spans="1:8">
      <c r="A4182" t="n">
        <v>4182</v>
      </c>
      <c r="B4182" t="s">
        <v>8</v>
      </c>
      <c r="C4182" s="1" t="n">
        <v>41912.68099537037</v>
      </c>
      <c r="D4182" t="s">
        <v>13914</v>
      </c>
      <c r="E4182" t="s">
        <v>7931</v>
      </c>
      <c r="F4182" t="s">
        <v>555</v>
      </c>
      <c r="G4182" t="s">
        <v>13915</v>
      </c>
      <c r="H4182" t="s">
        <v>13916</v>
      </c>
    </row>
    <row r="4183" spans="1:8">
      <c r="A4183" t="n">
        <v>4183</v>
      </c>
      <c r="B4183" t="s">
        <v>8</v>
      </c>
      <c r="C4183" s="1" t="n">
        <v>40156.81319444445</v>
      </c>
      <c r="D4183" t="s">
        <v>13917</v>
      </c>
      <c r="E4183" t="s">
        <v>19</v>
      </c>
      <c r="F4183" t="s">
        <v>20</v>
      </c>
      <c r="G4183" t="s">
        <v>13918</v>
      </c>
      <c r="H4183" t="s">
        <v>13919</v>
      </c>
    </row>
    <row r="4184" spans="1:8">
      <c r="A4184" t="n">
        <v>4184</v>
      </c>
      <c r="B4184" t="s">
        <v>8</v>
      </c>
      <c r="C4184" s="1" t="n">
        <v>41658.3474537037</v>
      </c>
      <c r="D4184" t="s">
        <v>13920</v>
      </c>
      <c r="E4184" t="s">
        <v>319</v>
      </c>
      <c r="F4184" t="s">
        <v>25</v>
      </c>
      <c r="G4184">
        <f>?Windows-1252?Q?=91Neglected_Topic=92_Winner:_Climate_Change_-_NYTimes.c?=
 =?Windows-1252?Q?om?=</f>
        <v/>
      </c>
      <c r="H4184" t="s">
        <v>13921</v>
      </c>
    </row>
    <row r="4185" spans="1:8">
      <c r="A4185" t="n">
        <v>4185</v>
      </c>
      <c r="B4185" t="s">
        <v>8</v>
      </c>
      <c r="C4185" s="1" t="n">
        <v>42147.63543981482</v>
      </c>
      <c r="D4185" t="s">
        <v>13922</v>
      </c>
      <c r="E4185" t="s">
        <v>13923</v>
      </c>
      <c r="F4185" t="s">
        <v>25</v>
      </c>
      <c r="G4185" t="s">
        <v>13924</v>
      </c>
      <c r="H4185" t="s">
        <v>13925</v>
      </c>
    </row>
    <row r="4186" spans="1:8">
      <c r="A4186" t="n">
        <v>4186</v>
      </c>
      <c r="B4186" t="s">
        <v>1</v>
      </c>
      <c r="C4186" s="1" t="n">
        <v>42445.82262731482</v>
      </c>
      <c r="D4186" t="s">
        <v>13926</v>
      </c>
      <c r="E4186" t="s">
        <v>348</v>
      </c>
      <c r="F4186" t="s">
        <v>25</v>
      </c>
      <c r="G4186" t="s">
        <v>13927</v>
      </c>
      <c r="H4186" t="s">
        <v>13928</v>
      </c>
    </row>
    <row r="4187" spans="1:8">
      <c r="A4187" t="n">
        <v>4187</v>
      </c>
      <c r="B4187" t="s">
        <v>8</v>
      </c>
      <c r="C4187" s="1" t="n">
        <v>42230.05864583333</v>
      </c>
      <c r="D4187" t="s">
        <v>13929</v>
      </c>
      <c r="E4187" t="s">
        <v>13930</v>
      </c>
      <c r="F4187" t="s">
        <v>56</v>
      </c>
      <c r="G4187" t="s">
        <v>13931</v>
      </c>
      <c r="H4187" t="s">
        <v>13932</v>
      </c>
    </row>
    <row r="4188" spans="1:8">
      <c r="A4188" t="n">
        <v>4188</v>
      </c>
      <c r="B4188" t="s">
        <v>1</v>
      </c>
      <c r="C4188" s="1" t="n">
        <v>42311.73585648148</v>
      </c>
      <c r="D4188" t="s">
        <v>13933</v>
      </c>
      <c r="E4188" t="s">
        <v>1731</v>
      </c>
      <c r="F4188" t="s">
        <v>25</v>
      </c>
      <c r="G4188" t="s">
        <v>13934</v>
      </c>
      <c r="H4188" t="s">
        <v>13935</v>
      </c>
    </row>
    <row r="4189" spans="1:8">
      <c r="A4189" t="n">
        <v>4189</v>
      </c>
      <c r="B4189" t="s">
        <v>8</v>
      </c>
      <c r="C4189" s="1" t="n">
        <v>42403.92120370371</v>
      </c>
      <c r="D4189" t="s">
        <v>13936</v>
      </c>
      <c r="E4189" t="s">
        <v>7901</v>
      </c>
      <c r="F4189" t="s">
        <v>13937</v>
      </c>
      <c r="G4189" t="s">
        <v>13938</v>
      </c>
      <c r="H4189" t="s">
        <v>13939</v>
      </c>
    </row>
    <row r="4190" spans="1:8">
      <c r="A4190" t="n">
        <v>4190</v>
      </c>
      <c r="B4190" t="s">
        <v>8</v>
      </c>
      <c r="C4190" s="1" t="n">
        <v>39828.6983912037</v>
      </c>
      <c r="D4190" t="s">
        <v>13940</v>
      </c>
      <c r="E4190" t="s">
        <v>13941</v>
      </c>
      <c r="F4190" t="s">
        <v>387</v>
      </c>
      <c r="G4190" t="s">
        <v>13942</v>
      </c>
      <c r="H4190" t="s">
        <v>13943</v>
      </c>
    </row>
    <row r="4191" spans="1:8">
      <c r="A4191" t="n">
        <v>4191</v>
      </c>
      <c r="B4191" t="s">
        <v>8</v>
      </c>
      <c r="C4191" s="1" t="n">
        <v>41148.64200231482</v>
      </c>
      <c r="D4191" t="s">
        <v>13944</v>
      </c>
      <c r="E4191" t="s">
        <v>13945</v>
      </c>
      <c r="F4191" t="s">
        <v>56</v>
      </c>
      <c r="G4191" t="s">
        <v>13946</v>
      </c>
      <c r="H4191" t="s">
        <v>13947</v>
      </c>
    </row>
    <row r="4192" spans="1:8">
      <c r="A4192" t="n">
        <v>4192</v>
      </c>
      <c r="B4192" t="s">
        <v>8</v>
      </c>
      <c r="C4192" s="1" t="n">
        <v>40205.79974537037</v>
      </c>
      <c r="D4192" t="s">
        <v>13948</v>
      </c>
      <c r="E4192" t="s">
        <v>246</v>
      </c>
      <c r="F4192" t="s">
        <v>20</v>
      </c>
      <c r="G4192" t="s">
        <v>13949</v>
      </c>
      <c r="H4192" t="s">
        <v>13950</v>
      </c>
    </row>
    <row r="4193" spans="1:8">
      <c r="A4193" t="n">
        <v>4193</v>
      </c>
      <c r="B4193" t="s">
        <v>8</v>
      </c>
      <c r="C4193" s="1" t="n">
        <v>42406.78412037037</v>
      </c>
      <c r="D4193" t="s">
        <v>13951</v>
      </c>
      <c r="E4193" t="s">
        <v>132</v>
      </c>
      <c r="F4193" t="s">
        <v>13952</v>
      </c>
      <c r="G4193" t="s">
        <v>13953</v>
      </c>
      <c r="H4193" t="s">
        <v>13954</v>
      </c>
    </row>
    <row r="4194" spans="1:8">
      <c r="A4194" t="n">
        <v>4194</v>
      </c>
      <c r="B4194" t="s">
        <v>8</v>
      </c>
      <c r="C4194" s="1" t="n">
        <v>41116.85680555556</v>
      </c>
      <c r="D4194" t="s">
        <v>13955</v>
      </c>
      <c r="E4194" t="s">
        <v>1670</v>
      </c>
      <c r="F4194" t="s">
        <v>56</v>
      </c>
      <c r="G4194" t="s">
        <v>13956</v>
      </c>
      <c r="H4194" t="s">
        <v>13957</v>
      </c>
    </row>
    <row r="4195" spans="1:8">
      <c r="A4195" t="n">
        <v>4195</v>
      </c>
      <c r="B4195" t="s">
        <v>8</v>
      </c>
      <c r="C4195" s="1" t="n">
        <v>41702.74964120371</v>
      </c>
      <c r="D4195" t="s">
        <v>13958</v>
      </c>
      <c r="E4195" t="s">
        <v>1009</v>
      </c>
      <c r="F4195" t="s">
        <v>13959</v>
      </c>
      <c r="G4195" t="s">
        <v>13960</v>
      </c>
      <c r="H4195" t="s">
        <v>13961</v>
      </c>
    </row>
    <row r="4196" spans="1:8">
      <c r="A4196" t="n">
        <v>4196</v>
      </c>
      <c r="B4196" t="s">
        <v>8</v>
      </c>
      <c r="C4196" s="1" t="n">
        <v>42080.88953703704</v>
      </c>
      <c r="D4196" t="s">
        <v>13962</v>
      </c>
      <c r="E4196" t="s">
        <v>9547</v>
      </c>
      <c r="F4196" t="s">
        <v>48</v>
      </c>
      <c r="G4196" t="s">
        <v>13963</v>
      </c>
      <c r="H4196" t="s">
        <v>13964</v>
      </c>
    </row>
    <row r="4197" spans="1:8">
      <c r="A4197" t="n">
        <v>4197</v>
      </c>
      <c r="B4197" t="s">
        <v>1</v>
      </c>
      <c r="C4197" s="1" t="n">
        <v>42103.87099537037</v>
      </c>
      <c r="D4197" t="s">
        <v>13965</v>
      </c>
      <c r="E4197" t="s">
        <v>1238</v>
      </c>
      <c r="F4197" t="s">
        <v>25</v>
      </c>
      <c r="G4197" t="s">
        <v>13966</v>
      </c>
      <c r="H4197" t="s">
        <v>13967</v>
      </c>
    </row>
    <row r="4198" spans="1:8">
      <c r="A4198" t="n">
        <v>4198</v>
      </c>
      <c r="B4198" t="s">
        <v>8</v>
      </c>
      <c r="C4198" s="1" t="n">
        <v>40479.92539351852</v>
      </c>
      <c r="D4198" t="s">
        <v>13968</v>
      </c>
      <c r="E4198" t="s">
        <v>6828</v>
      </c>
      <c r="F4198" t="s">
        <v>56</v>
      </c>
      <c r="G4198" t="s">
        <v>13969</v>
      </c>
      <c r="H4198" t="s">
        <v>13970</v>
      </c>
    </row>
    <row r="4199" spans="1:8">
      <c r="A4199" t="n">
        <v>4199</v>
      </c>
      <c r="B4199" t="s">
        <v>8</v>
      </c>
      <c r="C4199" s="1" t="n">
        <v>40470.83637731482</v>
      </c>
      <c r="D4199" t="s">
        <v>13971</v>
      </c>
      <c r="E4199" t="s">
        <v>6828</v>
      </c>
      <c r="F4199" t="s">
        <v>56</v>
      </c>
      <c r="G4199" t="s">
        <v>13972</v>
      </c>
      <c r="H4199" t="s">
        <v>13973</v>
      </c>
    </row>
    <row r="4200" spans="1:8">
      <c r="A4200" t="n">
        <v>4200</v>
      </c>
      <c r="B4200" t="s">
        <v>1</v>
      </c>
      <c r="C4200" s="1" t="n">
        <v>42299.01688657407</v>
      </c>
      <c r="D4200" t="s">
        <v>13974</v>
      </c>
      <c r="E4200" t="s">
        <v>146</v>
      </c>
      <c r="F4200" t="s">
        <v>13975</v>
      </c>
      <c r="G4200" t="s">
        <v>13976</v>
      </c>
      <c r="H4200" t="s">
        <v>13977</v>
      </c>
    </row>
    <row r="4201" spans="1:8">
      <c r="A4201" t="n">
        <v>4201</v>
      </c>
      <c r="B4201" t="s">
        <v>8</v>
      </c>
      <c r="C4201" s="1" t="n">
        <v>39765.12863425926</v>
      </c>
      <c r="D4201" t="s">
        <v>13978</v>
      </c>
      <c r="E4201" t="s">
        <v>56</v>
      </c>
      <c r="F4201" t="s">
        <v>56</v>
      </c>
      <c r="G4201" t="s">
        <v>13979</v>
      </c>
      <c r="H4201" t="s">
        <v>13980</v>
      </c>
    </row>
    <row r="4202" spans="1:8">
      <c r="A4202" t="n">
        <v>4202</v>
      </c>
      <c r="B4202" t="s">
        <v>8</v>
      </c>
      <c r="C4202" s="1" t="n">
        <v>42354.96502314815</v>
      </c>
      <c r="D4202" t="s">
        <v>13981</v>
      </c>
      <c r="E4202" t="s">
        <v>13982</v>
      </c>
      <c r="F4202" t="s">
        <v>25</v>
      </c>
      <c r="G4202" t="s">
        <v>13983</v>
      </c>
      <c r="H4202" t="s">
        <v>13984</v>
      </c>
    </row>
    <row r="4203" spans="1:8">
      <c r="A4203" t="n">
        <v>4203</v>
      </c>
      <c r="B4203" t="s">
        <v>8</v>
      </c>
      <c r="C4203" s="1" t="n">
        <v>42082.75373842593</v>
      </c>
      <c r="D4203" t="s">
        <v>13985</v>
      </c>
      <c r="E4203" t="s">
        <v>4140</v>
      </c>
      <c r="F4203" t="s">
        <v>25</v>
      </c>
      <c r="G4203" t="s">
        <v>13986</v>
      </c>
      <c r="H4203" t="s">
        <v>13987</v>
      </c>
    </row>
    <row r="4204" spans="1:8">
      <c r="A4204" t="n">
        <v>4204</v>
      </c>
      <c r="B4204" t="s">
        <v>8</v>
      </c>
      <c r="C4204" s="1" t="n">
        <v>40920.88199074074</v>
      </c>
      <c r="D4204" t="s">
        <v>13988</v>
      </c>
      <c r="E4204" t="s">
        <v>484</v>
      </c>
      <c r="F4204" t="s">
        <v>485</v>
      </c>
      <c r="G4204" t="s">
        <v>13989</v>
      </c>
      <c r="H4204" t="s">
        <v>13990</v>
      </c>
    </row>
    <row r="4205" spans="1:8">
      <c r="A4205" t="n">
        <v>4205</v>
      </c>
      <c r="B4205" t="s">
        <v>8</v>
      </c>
      <c r="C4205" s="1" t="n">
        <v>42409.87104166667</v>
      </c>
      <c r="D4205" t="s">
        <v>13991</v>
      </c>
      <c r="E4205" t="s">
        <v>25</v>
      </c>
      <c r="F4205" t="s">
        <v>13074</v>
      </c>
      <c r="G4205" t="s">
        <v>13992</v>
      </c>
      <c r="H4205" t="s">
        <v>13993</v>
      </c>
    </row>
    <row r="4206" spans="1:8">
      <c r="A4206" t="n">
        <v>4206</v>
      </c>
      <c r="B4206" t="s">
        <v>8</v>
      </c>
      <c r="C4206" s="1" t="n">
        <v>41205.74318287037</v>
      </c>
      <c r="D4206" t="s">
        <v>13994</v>
      </c>
      <c r="E4206" t="s">
        <v>7063</v>
      </c>
      <c r="F4206" t="s">
        <v>56</v>
      </c>
      <c r="G4206" t="s">
        <v>13995</v>
      </c>
      <c r="H4206" t="s">
        <v>13996</v>
      </c>
    </row>
    <row r="4207" spans="1:8">
      <c r="A4207" t="n">
        <v>4207</v>
      </c>
      <c r="B4207" t="s">
        <v>8</v>
      </c>
      <c r="C4207" s="1" t="n">
        <v>42387.95694444444</v>
      </c>
      <c r="D4207" t="s">
        <v>13997</v>
      </c>
      <c r="E4207" t="s">
        <v>25</v>
      </c>
      <c r="F4207" t="s">
        <v>13998</v>
      </c>
      <c r="G4207" t="s">
        <v>13999</v>
      </c>
      <c r="H4207" t="s">
        <v>14000</v>
      </c>
    </row>
    <row r="4208" spans="1:8">
      <c r="A4208" t="n">
        <v>4208</v>
      </c>
      <c r="B4208" t="s">
        <v>8</v>
      </c>
      <c r="C4208" s="1" t="n">
        <v>42317.79067129629</v>
      </c>
      <c r="D4208" t="s">
        <v>14001</v>
      </c>
      <c r="E4208" t="s">
        <v>25</v>
      </c>
      <c r="F4208" t="s">
        <v>24</v>
      </c>
      <c r="G4208" t="s">
        <v>14002</v>
      </c>
      <c r="H4208" t="s">
        <v>14003</v>
      </c>
    </row>
    <row r="4209" spans="1:8">
      <c r="A4209" t="n">
        <v>4209</v>
      </c>
      <c r="B4209" t="s">
        <v>1</v>
      </c>
      <c r="C4209" s="1" t="n">
        <v>42192.60489583333</v>
      </c>
      <c r="D4209" t="s">
        <v>14004</v>
      </c>
      <c r="E4209" t="s">
        <v>14005</v>
      </c>
      <c r="F4209" t="s">
        <v>56</v>
      </c>
      <c r="G4209">
        <f>?utf-8?B?SGVyZSBhdCBMYXN04oCUb3IgSnVzdCBhIEJlZ2lubmluZz8=?=</f>
        <v/>
      </c>
      <c r="H4209" t="s">
        <v>14006</v>
      </c>
    </row>
    <row r="4210" spans="1:8">
      <c r="A4210" t="n">
        <v>4210</v>
      </c>
      <c r="B4210" t="s">
        <v>8</v>
      </c>
      <c r="C4210" s="1" t="n">
        <v>39591.74918981481</v>
      </c>
      <c r="D4210" t="s">
        <v>14007</v>
      </c>
      <c r="E4210" t="s">
        <v>2393</v>
      </c>
      <c r="F4210" t="s">
        <v>14008</v>
      </c>
      <c r="G4210" t="s">
        <v>14009</v>
      </c>
      <c r="H4210" t="s">
        <v>14010</v>
      </c>
    </row>
    <row r="4211" spans="1:8">
      <c r="A4211" t="n">
        <v>4211</v>
      </c>
      <c r="B4211" t="s">
        <v>8</v>
      </c>
      <c r="C4211" s="1" t="n">
        <v>41864.5</v>
      </c>
      <c r="D4211" t="s">
        <v>14011</v>
      </c>
      <c r="E4211" t="s">
        <v>14012</v>
      </c>
      <c r="F4211" t="s">
        <v>4078</v>
      </c>
      <c r="G4211" t="s">
        <v>14013</v>
      </c>
      <c r="H4211" t="s">
        <v>14014</v>
      </c>
    </row>
    <row r="4212" spans="1:8">
      <c r="A4212" t="n">
        <v>4212</v>
      </c>
      <c r="B4212" t="s">
        <v>1</v>
      </c>
      <c r="C4212" s="1" t="n">
        <v>42136.67259259259</v>
      </c>
      <c r="D4212" t="s">
        <v>14015</v>
      </c>
      <c r="E4212" t="s">
        <v>266</v>
      </c>
      <c r="F4212" t="s">
        <v>6203</v>
      </c>
      <c r="G4212" t="s">
        <v>14016</v>
      </c>
      <c r="H4212" t="s">
        <v>14017</v>
      </c>
    </row>
    <row r="4213" spans="1:8">
      <c r="A4213" t="n">
        <v>4213</v>
      </c>
      <c r="B4213" t="s">
        <v>1</v>
      </c>
      <c r="C4213" s="1" t="n">
        <v>42195.57060185185</v>
      </c>
      <c r="D4213" t="s">
        <v>14018</v>
      </c>
      <c r="E4213" t="s">
        <v>146</v>
      </c>
      <c r="F4213" t="s">
        <v>25</v>
      </c>
      <c r="G4213" t="s">
        <v>14019</v>
      </c>
      <c r="H4213" t="s">
        <v>14020</v>
      </c>
    </row>
    <row r="4214" spans="1:8">
      <c r="A4214" t="n">
        <v>4214</v>
      </c>
      <c r="B4214" t="s">
        <v>8</v>
      </c>
      <c r="C4214" s="1" t="n">
        <v>42002.60089120371</v>
      </c>
      <c r="D4214" t="s">
        <v>14021</v>
      </c>
      <c r="E4214" t="s">
        <v>14022</v>
      </c>
      <c r="F4214" t="s">
        <v>52</v>
      </c>
      <c r="G4214" t="s">
        <v>14023</v>
      </c>
      <c r="H4214" t="s">
        <v>14024</v>
      </c>
    </row>
    <row r="4215" spans="1:8">
      <c r="A4215" t="n">
        <v>4215</v>
      </c>
      <c r="B4215" t="s">
        <v>8</v>
      </c>
      <c r="C4215" s="1" t="n">
        <v>41725.8079050926</v>
      </c>
      <c r="D4215" t="s">
        <v>14025</v>
      </c>
      <c r="E4215" t="s">
        <v>7119</v>
      </c>
      <c r="F4215" t="s">
        <v>56</v>
      </c>
      <c r="G4215" t="s">
        <v>14026</v>
      </c>
      <c r="H4215" t="s">
        <v>14027</v>
      </c>
    </row>
    <row r="4216" spans="1:8">
      <c r="A4216" t="n">
        <v>4216</v>
      </c>
      <c r="B4216" t="s">
        <v>8</v>
      </c>
      <c r="C4216" s="1" t="n">
        <v>42260.07430555556</v>
      </c>
      <c r="D4216" t="s">
        <v>14028</v>
      </c>
      <c r="E4216" t="s">
        <v>25</v>
      </c>
      <c r="F4216" t="s">
        <v>179</v>
      </c>
      <c r="G4216" t="s">
        <v>14029</v>
      </c>
      <c r="H4216" t="s">
        <v>14030</v>
      </c>
    </row>
    <row r="4217" spans="1:8">
      <c r="A4217" t="n">
        <v>4217</v>
      </c>
      <c r="B4217" t="s">
        <v>8</v>
      </c>
      <c r="C4217" s="1" t="n">
        <v>42045.56027777777</v>
      </c>
      <c r="D4217" t="s">
        <v>14031</v>
      </c>
      <c r="E4217" t="s">
        <v>1238</v>
      </c>
      <c r="F4217" t="s">
        <v>25</v>
      </c>
      <c r="G4217" t="s">
        <v>14032</v>
      </c>
      <c r="H4217" t="s">
        <v>14033</v>
      </c>
    </row>
    <row r="4218" spans="1:8">
      <c r="A4218" t="n">
        <v>4218</v>
      </c>
      <c r="B4218" t="s">
        <v>1</v>
      </c>
      <c r="C4218" s="1" t="n">
        <v>42184.7847337963</v>
      </c>
      <c r="D4218" t="s">
        <v>14034</v>
      </c>
      <c r="E4218" t="s">
        <v>14035</v>
      </c>
      <c r="F4218" t="s">
        <v>376</v>
      </c>
      <c r="G4218" t="s">
        <v>14036</v>
      </c>
      <c r="H4218" t="s">
        <v>14037</v>
      </c>
    </row>
    <row r="4219" spans="1:8">
      <c r="A4219" t="n">
        <v>4219</v>
      </c>
      <c r="B4219" t="s">
        <v>8</v>
      </c>
      <c r="C4219" s="1" t="n">
        <v>42338.77413194445</v>
      </c>
      <c r="D4219" t="s">
        <v>14038</v>
      </c>
      <c r="E4219" t="s">
        <v>14039</v>
      </c>
      <c r="F4219" t="s">
        <v>52</v>
      </c>
      <c r="G4219" t="s">
        <v>14040</v>
      </c>
      <c r="H4219" t="s">
        <v>14041</v>
      </c>
    </row>
    <row r="4220" spans="1:8">
      <c r="A4220" t="n">
        <v>4220</v>
      </c>
      <c r="B4220" t="s">
        <v>8</v>
      </c>
      <c r="C4220" s="1" t="n">
        <v>42357.20583333333</v>
      </c>
      <c r="D4220" t="s">
        <v>14042</v>
      </c>
      <c r="E4220" t="s">
        <v>29</v>
      </c>
      <c r="F4220" t="s">
        <v>14043</v>
      </c>
      <c r="G4220" t="s">
        <v>14044</v>
      </c>
      <c r="H4220" t="s">
        <v>14045</v>
      </c>
    </row>
    <row r="4221" spans="1:8">
      <c r="A4221" t="n">
        <v>4221</v>
      </c>
      <c r="B4221" t="s">
        <v>8</v>
      </c>
      <c r="C4221" s="1" t="n">
        <v>41639.88881944444</v>
      </c>
      <c r="D4221" t="s">
        <v>14046</v>
      </c>
      <c r="E4221" t="s">
        <v>3232</v>
      </c>
      <c r="F4221" t="s">
        <v>14047</v>
      </c>
      <c r="G4221" t="s">
        <v>14048</v>
      </c>
      <c r="H4221" t="s">
        <v>14049</v>
      </c>
    </row>
    <row r="4222" spans="1:8">
      <c r="A4222" t="n">
        <v>4222</v>
      </c>
      <c r="B4222" t="s">
        <v>1</v>
      </c>
      <c r="C4222" s="1" t="n">
        <v>42292.77195601852</v>
      </c>
      <c r="D4222" t="s">
        <v>14050</v>
      </c>
      <c r="E4222" t="s">
        <v>43</v>
      </c>
      <c r="F4222" t="s">
        <v>14051</v>
      </c>
      <c r="G4222" t="s">
        <v>11779</v>
      </c>
      <c r="H4222" t="s">
        <v>14052</v>
      </c>
    </row>
    <row r="4223" spans="1:8">
      <c r="A4223" t="n">
        <v>4223</v>
      </c>
      <c r="B4223" t="s">
        <v>8</v>
      </c>
      <c r="C4223" s="1" t="n">
        <v>41980.36805555555</v>
      </c>
      <c r="D4223" t="s">
        <v>14053</v>
      </c>
      <c r="E4223" t="s">
        <v>25</v>
      </c>
      <c r="F4223" t="s">
        <v>7115</v>
      </c>
      <c r="G4223" t="s">
        <v>14054</v>
      </c>
      <c r="H4223" t="s">
        <v>14055</v>
      </c>
    </row>
    <row r="4224" spans="1:8">
      <c r="A4224" t="n">
        <v>4224</v>
      </c>
      <c r="B4224" t="s">
        <v>8</v>
      </c>
      <c r="C4224" s="1" t="n">
        <v>42249.69510416667</v>
      </c>
      <c r="D4224" t="s">
        <v>14056</v>
      </c>
      <c r="E4224" t="s">
        <v>25</v>
      </c>
      <c r="F4224" t="s">
        <v>6747</v>
      </c>
      <c r="G4224" t="s">
        <v>14057</v>
      </c>
      <c r="H4224" t="s">
        <v>14058</v>
      </c>
    </row>
    <row r="4225" spans="1:8">
      <c r="A4225" t="n">
        <v>4225</v>
      </c>
      <c r="B4225" t="s">
        <v>8</v>
      </c>
      <c r="C4225" s="1" t="n">
        <v>42352.0188425926</v>
      </c>
      <c r="D4225" t="s">
        <v>14059</v>
      </c>
      <c r="E4225" t="s">
        <v>8007</v>
      </c>
      <c r="F4225" t="s">
        <v>56</v>
      </c>
      <c r="G4225" t="s">
        <v>14060</v>
      </c>
      <c r="H4225" t="s">
        <v>14061</v>
      </c>
    </row>
    <row r="4226" spans="1:8">
      <c r="A4226" t="n">
        <v>4226</v>
      </c>
      <c r="B4226" t="s">
        <v>8</v>
      </c>
      <c r="C4226" s="1" t="n">
        <v>42131.97638888889</v>
      </c>
      <c r="D4226" t="s">
        <v>14062</v>
      </c>
      <c r="E4226" t="s">
        <v>4140</v>
      </c>
      <c r="F4226" t="s">
        <v>14063</v>
      </c>
      <c r="G4226" t="s">
        <v>14064</v>
      </c>
      <c r="H4226" t="s">
        <v>14065</v>
      </c>
    </row>
    <row r="4227" spans="1:8">
      <c r="A4227" t="n">
        <v>4227</v>
      </c>
      <c r="B4227" t="s">
        <v>8</v>
      </c>
      <c r="C4227" s="1" t="n">
        <v>42268.82103009259</v>
      </c>
      <c r="D4227" t="s">
        <v>14066</v>
      </c>
      <c r="E4227" t="s">
        <v>323</v>
      </c>
      <c r="F4227" t="s">
        <v>14067</v>
      </c>
      <c r="G4227" t="s">
        <v>14068</v>
      </c>
      <c r="H4227" t="s">
        <v>14069</v>
      </c>
    </row>
    <row r="4228" spans="1:8">
      <c r="A4228" t="n">
        <v>4228</v>
      </c>
      <c r="B4228" t="s">
        <v>8</v>
      </c>
      <c r="C4228" s="1" t="n">
        <v>39477.67788194444</v>
      </c>
      <c r="D4228" t="s">
        <v>14070</v>
      </c>
      <c r="E4228" t="s">
        <v>1534</v>
      </c>
      <c r="F4228" t="s">
        <v>376</v>
      </c>
      <c r="G4228" t="s">
        <v>14071</v>
      </c>
      <c r="H4228" t="s">
        <v>14072</v>
      </c>
    </row>
    <row r="4229" spans="1:8">
      <c r="A4229" t="n">
        <v>4229</v>
      </c>
      <c r="B4229" t="s">
        <v>1</v>
      </c>
      <c r="C4229" s="1" t="n">
        <v>42331.59666666666</v>
      </c>
      <c r="D4229" t="s">
        <v>14073</v>
      </c>
      <c r="E4229" t="s">
        <v>8406</v>
      </c>
      <c r="F4229" t="s">
        <v>14074</v>
      </c>
      <c r="G4229" t="s">
        <v>14075</v>
      </c>
      <c r="H4229" t="s">
        <v>14076</v>
      </c>
    </row>
    <row r="4230" spans="1:8">
      <c r="A4230" t="n">
        <v>4230</v>
      </c>
      <c r="B4230" t="s">
        <v>1</v>
      </c>
      <c r="C4230" s="1" t="n">
        <v>42373.0478125</v>
      </c>
      <c r="D4230" t="s">
        <v>14077</v>
      </c>
      <c r="E4230" t="s">
        <v>9874</v>
      </c>
      <c r="F4230" t="s">
        <v>14078</v>
      </c>
      <c r="G4230" t="s">
        <v>14079</v>
      </c>
      <c r="H4230" t="s">
        <v>14080</v>
      </c>
    </row>
    <row r="4231" spans="1:8">
      <c r="A4231" t="n">
        <v>4231</v>
      </c>
      <c r="B4231" t="s">
        <v>1</v>
      </c>
      <c r="C4231" s="1" t="n">
        <v>42414.88054398148</v>
      </c>
      <c r="D4231" t="s">
        <v>14081</v>
      </c>
      <c r="E4231" t="s">
        <v>43</v>
      </c>
      <c r="F4231" t="s">
        <v>146</v>
      </c>
      <c r="G4231" t="s">
        <v>14082</v>
      </c>
      <c r="H4231" t="s">
        <v>14083</v>
      </c>
    </row>
    <row r="4232" spans="1:8">
      <c r="A4232" t="n">
        <v>4232</v>
      </c>
      <c r="B4232" t="s">
        <v>8</v>
      </c>
      <c r="C4232" s="1" t="n">
        <v>42364.70324074074</v>
      </c>
      <c r="D4232" t="s">
        <v>14084</v>
      </c>
      <c r="E4232" t="s">
        <v>14085</v>
      </c>
      <c r="F4232" t="s">
        <v>25</v>
      </c>
      <c r="G4232" t="s">
        <v>14086</v>
      </c>
      <c r="H4232" t="s">
        <v>14087</v>
      </c>
    </row>
    <row r="4233" spans="1:8">
      <c r="A4233" t="n">
        <v>4233</v>
      </c>
      <c r="B4233" t="s">
        <v>8</v>
      </c>
      <c r="C4233" s="1" t="n">
        <v>41906.84547453704</v>
      </c>
      <c r="D4233" t="s">
        <v>14088</v>
      </c>
      <c r="E4233" t="s">
        <v>14089</v>
      </c>
      <c r="F4233" t="s">
        <v>14090</v>
      </c>
      <c r="G4233" t="s">
        <v>14091</v>
      </c>
      <c r="H4233" t="s">
        <v>14092</v>
      </c>
    </row>
    <row r="4234" spans="1:8">
      <c r="A4234" t="n">
        <v>4234</v>
      </c>
      <c r="B4234" t="s">
        <v>8</v>
      </c>
      <c r="C4234" s="1" t="n">
        <v>42438.09886574074</v>
      </c>
      <c r="D4234" t="s">
        <v>14093</v>
      </c>
      <c r="E4234" t="s">
        <v>132</v>
      </c>
      <c r="F4234" t="s">
        <v>14094</v>
      </c>
      <c r="G4234" t="s">
        <v>14095</v>
      </c>
      <c r="H4234" t="s">
        <v>14096</v>
      </c>
    </row>
    <row r="4235" spans="1:8">
      <c r="A4235" t="n">
        <v>4235</v>
      </c>
      <c r="B4235" t="s">
        <v>1</v>
      </c>
      <c r="C4235" s="1" t="n">
        <v>42436.12881944444</v>
      </c>
      <c r="D4235" t="s">
        <v>14097</v>
      </c>
      <c r="E4235" t="s">
        <v>10167</v>
      </c>
      <c r="F4235" t="s">
        <v>25</v>
      </c>
      <c r="G4235" t="s">
        <v>14098</v>
      </c>
      <c r="H4235" t="s">
        <v>14099</v>
      </c>
    </row>
    <row r="4236" spans="1:8">
      <c r="A4236" t="n">
        <v>4236</v>
      </c>
      <c r="B4236" t="s">
        <v>8</v>
      </c>
      <c r="C4236" s="1" t="n">
        <v>39602.73972222222</v>
      </c>
      <c r="D4236" t="s">
        <v>14100</v>
      </c>
      <c r="E4236" t="s">
        <v>376</v>
      </c>
      <c r="F4236" t="s">
        <v>14101</v>
      </c>
      <c r="G4236" t="s">
        <v>14102</v>
      </c>
      <c r="H4236" t="s">
        <v>14103</v>
      </c>
    </row>
    <row r="4237" spans="1:8">
      <c r="A4237" t="n">
        <v>4237</v>
      </c>
      <c r="B4237" t="s">
        <v>1</v>
      </c>
      <c r="C4237" s="1" t="n">
        <v>42196.86221064815</v>
      </c>
      <c r="D4237" t="s">
        <v>14104</v>
      </c>
      <c r="E4237" t="s">
        <v>14105</v>
      </c>
      <c r="F4237" t="s">
        <v>1731</v>
      </c>
      <c r="G4237" t="s">
        <v>14106</v>
      </c>
      <c r="H4237" t="s">
        <v>14107</v>
      </c>
    </row>
    <row r="4238" spans="1:8">
      <c r="A4238" t="n">
        <v>4238</v>
      </c>
      <c r="B4238" t="s">
        <v>8</v>
      </c>
      <c r="C4238" s="1" t="n">
        <v>42217.72443287037</v>
      </c>
      <c r="D4238" t="s">
        <v>14108</v>
      </c>
      <c r="E4238" t="s">
        <v>30</v>
      </c>
      <c r="F4238" t="s">
        <v>14109</v>
      </c>
      <c r="G4238" t="s">
        <v>14110</v>
      </c>
      <c r="H4238" t="s">
        <v>14111</v>
      </c>
    </row>
    <row r="4239" spans="1:8">
      <c r="A4239" t="n">
        <v>4239</v>
      </c>
      <c r="B4239" t="s">
        <v>8</v>
      </c>
      <c r="C4239" s="1" t="n">
        <v>39550.6142824074</v>
      </c>
      <c r="D4239" t="s">
        <v>14112</v>
      </c>
      <c r="E4239" t="s">
        <v>376</v>
      </c>
      <c r="F4239" t="s">
        <v>13764</v>
      </c>
      <c r="G4239" t="s">
        <v>13765</v>
      </c>
      <c r="H4239" t="s">
        <v>14113</v>
      </c>
    </row>
    <row r="4240" spans="1:8">
      <c r="A4240" t="n">
        <v>4240</v>
      </c>
      <c r="B4240" t="s">
        <v>1</v>
      </c>
      <c r="C4240" s="1" t="n">
        <v>42199.90425925926</v>
      </c>
      <c r="D4240" t="s">
        <v>14114</v>
      </c>
      <c r="E4240" t="s">
        <v>14115</v>
      </c>
      <c r="F4240" t="s">
        <v>56</v>
      </c>
      <c r="G4240" t="s">
        <v>14116</v>
      </c>
      <c r="H4240" t="s">
        <v>14117</v>
      </c>
    </row>
    <row r="4241" spans="1:8">
      <c r="A4241" t="n">
        <v>4241</v>
      </c>
      <c r="B4241" t="s">
        <v>8</v>
      </c>
      <c r="C4241" s="1" t="n">
        <v>39753.75796296296</v>
      </c>
      <c r="D4241" t="s">
        <v>14118</v>
      </c>
      <c r="E4241" t="s">
        <v>1351</v>
      </c>
      <c r="F4241" t="s">
        <v>14119</v>
      </c>
      <c r="G4241" t="s">
        <v>14120</v>
      </c>
      <c r="H4241" t="s">
        <v>14121</v>
      </c>
    </row>
    <row r="4242" spans="1:8">
      <c r="A4242" t="n">
        <v>4242</v>
      </c>
      <c r="B4242" t="s">
        <v>8</v>
      </c>
      <c r="C4242" s="1" t="n">
        <v>41741.31730324074</v>
      </c>
      <c r="D4242" t="s">
        <v>14122</v>
      </c>
      <c r="E4242" t="s">
        <v>25</v>
      </c>
      <c r="F4242" t="s">
        <v>7471</v>
      </c>
      <c r="G4242" t="s">
        <v>14123</v>
      </c>
      <c r="H4242" t="s">
        <v>14124</v>
      </c>
    </row>
    <row r="4243" spans="1:8">
      <c r="A4243" t="n">
        <v>4243</v>
      </c>
      <c r="B4243" t="s">
        <v>1</v>
      </c>
      <c r="C4243" s="1" t="n">
        <v>42211.06141203704</v>
      </c>
      <c r="D4243" t="s">
        <v>14125</v>
      </c>
      <c r="E4243" t="s">
        <v>1238</v>
      </c>
      <c r="F4243" t="s">
        <v>6675</v>
      </c>
      <c r="G4243" t="s">
        <v>14126</v>
      </c>
      <c r="H4243" t="s">
        <v>14127</v>
      </c>
    </row>
    <row r="4244" spans="1:8">
      <c r="A4244" t="n">
        <v>4244</v>
      </c>
      <c r="B4244" t="s">
        <v>8</v>
      </c>
      <c r="C4244" s="1" t="n">
        <v>42234.72767361111</v>
      </c>
      <c r="D4244" t="s">
        <v>14128</v>
      </c>
      <c r="E4244" t="s">
        <v>25</v>
      </c>
      <c r="F4244" t="s">
        <v>2099</v>
      </c>
      <c r="G4244" t="s">
        <v>14129</v>
      </c>
      <c r="H4244" t="s">
        <v>14130</v>
      </c>
    </row>
    <row r="4245" spans="1:8">
      <c r="A4245" t="n">
        <v>4245</v>
      </c>
      <c r="B4245" t="s">
        <v>8</v>
      </c>
      <c r="C4245" s="1" t="n">
        <v>42130.64935185185</v>
      </c>
      <c r="D4245" t="s">
        <v>14131</v>
      </c>
      <c r="E4245" t="s">
        <v>87</v>
      </c>
      <c r="F4245" t="s">
        <v>87</v>
      </c>
      <c r="G4245" t="s">
        <v>14132</v>
      </c>
      <c r="H4245" t="s">
        <v>14133</v>
      </c>
    </row>
    <row r="4246" spans="1:8">
      <c r="A4246" t="n">
        <v>4246</v>
      </c>
      <c r="B4246" t="s">
        <v>8</v>
      </c>
      <c r="C4246" s="1" t="n">
        <v>41178.71853009259</v>
      </c>
      <c r="D4246" t="s">
        <v>14134</v>
      </c>
      <c r="E4246" t="s">
        <v>14135</v>
      </c>
      <c r="F4246" t="s">
        <v>56</v>
      </c>
      <c r="G4246" t="s">
        <v>14136</v>
      </c>
      <c r="H4246" t="s">
        <v>14137</v>
      </c>
    </row>
    <row r="4247" spans="1:8">
      <c r="A4247" t="n">
        <v>4247</v>
      </c>
      <c r="B4247" t="s">
        <v>8</v>
      </c>
      <c r="C4247" s="1" t="n">
        <v>42403.02533564815</v>
      </c>
      <c r="D4247" t="s">
        <v>14138</v>
      </c>
      <c r="E4247" t="s">
        <v>10140</v>
      </c>
      <c r="F4247" t="s">
        <v>25</v>
      </c>
      <c r="G4247" t="s">
        <v>14139</v>
      </c>
      <c r="H4247" t="s">
        <v>14140</v>
      </c>
    </row>
    <row r="4248" spans="1:8">
      <c r="A4248" t="n">
        <v>4248</v>
      </c>
      <c r="B4248" t="s">
        <v>1</v>
      </c>
      <c r="C4248" s="1" t="n">
        <v>42269.9530787037</v>
      </c>
      <c r="D4248" t="s">
        <v>14141</v>
      </c>
      <c r="E4248" t="s">
        <v>14142</v>
      </c>
      <c r="F4248" t="s">
        <v>25</v>
      </c>
      <c r="G4248" t="s">
        <v>14143</v>
      </c>
      <c r="H4248" t="s">
        <v>14144</v>
      </c>
    </row>
    <row r="4249" spans="1:8">
      <c r="A4249" t="n">
        <v>4249</v>
      </c>
      <c r="B4249" t="s">
        <v>8</v>
      </c>
      <c r="C4249" s="1" t="n">
        <v>42405.88496527778</v>
      </c>
      <c r="D4249" t="s">
        <v>14145</v>
      </c>
      <c r="E4249" t="s">
        <v>25</v>
      </c>
      <c r="F4249" t="s">
        <v>1186</v>
      </c>
      <c r="G4249" t="s">
        <v>14146</v>
      </c>
      <c r="H4249" t="s">
        <v>14147</v>
      </c>
    </row>
    <row r="4250" spans="1:8">
      <c r="A4250" t="n">
        <v>4250</v>
      </c>
      <c r="B4250" t="s">
        <v>8</v>
      </c>
      <c r="C4250" s="1" t="n">
        <v>42049.00769675926</v>
      </c>
      <c r="D4250" t="s">
        <v>14148</v>
      </c>
      <c r="E4250" t="s">
        <v>7261</v>
      </c>
      <c r="F4250" t="s">
        <v>14149</v>
      </c>
      <c r="G4250" t="s">
        <v>14150</v>
      </c>
      <c r="H4250" t="s">
        <v>14151</v>
      </c>
    </row>
    <row r="4251" spans="1:8">
      <c r="A4251" t="n">
        <v>4251</v>
      </c>
      <c r="B4251" t="s">
        <v>8</v>
      </c>
      <c r="C4251" s="1" t="n">
        <v>42350.82520833334</v>
      </c>
      <c r="D4251" t="s">
        <v>14152</v>
      </c>
      <c r="E4251" t="s">
        <v>25</v>
      </c>
      <c r="F4251" t="s">
        <v>8528</v>
      </c>
      <c r="G4251" t="s">
        <v>14153</v>
      </c>
      <c r="H4251" t="s">
        <v>14154</v>
      </c>
    </row>
    <row r="4252" spans="1:8">
      <c r="A4252" t="n">
        <v>4252</v>
      </c>
      <c r="B4252" t="s">
        <v>8</v>
      </c>
      <c r="C4252" s="1" t="n">
        <v>42291.82613425926</v>
      </c>
      <c r="D4252" t="s">
        <v>14155</v>
      </c>
      <c r="E4252" t="s">
        <v>6699</v>
      </c>
      <c r="F4252" t="s">
        <v>14156</v>
      </c>
      <c r="G4252" t="s">
        <v>14157</v>
      </c>
      <c r="H4252" t="s">
        <v>14158</v>
      </c>
    </row>
    <row r="4253" spans="1:8">
      <c r="A4253" t="n">
        <v>4253</v>
      </c>
      <c r="B4253" t="s">
        <v>8</v>
      </c>
      <c r="C4253" s="1" t="n">
        <v>41647.5665625</v>
      </c>
      <c r="D4253" t="s">
        <v>14159</v>
      </c>
      <c r="E4253" t="s">
        <v>9928</v>
      </c>
      <c r="F4253" t="s">
        <v>12863</v>
      </c>
      <c r="G4253" t="s">
        <v>14160</v>
      </c>
      <c r="H4253" t="s">
        <v>14161</v>
      </c>
    </row>
    <row r="4254" spans="1:8">
      <c r="A4254" t="n">
        <v>4254</v>
      </c>
      <c r="B4254" t="s">
        <v>8</v>
      </c>
      <c r="C4254" s="1" t="n">
        <v>39416.4889699074</v>
      </c>
      <c r="D4254" t="s">
        <v>14162</v>
      </c>
      <c r="E4254" t="s">
        <v>642</v>
      </c>
      <c r="F4254" t="s">
        <v>643</v>
      </c>
      <c r="G4254" t="s">
        <v>14163</v>
      </c>
      <c r="H4254" t="s">
        <v>14164</v>
      </c>
    </row>
    <row r="4255" spans="1:8">
      <c r="A4255" t="n">
        <v>4255</v>
      </c>
      <c r="B4255" t="s">
        <v>1</v>
      </c>
      <c r="C4255" s="1" t="n">
        <v>42136.95677083333</v>
      </c>
      <c r="D4255" t="s">
        <v>14165</v>
      </c>
      <c r="E4255" t="s">
        <v>3635</v>
      </c>
      <c r="F4255" t="s">
        <v>14166</v>
      </c>
      <c r="G4255" t="s">
        <v>14167</v>
      </c>
      <c r="H4255" t="s">
        <v>14168</v>
      </c>
    </row>
    <row r="4256" spans="1:8">
      <c r="A4256" t="n">
        <v>4256</v>
      </c>
      <c r="B4256" t="s">
        <v>8</v>
      </c>
      <c r="C4256" s="1" t="n">
        <v>40917.73315972222</v>
      </c>
      <c r="D4256" t="s">
        <v>14169</v>
      </c>
      <c r="E4256" t="s">
        <v>12845</v>
      </c>
      <c r="F4256" t="s">
        <v>25</v>
      </c>
      <c r="G4256" t="s">
        <v>14170</v>
      </c>
      <c r="H4256" t="s">
        <v>14171</v>
      </c>
    </row>
    <row r="4257" spans="1:8">
      <c r="A4257" t="n">
        <v>4257</v>
      </c>
      <c r="B4257" t="s">
        <v>8</v>
      </c>
      <c r="C4257" s="1" t="n">
        <v>41263.59646990741</v>
      </c>
      <c r="D4257" t="s">
        <v>14172</v>
      </c>
      <c r="E4257">
        <f>?utf-8?Q?Peter=20Swire?= &lt;info@futureofprivacy.org&gt;</f>
        <v/>
      </c>
      <c r="F4257" t="s">
        <v>56</v>
      </c>
      <c r="G4257">
        <f>?utf-8?Q?Do=20Not=20Track=2C=20and=20Publications=20Update?=</f>
        <v/>
      </c>
      <c r="H4257" t="s">
        <v>14173</v>
      </c>
    </row>
    <row r="4258" spans="1:8">
      <c r="A4258" t="n">
        <v>4258</v>
      </c>
      <c r="B4258" t="s">
        <v>8</v>
      </c>
      <c r="C4258" s="1" t="n">
        <v>42130.69324074074</v>
      </c>
      <c r="D4258" t="s">
        <v>14174</v>
      </c>
      <c r="E4258" t="s">
        <v>25</v>
      </c>
      <c r="F4258" t="s">
        <v>14175</v>
      </c>
      <c r="G4258" t="s">
        <v>11424</v>
      </c>
      <c r="H4258" t="s">
        <v>14176</v>
      </c>
    </row>
    <row r="4259" spans="1:8">
      <c r="A4259" t="n">
        <v>4259</v>
      </c>
      <c r="B4259" t="s">
        <v>8</v>
      </c>
      <c r="C4259" s="1" t="n">
        <v>42368.5952662037</v>
      </c>
      <c r="D4259" t="s">
        <v>14177</v>
      </c>
      <c r="E4259" t="s">
        <v>14178</v>
      </c>
      <c r="F4259" t="s">
        <v>25</v>
      </c>
      <c r="G4259" t="s">
        <v>14179</v>
      </c>
      <c r="H4259" t="s">
        <v>14180</v>
      </c>
    </row>
    <row r="4260" spans="1:8">
      <c r="A4260" t="n">
        <v>4260</v>
      </c>
      <c r="B4260" t="s">
        <v>8</v>
      </c>
      <c r="C4260" s="1" t="n">
        <v>42409.78167824074</v>
      </c>
      <c r="D4260" t="s">
        <v>14181</v>
      </c>
      <c r="E4260" t="s">
        <v>14182</v>
      </c>
      <c r="F4260" t="s">
        <v>14183</v>
      </c>
      <c r="G4260" t="s">
        <v>14184</v>
      </c>
      <c r="H4260" t="s">
        <v>14185</v>
      </c>
    </row>
    <row r="4261" spans="1:8">
      <c r="A4261" t="n">
        <v>4261</v>
      </c>
      <c r="B4261" t="s">
        <v>8</v>
      </c>
      <c r="C4261" s="1" t="n">
        <v>41878.94719907407</v>
      </c>
      <c r="D4261" t="s">
        <v>14186</v>
      </c>
      <c r="E4261" t="s">
        <v>14187</v>
      </c>
      <c r="F4261" t="s">
        <v>555</v>
      </c>
      <c r="G4261" t="s">
        <v>14188</v>
      </c>
      <c r="H4261" t="s">
        <v>14189</v>
      </c>
    </row>
    <row r="4262" spans="1:8">
      <c r="A4262" t="n">
        <v>4262</v>
      </c>
      <c r="B4262" t="s">
        <v>8</v>
      </c>
      <c r="C4262" s="1" t="n">
        <v>42060.87517361111</v>
      </c>
      <c r="D4262" t="s">
        <v>14190</v>
      </c>
      <c r="E4262" t="s">
        <v>25</v>
      </c>
      <c r="F4262" t="s">
        <v>14191</v>
      </c>
      <c r="G4262" t="s">
        <v>14192</v>
      </c>
      <c r="H4262" t="s">
        <v>14193</v>
      </c>
    </row>
    <row r="4263" spans="1:8">
      <c r="A4263" t="n">
        <v>4263</v>
      </c>
      <c r="B4263" t="s">
        <v>8</v>
      </c>
      <c r="C4263" s="1" t="n">
        <v>42062.05695601852</v>
      </c>
      <c r="D4263" t="s">
        <v>14194</v>
      </c>
      <c r="E4263" t="s">
        <v>7419</v>
      </c>
      <c r="F4263" t="s">
        <v>25</v>
      </c>
      <c r="G4263" t="s">
        <v>14195</v>
      </c>
      <c r="H4263" t="s">
        <v>14196</v>
      </c>
    </row>
    <row r="4264" spans="1:8">
      <c r="A4264" t="n">
        <v>4264</v>
      </c>
      <c r="B4264" t="s">
        <v>8</v>
      </c>
      <c r="C4264" s="1" t="n">
        <v>41132.59125</v>
      </c>
      <c r="D4264" t="s">
        <v>14197</v>
      </c>
      <c r="E4264" t="s">
        <v>14198</v>
      </c>
      <c r="F4264" t="s">
        <v>25</v>
      </c>
      <c r="G4264" t="s">
        <v>14199</v>
      </c>
      <c r="H4264" t="s">
        <v>14200</v>
      </c>
    </row>
    <row r="4265" spans="1:8">
      <c r="A4265" t="n">
        <v>4265</v>
      </c>
      <c r="B4265" t="s">
        <v>8</v>
      </c>
      <c r="C4265" s="1" t="n">
        <v>41800.70667824074</v>
      </c>
      <c r="D4265" t="s">
        <v>14201</v>
      </c>
      <c r="E4265" t="s">
        <v>25</v>
      </c>
      <c r="F4265" t="s">
        <v>6988</v>
      </c>
      <c r="G4265" t="s">
        <v>14202</v>
      </c>
      <c r="H4265" t="s">
        <v>14203</v>
      </c>
    </row>
    <row r="4266" spans="1:8">
      <c r="A4266" t="n">
        <v>4266</v>
      </c>
      <c r="B4266" t="s">
        <v>8</v>
      </c>
      <c r="C4266" s="1" t="n">
        <v>42110.95993055555</v>
      </c>
      <c r="D4266" t="s">
        <v>14204</v>
      </c>
      <c r="E4266" t="s">
        <v>3635</v>
      </c>
      <c r="F4266" t="s">
        <v>25</v>
      </c>
      <c r="G4266" t="s">
        <v>14205</v>
      </c>
      <c r="H4266" t="s">
        <v>14206</v>
      </c>
    </row>
    <row r="4267" spans="1:8">
      <c r="A4267" t="n">
        <v>4267</v>
      </c>
      <c r="B4267" t="s">
        <v>8</v>
      </c>
      <c r="C4267" s="1" t="n">
        <v>42262.65612268518</v>
      </c>
      <c r="D4267" t="s">
        <v>14207</v>
      </c>
      <c r="E4267" t="s">
        <v>7518</v>
      </c>
      <c r="F4267" t="s">
        <v>1264</v>
      </c>
      <c r="G4267" t="s">
        <v>14208</v>
      </c>
      <c r="H4267" t="s">
        <v>14209</v>
      </c>
    </row>
    <row r="4268" spans="1:8">
      <c r="A4268" t="n">
        <v>4268</v>
      </c>
      <c r="B4268" t="s">
        <v>1</v>
      </c>
      <c r="C4268" s="1" t="n">
        <v>42233.71215277778</v>
      </c>
      <c r="D4268" t="s">
        <v>14210</v>
      </c>
      <c r="E4268" t="s">
        <v>12381</v>
      </c>
      <c r="F4268" t="s">
        <v>11396</v>
      </c>
      <c r="G4268" t="s">
        <v>14211</v>
      </c>
      <c r="H4268" t="s">
        <v>14212</v>
      </c>
    </row>
    <row r="4269" spans="1:8">
      <c r="A4269" t="n">
        <v>4269</v>
      </c>
      <c r="B4269" t="s">
        <v>8</v>
      </c>
      <c r="C4269" s="1" t="n">
        <v>42040.45475694445</v>
      </c>
      <c r="D4269" t="s">
        <v>14213</v>
      </c>
      <c r="E4269" t="s">
        <v>25</v>
      </c>
      <c r="F4269" t="s">
        <v>12069</v>
      </c>
      <c r="G4269" t="s">
        <v>14214</v>
      </c>
      <c r="H4269" t="s">
        <v>14215</v>
      </c>
    </row>
    <row r="4270" spans="1:8">
      <c r="A4270" t="n">
        <v>4270</v>
      </c>
      <c r="B4270" t="s">
        <v>1</v>
      </c>
      <c r="C4270" s="1" t="n">
        <v>42236.6206712963</v>
      </c>
      <c r="D4270" t="s">
        <v>14216</v>
      </c>
      <c r="E4270" t="s">
        <v>14217</v>
      </c>
      <c r="F4270" t="s">
        <v>25</v>
      </c>
      <c r="G4270" t="s">
        <v>14218</v>
      </c>
      <c r="H4270" t="s">
        <v>14219</v>
      </c>
    </row>
    <row r="4271" spans="1:8">
      <c r="A4271" t="n">
        <v>4271</v>
      </c>
      <c r="B4271" t="s">
        <v>8</v>
      </c>
      <c r="C4271" s="1" t="n">
        <v>42436.95555555556</v>
      </c>
      <c r="D4271" t="s">
        <v>14220</v>
      </c>
      <c r="E4271" t="s">
        <v>14221</v>
      </c>
      <c r="F4271" t="s">
        <v>25</v>
      </c>
      <c r="G4271" t="s">
        <v>14222</v>
      </c>
      <c r="H4271" t="s">
        <v>14223</v>
      </c>
    </row>
    <row r="4272" spans="1:8">
      <c r="A4272" t="n">
        <v>4272</v>
      </c>
      <c r="B4272" t="s">
        <v>8</v>
      </c>
      <c r="C4272" s="1" t="n">
        <v>41946.70607638889</v>
      </c>
      <c r="D4272" t="s">
        <v>14224</v>
      </c>
      <c r="E4272" t="s">
        <v>3868</v>
      </c>
      <c r="F4272" t="s">
        <v>14225</v>
      </c>
      <c r="G4272" t="s">
        <v>14226</v>
      </c>
      <c r="H4272" t="s">
        <v>14227</v>
      </c>
    </row>
    <row r="4273" spans="1:8">
      <c r="A4273" t="n">
        <v>4273</v>
      </c>
      <c r="B4273" t="s">
        <v>8</v>
      </c>
      <c r="C4273" s="1" t="n">
        <v>42350.68858796296</v>
      </c>
      <c r="D4273" t="s">
        <v>14228</v>
      </c>
      <c r="E4273" t="s">
        <v>25</v>
      </c>
      <c r="F4273" t="s">
        <v>24</v>
      </c>
      <c r="G4273" t="s">
        <v>14229</v>
      </c>
      <c r="H4273" t="s">
        <v>14230</v>
      </c>
    </row>
    <row r="4274" spans="1:8">
      <c r="A4274" t="n">
        <v>4274</v>
      </c>
      <c r="B4274" t="s">
        <v>1</v>
      </c>
      <c r="C4274" s="1" t="n">
        <v>42380.91353009259</v>
      </c>
      <c r="D4274" t="s">
        <v>14231</v>
      </c>
      <c r="E4274" t="s">
        <v>132</v>
      </c>
      <c r="F4274" t="s">
        <v>145</v>
      </c>
      <c r="G4274" t="s">
        <v>8239</v>
      </c>
      <c r="H4274" t="s">
        <v>14232</v>
      </c>
    </row>
    <row r="4275" spans="1:8">
      <c r="A4275" t="n">
        <v>4275</v>
      </c>
      <c r="B4275" t="s">
        <v>8</v>
      </c>
      <c r="C4275" s="1" t="n">
        <v>42097.81027777777</v>
      </c>
      <c r="D4275" t="s">
        <v>14233</v>
      </c>
      <c r="E4275" t="s">
        <v>25</v>
      </c>
      <c r="F4275" t="s">
        <v>2099</v>
      </c>
      <c r="G4275" t="s">
        <v>14234</v>
      </c>
      <c r="H4275" t="s">
        <v>14235</v>
      </c>
    </row>
    <row r="4276" spans="1:8">
      <c r="A4276" t="n">
        <v>4276</v>
      </c>
      <c r="B4276" t="s">
        <v>8</v>
      </c>
      <c r="C4276" s="1" t="n">
        <v>40870.55506944445</v>
      </c>
      <c r="D4276" t="s">
        <v>14236</v>
      </c>
      <c r="E4276" t="s">
        <v>6203</v>
      </c>
      <c r="F4276" t="s">
        <v>14237</v>
      </c>
      <c r="G4276" t="s">
        <v>14238</v>
      </c>
      <c r="H4276" t="s">
        <v>14239</v>
      </c>
    </row>
    <row r="4277" spans="1:8">
      <c r="A4277" t="n">
        <v>4277</v>
      </c>
      <c r="B4277" t="s">
        <v>1</v>
      </c>
      <c r="C4277" s="1" t="n">
        <v>42090.96295138889</v>
      </c>
      <c r="D4277" t="s">
        <v>14240</v>
      </c>
      <c r="E4277" t="s">
        <v>6203</v>
      </c>
      <c r="F4277" t="s">
        <v>14241</v>
      </c>
      <c r="G4277" t="s">
        <v>14242</v>
      </c>
      <c r="H4277" t="s">
        <v>14243</v>
      </c>
    </row>
    <row r="4278" spans="1:8">
      <c r="A4278" t="n">
        <v>4278</v>
      </c>
      <c r="B4278" t="s">
        <v>1</v>
      </c>
      <c r="C4278" s="1" t="n">
        <v>42233.04416666667</v>
      </c>
      <c r="D4278" t="s">
        <v>14244</v>
      </c>
      <c r="E4278" t="s">
        <v>931</v>
      </c>
      <c r="F4278" t="s">
        <v>25</v>
      </c>
      <c r="G4278" t="s">
        <v>14245</v>
      </c>
      <c r="H4278" t="s">
        <v>14246</v>
      </c>
    </row>
    <row r="4279" spans="1:8">
      <c r="A4279" t="n">
        <v>4279</v>
      </c>
      <c r="B4279" t="s">
        <v>1</v>
      </c>
      <c r="C4279" s="1" t="n">
        <v>42096.90636574074</v>
      </c>
      <c r="D4279" t="s">
        <v>14247</v>
      </c>
      <c r="E4279" t="s">
        <v>1238</v>
      </c>
      <c r="F4279" t="s">
        <v>25</v>
      </c>
      <c r="G4279" t="s">
        <v>14248</v>
      </c>
      <c r="H4279" t="s">
        <v>14249</v>
      </c>
    </row>
    <row r="4280" spans="1:8">
      <c r="A4280" t="n">
        <v>4280</v>
      </c>
      <c r="B4280" t="s">
        <v>8</v>
      </c>
      <c r="C4280" s="1" t="n">
        <v>42193.3240625</v>
      </c>
      <c r="D4280" t="s">
        <v>14250</v>
      </c>
      <c r="E4280" t="s">
        <v>25</v>
      </c>
      <c r="F4280" t="s">
        <v>145</v>
      </c>
      <c r="G4280" t="s">
        <v>14251</v>
      </c>
      <c r="H4280" t="s">
        <v>14252</v>
      </c>
    </row>
    <row r="4281" spans="1:8">
      <c r="A4281" t="n">
        <v>4281</v>
      </c>
      <c r="B4281" t="s">
        <v>8</v>
      </c>
      <c r="C4281" s="1" t="n">
        <v>42449.58465277778</v>
      </c>
      <c r="D4281" t="s">
        <v>14253</v>
      </c>
      <c r="E4281" t="s">
        <v>1860</v>
      </c>
      <c r="F4281" t="s">
        <v>52</v>
      </c>
      <c r="G4281" t="s">
        <v>14254</v>
      </c>
      <c r="H4281" t="s">
        <v>14255</v>
      </c>
    </row>
    <row r="4282" spans="1:8">
      <c r="A4282" t="n">
        <v>4282</v>
      </c>
      <c r="B4282" t="s">
        <v>8</v>
      </c>
      <c r="C4282" s="1" t="n">
        <v>39762.13962962963</v>
      </c>
      <c r="D4282" t="s">
        <v>14256</v>
      </c>
      <c r="E4282" t="s">
        <v>14257</v>
      </c>
      <c r="F4282" t="s">
        <v>14258</v>
      </c>
      <c r="G4282" t="s">
        <v>14259</v>
      </c>
      <c r="H4282" t="s">
        <v>14260</v>
      </c>
    </row>
    <row r="4283" spans="1:8">
      <c r="A4283" t="n">
        <v>4283</v>
      </c>
      <c r="B4283" t="s">
        <v>8</v>
      </c>
      <c r="C4283" s="1" t="n">
        <v>41121.41677083333</v>
      </c>
      <c r="D4283" t="s">
        <v>14261</v>
      </c>
      <c r="E4283" t="s">
        <v>14262</v>
      </c>
      <c r="F4283" t="s">
        <v>56</v>
      </c>
      <c r="G4283" t="s">
        <v>14263</v>
      </c>
      <c r="H4283" t="s">
        <v>14264</v>
      </c>
    </row>
    <row r="4284" spans="1:8">
      <c r="A4284" t="n">
        <v>4284</v>
      </c>
      <c r="B4284" t="s">
        <v>8</v>
      </c>
      <c r="C4284" s="1" t="n">
        <v>42085.84540509259</v>
      </c>
      <c r="D4284" t="s">
        <v>14265</v>
      </c>
      <c r="E4284" t="s">
        <v>5897</v>
      </c>
      <c r="F4284" t="s">
        <v>1264</v>
      </c>
      <c r="G4284" t="s">
        <v>14266</v>
      </c>
      <c r="H4284" t="s">
        <v>14267</v>
      </c>
    </row>
    <row r="4285" spans="1:8">
      <c r="A4285" t="n">
        <v>4285</v>
      </c>
      <c r="B4285" t="s">
        <v>1</v>
      </c>
      <c r="C4285" s="1" t="n">
        <v>41756.77131944444</v>
      </c>
      <c r="D4285" t="s">
        <v>14268</v>
      </c>
      <c r="E4285" t="s">
        <v>4455</v>
      </c>
      <c r="F4285" t="s">
        <v>6203</v>
      </c>
      <c r="G4285" t="s">
        <v>14269</v>
      </c>
      <c r="H4285" t="s">
        <v>14270</v>
      </c>
    </row>
    <row r="4286" spans="1:8">
      <c r="A4286" t="n">
        <v>4286</v>
      </c>
      <c r="B4286" t="s">
        <v>8</v>
      </c>
      <c r="C4286" s="1" t="n">
        <v>42425.91621527778</v>
      </c>
      <c r="D4286" t="s">
        <v>14271</v>
      </c>
      <c r="E4286" t="s">
        <v>2099</v>
      </c>
      <c r="F4286" t="s">
        <v>14272</v>
      </c>
      <c r="G4286" t="s">
        <v>14273</v>
      </c>
      <c r="H4286" t="s">
        <v>14274</v>
      </c>
    </row>
    <row r="4287" spans="1:8">
      <c r="A4287" t="n">
        <v>4287</v>
      </c>
      <c r="B4287" t="s">
        <v>8</v>
      </c>
      <c r="C4287" s="1" t="n">
        <v>42191.04119212963</v>
      </c>
      <c r="D4287" t="s">
        <v>14275</v>
      </c>
      <c r="E4287" t="s">
        <v>262</v>
      </c>
      <c r="F4287" t="s">
        <v>13226</v>
      </c>
      <c r="G4287" t="s">
        <v>14276</v>
      </c>
      <c r="H4287" t="s">
        <v>14277</v>
      </c>
    </row>
    <row r="4288" spans="1:8">
      <c r="A4288" t="n">
        <v>4288</v>
      </c>
      <c r="B4288" t="s">
        <v>8</v>
      </c>
      <c r="C4288" s="1" t="n">
        <v>42088.06121527778</v>
      </c>
      <c r="D4288" t="s">
        <v>14278</v>
      </c>
      <c r="E4288" t="s">
        <v>266</v>
      </c>
      <c r="F4288" t="s">
        <v>660</v>
      </c>
      <c r="G4288" t="s">
        <v>14279</v>
      </c>
      <c r="H4288" t="s">
        <v>14280</v>
      </c>
    </row>
    <row r="4289" spans="1:8">
      <c r="A4289" t="n">
        <v>4289</v>
      </c>
      <c r="B4289" t="s">
        <v>8</v>
      </c>
      <c r="C4289" s="1" t="n">
        <v>42175.49357638889</v>
      </c>
      <c r="D4289" t="s">
        <v>14281</v>
      </c>
      <c r="E4289" t="s">
        <v>323</v>
      </c>
      <c r="F4289" t="s">
        <v>132</v>
      </c>
      <c r="G4289" t="s">
        <v>11202</v>
      </c>
      <c r="H4289" t="s">
        <v>14282</v>
      </c>
    </row>
    <row r="4290" spans="1:8">
      <c r="A4290" t="n">
        <v>4290</v>
      </c>
      <c r="B4290" t="s">
        <v>8</v>
      </c>
      <c r="C4290" s="1" t="n">
        <v>39471.61443287037</v>
      </c>
      <c r="D4290" t="s">
        <v>14283</v>
      </c>
      <c r="E4290" t="s">
        <v>14284</v>
      </c>
      <c r="F4290" t="s">
        <v>14285</v>
      </c>
      <c r="G4290" t="s">
        <v>14286</v>
      </c>
      <c r="H4290" t="s">
        <v>14287</v>
      </c>
    </row>
    <row r="4291" spans="1:8">
      <c r="A4291" t="n">
        <v>4291</v>
      </c>
      <c r="B4291" t="s">
        <v>1</v>
      </c>
      <c r="C4291" s="1" t="n">
        <v>42205.92034722222</v>
      </c>
      <c r="D4291" t="s">
        <v>14288</v>
      </c>
      <c r="E4291" t="s">
        <v>14289</v>
      </c>
      <c r="F4291" t="s">
        <v>1264</v>
      </c>
      <c r="G4291" t="s">
        <v>14290</v>
      </c>
      <c r="H4291" t="s">
        <v>14291</v>
      </c>
    </row>
    <row r="4292" spans="1:8">
      <c r="A4292" t="n">
        <v>4292</v>
      </c>
      <c r="B4292" t="s">
        <v>1</v>
      </c>
      <c r="C4292" s="1" t="n">
        <v>42178.72363425926</v>
      </c>
      <c r="D4292" t="s">
        <v>14292</v>
      </c>
      <c r="E4292" t="s">
        <v>39</v>
      </c>
      <c r="F4292" t="s">
        <v>145</v>
      </c>
      <c r="G4292" t="s">
        <v>14293</v>
      </c>
      <c r="H4292" t="s">
        <v>14294</v>
      </c>
    </row>
    <row r="4293" spans="1:8">
      <c r="A4293" t="n">
        <v>4293</v>
      </c>
      <c r="B4293" t="s">
        <v>8</v>
      </c>
      <c r="C4293" s="1" t="n">
        <v>39668.98488425926</v>
      </c>
      <c r="D4293" t="s">
        <v>14295</v>
      </c>
      <c r="E4293" t="s">
        <v>13055</v>
      </c>
      <c r="F4293" t="s">
        <v>13055</v>
      </c>
      <c r="G4293" t="s">
        <v>14296</v>
      </c>
      <c r="H4293" t="s">
        <v>14297</v>
      </c>
    </row>
    <row r="4294" spans="1:8">
      <c r="A4294" t="n">
        <v>4294</v>
      </c>
      <c r="B4294" t="s">
        <v>8</v>
      </c>
      <c r="C4294" s="1" t="n">
        <v>42368.63296296296</v>
      </c>
      <c r="D4294" t="s">
        <v>14298</v>
      </c>
      <c r="E4294" t="s">
        <v>14299</v>
      </c>
      <c r="F4294" t="s">
        <v>555</v>
      </c>
      <c r="G4294" t="s">
        <v>14300</v>
      </c>
      <c r="H4294" t="s">
        <v>14301</v>
      </c>
    </row>
    <row r="4295" spans="1:8">
      <c r="A4295" t="n">
        <v>4295</v>
      </c>
      <c r="B4295" t="s">
        <v>8</v>
      </c>
      <c r="C4295" s="1" t="n">
        <v>42425.90841435185</v>
      </c>
      <c r="D4295" t="s">
        <v>14302</v>
      </c>
      <c r="E4295" t="s">
        <v>14303</v>
      </c>
      <c r="F4295" t="s">
        <v>555</v>
      </c>
      <c r="G4295" t="s">
        <v>14304</v>
      </c>
      <c r="H4295" t="s">
        <v>14305</v>
      </c>
    </row>
    <row r="4296" spans="1:8">
      <c r="A4296" t="n">
        <v>4296</v>
      </c>
      <c r="B4296" t="s">
        <v>8</v>
      </c>
      <c r="C4296" s="1" t="n">
        <v>40232.75163194445</v>
      </c>
      <c r="D4296" t="s">
        <v>14306</v>
      </c>
      <c r="E4296" t="s">
        <v>768</v>
      </c>
      <c r="F4296" t="s">
        <v>283</v>
      </c>
      <c r="G4296" t="s">
        <v>14307</v>
      </c>
      <c r="H4296" t="s">
        <v>14308</v>
      </c>
    </row>
    <row r="4297" spans="1:8">
      <c r="A4297" t="n">
        <v>4297</v>
      </c>
      <c r="B4297" t="s">
        <v>8</v>
      </c>
      <c r="C4297" s="1" t="n">
        <v>40108.73504629629</v>
      </c>
      <c r="D4297" t="s">
        <v>14309</v>
      </c>
      <c r="E4297" t="s">
        <v>1224</v>
      </c>
      <c r="F4297" t="s">
        <v>11</v>
      </c>
      <c r="G4297" t="s">
        <v>14310</v>
      </c>
      <c r="H4297" t="s">
        <v>14311</v>
      </c>
    </row>
    <row r="4298" spans="1:8">
      <c r="A4298" t="n">
        <v>4298</v>
      </c>
      <c r="B4298" t="s">
        <v>8</v>
      </c>
      <c r="C4298" s="1" t="n">
        <v>39674.61811342592</v>
      </c>
      <c r="D4298" t="s">
        <v>14312</v>
      </c>
      <c r="E4298" t="s">
        <v>14313</v>
      </c>
      <c r="F4298" t="s">
        <v>6938</v>
      </c>
      <c r="G4298" t="s">
        <v>14314</v>
      </c>
      <c r="H4298" t="s">
        <v>14315</v>
      </c>
    </row>
    <row r="4299" spans="1:8">
      <c r="A4299" t="n">
        <v>4299</v>
      </c>
      <c r="B4299" t="s">
        <v>8</v>
      </c>
      <c r="C4299" s="1" t="n">
        <v>42222.64640046296</v>
      </c>
      <c r="D4299" t="s">
        <v>14316</v>
      </c>
      <c r="E4299" t="s">
        <v>739</v>
      </c>
      <c r="F4299" t="s">
        <v>25</v>
      </c>
      <c r="G4299" t="s">
        <v>14317</v>
      </c>
      <c r="H4299" t="s">
        <v>14318</v>
      </c>
    </row>
    <row r="4300" spans="1:8">
      <c r="A4300" t="n">
        <v>4300</v>
      </c>
      <c r="B4300" t="s">
        <v>8</v>
      </c>
      <c r="C4300" s="1" t="n">
        <v>41855.68923611111</v>
      </c>
      <c r="D4300" t="s">
        <v>14319</v>
      </c>
      <c r="E4300" t="s">
        <v>14320</v>
      </c>
      <c r="F4300" t="s">
        <v>555</v>
      </c>
      <c r="G4300" t="s">
        <v>14321</v>
      </c>
      <c r="H4300" t="s">
        <v>14322</v>
      </c>
    </row>
    <row r="4301" spans="1:8">
      <c r="A4301" t="n">
        <v>4301</v>
      </c>
      <c r="B4301" t="s">
        <v>8</v>
      </c>
      <c r="C4301" s="1" t="n">
        <v>42045.57347222222</v>
      </c>
      <c r="D4301" t="s">
        <v>14323</v>
      </c>
      <c r="E4301" t="s">
        <v>5849</v>
      </c>
      <c r="F4301" t="s">
        <v>1369</v>
      </c>
      <c r="G4301" t="s">
        <v>14324</v>
      </c>
      <c r="H4301" t="s">
        <v>14325</v>
      </c>
    </row>
    <row r="4302" spans="1:8">
      <c r="A4302" t="n">
        <v>4302</v>
      </c>
      <c r="B4302" t="s">
        <v>8</v>
      </c>
      <c r="C4302" s="1" t="n">
        <v>39707.70693287037</v>
      </c>
      <c r="D4302" t="s">
        <v>14326</v>
      </c>
      <c r="E4302" t="s">
        <v>14327</v>
      </c>
      <c r="F4302" t="s">
        <v>14328</v>
      </c>
      <c r="G4302" t="s">
        <v>14329</v>
      </c>
      <c r="H4302" t="s">
        <v>14330</v>
      </c>
    </row>
    <row r="4303" spans="1:8">
      <c r="A4303" t="n">
        <v>4303</v>
      </c>
      <c r="B4303" t="s">
        <v>8</v>
      </c>
      <c r="C4303" s="1" t="n">
        <v>42346.88917824074</v>
      </c>
      <c r="D4303" t="s">
        <v>14331</v>
      </c>
      <c r="E4303" t="s">
        <v>6675</v>
      </c>
      <c r="F4303" t="s">
        <v>1264</v>
      </c>
      <c r="G4303" t="s">
        <v>14332</v>
      </c>
      <c r="H4303" t="s">
        <v>14333</v>
      </c>
    </row>
    <row r="4304" spans="1:8">
      <c r="A4304" t="n">
        <v>4304</v>
      </c>
      <c r="B4304" t="s">
        <v>8</v>
      </c>
      <c r="C4304" s="1" t="n">
        <v>40850.83363425926</v>
      </c>
      <c r="D4304" t="s">
        <v>14334</v>
      </c>
      <c r="E4304" t="s">
        <v>25</v>
      </c>
      <c r="F4304" t="s">
        <v>8971</v>
      </c>
      <c r="G4304" t="s">
        <v>14335</v>
      </c>
      <c r="H4304" t="s">
        <v>14336</v>
      </c>
    </row>
    <row r="4305" spans="1:8">
      <c r="A4305" t="n">
        <v>4305</v>
      </c>
      <c r="B4305" t="s">
        <v>8</v>
      </c>
      <c r="C4305" s="1" t="n">
        <v>42377.97862268519</v>
      </c>
      <c r="D4305" t="s">
        <v>14337</v>
      </c>
      <c r="E4305" t="s">
        <v>7548</v>
      </c>
      <c r="F4305" t="s">
        <v>14338</v>
      </c>
      <c r="G4305" t="s">
        <v>14339</v>
      </c>
      <c r="H4305" t="s">
        <v>14340</v>
      </c>
    </row>
    <row r="4306" spans="1:8">
      <c r="A4306" t="n">
        <v>4306</v>
      </c>
      <c r="B4306" t="s">
        <v>1</v>
      </c>
      <c r="C4306" s="1" t="n">
        <v>42194.88152777778</v>
      </c>
      <c r="D4306" t="s">
        <v>14341</v>
      </c>
      <c r="E4306" t="s">
        <v>145</v>
      </c>
      <c r="F4306" t="s">
        <v>14342</v>
      </c>
      <c r="G4306" t="s">
        <v>14343</v>
      </c>
      <c r="H4306" t="s">
        <v>14344</v>
      </c>
    </row>
    <row r="4307" spans="1:8">
      <c r="A4307" t="n">
        <v>4307</v>
      </c>
      <c r="B4307" t="s">
        <v>8</v>
      </c>
      <c r="C4307" s="1" t="n">
        <v>42405.14049768518</v>
      </c>
      <c r="D4307" t="s">
        <v>14345</v>
      </c>
      <c r="E4307" t="s">
        <v>13004</v>
      </c>
      <c r="F4307" t="s">
        <v>14346</v>
      </c>
      <c r="G4307" t="s">
        <v>14347</v>
      </c>
      <c r="H4307" t="s">
        <v>14348</v>
      </c>
    </row>
    <row r="4308" spans="1:8">
      <c r="A4308" t="n">
        <v>4308</v>
      </c>
      <c r="B4308" t="s">
        <v>8</v>
      </c>
      <c r="C4308" s="1" t="n">
        <v>40868.85320601852</v>
      </c>
      <c r="D4308" t="s">
        <v>14349</v>
      </c>
      <c r="E4308" t="s">
        <v>9413</v>
      </c>
      <c r="F4308" t="s">
        <v>14350</v>
      </c>
      <c r="G4308" t="s">
        <v>14351</v>
      </c>
      <c r="H4308" t="s">
        <v>14352</v>
      </c>
    </row>
    <row r="4309" spans="1:8">
      <c r="A4309" t="n">
        <v>4309</v>
      </c>
      <c r="B4309" t="s">
        <v>1</v>
      </c>
      <c r="C4309" s="1" t="n">
        <v>42325.16400462963</v>
      </c>
      <c r="D4309" t="s">
        <v>14353</v>
      </c>
      <c r="E4309" t="s">
        <v>1144</v>
      </c>
      <c r="F4309" t="s">
        <v>9624</v>
      </c>
      <c r="G4309" t="s">
        <v>9370</v>
      </c>
      <c r="H4309" t="s">
        <v>14354</v>
      </c>
    </row>
    <row r="4310" spans="1:8">
      <c r="A4310" t="n">
        <v>4310</v>
      </c>
      <c r="B4310" t="s">
        <v>8</v>
      </c>
      <c r="C4310" s="1" t="n">
        <v>42114.09541666666</v>
      </c>
      <c r="D4310" t="s">
        <v>14355</v>
      </c>
      <c r="E4310" t="s">
        <v>25</v>
      </c>
      <c r="F4310" t="s">
        <v>43</v>
      </c>
      <c r="G4310" t="s">
        <v>14356</v>
      </c>
      <c r="H4310" t="s">
        <v>14357</v>
      </c>
    </row>
    <row r="4311" spans="1:8">
      <c r="A4311" t="n">
        <v>4311</v>
      </c>
      <c r="B4311" t="s">
        <v>8</v>
      </c>
      <c r="C4311" s="1" t="n">
        <v>42069.86547453704</v>
      </c>
      <c r="D4311" t="s">
        <v>14358</v>
      </c>
      <c r="E4311" t="s">
        <v>6634</v>
      </c>
      <c r="F4311" t="s">
        <v>25</v>
      </c>
      <c r="G4311" t="s">
        <v>14359</v>
      </c>
      <c r="H4311" t="s">
        <v>14360</v>
      </c>
    </row>
    <row r="4312" spans="1:8">
      <c r="A4312" t="n">
        <v>4312</v>
      </c>
      <c r="B4312" t="s">
        <v>8</v>
      </c>
      <c r="C4312" s="1" t="n">
        <v>41613.64107638889</v>
      </c>
      <c r="D4312" t="s">
        <v>14361</v>
      </c>
      <c r="E4312" t="s">
        <v>1979</v>
      </c>
      <c r="F4312" t="s">
        <v>1979</v>
      </c>
      <c r="G4312" t="s">
        <v>14362</v>
      </c>
      <c r="H4312" t="s">
        <v>14363</v>
      </c>
    </row>
    <row r="4313" spans="1:8">
      <c r="A4313" t="n">
        <v>4313</v>
      </c>
      <c r="B4313" t="s">
        <v>8</v>
      </c>
      <c r="C4313" s="1" t="n">
        <v>41982.22549768518</v>
      </c>
      <c r="D4313" t="s">
        <v>14364</v>
      </c>
      <c r="E4313" t="s">
        <v>13365</v>
      </c>
      <c r="F4313" t="s">
        <v>14365</v>
      </c>
      <c r="G4313" t="s">
        <v>14366</v>
      </c>
      <c r="H4313" t="s">
        <v>14367</v>
      </c>
    </row>
    <row r="4314" spans="1:8">
      <c r="A4314" t="n">
        <v>4314</v>
      </c>
      <c r="B4314" t="s">
        <v>8</v>
      </c>
      <c r="C4314" s="1" t="n">
        <v>42395.58078703703</v>
      </c>
      <c r="D4314" t="s">
        <v>14368</v>
      </c>
      <c r="E4314" t="s">
        <v>14369</v>
      </c>
      <c r="F4314" t="s">
        <v>150</v>
      </c>
      <c r="G4314" t="s">
        <v>14370</v>
      </c>
      <c r="H4314" t="s">
        <v>14371</v>
      </c>
    </row>
    <row r="4315" spans="1:8">
      <c r="A4315" t="n">
        <v>4315</v>
      </c>
      <c r="B4315" t="s">
        <v>8</v>
      </c>
      <c r="C4315" s="1" t="n">
        <v>41922.56517361111</v>
      </c>
      <c r="D4315" t="s">
        <v>14372</v>
      </c>
      <c r="E4315" t="s">
        <v>14373</v>
      </c>
      <c r="F4315" t="s">
        <v>52</v>
      </c>
      <c r="G4315" t="s">
        <v>14374</v>
      </c>
      <c r="H4315" t="s">
        <v>14375</v>
      </c>
    </row>
    <row r="4316" spans="1:8">
      <c r="A4316" t="n">
        <v>4316</v>
      </c>
      <c r="B4316" t="s">
        <v>1</v>
      </c>
      <c r="C4316" s="1" t="n">
        <v>42104.02511574074</v>
      </c>
      <c r="D4316" t="s">
        <v>14376</v>
      </c>
      <c r="E4316" t="s">
        <v>9146</v>
      </c>
      <c r="F4316" t="s">
        <v>14377</v>
      </c>
      <c r="G4316" t="s">
        <v>14378</v>
      </c>
      <c r="H4316" t="s">
        <v>14379</v>
      </c>
    </row>
    <row r="4317" spans="1:8">
      <c r="A4317" t="n">
        <v>4317</v>
      </c>
      <c r="B4317" t="s">
        <v>8</v>
      </c>
      <c r="C4317" s="1" t="n">
        <v>39730.55800925926</v>
      </c>
      <c r="D4317" t="s">
        <v>14380</v>
      </c>
      <c r="E4317" t="s">
        <v>3851</v>
      </c>
      <c r="F4317" t="s">
        <v>14381</v>
      </c>
      <c r="G4317" t="s">
        <v>14382</v>
      </c>
      <c r="H4317" t="s">
        <v>14383</v>
      </c>
    </row>
    <row r="4318" spans="1:8">
      <c r="A4318" t="n">
        <v>4318</v>
      </c>
      <c r="B4318" t="s">
        <v>8</v>
      </c>
      <c r="C4318" s="1" t="n">
        <v>42076.53342592593</v>
      </c>
      <c r="D4318" t="s">
        <v>14384</v>
      </c>
      <c r="E4318" t="s">
        <v>25</v>
      </c>
      <c r="F4318" t="s">
        <v>6203</v>
      </c>
      <c r="G4318" t="s">
        <v>14385</v>
      </c>
      <c r="H4318" t="s">
        <v>14386</v>
      </c>
    </row>
    <row r="4319" spans="1:8">
      <c r="A4319" t="n">
        <v>4319</v>
      </c>
      <c r="B4319" t="s">
        <v>8</v>
      </c>
      <c r="C4319" s="1" t="n">
        <v>41848.61068287037</v>
      </c>
      <c r="D4319" t="s">
        <v>14387</v>
      </c>
      <c r="E4319" t="s">
        <v>14388</v>
      </c>
      <c r="F4319" t="s">
        <v>56</v>
      </c>
      <c r="G4319" t="s">
        <v>14389</v>
      </c>
      <c r="H4319" t="s">
        <v>14390</v>
      </c>
    </row>
    <row r="4320" spans="1:8">
      <c r="A4320" t="n">
        <v>4320</v>
      </c>
      <c r="B4320" t="s">
        <v>8</v>
      </c>
      <c r="C4320" s="1" t="n">
        <v>40752.63891203704</v>
      </c>
      <c r="D4320" t="s">
        <v>14391</v>
      </c>
      <c r="E4320" t="s">
        <v>4741</v>
      </c>
      <c r="G4320" t="s">
        <v>14392</v>
      </c>
      <c r="H4320" t="s">
        <v>14393</v>
      </c>
    </row>
    <row r="4321" spans="1:8">
      <c r="A4321" t="n">
        <v>4321</v>
      </c>
      <c r="B4321" t="s">
        <v>8</v>
      </c>
      <c r="C4321" s="1" t="n">
        <v>42088.6090625</v>
      </c>
      <c r="D4321" t="s">
        <v>14394</v>
      </c>
      <c r="E4321" t="s">
        <v>331</v>
      </c>
      <c r="F4321" t="s">
        <v>25</v>
      </c>
      <c r="G4321" t="s">
        <v>14395</v>
      </c>
      <c r="H4321" t="s">
        <v>14396</v>
      </c>
    </row>
    <row r="4322" spans="1:8">
      <c r="A4322" t="n">
        <v>4322</v>
      </c>
      <c r="B4322" t="s">
        <v>8</v>
      </c>
      <c r="C4322" s="1" t="n">
        <v>39611.66277777778</v>
      </c>
      <c r="D4322" t="s">
        <v>14397</v>
      </c>
      <c r="E4322" t="s">
        <v>14398</v>
      </c>
      <c r="F4322" t="s">
        <v>20</v>
      </c>
      <c r="G4322" t="s">
        <v>14399</v>
      </c>
      <c r="H4322" t="s">
        <v>14400</v>
      </c>
    </row>
    <row r="4323" spans="1:8">
      <c r="A4323" t="n">
        <v>4323</v>
      </c>
      <c r="B4323" t="s">
        <v>1</v>
      </c>
      <c r="C4323" s="1" t="n">
        <v>42053.97357638889</v>
      </c>
      <c r="D4323" t="s">
        <v>14401</v>
      </c>
      <c r="E4323" t="s">
        <v>2099</v>
      </c>
      <c r="F4323" t="s">
        <v>1264</v>
      </c>
      <c r="G4323" t="s">
        <v>14402</v>
      </c>
      <c r="H4323" t="s">
        <v>14403</v>
      </c>
    </row>
    <row r="4324" spans="1:8">
      <c r="A4324" t="n">
        <v>4324</v>
      </c>
      <c r="B4324" t="s">
        <v>8</v>
      </c>
      <c r="C4324" s="1" t="n">
        <v>42415.13265046296</v>
      </c>
      <c r="D4324" t="s">
        <v>14404</v>
      </c>
      <c r="E4324" t="s">
        <v>1120</v>
      </c>
      <c r="F4324" t="s">
        <v>14405</v>
      </c>
      <c r="G4324" t="s">
        <v>14406</v>
      </c>
      <c r="H4324" t="s">
        <v>14407</v>
      </c>
    </row>
    <row r="4325" spans="1:8">
      <c r="A4325" t="n">
        <v>4325</v>
      </c>
      <c r="B4325" t="s">
        <v>1</v>
      </c>
      <c r="C4325" s="1" t="n">
        <v>42320.15445601852</v>
      </c>
      <c r="D4325" t="s">
        <v>14408</v>
      </c>
      <c r="E4325" t="s">
        <v>7892</v>
      </c>
      <c r="F4325" t="s">
        <v>29</v>
      </c>
      <c r="G4325" t="s">
        <v>9699</v>
      </c>
      <c r="H4325" t="s">
        <v>14409</v>
      </c>
    </row>
    <row r="4326" spans="1:8">
      <c r="A4326" t="n">
        <v>4326</v>
      </c>
      <c r="B4326" t="s">
        <v>1</v>
      </c>
      <c r="C4326" s="1" t="n">
        <v>42376.83394675926</v>
      </c>
      <c r="D4326" t="s">
        <v>14410</v>
      </c>
      <c r="E4326" t="s">
        <v>14221</v>
      </c>
      <c r="F4326" t="s">
        <v>11125</v>
      </c>
      <c r="G4326" t="s">
        <v>14411</v>
      </c>
      <c r="H4326" t="s">
        <v>14412</v>
      </c>
    </row>
    <row r="4327" spans="1:8">
      <c r="A4327" t="n">
        <v>4327</v>
      </c>
      <c r="B4327" t="s">
        <v>8</v>
      </c>
      <c r="C4327" s="1" t="n">
        <v>42179.56137731481</v>
      </c>
      <c r="D4327" t="s">
        <v>14413</v>
      </c>
      <c r="E4327" t="s">
        <v>87</v>
      </c>
      <c r="F4327" t="s">
        <v>87</v>
      </c>
      <c r="G4327" t="s">
        <v>14414</v>
      </c>
      <c r="H4327" t="s">
        <v>14415</v>
      </c>
    </row>
    <row r="4328" spans="1:8">
      <c r="A4328" t="n">
        <v>4328</v>
      </c>
      <c r="B4328" t="s">
        <v>8</v>
      </c>
      <c r="C4328" s="1" t="n">
        <v>41339.34979166667</v>
      </c>
      <c r="D4328" t="s">
        <v>14416</v>
      </c>
      <c r="E4328" t="s">
        <v>7877</v>
      </c>
      <c r="F4328" t="s">
        <v>25</v>
      </c>
      <c r="G4328" t="s">
        <v>14417</v>
      </c>
      <c r="H4328" t="s">
        <v>14418</v>
      </c>
    </row>
    <row r="4329" spans="1:8">
      <c r="A4329" t="n">
        <v>4329</v>
      </c>
      <c r="B4329" t="s">
        <v>8</v>
      </c>
      <c r="C4329" s="1" t="n">
        <v>42129.90087962963</v>
      </c>
      <c r="D4329" t="s">
        <v>14419</v>
      </c>
      <c r="E4329" t="s">
        <v>8007</v>
      </c>
      <c r="F4329" t="s">
        <v>56</v>
      </c>
      <c r="G4329" t="s">
        <v>14420</v>
      </c>
      <c r="H4329" t="s">
        <v>14421</v>
      </c>
    </row>
    <row r="4330" spans="1:8">
      <c r="A4330" t="n">
        <v>4330</v>
      </c>
      <c r="B4330" t="s">
        <v>8</v>
      </c>
      <c r="C4330" s="1" t="n">
        <v>42241.77574074074</v>
      </c>
      <c r="D4330" t="s">
        <v>14422</v>
      </c>
      <c r="E4330" t="s">
        <v>14423</v>
      </c>
      <c r="F4330" t="s">
        <v>6700</v>
      </c>
      <c r="G4330" t="s">
        <v>14424</v>
      </c>
      <c r="H4330" t="s">
        <v>14425</v>
      </c>
    </row>
    <row r="4331" spans="1:8">
      <c r="A4331" t="n">
        <v>4331</v>
      </c>
      <c r="B4331" t="s">
        <v>8</v>
      </c>
      <c r="C4331" s="1" t="n">
        <v>42346.80799768519</v>
      </c>
      <c r="D4331" t="s">
        <v>14426</v>
      </c>
      <c r="E4331" t="s">
        <v>179</v>
      </c>
      <c r="F4331" t="s">
        <v>6759</v>
      </c>
      <c r="G4331" t="s">
        <v>14427</v>
      </c>
      <c r="H4331" t="s">
        <v>14428</v>
      </c>
    </row>
    <row r="4332" spans="1:8">
      <c r="A4332" t="n">
        <v>4332</v>
      </c>
      <c r="B4332" t="s">
        <v>1</v>
      </c>
      <c r="C4332" s="1" t="n">
        <v>42095.71357638889</v>
      </c>
      <c r="D4332" t="s">
        <v>14429</v>
      </c>
      <c r="E4332" t="s">
        <v>6203</v>
      </c>
      <c r="F4332" t="s">
        <v>14430</v>
      </c>
      <c r="G4332" t="s">
        <v>14431</v>
      </c>
      <c r="H4332" t="s">
        <v>14432</v>
      </c>
    </row>
    <row r="4333" spans="1:8">
      <c r="A4333" t="n">
        <v>4333</v>
      </c>
      <c r="B4333" t="s">
        <v>8</v>
      </c>
      <c r="C4333" s="1" t="n">
        <v>42031.75416666667</v>
      </c>
      <c r="D4333" t="s">
        <v>14433</v>
      </c>
      <c r="E4333" t="s">
        <v>6629</v>
      </c>
      <c r="F4333" t="s">
        <v>14434</v>
      </c>
      <c r="G4333" t="s">
        <v>14435</v>
      </c>
      <c r="H4333" t="s">
        <v>14436</v>
      </c>
    </row>
    <row r="4334" spans="1:8">
      <c r="A4334" t="n">
        <v>4334</v>
      </c>
      <c r="B4334" t="s">
        <v>1</v>
      </c>
      <c r="C4334" s="1" t="n">
        <v>42403.04519675926</v>
      </c>
      <c r="D4334" t="s">
        <v>14437</v>
      </c>
      <c r="E4334" t="s">
        <v>14438</v>
      </c>
      <c r="F4334" t="s">
        <v>25</v>
      </c>
      <c r="G4334" t="s">
        <v>14439</v>
      </c>
      <c r="H4334" t="s">
        <v>14440</v>
      </c>
    </row>
    <row r="4335" spans="1:8">
      <c r="A4335" t="n">
        <v>4335</v>
      </c>
      <c r="B4335" t="s">
        <v>8</v>
      </c>
      <c r="C4335" s="1" t="n">
        <v>41962.55811342593</v>
      </c>
      <c r="D4335" t="s">
        <v>14441</v>
      </c>
      <c r="E4335" t="s">
        <v>6784</v>
      </c>
      <c r="F4335" t="s">
        <v>14442</v>
      </c>
      <c r="G4335" t="s">
        <v>14443</v>
      </c>
      <c r="H4335" t="s">
        <v>14444</v>
      </c>
    </row>
    <row r="4336" spans="1:8">
      <c r="A4336" t="n">
        <v>4336</v>
      </c>
      <c r="B4336" t="s">
        <v>8</v>
      </c>
      <c r="C4336" s="1" t="n">
        <v>42183.52296296296</v>
      </c>
      <c r="D4336" t="s">
        <v>14445</v>
      </c>
      <c r="E4336" t="s">
        <v>14446</v>
      </c>
      <c r="F4336" t="s">
        <v>6700</v>
      </c>
      <c r="G4336" t="s">
        <v>14447</v>
      </c>
      <c r="H4336" t="s">
        <v>14448</v>
      </c>
    </row>
    <row r="4337" spans="1:8">
      <c r="A4337" t="n">
        <v>4337</v>
      </c>
      <c r="B4337" t="s">
        <v>8</v>
      </c>
      <c r="C4337" s="1" t="n">
        <v>42370.96265046296</v>
      </c>
      <c r="D4337" t="s">
        <v>14449</v>
      </c>
      <c r="E4337" t="s">
        <v>7548</v>
      </c>
      <c r="F4337" t="s">
        <v>14338</v>
      </c>
      <c r="G4337" t="s">
        <v>14450</v>
      </c>
      <c r="H4337" t="s">
        <v>14451</v>
      </c>
    </row>
    <row r="4338" spans="1:8">
      <c r="A4338" t="n">
        <v>4338</v>
      </c>
      <c r="B4338" t="s">
        <v>8</v>
      </c>
      <c r="C4338" s="1" t="n">
        <v>42136.77972222222</v>
      </c>
      <c r="D4338" t="s">
        <v>14452</v>
      </c>
      <c r="E4338" t="s">
        <v>145</v>
      </c>
      <c r="F4338" t="s">
        <v>394</v>
      </c>
      <c r="G4338" t="s">
        <v>9453</v>
      </c>
      <c r="H4338" t="s">
        <v>14453</v>
      </c>
    </row>
    <row r="4339" spans="1:8">
      <c r="A4339" t="n">
        <v>4339</v>
      </c>
      <c r="B4339" t="s">
        <v>8</v>
      </c>
      <c r="C4339" s="1" t="n">
        <v>42200.99892361111</v>
      </c>
      <c r="D4339" t="s">
        <v>14454</v>
      </c>
      <c r="E4339" t="s">
        <v>25</v>
      </c>
      <c r="F4339" t="s">
        <v>14455</v>
      </c>
      <c r="G4339" t="s">
        <v>14456</v>
      </c>
      <c r="H4339" t="s">
        <v>14457</v>
      </c>
    </row>
    <row r="4340" spans="1:8">
      <c r="A4340" t="n">
        <v>4340</v>
      </c>
      <c r="B4340" t="s">
        <v>8</v>
      </c>
      <c r="C4340" s="1" t="n">
        <v>39752.55988425926</v>
      </c>
      <c r="D4340" t="s">
        <v>14458</v>
      </c>
      <c r="E4340" t="s">
        <v>14459</v>
      </c>
      <c r="F4340" t="s">
        <v>14460</v>
      </c>
      <c r="G4340" t="s">
        <v>14461</v>
      </c>
      <c r="H4340" t="s">
        <v>14462</v>
      </c>
    </row>
    <row r="4341" spans="1:8">
      <c r="A4341" t="n">
        <v>4341</v>
      </c>
      <c r="B4341" t="s">
        <v>8</v>
      </c>
      <c r="C4341" s="1" t="n">
        <v>42351.66707175926</v>
      </c>
      <c r="D4341" t="s">
        <v>14463</v>
      </c>
      <c r="E4341" t="s">
        <v>348</v>
      </c>
      <c r="F4341" t="s">
        <v>25</v>
      </c>
      <c r="G4341" t="s">
        <v>14464</v>
      </c>
      <c r="H4341" t="s">
        <v>14465</v>
      </c>
    </row>
    <row r="4342" spans="1:8">
      <c r="A4342" t="n">
        <v>4342</v>
      </c>
      <c r="B4342" t="s">
        <v>8</v>
      </c>
      <c r="C4342" s="1" t="n">
        <v>41828.76019675926</v>
      </c>
      <c r="D4342" t="s">
        <v>14466</v>
      </c>
      <c r="E4342" t="s">
        <v>14467</v>
      </c>
      <c r="F4342" t="s">
        <v>25</v>
      </c>
      <c r="G4342" t="s">
        <v>14468</v>
      </c>
      <c r="H4342" t="s">
        <v>14469</v>
      </c>
    </row>
    <row r="4343" spans="1:8">
      <c r="A4343" t="n">
        <v>4343</v>
      </c>
      <c r="B4343" t="s">
        <v>1</v>
      </c>
      <c r="C4343" s="1" t="n">
        <v>42101.13657407407</v>
      </c>
      <c r="D4343" t="s">
        <v>14470</v>
      </c>
      <c r="E4343" t="s">
        <v>6203</v>
      </c>
      <c r="F4343" t="s">
        <v>25</v>
      </c>
      <c r="G4343" t="s">
        <v>14471</v>
      </c>
      <c r="H4343" t="s">
        <v>14472</v>
      </c>
    </row>
    <row r="4344" spans="1:8">
      <c r="A4344" t="n">
        <v>4344</v>
      </c>
      <c r="B4344" t="s">
        <v>8</v>
      </c>
      <c r="C4344" s="1" t="n">
        <v>42144.82237268519</v>
      </c>
      <c r="D4344" t="s">
        <v>14473</v>
      </c>
      <c r="E4344" t="s">
        <v>10871</v>
      </c>
      <c r="F4344" t="s">
        <v>25</v>
      </c>
      <c r="G4344" t="s">
        <v>14474</v>
      </c>
      <c r="H4344" t="s">
        <v>14475</v>
      </c>
    </row>
    <row r="4345" spans="1:8">
      <c r="A4345" t="n">
        <v>4345</v>
      </c>
      <c r="B4345" t="s">
        <v>1</v>
      </c>
      <c r="C4345" s="1" t="n">
        <v>41680.9759837963</v>
      </c>
      <c r="D4345" t="s">
        <v>14476</v>
      </c>
      <c r="E4345" t="s">
        <v>14477</v>
      </c>
      <c r="F4345" t="s">
        <v>25</v>
      </c>
      <c r="G4345" t="s">
        <v>5888</v>
      </c>
      <c r="H4345" t="s">
        <v>14478</v>
      </c>
    </row>
    <row r="4346" spans="1:8">
      <c r="A4346" t="n">
        <v>4346</v>
      </c>
      <c r="B4346" t="s">
        <v>1</v>
      </c>
      <c r="C4346" s="1" t="n">
        <v>41764.86195601852</v>
      </c>
      <c r="D4346" t="s">
        <v>14479</v>
      </c>
      <c r="E4346" t="s">
        <v>7096</v>
      </c>
      <c r="F4346" t="s">
        <v>56</v>
      </c>
      <c r="G4346" t="s">
        <v>14480</v>
      </c>
      <c r="H4346" t="s">
        <v>14481</v>
      </c>
    </row>
    <row r="4347" spans="1:8">
      <c r="A4347" t="n">
        <v>4347</v>
      </c>
      <c r="B4347" t="s">
        <v>8</v>
      </c>
      <c r="C4347" s="1" t="n">
        <v>41136.79006944445</v>
      </c>
      <c r="D4347" t="s">
        <v>14482</v>
      </c>
      <c r="E4347" t="s">
        <v>14483</v>
      </c>
      <c r="F4347" t="s">
        <v>56</v>
      </c>
      <c r="G4347" t="s">
        <v>14484</v>
      </c>
      <c r="H4347" t="s">
        <v>14485</v>
      </c>
    </row>
    <row r="4348" spans="1:8">
      <c r="A4348" t="n">
        <v>4348</v>
      </c>
      <c r="B4348" t="s">
        <v>1</v>
      </c>
      <c r="C4348" s="1" t="n">
        <v>42306.92846064815</v>
      </c>
      <c r="D4348" t="s">
        <v>14486</v>
      </c>
      <c r="E4348" t="s">
        <v>9633</v>
      </c>
      <c r="F4348" t="s">
        <v>6554</v>
      </c>
      <c r="G4348" t="s">
        <v>14487</v>
      </c>
      <c r="H4348" t="s">
        <v>14488</v>
      </c>
    </row>
    <row r="4349" spans="1:8">
      <c r="A4349" t="n">
        <v>4349</v>
      </c>
      <c r="B4349" t="s">
        <v>8</v>
      </c>
      <c r="C4349" s="1" t="n">
        <v>40274.60042824074</v>
      </c>
      <c r="D4349" t="s">
        <v>14489</v>
      </c>
      <c r="E4349" t="s">
        <v>2331</v>
      </c>
      <c r="F4349" t="s">
        <v>376</v>
      </c>
      <c r="G4349" t="s">
        <v>14490</v>
      </c>
      <c r="H4349" t="s">
        <v>14491</v>
      </c>
    </row>
    <row r="4350" spans="1:8">
      <c r="A4350" t="n">
        <v>4350</v>
      </c>
      <c r="B4350" t="s">
        <v>8</v>
      </c>
      <c r="C4350" s="1" t="n">
        <v>41675.98872685185</v>
      </c>
      <c r="D4350" t="s">
        <v>14492</v>
      </c>
      <c r="E4350" t="s">
        <v>11114</v>
      </c>
      <c r="F4350" t="s">
        <v>25</v>
      </c>
      <c r="G4350" t="s">
        <v>14493</v>
      </c>
      <c r="H4350" t="s">
        <v>14494</v>
      </c>
    </row>
    <row r="4351" spans="1:8">
      <c r="A4351" t="n">
        <v>4351</v>
      </c>
      <c r="B4351" t="s">
        <v>8</v>
      </c>
      <c r="C4351" s="1" t="n">
        <v>42399.03980324074</v>
      </c>
      <c r="D4351" t="s">
        <v>14495</v>
      </c>
      <c r="E4351" t="s">
        <v>132</v>
      </c>
      <c r="F4351" t="s">
        <v>14496</v>
      </c>
      <c r="G4351" t="s">
        <v>14497</v>
      </c>
      <c r="H4351" t="s">
        <v>14498</v>
      </c>
    </row>
    <row r="4352" spans="1:8">
      <c r="A4352" t="n">
        <v>4352</v>
      </c>
      <c r="B4352" t="s">
        <v>8</v>
      </c>
      <c r="C4352" s="1" t="n">
        <v>41536.64383101852</v>
      </c>
      <c r="D4352" t="s">
        <v>14499</v>
      </c>
      <c r="E4352" t="s">
        <v>14500</v>
      </c>
      <c r="F4352" t="s">
        <v>14501</v>
      </c>
      <c r="G4352" t="s">
        <v>14502</v>
      </c>
      <c r="H4352" t="s">
        <v>14503</v>
      </c>
    </row>
    <row r="4353" spans="1:8">
      <c r="A4353" t="n">
        <v>4353</v>
      </c>
      <c r="B4353" t="s">
        <v>8</v>
      </c>
      <c r="C4353" s="1" t="n">
        <v>42425.93037037037</v>
      </c>
      <c r="D4353" t="s">
        <v>14504</v>
      </c>
      <c r="E4353" t="s">
        <v>14505</v>
      </c>
      <c r="F4353" t="s">
        <v>52</v>
      </c>
      <c r="G4353" t="s">
        <v>14506</v>
      </c>
      <c r="H4353" t="s">
        <v>14507</v>
      </c>
    </row>
    <row r="4354" spans="1:8">
      <c r="A4354" t="n">
        <v>4354</v>
      </c>
      <c r="B4354" t="s">
        <v>8</v>
      </c>
      <c r="C4354" s="1" t="n">
        <v>42071.7690162037</v>
      </c>
      <c r="D4354" t="s">
        <v>14508</v>
      </c>
      <c r="E4354" t="s">
        <v>25</v>
      </c>
      <c r="F4354" t="s">
        <v>8167</v>
      </c>
      <c r="G4354" t="s">
        <v>14509</v>
      </c>
      <c r="H4354" t="s">
        <v>14510</v>
      </c>
    </row>
    <row r="4355" spans="1:8">
      <c r="A4355" t="n">
        <v>4355</v>
      </c>
      <c r="B4355" t="s">
        <v>1</v>
      </c>
      <c r="C4355" s="1" t="n">
        <v>42144.98792824074</v>
      </c>
      <c r="D4355" t="s">
        <v>14511</v>
      </c>
      <c r="E4355" t="s">
        <v>209</v>
      </c>
      <c r="F4355" t="s">
        <v>567</v>
      </c>
      <c r="G4355" t="s">
        <v>14512</v>
      </c>
      <c r="H4355" t="s">
        <v>14513</v>
      </c>
    </row>
    <row r="4356" spans="1:8">
      <c r="A4356" t="n">
        <v>4356</v>
      </c>
      <c r="B4356" t="s">
        <v>8</v>
      </c>
      <c r="C4356" s="1" t="n">
        <v>42080.84724537037</v>
      </c>
      <c r="D4356" t="s">
        <v>14514</v>
      </c>
      <c r="E4356" t="s">
        <v>25</v>
      </c>
      <c r="F4356" t="s">
        <v>7780</v>
      </c>
      <c r="G4356" t="s">
        <v>14515</v>
      </c>
      <c r="H4356" t="s">
        <v>14516</v>
      </c>
    </row>
    <row r="4357" spans="1:8">
      <c r="A4357" t="n">
        <v>4357</v>
      </c>
      <c r="B4357" t="s">
        <v>8</v>
      </c>
      <c r="C4357" s="1" t="n">
        <v>41805.62688657407</v>
      </c>
      <c r="D4357" t="s">
        <v>14517</v>
      </c>
      <c r="E4357" t="s">
        <v>14518</v>
      </c>
      <c r="F4357" t="s">
        <v>25</v>
      </c>
      <c r="G4357" t="s">
        <v>14519</v>
      </c>
      <c r="H4357" t="s">
        <v>14520</v>
      </c>
    </row>
    <row r="4358" spans="1:8">
      <c r="A4358" t="n">
        <v>4358</v>
      </c>
      <c r="B4358" t="s">
        <v>8</v>
      </c>
      <c r="C4358" s="1" t="n">
        <v>42449.65561342592</v>
      </c>
      <c r="D4358" t="s">
        <v>14521</v>
      </c>
      <c r="E4358" t="s">
        <v>14522</v>
      </c>
      <c r="F4358" t="s">
        <v>25</v>
      </c>
      <c r="G4358" t="s">
        <v>14523</v>
      </c>
      <c r="H4358" t="s">
        <v>14524</v>
      </c>
    </row>
    <row r="4359" spans="1:8">
      <c r="A4359" t="n">
        <v>4359</v>
      </c>
      <c r="B4359" t="s">
        <v>8</v>
      </c>
      <c r="C4359" s="1" t="n">
        <v>42223.87649305556</v>
      </c>
      <c r="D4359" t="s">
        <v>14525</v>
      </c>
      <c r="E4359" t="s">
        <v>14526</v>
      </c>
      <c r="F4359" t="s">
        <v>14527</v>
      </c>
      <c r="G4359" t="s">
        <v>14528</v>
      </c>
      <c r="H4359" t="s">
        <v>14529</v>
      </c>
    </row>
    <row r="4360" spans="1:8">
      <c r="A4360" t="n">
        <v>4360</v>
      </c>
      <c r="B4360" t="s">
        <v>8</v>
      </c>
      <c r="C4360" s="1" t="n">
        <v>41198.63131944444</v>
      </c>
      <c r="D4360" t="s">
        <v>14530</v>
      </c>
      <c r="E4360" t="s">
        <v>14531</v>
      </c>
      <c r="F4360" t="s">
        <v>25</v>
      </c>
      <c r="G4360" t="s">
        <v>14532</v>
      </c>
      <c r="H4360" t="s">
        <v>14533</v>
      </c>
    </row>
    <row r="4361" spans="1:8">
      <c r="A4361" t="n">
        <v>4361</v>
      </c>
      <c r="B4361" t="s">
        <v>8</v>
      </c>
      <c r="C4361" s="1" t="n">
        <v>42212.61950231482</v>
      </c>
      <c r="D4361" t="s">
        <v>14534</v>
      </c>
      <c r="E4361" t="s">
        <v>12787</v>
      </c>
      <c r="F4361" t="s">
        <v>6619</v>
      </c>
      <c r="G4361" t="s">
        <v>14535</v>
      </c>
      <c r="H4361" t="s">
        <v>14536</v>
      </c>
    </row>
    <row r="4362" spans="1:8">
      <c r="A4362" t="n">
        <v>4362</v>
      </c>
      <c r="B4362" t="s">
        <v>8</v>
      </c>
      <c r="C4362" s="1" t="n">
        <v>39625.75195601852</v>
      </c>
      <c r="D4362" t="s">
        <v>14537</v>
      </c>
      <c r="E4362" t="s">
        <v>1112</v>
      </c>
      <c r="F4362" t="s">
        <v>473</v>
      </c>
      <c r="G4362" t="s">
        <v>14538</v>
      </c>
      <c r="H4362" t="s">
        <v>14539</v>
      </c>
    </row>
    <row r="4363" spans="1:8">
      <c r="A4363" t="n">
        <v>4363</v>
      </c>
      <c r="B4363" t="s">
        <v>8</v>
      </c>
      <c r="C4363" s="1" t="n">
        <v>42215.78519675926</v>
      </c>
      <c r="D4363" t="s">
        <v>14540</v>
      </c>
      <c r="E4363" t="s">
        <v>25</v>
      </c>
      <c r="F4363" t="s">
        <v>43</v>
      </c>
      <c r="G4363" t="s">
        <v>14541</v>
      </c>
      <c r="H4363" t="s">
        <v>14542</v>
      </c>
    </row>
    <row r="4364" spans="1:8">
      <c r="A4364" t="n">
        <v>4364</v>
      </c>
      <c r="B4364" t="s">
        <v>8</v>
      </c>
      <c r="C4364" s="1" t="n">
        <v>40644.9653587963</v>
      </c>
      <c r="D4364" t="s">
        <v>14543</v>
      </c>
      <c r="E4364" t="s">
        <v>14544</v>
      </c>
      <c r="F4364" t="s">
        <v>14545</v>
      </c>
      <c r="G4364" t="s">
        <v>14546</v>
      </c>
      <c r="H4364" t="s">
        <v>14547</v>
      </c>
    </row>
    <row r="4365" spans="1:8">
      <c r="A4365" t="n">
        <v>4365</v>
      </c>
      <c r="B4365" t="s">
        <v>1</v>
      </c>
      <c r="C4365" s="1" t="n">
        <v>42340.8618287037</v>
      </c>
      <c r="D4365" t="s">
        <v>14548</v>
      </c>
      <c r="E4365" t="s">
        <v>7222</v>
      </c>
      <c r="F4365" t="s">
        <v>984</v>
      </c>
      <c r="G4365" t="s">
        <v>14549</v>
      </c>
      <c r="H4365" t="s">
        <v>14550</v>
      </c>
    </row>
    <row r="4366" spans="1:8">
      <c r="A4366" t="n">
        <v>4366</v>
      </c>
      <c r="B4366" t="s">
        <v>8</v>
      </c>
      <c r="C4366" s="1" t="n">
        <v>41949.48140046297</v>
      </c>
      <c r="D4366" t="s">
        <v>14551</v>
      </c>
      <c r="E4366" t="s">
        <v>4801</v>
      </c>
      <c r="F4366" t="s">
        <v>52</v>
      </c>
      <c r="G4366">
        <f>?utf-8?Q?Fw:_=F0=9F=98=83_GIDEON_=28I_can=E2=80=99t_believe_t?=	=?utf-8?Q?his!!!!=29?=</f>
        <v/>
      </c>
      <c r="H4366" t="s">
        <v>14552</v>
      </c>
    </row>
    <row r="4367" spans="1:8">
      <c r="A4367" t="n">
        <v>4367</v>
      </c>
      <c r="B4367" t="s">
        <v>1</v>
      </c>
      <c r="C4367" s="1" t="n">
        <v>42435.88450231482</v>
      </c>
      <c r="D4367" t="s">
        <v>14553</v>
      </c>
      <c r="E4367" t="s">
        <v>6203</v>
      </c>
      <c r="F4367" t="s">
        <v>25</v>
      </c>
      <c r="G4367" t="s">
        <v>14554</v>
      </c>
      <c r="H4367" t="s">
        <v>14555</v>
      </c>
    </row>
    <row r="4368" spans="1:8">
      <c r="A4368" t="n">
        <v>4368</v>
      </c>
      <c r="B4368" t="s">
        <v>8</v>
      </c>
      <c r="C4368" s="1" t="n">
        <v>42061.99857638889</v>
      </c>
      <c r="D4368" t="s">
        <v>14556</v>
      </c>
      <c r="E4368" t="s">
        <v>6629</v>
      </c>
      <c r="F4368" t="s">
        <v>25</v>
      </c>
      <c r="G4368" t="s">
        <v>14557</v>
      </c>
      <c r="H4368" t="s">
        <v>14558</v>
      </c>
    </row>
    <row r="4369" spans="1:8">
      <c r="A4369" t="n">
        <v>4369</v>
      </c>
      <c r="B4369" t="s">
        <v>1</v>
      </c>
      <c r="C4369" s="1" t="n">
        <v>42442.68328703703</v>
      </c>
      <c r="D4369" t="s">
        <v>14559</v>
      </c>
      <c r="E4369" t="s">
        <v>39</v>
      </c>
      <c r="F4369" t="s">
        <v>39</v>
      </c>
      <c r="G4369" t="s">
        <v>14560</v>
      </c>
      <c r="H4369" t="s">
        <v>14561</v>
      </c>
    </row>
    <row r="4370" spans="1:8">
      <c r="A4370" t="n">
        <v>4370</v>
      </c>
      <c r="B4370" t="s">
        <v>8</v>
      </c>
      <c r="C4370" s="1" t="n">
        <v>39801.88537037037</v>
      </c>
      <c r="D4370" t="s">
        <v>14562</v>
      </c>
      <c r="E4370" t="s">
        <v>14563</v>
      </c>
      <c r="F4370" t="s">
        <v>14563</v>
      </c>
      <c r="G4370" t="s">
        <v>14564</v>
      </c>
      <c r="H4370" t="s">
        <v>14565</v>
      </c>
    </row>
    <row r="4371" spans="1:8">
      <c r="A4371" t="n">
        <v>4371</v>
      </c>
      <c r="B4371" t="s">
        <v>1</v>
      </c>
      <c r="C4371" s="1" t="n">
        <v>42083.64199074074</v>
      </c>
      <c r="D4371" t="s">
        <v>14566</v>
      </c>
      <c r="E4371" t="s">
        <v>2099</v>
      </c>
      <c r="F4371" t="s">
        <v>1264</v>
      </c>
      <c r="G4371" t="s">
        <v>14567</v>
      </c>
      <c r="H4371" t="s">
        <v>14568</v>
      </c>
    </row>
    <row r="4372" spans="1:8">
      <c r="A4372" t="n">
        <v>4372</v>
      </c>
      <c r="B4372" t="s">
        <v>8</v>
      </c>
      <c r="C4372" s="1" t="n">
        <v>42110.93104166666</v>
      </c>
      <c r="D4372" t="s">
        <v>14569</v>
      </c>
      <c r="E4372" t="s">
        <v>7835</v>
      </c>
      <c r="F4372" t="s">
        <v>14570</v>
      </c>
      <c r="G4372" t="s">
        <v>14571</v>
      </c>
      <c r="H4372" t="s">
        <v>14572</v>
      </c>
    </row>
    <row r="4373" spans="1:8">
      <c r="A4373" t="n">
        <v>4373</v>
      </c>
      <c r="B4373" t="s">
        <v>8</v>
      </c>
      <c r="C4373" s="1" t="n">
        <v>42352.01783564815</v>
      </c>
      <c r="D4373" t="s">
        <v>14573</v>
      </c>
      <c r="E4373" t="s">
        <v>14574</v>
      </c>
      <c r="F4373" t="s">
        <v>555</v>
      </c>
      <c r="G4373" t="s">
        <v>14575</v>
      </c>
      <c r="H4373" t="s">
        <v>14576</v>
      </c>
    </row>
    <row r="4374" spans="1:8">
      <c r="A4374" t="n">
        <v>4374</v>
      </c>
      <c r="B4374" t="s">
        <v>8</v>
      </c>
      <c r="C4374" s="1" t="n">
        <v>41215.08265046297</v>
      </c>
      <c r="D4374" t="s">
        <v>14577</v>
      </c>
      <c r="E4374" t="s">
        <v>14578</v>
      </c>
      <c r="F4374" t="s">
        <v>25</v>
      </c>
      <c r="G4374" t="s">
        <v>14579</v>
      </c>
      <c r="H4374" t="s">
        <v>14580</v>
      </c>
    </row>
    <row r="4375" spans="1:8">
      <c r="A4375" t="n">
        <v>4375</v>
      </c>
      <c r="B4375" t="s">
        <v>8</v>
      </c>
      <c r="C4375" s="1" t="n">
        <v>41618.57274305556</v>
      </c>
      <c r="D4375" t="s">
        <v>14581</v>
      </c>
      <c r="E4375" t="s">
        <v>14582</v>
      </c>
      <c r="F4375" t="s">
        <v>1264</v>
      </c>
      <c r="G4375" t="s">
        <v>14583</v>
      </c>
      <c r="H4375" t="s">
        <v>14584</v>
      </c>
    </row>
    <row r="4376" spans="1:8">
      <c r="A4376" t="n">
        <v>4376</v>
      </c>
      <c r="B4376" t="s">
        <v>1</v>
      </c>
      <c r="C4376" s="1" t="n">
        <v>42369.98137731481</v>
      </c>
      <c r="D4376" t="s">
        <v>14585</v>
      </c>
      <c r="E4376" t="s">
        <v>14586</v>
      </c>
      <c r="F4376" t="s">
        <v>376</v>
      </c>
      <c r="G4376" t="s">
        <v>14587</v>
      </c>
      <c r="H4376" t="s">
        <v>14588</v>
      </c>
    </row>
    <row r="4377" spans="1:8">
      <c r="A4377" t="n">
        <v>4377</v>
      </c>
      <c r="B4377" t="s">
        <v>8</v>
      </c>
      <c r="C4377" s="1" t="n">
        <v>42443.10400462963</v>
      </c>
      <c r="D4377" t="s">
        <v>14589</v>
      </c>
      <c r="E4377" t="s">
        <v>13004</v>
      </c>
      <c r="F4377" t="s">
        <v>14590</v>
      </c>
      <c r="G4377" t="s">
        <v>14591</v>
      </c>
      <c r="H4377" t="s">
        <v>14592</v>
      </c>
    </row>
    <row r="4378" spans="1:8">
      <c r="A4378" t="n">
        <v>4378</v>
      </c>
      <c r="B4378" t="s">
        <v>8</v>
      </c>
      <c r="C4378" s="1" t="n">
        <v>41778.9021875</v>
      </c>
      <c r="D4378" t="s">
        <v>14593</v>
      </c>
      <c r="E4378" t="s">
        <v>1009</v>
      </c>
      <c r="F4378" t="s">
        <v>14594</v>
      </c>
      <c r="G4378" t="s">
        <v>14595</v>
      </c>
      <c r="H4378" t="s">
        <v>14596</v>
      </c>
    </row>
    <row r="4379" spans="1:8">
      <c r="A4379" t="n">
        <v>4379</v>
      </c>
      <c r="B4379" t="s">
        <v>8</v>
      </c>
      <c r="C4379" s="1" t="n">
        <v>39728.70716435185</v>
      </c>
      <c r="D4379" t="s">
        <v>14597</v>
      </c>
      <c r="E4379" t="s">
        <v>7518</v>
      </c>
      <c r="F4379" t="s">
        <v>25</v>
      </c>
      <c r="G4379" t="s"/>
      <c r="H4379" t="s">
        <v>14598</v>
      </c>
    </row>
    <row r="4380" spans="1:8">
      <c r="A4380" t="n">
        <v>4380</v>
      </c>
      <c r="B4380" t="s">
        <v>1</v>
      </c>
      <c r="C4380" s="1" t="n">
        <v>42251.82457175926</v>
      </c>
      <c r="D4380" t="s">
        <v>14599</v>
      </c>
      <c r="E4380" t="s">
        <v>1731</v>
      </c>
      <c r="F4380" t="s">
        <v>1677</v>
      </c>
      <c r="G4380" t="s">
        <v>14600</v>
      </c>
      <c r="H4380" t="s">
        <v>14601</v>
      </c>
    </row>
    <row r="4381" spans="1:8">
      <c r="A4381" t="n">
        <v>4381</v>
      </c>
      <c r="B4381" t="s">
        <v>8</v>
      </c>
      <c r="C4381" s="1" t="n">
        <v>42417.93743055555</v>
      </c>
      <c r="D4381" t="s">
        <v>14602</v>
      </c>
      <c r="E4381" t="s">
        <v>25</v>
      </c>
      <c r="F4381" t="s">
        <v>14603</v>
      </c>
      <c r="G4381" t="s">
        <v>14604</v>
      </c>
      <c r="H4381" t="s">
        <v>14605</v>
      </c>
    </row>
    <row r="4382" spans="1:8">
      <c r="A4382" t="n">
        <v>4382</v>
      </c>
      <c r="B4382" t="s">
        <v>8</v>
      </c>
      <c r="C4382" s="1" t="n">
        <v>40030.23105324074</v>
      </c>
      <c r="D4382" t="s">
        <v>14606</v>
      </c>
      <c r="E4382" t="s">
        <v>14607</v>
      </c>
      <c r="F4382" t="s">
        <v>56</v>
      </c>
      <c r="G4382" t="s">
        <v>14608</v>
      </c>
      <c r="H4382" t="s">
        <v>14609</v>
      </c>
    </row>
    <row r="4383" spans="1:8">
      <c r="A4383" t="n">
        <v>4383</v>
      </c>
      <c r="B4383" t="s">
        <v>8</v>
      </c>
      <c r="C4383" s="1" t="n">
        <v>42080.695</v>
      </c>
      <c r="D4383" t="s">
        <v>14610</v>
      </c>
      <c r="E4383" t="s">
        <v>6203</v>
      </c>
      <c r="F4383" t="s">
        <v>7780</v>
      </c>
      <c r="G4383" t="s">
        <v>14611</v>
      </c>
      <c r="H4383" t="s">
        <v>14612</v>
      </c>
    </row>
    <row r="4384" spans="1:8">
      <c r="A4384" t="n">
        <v>4384</v>
      </c>
      <c r="B4384" t="s">
        <v>1</v>
      </c>
      <c r="C4384" s="1" t="n">
        <v>42177.94377314814</v>
      </c>
      <c r="D4384" t="s">
        <v>14613</v>
      </c>
      <c r="E4384" t="s">
        <v>30</v>
      </c>
      <c r="F4384" t="s">
        <v>1731</v>
      </c>
      <c r="G4384" t="s">
        <v>14614</v>
      </c>
      <c r="H4384" t="s">
        <v>14615</v>
      </c>
    </row>
    <row r="4385" spans="1:8">
      <c r="A4385" t="n">
        <v>4385</v>
      </c>
      <c r="B4385" t="s">
        <v>8</v>
      </c>
      <c r="C4385" s="1" t="n">
        <v>41792.94943287037</v>
      </c>
      <c r="D4385" t="s">
        <v>14616</v>
      </c>
      <c r="E4385" t="s">
        <v>2186</v>
      </c>
      <c r="F4385" t="s">
        <v>25</v>
      </c>
      <c r="G4385" t="s">
        <v>14617</v>
      </c>
      <c r="H4385" t="s">
        <v>14618</v>
      </c>
    </row>
    <row r="4386" spans="1:8">
      <c r="A4386" t="n">
        <v>4386</v>
      </c>
      <c r="B4386" t="s">
        <v>8</v>
      </c>
      <c r="C4386" s="1" t="n">
        <v>42200.89450231481</v>
      </c>
      <c r="D4386" t="s">
        <v>14619</v>
      </c>
      <c r="E4386" t="s">
        <v>3429</v>
      </c>
      <c r="F4386" t="s">
        <v>25</v>
      </c>
      <c r="G4386" t="s">
        <v>14620</v>
      </c>
      <c r="H4386" t="s">
        <v>14621</v>
      </c>
    </row>
    <row r="4387" spans="1:8">
      <c r="A4387" t="n">
        <v>4387</v>
      </c>
      <c r="B4387" t="s">
        <v>8</v>
      </c>
      <c r="C4387" s="1" t="n">
        <v>41536.73678240741</v>
      </c>
      <c r="D4387" t="s">
        <v>14622</v>
      </c>
      <c r="E4387" t="s">
        <v>12136</v>
      </c>
      <c r="F4387" t="s">
        <v>56</v>
      </c>
      <c r="G4387" t="s">
        <v>14623</v>
      </c>
      <c r="H4387" t="s">
        <v>14624</v>
      </c>
    </row>
    <row r="4388" spans="1:8">
      <c r="A4388" t="n">
        <v>4388</v>
      </c>
      <c r="B4388" t="s">
        <v>1</v>
      </c>
      <c r="C4388" s="1" t="n">
        <v>42177.12202546297</v>
      </c>
      <c r="D4388" t="s">
        <v>14625</v>
      </c>
      <c r="E4388" t="s">
        <v>132</v>
      </c>
      <c r="F4388" t="s">
        <v>323</v>
      </c>
      <c r="G4388" t="s">
        <v>14626</v>
      </c>
      <c r="H4388" t="s">
        <v>14627</v>
      </c>
    </row>
    <row r="4389" spans="1:8">
      <c r="A4389" t="n">
        <v>4389</v>
      </c>
      <c r="B4389" t="s">
        <v>8</v>
      </c>
      <c r="C4389" s="1" t="n">
        <v>42360.97556712963</v>
      </c>
      <c r="D4389" t="s">
        <v>14628</v>
      </c>
      <c r="E4389" t="s">
        <v>8573</v>
      </c>
      <c r="F4389" t="s">
        <v>56</v>
      </c>
      <c r="G4389" t="s">
        <v>14629</v>
      </c>
      <c r="H4389" t="s">
        <v>14630</v>
      </c>
    </row>
    <row r="4390" spans="1:8">
      <c r="A4390" t="n">
        <v>4390</v>
      </c>
      <c r="B4390" t="s">
        <v>1</v>
      </c>
      <c r="C4390" s="1" t="n">
        <v>42435.9080787037</v>
      </c>
      <c r="D4390" t="s">
        <v>14631</v>
      </c>
      <c r="E4390" t="s">
        <v>24</v>
      </c>
      <c r="F4390" t="s">
        <v>25</v>
      </c>
      <c r="G4390" t="s">
        <v>14632</v>
      </c>
      <c r="H4390" t="s">
        <v>14633</v>
      </c>
    </row>
    <row r="4391" spans="1:8">
      <c r="A4391" t="n">
        <v>4391</v>
      </c>
      <c r="B4391" t="s">
        <v>8</v>
      </c>
      <c r="C4391" s="1" t="n">
        <v>42199.71758101852</v>
      </c>
      <c r="D4391" t="s">
        <v>14634</v>
      </c>
      <c r="E4391" t="s">
        <v>9921</v>
      </c>
      <c r="F4391" t="s">
        <v>52</v>
      </c>
      <c r="G4391" t="s">
        <v>14635</v>
      </c>
      <c r="H4391" t="s">
        <v>14636</v>
      </c>
    </row>
    <row r="4392" spans="1:8">
      <c r="A4392" t="n">
        <v>4392</v>
      </c>
      <c r="B4392" t="s">
        <v>8</v>
      </c>
      <c r="C4392" s="1" t="n">
        <v>42365.88208333333</v>
      </c>
      <c r="D4392" t="s">
        <v>14637</v>
      </c>
      <c r="E4392" t="s">
        <v>179</v>
      </c>
      <c r="F4392" t="s">
        <v>14638</v>
      </c>
      <c r="G4392" t="s">
        <v>14639</v>
      </c>
      <c r="H4392" t="s">
        <v>14640</v>
      </c>
    </row>
    <row r="4393" spans="1:8">
      <c r="A4393" t="n">
        <v>4393</v>
      </c>
      <c r="B4393" t="s">
        <v>8</v>
      </c>
      <c r="C4393" s="1" t="n">
        <v>42359.70784722222</v>
      </c>
      <c r="D4393" t="s">
        <v>14641</v>
      </c>
      <c r="E4393" t="s">
        <v>14642</v>
      </c>
      <c r="F4393" t="s">
        <v>555</v>
      </c>
      <c r="G4393" t="s">
        <v>14643</v>
      </c>
      <c r="H4393" t="s">
        <v>14644</v>
      </c>
    </row>
    <row r="4394" spans="1:8">
      <c r="A4394" t="n">
        <v>4394</v>
      </c>
      <c r="B4394" t="s">
        <v>1</v>
      </c>
      <c r="C4394" s="1" t="n">
        <v>42407.00480324074</v>
      </c>
      <c r="D4394" t="s">
        <v>14645</v>
      </c>
      <c r="E4394" t="s">
        <v>43</v>
      </c>
      <c r="F4394" t="s">
        <v>8382</v>
      </c>
      <c r="G4394" t="s">
        <v>14646</v>
      </c>
      <c r="H4394" t="s">
        <v>14647</v>
      </c>
    </row>
    <row r="4395" spans="1:8">
      <c r="A4395" t="n">
        <v>4395</v>
      </c>
      <c r="B4395" t="s">
        <v>1</v>
      </c>
      <c r="C4395" s="1" t="n">
        <v>42171.16918981481</v>
      </c>
      <c r="D4395" t="s">
        <v>14648</v>
      </c>
      <c r="E4395" t="s">
        <v>30</v>
      </c>
      <c r="F4395" t="s">
        <v>9649</v>
      </c>
      <c r="G4395" t="s">
        <v>14649</v>
      </c>
      <c r="H4395" t="s">
        <v>14650</v>
      </c>
    </row>
    <row r="4396" spans="1:8">
      <c r="A4396" t="n">
        <v>4396</v>
      </c>
      <c r="B4396" t="s">
        <v>1</v>
      </c>
      <c r="C4396" s="1" t="n">
        <v>42404.05675925926</v>
      </c>
      <c r="D4396" t="s">
        <v>14651</v>
      </c>
      <c r="E4396" t="s">
        <v>7313</v>
      </c>
      <c r="F4396" t="s">
        <v>25</v>
      </c>
      <c r="G4396" t="s"/>
      <c r="H4396" t="s">
        <v>14652</v>
      </c>
    </row>
    <row r="4397" spans="1:8">
      <c r="A4397" t="n">
        <v>4397</v>
      </c>
      <c r="B4397" t="s">
        <v>8</v>
      </c>
      <c r="C4397" s="1" t="n">
        <v>42357.59146990741</v>
      </c>
      <c r="D4397" t="s">
        <v>14653</v>
      </c>
      <c r="E4397" t="s">
        <v>25</v>
      </c>
      <c r="F4397" t="s">
        <v>11536</v>
      </c>
      <c r="G4397" t="s">
        <v>14654</v>
      </c>
      <c r="H4397" t="s">
        <v>14655</v>
      </c>
    </row>
    <row r="4398" spans="1:8">
      <c r="A4398" t="n">
        <v>4398</v>
      </c>
      <c r="B4398" t="s">
        <v>8</v>
      </c>
      <c r="C4398" s="1" t="n">
        <v>41923.83674768519</v>
      </c>
      <c r="D4398" t="s">
        <v>14656</v>
      </c>
      <c r="E4398" t="s">
        <v>14657</v>
      </c>
      <c r="F4398" t="s">
        <v>555</v>
      </c>
      <c r="G4398" t="s">
        <v>14658</v>
      </c>
      <c r="H4398" t="s">
        <v>14659</v>
      </c>
    </row>
    <row r="4399" spans="1:8">
      <c r="A4399" t="n">
        <v>4399</v>
      </c>
      <c r="B4399" t="s">
        <v>1</v>
      </c>
      <c r="C4399" s="1" t="n">
        <v>42076.84847222222</v>
      </c>
      <c r="D4399" t="s">
        <v>14660</v>
      </c>
      <c r="E4399" t="s">
        <v>10401</v>
      </c>
      <c r="F4399" t="s">
        <v>25</v>
      </c>
      <c r="G4399" t="s">
        <v>9117</v>
      </c>
      <c r="H4399" t="s">
        <v>14661</v>
      </c>
    </row>
    <row r="4400" spans="1:8">
      <c r="A4400" t="n">
        <v>4400</v>
      </c>
      <c r="B4400" t="s">
        <v>8</v>
      </c>
      <c r="C4400" s="1" t="n">
        <v>42062.71481481481</v>
      </c>
      <c r="D4400" t="s">
        <v>14662</v>
      </c>
      <c r="E4400" t="s">
        <v>6629</v>
      </c>
      <c r="F4400" t="s">
        <v>25</v>
      </c>
      <c r="G4400" t="s">
        <v>14557</v>
      </c>
      <c r="H4400" t="s">
        <v>14663</v>
      </c>
    </row>
    <row r="4401" spans="1:8">
      <c r="A4401" t="n">
        <v>4401</v>
      </c>
      <c r="B4401" t="s">
        <v>8</v>
      </c>
      <c r="C4401" s="1" t="n">
        <v>39772.77265046296</v>
      </c>
      <c r="D4401" t="s">
        <v>14664</v>
      </c>
      <c r="E4401" t="s">
        <v>14665</v>
      </c>
      <c r="F4401" t="s">
        <v>56</v>
      </c>
      <c r="G4401" t="s">
        <v>12515</v>
      </c>
      <c r="H4401" t="s">
        <v>14666</v>
      </c>
    </row>
    <row r="4402" spans="1:8">
      <c r="A4402" t="n">
        <v>4402</v>
      </c>
      <c r="B4402" t="s">
        <v>1</v>
      </c>
      <c r="C4402" s="1" t="n">
        <v>42380.91229166667</v>
      </c>
      <c r="D4402" t="s">
        <v>14667</v>
      </c>
      <c r="E4402" t="s">
        <v>12613</v>
      </c>
      <c r="F4402" t="s">
        <v>262</v>
      </c>
      <c r="G4402" t="s">
        <v>8239</v>
      </c>
      <c r="H4402" t="s">
        <v>14668</v>
      </c>
    </row>
    <row r="4403" spans="1:8">
      <c r="A4403" t="n">
        <v>4403</v>
      </c>
      <c r="B4403" t="s">
        <v>1</v>
      </c>
      <c r="C4403" s="1" t="n">
        <v>41860.54013888889</v>
      </c>
      <c r="D4403" t="s">
        <v>14669</v>
      </c>
      <c r="E4403" t="s">
        <v>14670</v>
      </c>
      <c r="F4403" t="s">
        <v>6854</v>
      </c>
      <c r="G4403" t="s">
        <v>14671</v>
      </c>
      <c r="H4403" t="s">
        <v>14672</v>
      </c>
    </row>
    <row r="4404" spans="1:8">
      <c r="A4404" t="n">
        <v>4404</v>
      </c>
      <c r="B4404" t="s">
        <v>8</v>
      </c>
      <c r="C4404" s="1" t="n">
        <v>41585.68695601852</v>
      </c>
      <c r="D4404" t="s">
        <v>14673</v>
      </c>
      <c r="E4404" t="s">
        <v>9390</v>
      </c>
      <c r="F4404" t="s">
        <v>14674</v>
      </c>
      <c r="G4404" t="s">
        <v>14675</v>
      </c>
      <c r="H4404" t="s">
        <v>14676</v>
      </c>
    </row>
    <row r="4405" spans="1:8">
      <c r="A4405" t="n">
        <v>4405</v>
      </c>
      <c r="B4405" t="s">
        <v>8</v>
      </c>
      <c r="C4405" s="1" t="n">
        <v>41827.77016203704</v>
      </c>
      <c r="D4405" t="s">
        <v>14677</v>
      </c>
      <c r="E4405" t="s">
        <v>1979</v>
      </c>
      <c r="F4405" t="s">
        <v>1979</v>
      </c>
      <c r="G4405" t="s">
        <v>14678</v>
      </c>
      <c r="H4405" t="s">
        <v>14679</v>
      </c>
    </row>
    <row r="4406" spans="1:8">
      <c r="A4406" t="n">
        <v>4406</v>
      </c>
      <c r="B4406" t="s">
        <v>8</v>
      </c>
      <c r="C4406" s="1" t="n">
        <v>42366.57451388889</v>
      </c>
      <c r="D4406" t="s">
        <v>14680</v>
      </c>
      <c r="E4406" t="s">
        <v>8823</v>
      </c>
      <c r="F4406" t="s">
        <v>14442</v>
      </c>
      <c r="G4406" t="s">
        <v>14681</v>
      </c>
      <c r="H4406" t="s">
        <v>14682</v>
      </c>
    </row>
    <row r="4407" spans="1:8">
      <c r="A4407" t="n">
        <v>4407</v>
      </c>
      <c r="B4407" t="s">
        <v>8</v>
      </c>
      <c r="C4407" s="1" t="n">
        <v>42114.91550925926</v>
      </c>
      <c r="D4407" t="s">
        <v>14683</v>
      </c>
      <c r="E4407" t="s">
        <v>25</v>
      </c>
      <c r="F4407" t="s">
        <v>7313</v>
      </c>
      <c r="G4407" t="s">
        <v>14684</v>
      </c>
      <c r="H4407" t="s">
        <v>14685</v>
      </c>
    </row>
    <row r="4408" spans="1:8">
      <c r="A4408" t="n">
        <v>4408</v>
      </c>
      <c r="B4408" t="s">
        <v>8</v>
      </c>
      <c r="C4408" s="1" t="n">
        <v>42199.0118287037</v>
      </c>
      <c r="D4408" t="s">
        <v>14686</v>
      </c>
      <c r="E4408" t="s">
        <v>25</v>
      </c>
      <c r="F4408" t="s">
        <v>14687</v>
      </c>
      <c r="G4408" t="s">
        <v>14688</v>
      </c>
      <c r="H4408" t="s">
        <v>14689</v>
      </c>
    </row>
    <row r="4409" spans="1:8">
      <c r="A4409" t="n">
        <v>4409</v>
      </c>
      <c r="B4409" t="s">
        <v>8</v>
      </c>
      <c r="C4409" s="1" t="n">
        <v>40459.57256944444</v>
      </c>
      <c r="D4409" t="s">
        <v>14690</v>
      </c>
      <c r="E4409" t="s">
        <v>10574</v>
      </c>
      <c r="F4409" t="s">
        <v>20</v>
      </c>
      <c r="G4409" t="s">
        <v>14691</v>
      </c>
      <c r="H4409" t="s">
        <v>14692</v>
      </c>
    </row>
    <row r="4410" spans="1:8">
      <c r="A4410" t="n">
        <v>4410</v>
      </c>
      <c r="B4410" t="s">
        <v>1</v>
      </c>
      <c r="C4410" s="1" t="n">
        <v>42153.9431712963</v>
      </c>
      <c r="D4410" t="s">
        <v>14693</v>
      </c>
      <c r="E4410" t="s">
        <v>30</v>
      </c>
      <c r="F4410" t="s">
        <v>14694</v>
      </c>
      <c r="G4410" t="s">
        <v>14695</v>
      </c>
      <c r="H4410" t="s">
        <v>14696</v>
      </c>
    </row>
    <row r="4411" spans="1:8">
      <c r="A4411" t="n">
        <v>4411</v>
      </c>
      <c r="B4411" t="s">
        <v>8</v>
      </c>
      <c r="C4411" s="1" t="n">
        <v>42284.90975694444</v>
      </c>
      <c r="D4411" t="s">
        <v>14697</v>
      </c>
      <c r="E4411" t="s">
        <v>7254</v>
      </c>
      <c r="F4411" t="s">
        <v>9994</v>
      </c>
      <c r="G4411" t="s">
        <v>14698</v>
      </c>
      <c r="H4411" t="s">
        <v>14699</v>
      </c>
    </row>
    <row r="4412" spans="1:8">
      <c r="A4412" t="n">
        <v>4412</v>
      </c>
      <c r="B4412" t="s">
        <v>1</v>
      </c>
      <c r="C4412" s="1" t="n">
        <v>42305.87394675926</v>
      </c>
      <c r="D4412" t="s">
        <v>14700</v>
      </c>
      <c r="E4412" t="s">
        <v>2212</v>
      </c>
      <c r="F4412" t="s">
        <v>262</v>
      </c>
      <c r="G4412" t="s">
        <v>14701</v>
      </c>
      <c r="H4412" t="s">
        <v>14702</v>
      </c>
    </row>
    <row r="4413" spans="1:8">
      <c r="A4413" t="n">
        <v>4413</v>
      </c>
      <c r="B4413" t="s">
        <v>8</v>
      </c>
      <c r="C4413" s="1" t="n">
        <v>42165.82953703704</v>
      </c>
      <c r="D4413" t="s">
        <v>14703</v>
      </c>
      <c r="E4413" t="s">
        <v>25</v>
      </c>
      <c r="F4413" t="s">
        <v>14704</v>
      </c>
      <c r="G4413" t="s">
        <v>6844</v>
      </c>
      <c r="H4413" t="s">
        <v>14705</v>
      </c>
    </row>
    <row r="4414" spans="1:8">
      <c r="A4414" t="n">
        <v>4414</v>
      </c>
      <c r="B4414" t="s">
        <v>8</v>
      </c>
      <c r="C4414" s="1" t="n">
        <v>42124.14621527777</v>
      </c>
      <c r="D4414" t="s">
        <v>14706</v>
      </c>
      <c r="E4414" t="s">
        <v>3429</v>
      </c>
      <c r="F4414" t="s">
        <v>25</v>
      </c>
      <c r="G4414" t="s">
        <v>14707</v>
      </c>
      <c r="H4414" t="s">
        <v>14708</v>
      </c>
    </row>
    <row r="4415" spans="1:8">
      <c r="A4415" t="n">
        <v>4415</v>
      </c>
      <c r="B4415" t="s">
        <v>1</v>
      </c>
      <c r="C4415" s="1" t="n">
        <v>42289.58304398148</v>
      </c>
      <c r="D4415" t="s">
        <v>14709</v>
      </c>
      <c r="E4415" t="s">
        <v>24</v>
      </c>
      <c r="F4415" t="s">
        <v>25</v>
      </c>
      <c r="G4415" t="s">
        <v>14710</v>
      </c>
      <c r="H4415" t="s">
        <v>14711</v>
      </c>
    </row>
    <row r="4416" spans="1:8">
      <c r="A4416" t="n">
        <v>4416</v>
      </c>
      <c r="B4416" t="s">
        <v>1</v>
      </c>
      <c r="C4416" s="1" t="n">
        <v>42170.89270833333</v>
      </c>
      <c r="D4416" t="s">
        <v>14712</v>
      </c>
      <c r="E4416" t="s">
        <v>7901</v>
      </c>
      <c r="F4416" t="s">
        <v>14713</v>
      </c>
      <c r="G4416" t="s">
        <v>14714</v>
      </c>
      <c r="H4416" t="s">
        <v>14715</v>
      </c>
    </row>
    <row r="4417" spans="1:8">
      <c r="A4417" t="n">
        <v>4417</v>
      </c>
      <c r="B4417" t="s">
        <v>8</v>
      </c>
      <c r="C4417" s="1" t="n">
        <v>42132.49148148148</v>
      </c>
      <c r="D4417" t="s">
        <v>14716</v>
      </c>
      <c r="E4417" t="s">
        <v>25</v>
      </c>
      <c r="F4417" t="s">
        <v>14717</v>
      </c>
      <c r="G4417" t="s">
        <v>14718</v>
      </c>
      <c r="H4417" t="s">
        <v>14719</v>
      </c>
    </row>
    <row r="4418" spans="1:8">
      <c r="A4418" t="n">
        <v>4418</v>
      </c>
      <c r="B4418" t="s">
        <v>8</v>
      </c>
      <c r="C4418" s="1" t="n">
        <v>39736.04129629629</v>
      </c>
      <c r="D4418" t="s">
        <v>14720</v>
      </c>
      <c r="E4418" t="s">
        <v>56</v>
      </c>
      <c r="F4418" t="s">
        <v>8199</v>
      </c>
      <c r="G4418" t="s">
        <v>14721</v>
      </c>
      <c r="H4418" t="s">
        <v>14722</v>
      </c>
    </row>
    <row r="4419" spans="1:8">
      <c r="A4419" t="n">
        <v>4419</v>
      </c>
      <c r="B4419" t="s">
        <v>8</v>
      </c>
      <c r="C4419" s="1" t="n">
        <v>41358.68179398148</v>
      </c>
      <c r="D4419" t="s">
        <v>14723</v>
      </c>
      <c r="E4419" t="s">
        <v>14724</v>
      </c>
      <c r="F4419" t="s">
        <v>25</v>
      </c>
      <c r="G4419" t="s">
        <v>14725</v>
      </c>
      <c r="H4419" t="s">
        <v>14726</v>
      </c>
    </row>
    <row r="4420" spans="1:8">
      <c r="A4420" t="n">
        <v>4420</v>
      </c>
      <c r="B4420" t="s">
        <v>8</v>
      </c>
      <c r="C4420" s="1" t="n">
        <v>39758.0468287037</v>
      </c>
      <c r="D4420" t="s">
        <v>14727</v>
      </c>
      <c r="E4420" t="s">
        <v>5062</v>
      </c>
      <c r="F4420" t="s">
        <v>56</v>
      </c>
      <c r="G4420" t="s">
        <v>14728</v>
      </c>
      <c r="H4420" t="s">
        <v>14729</v>
      </c>
    </row>
    <row r="4421" spans="1:8">
      <c r="A4421" t="n">
        <v>4421</v>
      </c>
      <c r="B4421" t="s">
        <v>1</v>
      </c>
      <c r="C4421" s="1" t="n">
        <v>42201.80716435185</v>
      </c>
      <c r="D4421" t="s">
        <v>14730</v>
      </c>
      <c r="E4421" t="s">
        <v>14731</v>
      </c>
      <c r="F4421" t="s">
        <v>14732</v>
      </c>
      <c r="G4421" t="s">
        <v>14733</v>
      </c>
      <c r="H4421" t="s">
        <v>14734</v>
      </c>
    </row>
    <row r="4422" spans="1:8">
      <c r="A4422" t="n">
        <v>4422</v>
      </c>
      <c r="B4422" t="s">
        <v>8</v>
      </c>
      <c r="C4422" s="1" t="n">
        <v>42391.70958333334</v>
      </c>
      <c r="D4422" t="s">
        <v>14735</v>
      </c>
      <c r="E4422" t="s">
        <v>7119</v>
      </c>
      <c r="F4422" t="s">
        <v>56</v>
      </c>
      <c r="G4422" t="s">
        <v>14736</v>
      </c>
      <c r="H4422" t="s">
        <v>14737</v>
      </c>
    </row>
    <row r="4423" spans="1:8">
      <c r="A4423" t="n">
        <v>4423</v>
      </c>
      <c r="B4423" t="s">
        <v>1</v>
      </c>
      <c r="C4423" s="1" t="n">
        <v>42212.67635416667</v>
      </c>
      <c r="D4423" t="s">
        <v>14738</v>
      </c>
      <c r="E4423" t="s">
        <v>2099</v>
      </c>
      <c r="F4423" t="s">
        <v>25</v>
      </c>
      <c r="G4423" t="s">
        <v>14739</v>
      </c>
      <c r="H4423" t="s">
        <v>14740</v>
      </c>
    </row>
    <row r="4424" spans="1:8">
      <c r="A4424" t="n">
        <v>4424</v>
      </c>
      <c r="B4424" t="s">
        <v>8</v>
      </c>
      <c r="C4424" s="1" t="n">
        <v>42444.11193287037</v>
      </c>
      <c r="D4424" t="s">
        <v>14741</v>
      </c>
      <c r="E4424" t="s">
        <v>7234</v>
      </c>
      <c r="F4424" t="s">
        <v>25</v>
      </c>
      <c r="G4424" t="s">
        <v>9011</v>
      </c>
      <c r="H4424" t="s">
        <v>14742</v>
      </c>
    </row>
    <row r="4425" spans="1:8">
      <c r="A4425" t="n">
        <v>4425</v>
      </c>
      <c r="B4425" t="s">
        <v>8</v>
      </c>
      <c r="C4425" s="1" t="n">
        <v>39749.57704861111</v>
      </c>
      <c r="D4425" t="s">
        <v>14743</v>
      </c>
      <c r="E4425" t="s">
        <v>3851</v>
      </c>
      <c r="F4425" t="s">
        <v>14744</v>
      </c>
      <c r="G4425" t="s">
        <v>14745</v>
      </c>
      <c r="H4425" t="s">
        <v>14746</v>
      </c>
    </row>
    <row r="4426" spans="1:8">
      <c r="A4426" t="n">
        <v>4426</v>
      </c>
      <c r="B4426" t="s">
        <v>8</v>
      </c>
      <c r="C4426" s="1" t="n">
        <v>40892.17568287037</v>
      </c>
      <c r="D4426" t="s">
        <v>14747</v>
      </c>
      <c r="E4426" t="s">
        <v>9390</v>
      </c>
      <c r="F4426" t="s">
        <v>2983</v>
      </c>
      <c r="G4426" t="s">
        <v>14748</v>
      </c>
      <c r="H4426" t="s">
        <v>14749</v>
      </c>
    </row>
    <row r="4427" spans="1:8">
      <c r="A4427" t="n">
        <v>4427</v>
      </c>
      <c r="B4427" t="s">
        <v>8</v>
      </c>
      <c r="C4427" s="1" t="n">
        <v>42325.77046296297</v>
      </c>
      <c r="D4427" t="s">
        <v>14750</v>
      </c>
      <c r="E4427" t="s">
        <v>25</v>
      </c>
      <c r="F4427" t="s">
        <v>24</v>
      </c>
      <c r="G4427" t="s">
        <v>14751</v>
      </c>
      <c r="H4427" t="s">
        <v>14752</v>
      </c>
    </row>
    <row r="4428" spans="1:8">
      <c r="A4428" t="n">
        <v>4428</v>
      </c>
      <c r="B4428" t="s">
        <v>8</v>
      </c>
      <c r="C4428" s="1" t="n">
        <v>42250.73143518518</v>
      </c>
      <c r="D4428" t="s">
        <v>14753</v>
      </c>
      <c r="E4428" t="s">
        <v>7254</v>
      </c>
      <c r="F4428" t="s">
        <v>14754</v>
      </c>
      <c r="G4428" t="s">
        <v>14755</v>
      </c>
      <c r="H4428" t="s">
        <v>14756</v>
      </c>
    </row>
    <row r="4429" spans="1:8">
      <c r="A4429" t="n">
        <v>4429</v>
      </c>
      <c r="B4429" t="s">
        <v>8</v>
      </c>
      <c r="C4429" s="1" t="n">
        <v>42405.21530092593</v>
      </c>
      <c r="D4429" t="s">
        <v>14757</v>
      </c>
      <c r="E4429" t="s">
        <v>14758</v>
      </c>
      <c r="F4429" t="s">
        <v>14759</v>
      </c>
      <c r="G4429" t="s">
        <v>14760</v>
      </c>
      <c r="H4429" t="s">
        <v>14761</v>
      </c>
    </row>
    <row r="4430" spans="1:8">
      <c r="A4430" t="n">
        <v>4430</v>
      </c>
      <c r="B4430" t="s">
        <v>8</v>
      </c>
      <c r="C4430" s="1" t="n">
        <v>42338.7230787037</v>
      </c>
      <c r="D4430" t="s">
        <v>14762</v>
      </c>
      <c r="E4430" t="s">
        <v>14763</v>
      </c>
      <c r="F4430" t="s">
        <v>4078</v>
      </c>
      <c r="G4430" t="s">
        <v>14764</v>
      </c>
      <c r="H4430" t="s">
        <v>14765</v>
      </c>
    </row>
    <row r="4431" spans="1:8">
      <c r="A4431" t="n">
        <v>4431</v>
      </c>
      <c r="B4431" t="s">
        <v>8</v>
      </c>
      <c r="C4431" s="1" t="n">
        <v>40220.98130787037</v>
      </c>
      <c r="D4431" t="s">
        <v>14766</v>
      </c>
      <c r="E4431" t="s">
        <v>8777</v>
      </c>
      <c r="F4431" t="s">
        <v>56</v>
      </c>
      <c r="G4431" t="s">
        <v>14767</v>
      </c>
      <c r="H4431" t="s">
        <v>14768</v>
      </c>
    </row>
    <row r="4432" spans="1:8">
      <c r="A4432" t="n">
        <v>4432</v>
      </c>
      <c r="B4432" t="s">
        <v>8</v>
      </c>
      <c r="C4432" s="1" t="n">
        <v>42293.0500462963</v>
      </c>
      <c r="D4432" t="s">
        <v>14769</v>
      </c>
      <c r="E4432" t="s">
        <v>14770</v>
      </c>
      <c r="F4432" t="s">
        <v>555</v>
      </c>
      <c r="G4432" t="s">
        <v>14771</v>
      </c>
      <c r="H4432" t="s">
        <v>14772</v>
      </c>
    </row>
    <row r="4433" spans="1:8">
      <c r="A4433" t="n">
        <v>4433</v>
      </c>
      <c r="B4433" t="s">
        <v>8</v>
      </c>
      <c r="C4433" s="1" t="n">
        <v>42113.84940972222</v>
      </c>
      <c r="D4433" t="s">
        <v>14773</v>
      </c>
      <c r="E4433" t="s">
        <v>146</v>
      </c>
      <c r="F4433" t="s">
        <v>25</v>
      </c>
      <c r="G4433" t="s">
        <v>14774</v>
      </c>
      <c r="H4433" t="s">
        <v>14775</v>
      </c>
    </row>
    <row r="4434" spans="1:8">
      <c r="A4434" t="n">
        <v>4434</v>
      </c>
      <c r="B4434" t="s">
        <v>8</v>
      </c>
      <c r="C4434" s="1" t="n">
        <v>42274.86576388889</v>
      </c>
      <c r="D4434" t="s">
        <v>14776</v>
      </c>
      <c r="E4434" t="s">
        <v>25</v>
      </c>
      <c r="F4434" t="s">
        <v>1035</v>
      </c>
      <c r="G4434" t="s">
        <v>5888</v>
      </c>
      <c r="H4434" t="s">
        <v>14777</v>
      </c>
    </row>
    <row r="4435" spans="1:8">
      <c r="A4435" t="n">
        <v>4435</v>
      </c>
      <c r="B4435" t="s">
        <v>1</v>
      </c>
      <c r="C4435" s="1" t="n">
        <v>42035.12269675926</v>
      </c>
      <c r="D4435" t="s">
        <v>14778</v>
      </c>
      <c r="E4435" t="s">
        <v>6529</v>
      </c>
      <c r="F4435" t="s">
        <v>25</v>
      </c>
      <c r="G4435" t="s">
        <v>14779</v>
      </c>
      <c r="H4435" t="s">
        <v>14780</v>
      </c>
    </row>
    <row r="4436" spans="1:8">
      <c r="A4436" t="n">
        <v>4436</v>
      </c>
      <c r="B4436" t="s">
        <v>8</v>
      </c>
      <c r="C4436" s="1" t="n">
        <v>42235.68126157407</v>
      </c>
      <c r="D4436" t="s">
        <v>14781</v>
      </c>
      <c r="E4436" t="s">
        <v>9517</v>
      </c>
      <c r="F4436" t="s">
        <v>6619</v>
      </c>
      <c r="G4436" t="s">
        <v>14782</v>
      </c>
      <c r="H4436" t="s">
        <v>14783</v>
      </c>
    </row>
    <row r="4437" spans="1:8">
      <c r="A4437" t="n">
        <v>4437</v>
      </c>
      <c r="B4437" t="s">
        <v>8</v>
      </c>
      <c r="C4437" s="1" t="n">
        <v>42369.95018518518</v>
      </c>
      <c r="D4437" t="s">
        <v>14784</v>
      </c>
      <c r="E4437" t="s">
        <v>25</v>
      </c>
      <c r="F4437" t="s">
        <v>179</v>
      </c>
      <c r="G4437" t="s">
        <v>14785</v>
      </c>
      <c r="H4437" t="s">
        <v>14786</v>
      </c>
    </row>
    <row r="4438" spans="1:8">
      <c r="A4438" t="n">
        <v>4438</v>
      </c>
      <c r="B4438" t="s">
        <v>8</v>
      </c>
      <c r="C4438" s="1" t="n">
        <v>41886.85422453703</v>
      </c>
      <c r="D4438" t="s">
        <v>14787</v>
      </c>
      <c r="E4438" t="s">
        <v>8859</v>
      </c>
      <c r="F4438" t="s">
        <v>8860</v>
      </c>
      <c r="G4438" t="s">
        <v>14788</v>
      </c>
      <c r="H4438" t="s">
        <v>14789</v>
      </c>
    </row>
    <row r="4439" spans="1:8">
      <c r="A4439" t="n">
        <v>4439</v>
      </c>
      <c r="B4439" t="s">
        <v>1</v>
      </c>
      <c r="C4439" s="1" t="n">
        <v>41864.89493055556</v>
      </c>
      <c r="D4439" t="s">
        <v>14790</v>
      </c>
      <c r="E4439" t="s">
        <v>14791</v>
      </c>
      <c r="F4439" t="s">
        <v>56</v>
      </c>
      <c r="G4439" t="s">
        <v>14792</v>
      </c>
      <c r="H4439" t="s">
        <v>14793</v>
      </c>
    </row>
    <row r="4440" spans="1:8">
      <c r="A4440" t="n">
        <v>4440</v>
      </c>
      <c r="B4440" t="s">
        <v>8</v>
      </c>
      <c r="C4440" s="1" t="n">
        <v>42195.65020833333</v>
      </c>
      <c r="D4440" t="s">
        <v>14794</v>
      </c>
      <c r="E4440" t="s">
        <v>323</v>
      </c>
      <c r="F4440" t="s">
        <v>14795</v>
      </c>
      <c r="G4440" t="s">
        <v>14796</v>
      </c>
      <c r="H4440" t="s">
        <v>14797</v>
      </c>
    </row>
    <row r="4441" spans="1:8">
      <c r="A4441" t="n">
        <v>4441</v>
      </c>
      <c r="B4441" t="s">
        <v>8</v>
      </c>
      <c r="C4441" s="1" t="n">
        <v>42204.96378472223</v>
      </c>
      <c r="D4441" t="s">
        <v>14798</v>
      </c>
      <c r="E4441" t="s">
        <v>9083</v>
      </c>
      <c r="F4441" t="s">
        <v>14799</v>
      </c>
      <c r="G4441" t="s">
        <v>14800</v>
      </c>
      <c r="H4441" t="s">
        <v>14801</v>
      </c>
    </row>
    <row r="4442" spans="1:8">
      <c r="A4442" t="n">
        <v>4442</v>
      </c>
      <c r="B4442" t="s">
        <v>8</v>
      </c>
      <c r="C4442" s="1" t="n">
        <v>39503.61091435186</v>
      </c>
      <c r="D4442" t="s">
        <v>14802</v>
      </c>
      <c r="E4442" t="s">
        <v>376</v>
      </c>
      <c r="F4442" t="s">
        <v>11818</v>
      </c>
      <c r="G4442" t="s">
        <v>14803</v>
      </c>
      <c r="H4442" t="s">
        <v>14804</v>
      </c>
    </row>
    <row r="4443" spans="1:8">
      <c r="A4443" t="n">
        <v>4443</v>
      </c>
      <c r="B4443" t="s">
        <v>1</v>
      </c>
      <c r="C4443" s="1" t="n">
        <v>42410.18579861111</v>
      </c>
      <c r="D4443" t="s">
        <v>14805</v>
      </c>
      <c r="E4443" t="s">
        <v>931</v>
      </c>
      <c r="F4443" t="s">
        <v>6554</v>
      </c>
      <c r="G4443" t="s">
        <v>14806</v>
      </c>
      <c r="H4443" t="s">
        <v>14807</v>
      </c>
    </row>
    <row r="4444" spans="1:8">
      <c r="A4444" t="n">
        <v>4444</v>
      </c>
      <c r="B4444" t="s">
        <v>8</v>
      </c>
      <c r="C4444" s="1" t="n">
        <v>42185.81565972222</v>
      </c>
      <c r="D4444" t="s">
        <v>14808</v>
      </c>
      <c r="E4444">
        <f>?utf-8?Q?Robert=20Garcia=20The=20City=20Project?=
	&lt;rgarcia@cityprojectca.org&gt;</f>
        <v/>
      </c>
      <c r="F4444" t="s">
        <v>52</v>
      </c>
      <c r="G4444">
        <f>?utf-8?Q?Pope=20Francis=20Parks=20make=20us=20feel=20at=20home=2C=20bring=20us=20together=2C=20and=20are=20needed=20where=20the=20disposable=20of=20society=20live?=</f>
        <v/>
      </c>
      <c r="H4444" t="s">
        <v>14809</v>
      </c>
    </row>
    <row r="4445" spans="1:8">
      <c r="A4445" t="n">
        <v>4445</v>
      </c>
      <c r="B4445" t="s">
        <v>8</v>
      </c>
      <c r="C4445" s="1" t="n">
        <v>42341.65939814815</v>
      </c>
      <c r="D4445" t="s">
        <v>14810</v>
      </c>
      <c r="E4445" t="s">
        <v>25</v>
      </c>
      <c r="F4445" t="s">
        <v>14811</v>
      </c>
      <c r="G4445" t="s">
        <v>14812</v>
      </c>
      <c r="H4445" t="s">
        <v>14813</v>
      </c>
    </row>
    <row r="4446" spans="1:8">
      <c r="A4446" t="n">
        <v>4446</v>
      </c>
      <c r="B4446" t="s">
        <v>8</v>
      </c>
      <c r="C4446" s="1" t="n">
        <v>42068.19902777778</v>
      </c>
      <c r="D4446" t="s">
        <v>14814</v>
      </c>
      <c r="E4446" t="s">
        <v>271</v>
      </c>
      <c r="F4446" t="s">
        <v>25</v>
      </c>
      <c r="G4446" t="s">
        <v>14815</v>
      </c>
      <c r="H4446" t="s">
        <v>14816</v>
      </c>
    </row>
    <row r="4447" spans="1:8">
      <c r="A4447" t="n">
        <v>4447</v>
      </c>
      <c r="B4447" t="s">
        <v>8</v>
      </c>
      <c r="C4447" s="1" t="n">
        <v>41716.95967592593</v>
      </c>
      <c r="D4447" t="s">
        <v>14817</v>
      </c>
      <c r="E4447" t="s">
        <v>319</v>
      </c>
      <c r="F4447" t="s">
        <v>25</v>
      </c>
      <c r="G4447" t="s">
        <v>14818</v>
      </c>
      <c r="H4447" t="s">
        <v>14819</v>
      </c>
    </row>
    <row r="4448" spans="1:8">
      <c r="A4448" t="n">
        <v>4448</v>
      </c>
      <c r="B4448" t="s">
        <v>8</v>
      </c>
      <c r="C4448" s="1" t="n">
        <v>42438.04584490741</v>
      </c>
      <c r="D4448" t="s">
        <v>14820</v>
      </c>
      <c r="E4448" t="s">
        <v>14821</v>
      </c>
      <c r="F4448" t="s">
        <v>6901</v>
      </c>
      <c r="G4448" t="s">
        <v>14822</v>
      </c>
      <c r="H4448" t="s">
        <v>14823</v>
      </c>
    </row>
    <row r="4449" spans="1:8">
      <c r="A4449" t="n">
        <v>4449</v>
      </c>
      <c r="B4449" t="s">
        <v>8</v>
      </c>
      <c r="C4449" s="1" t="n">
        <v>41689.62224537037</v>
      </c>
      <c r="D4449" t="s">
        <v>14824</v>
      </c>
      <c r="E4449" t="s">
        <v>11707</v>
      </c>
      <c r="F4449" t="s">
        <v>1264</v>
      </c>
      <c r="G4449" t="s">
        <v>14825</v>
      </c>
      <c r="H4449" t="s">
        <v>14826</v>
      </c>
    </row>
    <row r="4450" spans="1:8">
      <c r="A4450" t="n">
        <v>4450</v>
      </c>
      <c r="B4450" t="s">
        <v>8</v>
      </c>
      <c r="C4450" s="1" t="n">
        <v>42065.02542824074</v>
      </c>
      <c r="D4450" t="s">
        <v>14827</v>
      </c>
      <c r="E4450" t="s">
        <v>3858</v>
      </c>
      <c r="F4450" t="s">
        <v>14828</v>
      </c>
      <c r="G4450" t="s">
        <v>14829</v>
      </c>
      <c r="H4450" t="s">
        <v>14830</v>
      </c>
    </row>
    <row r="4451" spans="1:8">
      <c r="A4451" t="n">
        <v>4451</v>
      </c>
      <c r="B4451" t="s">
        <v>8</v>
      </c>
      <c r="C4451" s="1" t="n">
        <v>42212.08603009259</v>
      </c>
      <c r="D4451" t="s">
        <v>14831</v>
      </c>
      <c r="E4451" t="s">
        <v>146</v>
      </c>
      <c r="F4451" t="s">
        <v>14832</v>
      </c>
      <c r="G4451" t="s">
        <v>14833</v>
      </c>
      <c r="H4451" t="s">
        <v>14834</v>
      </c>
    </row>
    <row r="4452" spans="1:8">
      <c r="A4452" t="n">
        <v>4452</v>
      </c>
      <c r="B4452" t="s">
        <v>1</v>
      </c>
      <c r="C4452" s="1" t="n">
        <v>41882.42841435185</v>
      </c>
      <c r="D4452" t="s">
        <v>14835</v>
      </c>
      <c r="E4452" t="s">
        <v>6796</v>
      </c>
      <c r="F4452" t="s">
        <v>56</v>
      </c>
      <c r="G4452" t="s">
        <v>14836</v>
      </c>
      <c r="H4452" t="s">
        <v>14837</v>
      </c>
    </row>
    <row r="4453" spans="1:8">
      <c r="A4453" t="n">
        <v>4453</v>
      </c>
      <c r="B4453" t="s">
        <v>8</v>
      </c>
      <c r="C4453" s="1" t="n">
        <v>41861.9502662037</v>
      </c>
      <c r="D4453" t="s">
        <v>14838</v>
      </c>
      <c r="E4453" t="s">
        <v>14839</v>
      </c>
      <c r="F4453" t="s">
        <v>52</v>
      </c>
      <c r="G4453" t="s">
        <v>14840</v>
      </c>
      <c r="H4453" t="s">
        <v>14841</v>
      </c>
    </row>
    <row r="4454" spans="1:8">
      <c r="A4454" t="n">
        <v>4454</v>
      </c>
      <c r="B4454" t="s">
        <v>8</v>
      </c>
      <c r="C4454" s="1" t="n">
        <v>42052.01074074074</v>
      </c>
      <c r="D4454" t="s">
        <v>14842</v>
      </c>
      <c r="E4454" t="s">
        <v>25</v>
      </c>
      <c r="F4454" t="s">
        <v>2099</v>
      </c>
      <c r="G4454" t="s">
        <v>14843</v>
      </c>
      <c r="H4454" t="s">
        <v>14844</v>
      </c>
    </row>
    <row r="4455" spans="1:8">
      <c r="A4455" t="n">
        <v>4455</v>
      </c>
      <c r="B4455" t="s">
        <v>8</v>
      </c>
      <c r="C4455" s="1" t="n">
        <v>41861.64461805556</v>
      </c>
      <c r="D4455" t="s">
        <v>14845</v>
      </c>
      <c r="E4455" t="s">
        <v>14846</v>
      </c>
      <c r="F4455" t="s">
        <v>25</v>
      </c>
      <c r="G4455" t="s">
        <v>14847</v>
      </c>
      <c r="H4455" t="s">
        <v>14848</v>
      </c>
    </row>
    <row r="4456" spans="1:8">
      <c r="A4456" t="n">
        <v>4456</v>
      </c>
      <c r="B4456" t="s">
        <v>8</v>
      </c>
      <c r="C4456" s="1" t="n">
        <v>41827.66666666666</v>
      </c>
      <c r="D4456" t="s">
        <v>14849</v>
      </c>
      <c r="E4456" t="s">
        <v>14850</v>
      </c>
      <c r="F4456" t="s">
        <v>25</v>
      </c>
      <c r="G4456" t="s">
        <v>14851</v>
      </c>
      <c r="H4456" t="s">
        <v>14852</v>
      </c>
    </row>
    <row r="4457" spans="1:8">
      <c r="A4457" t="n">
        <v>4457</v>
      </c>
      <c r="B4457" t="s">
        <v>8</v>
      </c>
      <c r="C4457" s="1" t="n">
        <v>42092.85875</v>
      </c>
      <c r="D4457" t="s">
        <v>14853</v>
      </c>
      <c r="E4457" t="s">
        <v>14854</v>
      </c>
      <c r="F4457" t="s">
        <v>14855</v>
      </c>
      <c r="G4457" t="s">
        <v>14856</v>
      </c>
      <c r="H4457" t="s">
        <v>14857</v>
      </c>
    </row>
    <row r="4458" spans="1:8">
      <c r="A4458" t="n">
        <v>4458</v>
      </c>
      <c r="B4458" t="s">
        <v>8</v>
      </c>
      <c r="C4458" s="1" t="n">
        <v>42251.69583333333</v>
      </c>
      <c r="D4458" t="s">
        <v>14858</v>
      </c>
      <c r="E4458" t="s">
        <v>25</v>
      </c>
      <c r="F4458" t="s">
        <v>6988</v>
      </c>
      <c r="G4458" t="s">
        <v>9387</v>
      </c>
      <c r="H4458" t="s">
        <v>14859</v>
      </c>
    </row>
    <row r="4459" spans="1:8">
      <c r="A4459" t="n">
        <v>4459</v>
      </c>
      <c r="B4459" t="s">
        <v>8</v>
      </c>
      <c r="C4459" s="1" t="n">
        <v>41959.90246527778</v>
      </c>
      <c r="D4459" t="s">
        <v>14860</v>
      </c>
      <c r="E4459" t="s">
        <v>111</v>
      </c>
      <c r="F4459" t="s">
        <v>52</v>
      </c>
      <c r="G4459" t="s">
        <v>14861</v>
      </c>
      <c r="H4459" t="s">
        <v>14862</v>
      </c>
    </row>
    <row r="4460" spans="1:8">
      <c r="A4460" t="n">
        <v>4460</v>
      </c>
      <c r="B4460" t="s">
        <v>1</v>
      </c>
      <c r="C4460" s="1" t="n">
        <v>42339.79858796296</v>
      </c>
      <c r="D4460" t="s">
        <v>14863</v>
      </c>
      <c r="E4460" t="s">
        <v>8361</v>
      </c>
      <c r="F4460" t="s">
        <v>6768</v>
      </c>
      <c r="G4460" t="s">
        <v>14864</v>
      </c>
      <c r="H4460" t="s">
        <v>14865</v>
      </c>
    </row>
    <row r="4461" spans="1:8">
      <c r="A4461" t="n">
        <v>4461</v>
      </c>
      <c r="B4461" t="s">
        <v>8</v>
      </c>
      <c r="C4461" s="1" t="n">
        <v>42420.08638888889</v>
      </c>
      <c r="D4461" t="s">
        <v>14866</v>
      </c>
      <c r="E4461" t="s">
        <v>14867</v>
      </c>
      <c r="F4461" t="s">
        <v>25</v>
      </c>
      <c r="G4461" t="s">
        <v>14868</v>
      </c>
      <c r="H4461" t="s">
        <v>14869</v>
      </c>
    </row>
    <row r="4462" spans="1:8">
      <c r="A4462" t="n">
        <v>4462</v>
      </c>
      <c r="B4462" t="s">
        <v>1</v>
      </c>
      <c r="C4462" s="1" t="n">
        <v>42383.13413194445</v>
      </c>
      <c r="D4462" t="s">
        <v>14870</v>
      </c>
      <c r="E4462" t="s">
        <v>6810</v>
      </c>
      <c r="F4462" t="s">
        <v>14871</v>
      </c>
      <c r="G4462" t="s">
        <v>14872</v>
      </c>
      <c r="H4462" t="s">
        <v>14873</v>
      </c>
    </row>
    <row r="4463" spans="1:8">
      <c r="A4463" t="n">
        <v>4463</v>
      </c>
      <c r="B4463" t="s">
        <v>8</v>
      </c>
      <c r="C4463" s="1" t="n">
        <v>40855.60178240741</v>
      </c>
      <c r="D4463" t="s">
        <v>14874</v>
      </c>
      <c r="E4463" t="s">
        <v>25</v>
      </c>
      <c r="F4463" t="s">
        <v>14875</v>
      </c>
      <c r="G4463" t="s">
        <v>14876</v>
      </c>
      <c r="H4463" t="s">
        <v>14877</v>
      </c>
    </row>
    <row r="4464" spans="1:8">
      <c r="A4464" t="n">
        <v>4464</v>
      </c>
      <c r="B4464" t="s">
        <v>8</v>
      </c>
      <c r="C4464" s="1" t="n">
        <v>41994.9415162037</v>
      </c>
      <c r="D4464" t="s">
        <v>14878</v>
      </c>
      <c r="E4464" t="s">
        <v>25</v>
      </c>
      <c r="F4464" t="s">
        <v>10973</v>
      </c>
      <c r="G4464" t="s">
        <v>14879</v>
      </c>
      <c r="H4464" t="s">
        <v>14880</v>
      </c>
    </row>
    <row r="4465" spans="1:8">
      <c r="A4465" t="n">
        <v>4465</v>
      </c>
      <c r="B4465" t="s">
        <v>8</v>
      </c>
      <c r="C4465" s="1" t="n">
        <v>41826.45887731481</v>
      </c>
      <c r="D4465" t="s">
        <v>14881</v>
      </c>
      <c r="E4465" t="s">
        <v>8793</v>
      </c>
      <c r="F4465" t="s">
        <v>56</v>
      </c>
      <c r="G4465" t="s">
        <v>14882</v>
      </c>
      <c r="H4465" t="s">
        <v>14883</v>
      </c>
    </row>
    <row r="4466" spans="1:8">
      <c r="A4466" t="n">
        <v>4466</v>
      </c>
      <c r="B4466" t="s">
        <v>8</v>
      </c>
      <c r="C4466" s="1" t="n">
        <v>42080.78902777778</v>
      </c>
      <c r="D4466" t="s">
        <v>14884</v>
      </c>
      <c r="E4466" t="s">
        <v>7780</v>
      </c>
      <c r="F4466" t="s">
        <v>1238</v>
      </c>
      <c r="G4466" t="s">
        <v>14885</v>
      </c>
      <c r="H4466" t="s">
        <v>14886</v>
      </c>
    </row>
    <row r="4467" spans="1:8">
      <c r="A4467" t="n">
        <v>4467</v>
      </c>
      <c r="B4467" t="s">
        <v>8</v>
      </c>
      <c r="C4467" s="1" t="n">
        <v>41844.05445601852</v>
      </c>
      <c r="D4467" t="s">
        <v>14887</v>
      </c>
      <c r="E4467" t="s">
        <v>25</v>
      </c>
      <c r="F4467" t="s">
        <v>6547</v>
      </c>
      <c r="G4467" t="s">
        <v>14888</v>
      </c>
      <c r="H4467" t="s">
        <v>14889</v>
      </c>
    </row>
    <row r="4468" spans="1:8">
      <c r="A4468" t="n">
        <v>4468</v>
      </c>
      <c r="B4468" t="s">
        <v>8</v>
      </c>
      <c r="C4468" s="1" t="n">
        <v>42046.68829861111</v>
      </c>
      <c r="D4468" t="s">
        <v>14890</v>
      </c>
      <c r="E4468" t="s">
        <v>2880</v>
      </c>
      <c r="F4468" t="s">
        <v>2880</v>
      </c>
      <c r="G4468" t="s">
        <v>14891</v>
      </c>
      <c r="H4468" t="s">
        <v>14892</v>
      </c>
    </row>
    <row r="4469" spans="1:8">
      <c r="A4469" t="n">
        <v>4469</v>
      </c>
      <c r="B4469" t="s">
        <v>8</v>
      </c>
      <c r="C4469" s="1" t="n">
        <v>39652.4862037037</v>
      </c>
      <c r="D4469" t="s">
        <v>14893</v>
      </c>
      <c r="E4469" t="s">
        <v>376</v>
      </c>
      <c r="F4469" t="s">
        <v>3045</v>
      </c>
      <c r="G4469" t="s">
        <v>14894</v>
      </c>
      <c r="H4469" t="s">
        <v>14895</v>
      </c>
    </row>
    <row r="4470" spans="1:8">
      <c r="A4470" t="n">
        <v>4470</v>
      </c>
      <c r="B4470" t="s">
        <v>8</v>
      </c>
      <c r="C4470" s="1" t="n">
        <v>39595.70946759259</v>
      </c>
      <c r="D4470" t="s">
        <v>14896</v>
      </c>
      <c r="E4470" t="s">
        <v>14897</v>
      </c>
      <c r="F4470" t="s">
        <v>20</v>
      </c>
      <c r="G4470" t="s">
        <v>14898</v>
      </c>
      <c r="H4470" t="s">
        <v>14899</v>
      </c>
    </row>
    <row r="4471" spans="1:8">
      <c r="A4471" t="n">
        <v>4471</v>
      </c>
      <c r="B4471" t="s">
        <v>8</v>
      </c>
      <c r="C4471" s="1" t="n">
        <v>40261.77684027778</v>
      </c>
      <c r="D4471" t="s">
        <v>14900</v>
      </c>
      <c r="E4471" t="s">
        <v>10312</v>
      </c>
      <c r="F4471" t="s">
        <v>10313</v>
      </c>
      <c r="G4471" t="s">
        <v>14901</v>
      </c>
      <c r="H4471" t="s">
        <v>14902</v>
      </c>
    </row>
    <row r="4472" spans="1:8">
      <c r="A4472" t="n">
        <v>4472</v>
      </c>
      <c r="B4472" t="s">
        <v>8</v>
      </c>
      <c r="C4472" s="1" t="n">
        <v>42303.91709490741</v>
      </c>
      <c r="D4472" t="s">
        <v>14903</v>
      </c>
      <c r="E4472" t="s">
        <v>1030</v>
      </c>
      <c r="F4472" t="s">
        <v>1031</v>
      </c>
      <c r="G4472" t="s">
        <v>5218</v>
      </c>
      <c r="H4472" t="s">
        <v>14904</v>
      </c>
    </row>
    <row r="4473" spans="1:8">
      <c r="A4473" t="n">
        <v>4473</v>
      </c>
      <c r="B4473" t="s">
        <v>8</v>
      </c>
      <c r="C4473" s="1" t="n">
        <v>41995.94980324074</v>
      </c>
      <c r="D4473" t="s">
        <v>14905</v>
      </c>
      <c r="E4473" t="s">
        <v>4949</v>
      </c>
      <c r="F4473" t="s">
        <v>14906</v>
      </c>
      <c r="G4473" t="s">
        <v>14907</v>
      </c>
      <c r="H4473" t="s">
        <v>14908</v>
      </c>
    </row>
    <row r="4474" spans="1:8">
      <c r="A4474" t="n">
        <v>4474</v>
      </c>
      <c r="B4474" t="s">
        <v>8</v>
      </c>
      <c r="C4474" s="1" t="n">
        <v>39450.84371527778</v>
      </c>
      <c r="D4474" t="s">
        <v>14909</v>
      </c>
      <c r="E4474" t="s">
        <v>4675</v>
      </c>
      <c r="F4474" t="s">
        <v>12084</v>
      </c>
      <c r="G4474" t="s">
        <v>14910</v>
      </c>
      <c r="H4474" t="s">
        <v>14911</v>
      </c>
    </row>
    <row r="4475" spans="1:8">
      <c r="A4475" t="n">
        <v>4475</v>
      </c>
      <c r="B4475" t="s">
        <v>8</v>
      </c>
      <c r="C4475" s="1" t="n">
        <v>42346.02461805556</v>
      </c>
      <c r="D4475" t="s">
        <v>14912</v>
      </c>
      <c r="E4475" t="s">
        <v>7294</v>
      </c>
      <c r="F4475" t="s">
        <v>1369</v>
      </c>
      <c r="G4475" t="s">
        <v>14913</v>
      </c>
      <c r="H4475" t="s">
        <v>14914</v>
      </c>
    </row>
    <row r="4476" spans="1:8">
      <c r="A4476" t="n">
        <v>4476</v>
      </c>
      <c r="B4476" t="s">
        <v>8</v>
      </c>
      <c r="C4476" s="1" t="n">
        <v>41696.20924768518</v>
      </c>
      <c r="D4476" t="s">
        <v>14915</v>
      </c>
      <c r="E4476" t="s">
        <v>14916</v>
      </c>
      <c r="F4476" t="s">
        <v>14917</v>
      </c>
      <c r="G4476" t="s">
        <v>14918</v>
      </c>
      <c r="H4476" t="s">
        <v>14919</v>
      </c>
    </row>
    <row r="4477" spans="1:8">
      <c r="A4477" t="n">
        <v>4477</v>
      </c>
      <c r="B4477" t="s">
        <v>8</v>
      </c>
      <c r="C4477" s="1" t="n">
        <v>39674.50672453704</v>
      </c>
      <c r="D4477" t="s">
        <v>14920</v>
      </c>
      <c r="E4477" t="s">
        <v>14921</v>
      </c>
      <c r="F4477" t="s">
        <v>20</v>
      </c>
      <c r="G4477" t="s">
        <v>14922</v>
      </c>
      <c r="H4477" t="s">
        <v>14923</v>
      </c>
    </row>
    <row r="4478" spans="1:8">
      <c r="A4478" t="n">
        <v>4478</v>
      </c>
      <c r="B4478" t="s">
        <v>8</v>
      </c>
      <c r="C4478" s="1" t="n">
        <v>42334.92414351852</v>
      </c>
      <c r="D4478" t="s">
        <v>14924</v>
      </c>
      <c r="E4478" t="s">
        <v>9083</v>
      </c>
      <c r="F4478" t="s">
        <v>56</v>
      </c>
      <c r="G4478" t="s">
        <v>14925</v>
      </c>
      <c r="H4478" t="s">
        <v>14926</v>
      </c>
    </row>
    <row r="4479" spans="1:8">
      <c r="A4479" t="n">
        <v>4479</v>
      </c>
      <c r="B4479" t="s">
        <v>8</v>
      </c>
      <c r="C4479" s="1" t="n">
        <v>41963.98350694445</v>
      </c>
      <c r="D4479" t="s">
        <v>14927</v>
      </c>
      <c r="E4479" t="s">
        <v>749</v>
      </c>
      <c r="F4479" t="s">
        <v>14928</v>
      </c>
      <c r="G4479" t="s">
        <v>14929</v>
      </c>
      <c r="H4479" t="s">
        <v>14930</v>
      </c>
    </row>
    <row r="4480" spans="1:8">
      <c r="A4480" t="n">
        <v>4480</v>
      </c>
      <c r="B4480" t="s">
        <v>1</v>
      </c>
      <c r="C4480" s="1" t="n">
        <v>42031.79297453703</v>
      </c>
      <c r="D4480" t="s">
        <v>14931</v>
      </c>
      <c r="E4480" t="s">
        <v>14932</v>
      </c>
      <c r="F4480" t="s">
        <v>25</v>
      </c>
      <c r="G4480" t="s">
        <v>14933</v>
      </c>
      <c r="H4480" t="s">
        <v>14934</v>
      </c>
    </row>
    <row r="4481" spans="1:8">
      <c r="A4481" t="n">
        <v>4481</v>
      </c>
      <c r="B4481" t="s">
        <v>8</v>
      </c>
      <c r="C4481" s="1" t="n">
        <v>40882.70042824074</v>
      </c>
      <c r="D4481" t="s">
        <v>14935</v>
      </c>
      <c r="E4481" t="s">
        <v>2983</v>
      </c>
      <c r="F4481" t="s">
        <v>14936</v>
      </c>
      <c r="G4481" t="s">
        <v>14937</v>
      </c>
      <c r="H4481" t="s">
        <v>14938</v>
      </c>
    </row>
    <row r="4482" spans="1:8">
      <c r="A4482" t="n">
        <v>4482</v>
      </c>
      <c r="B4482" t="s">
        <v>8</v>
      </c>
      <c r="C4482" s="1" t="n">
        <v>42419.96480324074</v>
      </c>
      <c r="D4482" t="s">
        <v>14939</v>
      </c>
      <c r="E4482" t="s">
        <v>7901</v>
      </c>
      <c r="F4482" t="s">
        <v>14940</v>
      </c>
      <c r="G4482" t="s">
        <v>14941</v>
      </c>
      <c r="H4482" t="s">
        <v>14942</v>
      </c>
    </row>
    <row r="4483" spans="1:8">
      <c r="A4483" t="n">
        <v>4483</v>
      </c>
      <c r="B4483" t="s">
        <v>8</v>
      </c>
      <c r="C4483" s="1" t="n">
        <v>42216.67285879629</v>
      </c>
      <c r="D4483" t="s">
        <v>14943</v>
      </c>
      <c r="E4483" t="s">
        <v>10095</v>
      </c>
      <c r="F4483" t="s">
        <v>10095</v>
      </c>
      <c r="G4483" t="s">
        <v>14944</v>
      </c>
      <c r="H4483" t="s">
        <v>14945</v>
      </c>
    </row>
    <row r="4484" spans="1:8">
      <c r="A4484" t="n">
        <v>4484</v>
      </c>
      <c r="B4484" t="s">
        <v>8</v>
      </c>
      <c r="C4484" s="1" t="n">
        <v>41731.93332175926</v>
      </c>
      <c r="D4484" t="s">
        <v>14946</v>
      </c>
      <c r="E4484" t="s">
        <v>6203</v>
      </c>
      <c r="F4484" t="s">
        <v>25</v>
      </c>
      <c r="G4484" t="s">
        <v>14947</v>
      </c>
      <c r="H4484" t="s">
        <v>14948</v>
      </c>
    </row>
    <row r="4485" spans="1:8">
      <c r="A4485" t="n">
        <v>4485</v>
      </c>
      <c r="B4485" t="s">
        <v>1</v>
      </c>
      <c r="C4485" s="1" t="n">
        <v>41259.94836805556</v>
      </c>
      <c r="D4485" t="s">
        <v>14949</v>
      </c>
      <c r="E4485" t="s">
        <v>14950</v>
      </c>
      <c r="F4485" t="s">
        <v>20</v>
      </c>
      <c r="G4485" t="s">
        <v>14951</v>
      </c>
      <c r="H4485" t="s">
        <v>14952</v>
      </c>
    </row>
    <row r="4486" spans="1:8">
      <c r="A4486" t="n">
        <v>4486</v>
      </c>
      <c r="B4486" t="s">
        <v>8</v>
      </c>
      <c r="C4486" s="1" t="n">
        <v>39833.9158912037</v>
      </c>
      <c r="D4486" t="s">
        <v>14953</v>
      </c>
      <c r="E4486" t="s">
        <v>1808</v>
      </c>
      <c r="F4486" t="s">
        <v>387</v>
      </c>
      <c r="G4486" t="s">
        <v>14954</v>
      </c>
      <c r="H4486" t="s">
        <v>14955</v>
      </c>
    </row>
    <row r="4487" spans="1:8">
      <c r="A4487" t="n">
        <v>4487</v>
      </c>
      <c r="B4487" t="s">
        <v>8</v>
      </c>
      <c r="C4487" s="1" t="n">
        <v>41907.27372685185</v>
      </c>
      <c r="D4487" t="s">
        <v>14956</v>
      </c>
      <c r="E4487" t="s">
        <v>25</v>
      </c>
      <c r="F4487" t="s">
        <v>10842</v>
      </c>
      <c r="G4487" t="s">
        <v>14957</v>
      </c>
      <c r="H4487" t="s">
        <v>14958</v>
      </c>
    </row>
    <row r="4488" spans="1:8">
      <c r="A4488" t="n">
        <v>4488</v>
      </c>
      <c r="B4488" t="s">
        <v>8</v>
      </c>
      <c r="C4488" s="1" t="n">
        <v>42026.87615740741</v>
      </c>
      <c r="D4488" t="s">
        <v>14959</v>
      </c>
      <c r="E4488" t="s">
        <v>4949</v>
      </c>
      <c r="F4488" t="s">
        <v>14960</v>
      </c>
      <c r="G4488" t="s">
        <v>14961</v>
      </c>
      <c r="H4488" t="s">
        <v>14962</v>
      </c>
    </row>
    <row r="4489" spans="1:8">
      <c r="A4489" t="n">
        <v>4489</v>
      </c>
      <c r="B4489" t="s">
        <v>8</v>
      </c>
      <c r="C4489" s="1" t="n">
        <v>42439.73182870371</v>
      </c>
      <c r="D4489" t="s">
        <v>14963</v>
      </c>
      <c r="E4489" t="s">
        <v>6572</v>
      </c>
      <c r="F4489" t="s">
        <v>14964</v>
      </c>
      <c r="G4489" t="s">
        <v>14965</v>
      </c>
      <c r="H4489" t="s">
        <v>14966</v>
      </c>
    </row>
    <row r="4490" spans="1:8">
      <c r="A4490" t="n">
        <v>4490</v>
      </c>
      <c r="B4490" t="s">
        <v>1</v>
      </c>
      <c r="C4490" s="1" t="n">
        <v>42262.88243055555</v>
      </c>
      <c r="D4490" t="s">
        <v>14967</v>
      </c>
      <c r="E4490" t="s">
        <v>24</v>
      </c>
      <c r="F4490" t="s">
        <v>25</v>
      </c>
      <c r="G4490" t="s">
        <v>14968</v>
      </c>
      <c r="H4490" t="s">
        <v>14969</v>
      </c>
    </row>
    <row r="4491" spans="1:8">
      <c r="A4491" t="n">
        <v>4491</v>
      </c>
      <c r="B4491" t="s">
        <v>8</v>
      </c>
      <c r="C4491" s="1" t="n">
        <v>42306.91773148148</v>
      </c>
      <c r="D4491" t="s">
        <v>14970</v>
      </c>
      <c r="E4491" t="s">
        <v>43</v>
      </c>
      <c r="F4491" t="s">
        <v>2824</v>
      </c>
      <c r="G4491" t="s">
        <v>14971</v>
      </c>
      <c r="H4491" t="s">
        <v>14972</v>
      </c>
    </row>
    <row r="4492" spans="1:8">
      <c r="A4492" t="n">
        <v>4492</v>
      </c>
      <c r="B4492" t="s">
        <v>8</v>
      </c>
      <c r="C4492" s="1" t="n">
        <v>40919.68614583334</v>
      </c>
      <c r="D4492" t="s">
        <v>14973</v>
      </c>
      <c r="E4492" t="s">
        <v>14974</v>
      </c>
      <c r="F4492" t="s">
        <v>14975</v>
      </c>
      <c r="G4492" t="s">
        <v>14976</v>
      </c>
      <c r="H4492" t="s">
        <v>14977</v>
      </c>
    </row>
    <row r="4493" spans="1:8">
      <c r="A4493" t="n">
        <v>4493</v>
      </c>
      <c r="B4493" t="s">
        <v>8</v>
      </c>
      <c r="C4493" s="1" t="n">
        <v>42346.01445601852</v>
      </c>
      <c r="D4493" t="s">
        <v>14978</v>
      </c>
      <c r="E4493" t="s">
        <v>9083</v>
      </c>
      <c r="F4493" t="s">
        <v>56</v>
      </c>
      <c r="G4493" t="s">
        <v>14979</v>
      </c>
      <c r="H4493" t="s">
        <v>14980</v>
      </c>
    </row>
    <row r="4494" spans="1:8">
      <c r="A4494" t="n">
        <v>4494</v>
      </c>
      <c r="B4494" t="s">
        <v>8</v>
      </c>
      <c r="C4494" s="1" t="n">
        <v>42355.78297453704</v>
      </c>
      <c r="D4494" t="s">
        <v>14981</v>
      </c>
      <c r="E4494" t="s">
        <v>14982</v>
      </c>
      <c r="F4494" t="s">
        <v>14983</v>
      </c>
      <c r="G4494" t="s"/>
      <c r="H4494" t="s">
        <v>14984</v>
      </c>
    </row>
    <row r="4495" spans="1:8">
      <c r="A4495" t="n">
        <v>4495</v>
      </c>
      <c r="B4495" t="s">
        <v>8</v>
      </c>
      <c r="C4495" s="1" t="n">
        <v>42360.93393518519</v>
      </c>
      <c r="D4495" t="s">
        <v>14985</v>
      </c>
      <c r="E4495" t="s">
        <v>179</v>
      </c>
      <c r="F4495" t="s">
        <v>14986</v>
      </c>
      <c r="G4495" t="s">
        <v>14987</v>
      </c>
      <c r="H4495" t="s">
        <v>14988</v>
      </c>
    </row>
    <row r="4496" spans="1:8">
      <c r="A4496" t="n">
        <v>4496</v>
      </c>
      <c r="B4496" t="s">
        <v>1</v>
      </c>
      <c r="C4496" s="1" t="n">
        <v>42261.96721064814</v>
      </c>
      <c r="D4496" t="s">
        <v>14989</v>
      </c>
      <c r="E4496" t="s">
        <v>348</v>
      </c>
      <c r="F4496" t="s">
        <v>4611</v>
      </c>
      <c r="G4496" t="s">
        <v>14990</v>
      </c>
      <c r="H4496" t="s">
        <v>14991</v>
      </c>
    </row>
    <row r="4497" spans="1:8">
      <c r="A4497" t="n">
        <v>4497</v>
      </c>
      <c r="B4497" t="s">
        <v>8</v>
      </c>
      <c r="C4497" s="1" t="n">
        <v>42438.83193287037</v>
      </c>
      <c r="D4497" t="s">
        <v>14992</v>
      </c>
      <c r="E4497" t="s">
        <v>14993</v>
      </c>
      <c r="F4497" t="s">
        <v>1625</v>
      </c>
      <c r="G4497" t="s">
        <v>14994</v>
      </c>
      <c r="H4497" t="s">
        <v>14995</v>
      </c>
    </row>
    <row r="4498" spans="1:8">
      <c r="A4498" t="n">
        <v>4498</v>
      </c>
      <c r="B4498" t="s">
        <v>1</v>
      </c>
      <c r="C4498" s="1" t="n">
        <v>42012.56271990741</v>
      </c>
      <c r="D4498" t="s">
        <v>14996</v>
      </c>
      <c r="E4498" t="s">
        <v>14997</v>
      </c>
      <c r="F4498" t="s">
        <v>1625</v>
      </c>
      <c r="G4498" t="s">
        <v>8063</v>
      </c>
      <c r="H4498" t="s">
        <v>14998</v>
      </c>
    </row>
    <row r="4499" spans="1:8">
      <c r="A4499" t="n">
        <v>4499</v>
      </c>
      <c r="B4499" t="s">
        <v>8</v>
      </c>
      <c r="C4499" s="1" t="n">
        <v>42032.88819444444</v>
      </c>
      <c r="D4499" t="s">
        <v>14999</v>
      </c>
      <c r="E4499" t="s">
        <v>15000</v>
      </c>
      <c r="F4499" t="s">
        <v>56</v>
      </c>
      <c r="G4499" t="s">
        <v>15001</v>
      </c>
      <c r="H4499" t="s">
        <v>15002</v>
      </c>
    </row>
    <row r="4500" spans="1:8">
      <c r="A4500" t="n">
        <v>4500</v>
      </c>
      <c r="B4500" t="s">
        <v>8</v>
      </c>
      <c r="C4500" s="1" t="n">
        <v>41761.39099537037</v>
      </c>
      <c r="D4500" t="s">
        <v>15003</v>
      </c>
      <c r="E4500" t="s">
        <v>25</v>
      </c>
      <c r="F4500" t="s">
        <v>9443</v>
      </c>
      <c r="G4500" t="s">
        <v>2859</v>
      </c>
      <c r="H4500" t="s">
        <v>15004</v>
      </c>
    </row>
    <row r="4501" spans="1:8">
      <c r="A4501" t="n">
        <v>4501</v>
      </c>
      <c r="B4501" t="s">
        <v>8</v>
      </c>
      <c r="C4501" s="1" t="n">
        <v>42372.9425462963</v>
      </c>
      <c r="D4501" t="s">
        <v>15005</v>
      </c>
      <c r="E4501" t="s">
        <v>25</v>
      </c>
      <c r="F4501" t="s">
        <v>15006</v>
      </c>
      <c r="G4501" t="s">
        <v>15007</v>
      </c>
      <c r="H4501" t="s">
        <v>15008</v>
      </c>
    </row>
    <row r="4502" spans="1:8">
      <c r="A4502" t="n">
        <v>4502</v>
      </c>
      <c r="B4502" t="s">
        <v>8</v>
      </c>
      <c r="C4502" s="1" t="n">
        <v>42124.87755787037</v>
      </c>
      <c r="D4502" t="s">
        <v>15009</v>
      </c>
      <c r="E4502" t="s">
        <v>8528</v>
      </c>
      <c r="F4502" t="s">
        <v>25</v>
      </c>
      <c r="G4502" t="s">
        <v>15010</v>
      </c>
      <c r="H4502" t="s">
        <v>15011</v>
      </c>
    </row>
    <row r="4503" spans="1:8">
      <c r="A4503" t="n">
        <v>4503</v>
      </c>
      <c r="B4503" t="s">
        <v>1</v>
      </c>
      <c r="C4503" s="1" t="n">
        <v>42079.52289351852</v>
      </c>
      <c r="D4503" t="s">
        <v>15012</v>
      </c>
      <c r="E4503" t="s">
        <v>1108</v>
      </c>
      <c r="F4503" t="s">
        <v>25</v>
      </c>
      <c r="G4503" t="s">
        <v>12045</v>
      </c>
      <c r="H4503" t="s">
        <v>15013</v>
      </c>
    </row>
    <row r="4504" spans="1:8">
      <c r="A4504" t="n">
        <v>4504</v>
      </c>
      <c r="B4504" t="s">
        <v>1</v>
      </c>
      <c r="C4504" s="1" t="n">
        <v>42398.95908564814</v>
      </c>
      <c r="D4504" t="s">
        <v>15014</v>
      </c>
      <c r="E4504" t="s">
        <v>87</v>
      </c>
      <c r="F4504" t="s">
        <v>87</v>
      </c>
      <c r="G4504" t="s">
        <v>15015</v>
      </c>
      <c r="H4504" t="s">
        <v>15016</v>
      </c>
    </row>
    <row r="4505" spans="1:8">
      <c r="A4505" t="n">
        <v>4505</v>
      </c>
      <c r="B4505" t="s">
        <v>1</v>
      </c>
      <c r="C4505" s="1" t="n">
        <v>42394.89709490741</v>
      </c>
      <c r="D4505" t="s">
        <v>15017</v>
      </c>
      <c r="E4505" t="s">
        <v>348</v>
      </c>
      <c r="F4505" t="s">
        <v>25</v>
      </c>
      <c r="G4505" t="s">
        <v>15018</v>
      </c>
      <c r="H4505" t="s">
        <v>15019</v>
      </c>
    </row>
    <row r="4506" spans="1:8">
      <c r="A4506" t="n">
        <v>4506</v>
      </c>
      <c r="B4506" t="s">
        <v>8</v>
      </c>
      <c r="C4506" s="1" t="n">
        <v>41892.82986111111</v>
      </c>
      <c r="D4506" t="s">
        <v>15020</v>
      </c>
      <c r="E4506" t="s">
        <v>15021</v>
      </c>
      <c r="F4506" t="s">
        <v>4078</v>
      </c>
      <c r="G4506" t="s">
        <v>15022</v>
      </c>
      <c r="H4506" t="s">
        <v>15023</v>
      </c>
    </row>
    <row r="4507" spans="1:8">
      <c r="A4507" t="n">
        <v>4507</v>
      </c>
      <c r="B4507" t="s">
        <v>8</v>
      </c>
      <c r="C4507" s="1" t="n">
        <v>40591.91828703704</v>
      </c>
      <c r="D4507" t="s">
        <v>15024</v>
      </c>
      <c r="E4507" t="s">
        <v>11389</v>
      </c>
      <c r="F4507" t="s">
        <v>56</v>
      </c>
      <c r="G4507" t="s">
        <v>15025</v>
      </c>
      <c r="H4507" t="s">
        <v>15026</v>
      </c>
    </row>
    <row r="4508" spans="1:8">
      <c r="A4508" t="n">
        <v>4508</v>
      </c>
      <c r="B4508" t="s">
        <v>1</v>
      </c>
      <c r="C4508" s="1" t="n">
        <v>42347.64357638889</v>
      </c>
      <c r="D4508" t="s">
        <v>15027</v>
      </c>
      <c r="E4508" t="s">
        <v>8406</v>
      </c>
      <c r="F4508" t="s">
        <v>14074</v>
      </c>
      <c r="G4508" t="s">
        <v>15028</v>
      </c>
      <c r="H4508" t="s">
        <v>15029</v>
      </c>
    </row>
    <row r="4509" spans="1:8">
      <c r="A4509" t="n">
        <v>4509</v>
      </c>
      <c r="B4509" t="s">
        <v>8</v>
      </c>
      <c r="C4509" s="1" t="n">
        <v>42115.13193287037</v>
      </c>
      <c r="D4509" t="s">
        <v>15030</v>
      </c>
      <c r="E4509" t="s">
        <v>266</v>
      </c>
      <c r="F4509" t="s">
        <v>25</v>
      </c>
      <c r="G4509" t="s">
        <v>15031</v>
      </c>
      <c r="H4509" t="s">
        <v>15032</v>
      </c>
    </row>
    <row r="4510" spans="1:8">
      <c r="A4510" t="n">
        <v>4510</v>
      </c>
      <c r="B4510" t="s">
        <v>8</v>
      </c>
      <c r="C4510" s="1" t="n">
        <v>41304.74971064815</v>
      </c>
      <c r="D4510" t="s">
        <v>15033</v>
      </c>
      <c r="E4510" t="s">
        <v>15034</v>
      </c>
      <c r="F4510" t="s">
        <v>56</v>
      </c>
      <c r="G4510" t="s">
        <v>15035</v>
      </c>
      <c r="H4510" t="s">
        <v>15036</v>
      </c>
    </row>
    <row r="4511" spans="1:8">
      <c r="A4511" t="n">
        <v>4511</v>
      </c>
      <c r="B4511" t="s">
        <v>8</v>
      </c>
      <c r="C4511" s="1" t="n">
        <v>42270.01306712963</v>
      </c>
      <c r="D4511" t="s">
        <v>15037</v>
      </c>
      <c r="E4511" t="s">
        <v>10907</v>
      </c>
      <c r="F4511" t="s">
        <v>15038</v>
      </c>
      <c r="G4511" t="s">
        <v>15039</v>
      </c>
      <c r="H4511" t="s">
        <v>15040</v>
      </c>
    </row>
    <row r="4512" spans="1:8">
      <c r="A4512" t="n">
        <v>4512</v>
      </c>
      <c r="B4512" t="s">
        <v>8</v>
      </c>
      <c r="C4512" s="1" t="n">
        <v>42235.43872685185</v>
      </c>
      <c r="D4512" t="s">
        <v>15041</v>
      </c>
      <c r="E4512" t="s">
        <v>25</v>
      </c>
      <c r="F4512" t="s">
        <v>8964</v>
      </c>
      <c r="G4512">
        <f>?UTF-8?Q?Re=3A_Bs_=C3=ADtems?=</f>
        <v/>
      </c>
      <c r="H4512" t="s">
        <v>15042</v>
      </c>
    </row>
    <row r="4513" spans="1:8">
      <c r="A4513" t="n">
        <v>4513</v>
      </c>
      <c r="B4513" t="s">
        <v>8</v>
      </c>
      <c r="C4513" s="1" t="n">
        <v>39713.58800925926</v>
      </c>
      <c r="D4513" t="s">
        <v>15043</v>
      </c>
      <c r="E4513" t="s">
        <v>3045</v>
      </c>
      <c r="F4513" t="s">
        <v>15044</v>
      </c>
      <c r="G4513" t="s">
        <v>15045</v>
      </c>
      <c r="H4513" t="s">
        <v>15046</v>
      </c>
    </row>
    <row r="4514" spans="1:8">
      <c r="A4514" t="n">
        <v>4514</v>
      </c>
      <c r="B4514" t="s">
        <v>8</v>
      </c>
      <c r="C4514" s="1" t="n">
        <v>40407.82491898148</v>
      </c>
      <c r="D4514" t="s">
        <v>15047</v>
      </c>
      <c r="E4514" t="s">
        <v>15048</v>
      </c>
      <c r="F4514" t="s">
        <v>15049</v>
      </c>
      <c r="G4514" t="s">
        <v>15050</v>
      </c>
      <c r="H4514" t="s">
        <v>15051</v>
      </c>
    </row>
    <row r="4515" spans="1:8">
      <c r="A4515" t="n">
        <v>4515</v>
      </c>
      <c r="B4515" t="s">
        <v>8</v>
      </c>
      <c r="C4515" s="1" t="n">
        <v>41372.58230324074</v>
      </c>
      <c r="D4515" t="s">
        <v>15052</v>
      </c>
      <c r="E4515" t="s">
        <v>9390</v>
      </c>
      <c r="F4515" t="s">
        <v>15053</v>
      </c>
      <c r="G4515" t="s">
        <v>15054</v>
      </c>
      <c r="H4515" t="s">
        <v>15055</v>
      </c>
    </row>
    <row r="4516" spans="1:8">
      <c r="A4516" t="n">
        <v>4516</v>
      </c>
      <c r="B4516" t="s">
        <v>8</v>
      </c>
      <c r="C4516" s="1" t="n">
        <v>42429.6669675926</v>
      </c>
      <c r="D4516" t="s">
        <v>15056</v>
      </c>
      <c r="E4516" t="s">
        <v>1677</v>
      </c>
      <c r="F4516" t="s">
        <v>15057</v>
      </c>
      <c r="G4516" t="s">
        <v>12490</v>
      </c>
      <c r="H4516" t="s">
        <v>15058</v>
      </c>
    </row>
    <row r="4517" spans="1:8">
      <c r="A4517" t="n">
        <v>4517</v>
      </c>
      <c r="B4517" t="s">
        <v>8</v>
      </c>
      <c r="C4517" s="1" t="n">
        <v>41999.96674768518</v>
      </c>
      <c r="D4517" t="s">
        <v>15059</v>
      </c>
      <c r="E4517" t="s">
        <v>179</v>
      </c>
      <c r="F4517" t="s">
        <v>25</v>
      </c>
      <c r="G4517" t="s">
        <v>8716</v>
      </c>
      <c r="H4517" t="s">
        <v>15060</v>
      </c>
    </row>
    <row r="4518" spans="1:8">
      <c r="A4518" t="n">
        <v>4518</v>
      </c>
      <c r="B4518" t="s">
        <v>1</v>
      </c>
      <c r="C4518" s="1" t="n">
        <v>42436.85619212963</v>
      </c>
      <c r="D4518" t="s">
        <v>15061</v>
      </c>
      <c r="E4518" t="s">
        <v>30</v>
      </c>
      <c r="F4518" t="s">
        <v>651</v>
      </c>
      <c r="G4518" t="s">
        <v>15062</v>
      </c>
      <c r="H4518" t="s">
        <v>15063</v>
      </c>
    </row>
    <row r="4519" spans="1:8">
      <c r="A4519" t="n">
        <v>4519</v>
      </c>
      <c r="B4519" t="s">
        <v>1</v>
      </c>
      <c r="C4519" s="1" t="n">
        <v>42422.75336805556</v>
      </c>
      <c r="D4519" t="s">
        <v>15064</v>
      </c>
      <c r="E4519" t="s">
        <v>348</v>
      </c>
      <c r="F4519" t="s">
        <v>15065</v>
      </c>
      <c r="G4519" t="s">
        <v>15066</v>
      </c>
      <c r="H4519" t="s">
        <v>15067</v>
      </c>
    </row>
    <row r="4520" spans="1:8">
      <c r="A4520" t="n">
        <v>4520</v>
      </c>
      <c r="B4520" t="s">
        <v>8</v>
      </c>
      <c r="C4520" s="1" t="n">
        <v>42344.86850694445</v>
      </c>
      <c r="D4520" t="s">
        <v>15068</v>
      </c>
      <c r="E4520" t="s">
        <v>25</v>
      </c>
      <c r="F4520" t="s">
        <v>348</v>
      </c>
      <c r="G4520" t="s">
        <v>15069</v>
      </c>
      <c r="H4520" t="s">
        <v>15070</v>
      </c>
    </row>
    <row r="4521" spans="1:8">
      <c r="A4521" t="n">
        <v>4521</v>
      </c>
      <c r="B4521" t="s">
        <v>8</v>
      </c>
      <c r="C4521" s="1" t="n">
        <v>42132.66064814815</v>
      </c>
      <c r="D4521" t="s">
        <v>15071</v>
      </c>
      <c r="E4521" t="s">
        <v>24</v>
      </c>
      <c r="F4521" t="s">
        <v>25</v>
      </c>
      <c r="G4521" t="s">
        <v>15072</v>
      </c>
      <c r="H4521" t="s">
        <v>15073</v>
      </c>
    </row>
    <row r="4522" spans="1:8">
      <c r="A4522" t="n">
        <v>4522</v>
      </c>
      <c r="B4522" t="s">
        <v>8</v>
      </c>
      <c r="C4522" s="1" t="n">
        <v>41517.78789351852</v>
      </c>
      <c r="D4522" t="s">
        <v>15074</v>
      </c>
      <c r="E4522" t="s">
        <v>15075</v>
      </c>
      <c r="F4522" t="s">
        <v>56</v>
      </c>
      <c r="G4522" t="s">
        <v>15076</v>
      </c>
      <c r="H4522" t="s">
        <v>15077</v>
      </c>
    </row>
    <row r="4523" spans="1:8">
      <c r="A4523" t="n">
        <v>4523</v>
      </c>
      <c r="B4523" t="s">
        <v>1</v>
      </c>
      <c r="C4523" s="1" t="n">
        <v>42179.95502314815</v>
      </c>
      <c r="D4523" t="s">
        <v>15078</v>
      </c>
      <c r="E4523" t="s">
        <v>7544</v>
      </c>
      <c r="F4523" t="s">
        <v>56</v>
      </c>
      <c r="G4523" t="s">
        <v>15079</v>
      </c>
      <c r="H4523" t="s">
        <v>15080</v>
      </c>
    </row>
    <row r="4524" spans="1:8">
      <c r="A4524" t="n">
        <v>4524</v>
      </c>
      <c r="B4524" t="s">
        <v>8</v>
      </c>
      <c r="C4524" s="1" t="n">
        <v>42288.65930555556</v>
      </c>
      <c r="D4524" t="s">
        <v>15081</v>
      </c>
      <c r="E4524" t="s">
        <v>25</v>
      </c>
      <c r="F4524" t="s">
        <v>15082</v>
      </c>
      <c r="G4524" t="s">
        <v>15083</v>
      </c>
      <c r="H4524" t="s">
        <v>15084</v>
      </c>
    </row>
    <row r="4525" spans="1:8">
      <c r="A4525" t="n">
        <v>4525</v>
      </c>
      <c r="B4525" t="s">
        <v>8</v>
      </c>
      <c r="C4525" s="1" t="n">
        <v>42070.84368055555</v>
      </c>
      <c r="D4525" t="s">
        <v>15085</v>
      </c>
      <c r="E4525" t="s">
        <v>7024</v>
      </c>
      <c r="F4525" t="s">
        <v>15086</v>
      </c>
      <c r="G4525" t="s">
        <v>15087</v>
      </c>
      <c r="H4525" t="s">
        <v>15088</v>
      </c>
    </row>
    <row r="4526" spans="1:8">
      <c r="A4526" t="n">
        <v>4526</v>
      </c>
      <c r="B4526" t="s">
        <v>8</v>
      </c>
      <c r="C4526" s="1" t="n">
        <v>41205.45287037037</v>
      </c>
      <c r="D4526" t="s">
        <v>15089</v>
      </c>
      <c r="E4526" t="s">
        <v>9377</v>
      </c>
      <c r="F4526" t="s">
        <v>56</v>
      </c>
      <c r="G4526">
        <f>?UTF-8?B?R2V0IERvdWJsZSBQb2ludHMgb24gQWxsIFRoaW5ncyBUSEU=?=
 =?UTF-8?B?IE5PUlRIIEZBQ0UhIFRvZGF5IOKAkyAxMC8yOC8xMg==?=</f>
        <v/>
      </c>
      <c r="H4526" t="s">
        <v>15090</v>
      </c>
    </row>
    <row r="4527" spans="1:8">
      <c r="A4527" t="n">
        <v>4527</v>
      </c>
      <c r="B4527" t="s">
        <v>8</v>
      </c>
      <c r="C4527" s="1" t="n">
        <v>40643.89217592592</v>
      </c>
      <c r="D4527" t="s">
        <v>15091</v>
      </c>
      <c r="E4527" t="s">
        <v>72</v>
      </c>
      <c r="F4527" t="s">
        <v>72</v>
      </c>
      <c r="G4527" t="s">
        <v>15092</v>
      </c>
      <c r="H4527" t="s">
        <v>15093</v>
      </c>
    </row>
    <row r="4528" spans="1:8">
      <c r="A4528" t="n">
        <v>4528</v>
      </c>
      <c r="B4528" t="s">
        <v>8</v>
      </c>
      <c r="C4528" s="1" t="n">
        <v>42439.81565972222</v>
      </c>
      <c r="D4528" t="s">
        <v>15094</v>
      </c>
      <c r="E4528" t="s">
        <v>25</v>
      </c>
      <c r="F4528" t="s">
        <v>15095</v>
      </c>
      <c r="G4528" t="s">
        <v>15096</v>
      </c>
      <c r="H4528" t="s">
        <v>15097</v>
      </c>
    </row>
    <row r="4529" spans="1:8">
      <c r="A4529" t="n">
        <v>4529</v>
      </c>
      <c r="B4529" t="s">
        <v>8</v>
      </c>
      <c r="C4529" s="1" t="n">
        <v>39631.02362268518</v>
      </c>
      <c r="D4529" t="s">
        <v>15098</v>
      </c>
      <c r="E4529" t="s">
        <v>15099</v>
      </c>
      <c r="F4529" t="s">
        <v>56</v>
      </c>
      <c r="G4529" t="s">
        <v>15100</v>
      </c>
      <c r="H4529" t="s">
        <v>15101</v>
      </c>
    </row>
    <row r="4530" spans="1:8">
      <c r="A4530" t="n">
        <v>4530</v>
      </c>
      <c r="B4530" t="s">
        <v>1</v>
      </c>
      <c r="C4530" s="1" t="n">
        <v>42379.9640162037</v>
      </c>
      <c r="D4530" t="s">
        <v>15102</v>
      </c>
      <c r="E4530" t="s">
        <v>7901</v>
      </c>
      <c r="F4530" t="s">
        <v>15103</v>
      </c>
      <c r="G4530" t="s">
        <v>15104</v>
      </c>
      <c r="H4530" t="s">
        <v>15105</v>
      </c>
    </row>
    <row r="4531" spans="1:8">
      <c r="A4531" t="n">
        <v>4531</v>
      </c>
      <c r="B4531" t="s">
        <v>8</v>
      </c>
      <c r="C4531" s="1" t="n">
        <v>39644.81545138889</v>
      </c>
      <c r="D4531" t="s">
        <v>15106</v>
      </c>
      <c r="E4531" t="s">
        <v>2070</v>
      </c>
      <c r="F4531" t="s">
        <v>2071</v>
      </c>
      <c r="G4531" t="s">
        <v>15107</v>
      </c>
      <c r="H4531" t="s">
        <v>15108</v>
      </c>
    </row>
    <row r="4532" spans="1:8">
      <c r="A4532" t="n">
        <v>4532</v>
      </c>
      <c r="B4532" t="s">
        <v>8</v>
      </c>
      <c r="C4532" s="1" t="n">
        <v>41660.47836805556</v>
      </c>
      <c r="D4532" t="s">
        <v>15109</v>
      </c>
      <c r="E4532" t="s">
        <v>179</v>
      </c>
      <c r="F4532" t="s">
        <v>15110</v>
      </c>
      <c r="G4532" t="s">
        <v>15111</v>
      </c>
      <c r="H4532" t="s">
        <v>15112</v>
      </c>
    </row>
    <row r="4533" spans="1:8">
      <c r="A4533" t="n">
        <v>4533</v>
      </c>
      <c r="B4533" t="s">
        <v>8</v>
      </c>
      <c r="C4533" s="1" t="n">
        <v>42300.6366550926</v>
      </c>
      <c r="D4533" t="s">
        <v>15113</v>
      </c>
      <c r="E4533" t="s">
        <v>15114</v>
      </c>
      <c r="F4533" t="s">
        <v>52</v>
      </c>
      <c r="G4533" t="s">
        <v>15115</v>
      </c>
      <c r="H4533" t="s">
        <v>15116</v>
      </c>
    </row>
    <row r="4534" spans="1:8">
      <c r="A4534" t="n">
        <v>4534</v>
      </c>
      <c r="B4534" t="s">
        <v>8</v>
      </c>
      <c r="C4534" s="1" t="n">
        <v>42214.66548611111</v>
      </c>
      <c r="D4534" t="s">
        <v>15117</v>
      </c>
      <c r="E4534" t="s">
        <v>7901</v>
      </c>
      <c r="F4534" t="s">
        <v>15118</v>
      </c>
      <c r="G4534" t="s">
        <v>15119</v>
      </c>
      <c r="H4534" t="s">
        <v>15120</v>
      </c>
    </row>
    <row r="4535" spans="1:8">
      <c r="A4535" t="n">
        <v>4535</v>
      </c>
      <c r="B4535" t="s">
        <v>8</v>
      </c>
      <c r="C4535" s="1" t="n">
        <v>41645.13756944444</v>
      </c>
      <c r="D4535" t="s">
        <v>15121</v>
      </c>
      <c r="E4535" t="s">
        <v>15122</v>
      </c>
      <c r="F4535" t="s">
        <v>56</v>
      </c>
      <c r="G4535" t="s">
        <v>15123</v>
      </c>
      <c r="H4535" t="s">
        <v>15124</v>
      </c>
    </row>
    <row r="4536" spans="1:8">
      <c r="A4536" t="n">
        <v>4536</v>
      </c>
      <c r="B4536" t="s">
        <v>1</v>
      </c>
      <c r="C4536" s="1" t="n">
        <v>42255.8896875</v>
      </c>
      <c r="D4536" t="s">
        <v>15125</v>
      </c>
      <c r="E4536" t="s">
        <v>29</v>
      </c>
      <c r="F4536" t="s">
        <v>15126</v>
      </c>
      <c r="G4536" t="s">
        <v>10617</v>
      </c>
      <c r="H4536" t="s">
        <v>15127</v>
      </c>
    </row>
    <row r="4537" spans="1:8">
      <c r="A4537" t="n">
        <v>4537</v>
      </c>
      <c r="B4537" t="s">
        <v>1</v>
      </c>
      <c r="C4537" s="1" t="n">
        <v>42158.96040509259</v>
      </c>
      <c r="D4537" t="s">
        <v>15128</v>
      </c>
      <c r="E4537" t="s">
        <v>24</v>
      </c>
      <c r="F4537" t="s">
        <v>25</v>
      </c>
      <c r="G4537" t="s">
        <v>15129</v>
      </c>
      <c r="H4537" t="s">
        <v>15130</v>
      </c>
    </row>
    <row r="4538" spans="1:8">
      <c r="A4538" t="n">
        <v>4538</v>
      </c>
      <c r="B4538" t="s">
        <v>8</v>
      </c>
      <c r="C4538" s="1" t="n">
        <v>41666.5425462963</v>
      </c>
      <c r="D4538" t="s">
        <v>15131</v>
      </c>
      <c r="E4538" t="s">
        <v>6729</v>
      </c>
      <c r="F4538" t="s">
        <v>15132</v>
      </c>
      <c r="G4538" t="s">
        <v>15133</v>
      </c>
      <c r="H4538" t="s">
        <v>15134</v>
      </c>
    </row>
    <row r="4539" spans="1:8">
      <c r="A4539" t="n">
        <v>4539</v>
      </c>
      <c r="B4539" t="s">
        <v>8</v>
      </c>
      <c r="C4539" s="1" t="n">
        <v>42224.96611111111</v>
      </c>
      <c r="D4539" t="s">
        <v>15135</v>
      </c>
      <c r="E4539" t="s">
        <v>25</v>
      </c>
      <c r="F4539" t="s">
        <v>15136</v>
      </c>
      <c r="G4539" t="s">
        <v>15137</v>
      </c>
      <c r="H4539" t="s">
        <v>15138</v>
      </c>
    </row>
    <row r="4540" spans="1:8">
      <c r="A4540" t="n">
        <v>4540</v>
      </c>
      <c r="B4540" t="s">
        <v>8</v>
      </c>
      <c r="C4540" s="1" t="n">
        <v>41762.63782407407</v>
      </c>
      <c r="D4540" t="s">
        <v>15139</v>
      </c>
      <c r="E4540" t="s">
        <v>25</v>
      </c>
      <c r="F4540" t="s">
        <v>1465</v>
      </c>
      <c r="G4540" t="s">
        <v>15140</v>
      </c>
      <c r="H4540" t="s">
        <v>15141</v>
      </c>
    </row>
    <row r="4541" spans="1:8">
      <c r="A4541" t="n">
        <v>4541</v>
      </c>
      <c r="B4541" t="s">
        <v>8</v>
      </c>
      <c r="C4541" s="1" t="n">
        <v>42238.67988425926</v>
      </c>
      <c r="D4541" t="s">
        <v>15142</v>
      </c>
      <c r="E4541" t="s">
        <v>8964</v>
      </c>
      <c r="F4541" t="s">
        <v>25</v>
      </c>
      <c r="G4541">
        <f>?utf-8?Q?Re:_Bs_=C3=ADtems?=</f>
        <v/>
      </c>
      <c r="H4541" t="s">
        <v>15143</v>
      </c>
    </row>
    <row r="4542" spans="1:8">
      <c r="A4542" t="n">
        <v>4542</v>
      </c>
      <c r="B4542" t="s">
        <v>1</v>
      </c>
      <c r="C4542" s="1" t="n">
        <v>42356.03621527777</v>
      </c>
      <c r="D4542" t="s">
        <v>15144</v>
      </c>
      <c r="E4542" t="s">
        <v>984</v>
      </c>
      <c r="F4542" t="s">
        <v>15145</v>
      </c>
      <c r="G4542" t="s">
        <v>15146</v>
      </c>
      <c r="H4542" t="s">
        <v>15147</v>
      </c>
    </row>
    <row r="4543" spans="1:8">
      <c r="A4543" t="n">
        <v>4543</v>
      </c>
      <c r="B4543" t="s">
        <v>8</v>
      </c>
      <c r="C4543" s="1" t="n">
        <v>42102.11195601852</v>
      </c>
      <c r="D4543" t="s">
        <v>15148</v>
      </c>
      <c r="E4543" t="s">
        <v>25</v>
      </c>
      <c r="F4543" t="s">
        <v>7089</v>
      </c>
      <c r="G4543" t="s">
        <v>15149</v>
      </c>
      <c r="H4543" t="s">
        <v>15150</v>
      </c>
    </row>
    <row r="4544" spans="1:8">
      <c r="A4544" t="n">
        <v>4544</v>
      </c>
      <c r="B4544" t="s">
        <v>8</v>
      </c>
      <c r="C4544" s="1" t="n">
        <v>42441.91215277778</v>
      </c>
      <c r="D4544" t="s">
        <v>15151</v>
      </c>
      <c r="E4544" t="s">
        <v>25</v>
      </c>
      <c r="F4544" t="s">
        <v>7313</v>
      </c>
      <c r="G4544" t="s">
        <v>15152</v>
      </c>
      <c r="H4544" t="s">
        <v>15153</v>
      </c>
    </row>
    <row r="4545" spans="1:8">
      <c r="A4545" t="n">
        <v>4545</v>
      </c>
      <c r="B4545" t="s">
        <v>1</v>
      </c>
      <c r="C4545" s="1" t="n">
        <v>41870.48679398148</v>
      </c>
      <c r="D4545" t="s">
        <v>15154</v>
      </c>
      <c r="E4545" t="s">
        <v>6547</v>
      </c>
      <c r="F4545" t="s">
        <v>15155</v>
      </c>
      <c r="G4545" t="s">
        <v>15156</v>
      </c>
      <c r="H4545" t="s">
        <v>15157</v>
      </c>
    </row>
    <row r="4546" spans="1:8">
      <c r="A4546" t="n">
        <v>4546</v>
      </c>
      <c r="B4546" t="s">
        <v>8</v>
      </c>
      <c r="C4546" s="1" t="n">
        <v>41994.67186342592</v>
      </c>
      <c r="D4546" t="s">
        <v>15158</v>
      </c>
      <c r="E4546" t="s">
        <v>25</v>
      </c>
      <c r="F4546" t="s">
        <v>8126</v>
      </c>
      <c r="G4546" t="s">
        <v>15159</v>
      </c>
      <c r="H4546" t="s">
        <v>15160</v>
      </c>
    </row>
    <row r="4547" spans="1:8">
      <c r="A4547" t="n">
        <v>4547</v>
      </c>
      <c r="B4547" t="s">
        <v>1</v>
      </c>
      <c r="C4547" s="1" t="n">
        <v>42382.97402777777</v>
      </c>
      <c r="D4547" t="s">
        <v>15161</v>
      </c>
      <c r="E4547" t="s">
        <v>6810</v>
      </c>
      <c r="F4547" t="s">
        <v>14871</v>
      </c>
      <c r="G4547" t="s">
        <v>15162</v>
      </c>
      <c r="H4547" t="s">
        <v>15163</v>
      </c>
    </row>
    <row r="4548" spans="1:8">
      <c r="A4548" t="n">
        <v>4548</v>
      </c>
      <c r="B4548" t="s">
        <v>8</v>
      </c>
      <c r="C4548" s="1" t="n">
        <v>42055.8428125</v>
      </c>
      <c r="D4548" t="s">
        <v>15164</v>
      </c>
      <c r="E4548" t="s">
        <v>25</v>
      </c>
      <c r="F4548" t="s">
        <v>10489</v>
      </c>
      <c r="G4548" t="s">
        <v>15165</v>
      </c>
      <c r="H4548" t="s">
        <v>15166</v>
      </c>
    </row>
    <row r="4549" spans="1:8">
      <c r="A4549" t="n">
        <v>4549</v>
      </c>
      <c r="B4549" t="s">
        <v>8</v>
      </c>
      <c r="C4549" s="1" t="n">
        <v>40206.68909722222</v>
      </c>
      <c r="D4549" t="s">
        <v>15167</v>
      </c>
      <c r="E4549" t="s">
        <v>15168</v>
      </c>
      <c r="F4549" t="s">
        <v>56</v>
      </c>
      <c r="G4549" t="s">
        <v>15169</v>
      </c>
      <c r="H4549" t="s">
        <v>15170</v>
      </c>
    </row>
    <row r="4550" spans="1:8">
      <c r="A4550" t="n">
        <v>4550</v>
      </c>
      <c r="B4550" t="s">
        <v>8</v>
      </c>
      <c r="C4550" s="1" t="n">
        <v>42233.8167824074</v>
      </c>
      <c r="D4550" t="s">
        <v>15171</v>
      </c>
      <c r="E4550" t="s">
        <v>12787</v>
      </c>
      <c r="F4550" t="s">
        <v>6619</v>
      </c>
      <c r="G4550" t="s">
        <v>15172</v>
      </c>
      <c r="H4550" t="s">
        <v>15173</v>
      </c>
    </row>
    <row r="4551" spans="1:8">
      <c r="A4551" t="n">
        <v>4551</v>
      </c>
      <c r="B4551" t="s">
        <v>8</v>
      </c>
      <c r="C4551" s="1" t="n">
        <v>42087.11336805556</v>
      </c>
      <c r="D4551" t="s">
        <v>15174</v>
      </c>
      <c r="E4551" t="s">
        <v>8393</v>
      </c>
      <c r="F4551" t="s">
        <v>25</v>
      </c>
      <c r="G4551" t="s">
        <v>15175</v>
      </c>
      <c r="H4551" t="s">
        <v>15176</v>
      </c>
    </row>
    <row r="4552" spans="1:8">
      <c r="A4552" t="n">
        <v>4552</v>
      </c>
      <c r="B4552" t="s">
        <v>8</v>
      </c>
      <c r="C4552" s="1" t="n">
        <v>42282.65447916667</v>
      </c>
      <c r="D4552" t="s">
        <v>15177</v>
      </c>
      <c r="E4552" t="s">
        <v>6886</v>
      </c>
      <c r="F4552" t="s">
        <v>25</v>
      </c>
      <c r="G4552" t="s">
        <v>15178</v>
      </c>
      <c r="H4552" t="s">
        <v>15179</v>
      </c>
    </row>
    <row r="4553" spans="1:8">
      <c r="A4553" t="n">
        <v>4553</v>
      </c>
      <c r="B4553" t="s">
        <v>8</v>
      </c>
      <c r="C4553" s="1" t="n">
        <v>42175.79209490741</v>
      </c>
      <c r="D4553" t="s">
        <v>15180</v>
      </c>
      <c r="E4553" t="s">
        <v>331</v>
      </c>
      <c r="F4553" t="s">
        <v>15181</v>
      </c>
      <c r="G4553" t="s">
        <v>15182</v>
      </c>
      <c r="H4553" t="s">
        <v>15183</v>
      </c>
    </row>
    <row r="4554" spans="1:8">
      <c r="A4554" t="n">
        <v>4554</v>
      </c>
      <c r="B4554" t="s">
        <v>8</v>
      </c>
      <c r="C4554" s="1" t="n">
        <v>42289.19625</v>
      </c>
      <c r="D4554" t="s">
        <v>15184</v>
      </c>
      <c r="E4554" t="s">
        <v>179</v>
      </c>
      <c r="F4554" t="s">
        <v>25</v>
      </c>
      <c r="G4554" t="s">
        <v>15185</v>
      </c>
      <c r="H4554" t="s">
        <v>15186</v>
      </c>
    </row>
    <row r="4555" spans="1:8">
      <c r="A4555" t="n">
        <v>4555</v>
      </c>
      <c r="B4555" t="s">
        <v>8</v>
      </c>
      <c r="C4555" s="1" t="n">
        <v>41741.47038194445</v>
      </c>
      <c r="D4555" t="s">
        <v>15187</v>
      </c>
      <c r="E4555" t="s">
        <v>5053</v>
      </c>
      <c r="F4555" t="s">
        <v>25</v>
      </c>
      <c r="G4555" t="s">
        <v>13620</v>
      </c>
      <c r="H4555" t="s">
        <v>15188</v>
      </c>
    </row>
    <row r="4556" spans="1:8">
      <c r="A4556" t="n">
        <v>4556</v>
      </c>
      <c r="B4556" t="s">
        <v>8</v>
      </c>
      <c r="C4556" s="1" t="n">
        <v>41671.5318287037</v>
      </c>
      <c r="D4556" t="s">
        <v>15189</v>
      </c>
      <c r="E4556" t="s">
        <v>25</v>
      </c>
      <c r="F4556" t="s">
        <v>7706</v>
      </c>
      <c r="G4556" t="s">
        <v>12268</v>
      </c>
      <c r="H4556" t="s">
        <v>15190</v>
      </c>
    </row>
    <row r="4557" spans="1:8">
      <c r="A4557" t="n">
        <v>4557</v>
      </c>
      <c r="B4557" t="s">
        <v>1</v>
      </c>
      <c r="C4557" s="1" t="n">
        <v>42115.71</v>
      </c>
      <c r="D4557" t="s">
        <v>15191</v>
      </c>
      <c r="E4557" t="s">
        <v>931</v>
      </c>
      <c r="F4557" t="s">
        <v>497</v>
      </c>
      <c r="G4557" t="s">
        <v>15192</v>
      </c>
      <c r="H4557" t="s">
        <v>15193</v>
      </c>
    </row>
    <row r="4558" spans="1:8">
      <c r="A4558" t="n">
        <v>4558</v>
      </c>
      <c r="B4558" t="s">
        <v>8</v>
      </c>
      <c r="C4558" s="1" t="n">
        <v>39759.89309027778</v>
      </c>
      <c r="D4558" t="s">
        <v>15194</v>
      </c>
      <c r="E4558" t="s">
        <v>56</v>
      </c>
      <c r="F4558" t="s">
        <v>15195</v>
      </c>
      <c r="G4558" t="s">
        <v>5888</v>
      </c>
      <c r="H4558" t="s">
        <v>15196</v>
      </c>
    </row>
    <row r="4559" spans="1:8">
      <c r="A4559" t="n">
        <v>4559</v>
      </c>
      <c r="B4559" t="s">
        <v>8</v>
      </c>
      <c r="C4559" s="1" t="n">
        <v>42292.91444444445</v>
      </c>
      <c r="D4559" t="s">
        <v>15197</v>
      </c>
      <c r="E4559" t="s">
        <v>15198</v>
      </c>
      <c r="F4559" t="s">
        <v>56</v>
      </c>
      <c r="G4559" t="s">
        <v>15199</v>
      </c>
      <c r="H4559" t="s">
        <v>15200</v>
      </c>
    </row>
    <row r="4560" spans="1:8">
      <c r="A4560" t="n">
        <v>4560</v>
      </c>
      <c r="B4560" t="s">
        <v>8</v>
      </c>
      <c r="C4560" s="1" t="n">
        <v>40317.60105324074</v>
      </c>
      <c r="D4560" t="s">
        <v>15201</v>
      </c>
      <c r="E4560" t="s">
        <v>7006</v>
      </c>
      <c r="F4560" t="s">
        <v>56</v>
      </c>
      <c r="G4560" t="s">
        <v>15202</v>
      </c>
      <c r="H4560" t="s">
        <v>15203</v>
      </c>
    </row>
    <row r="4561" spans="1:8">
      <c r="A4561" t="n">
        <v>4561</v>
      </c>
      <c r="B4561" t="s">
        <v>8</v>
      </c>
      <c r="C4561" s="1" t="n">
        <v>40482.69645833333</v>
      </c>
      <c r="D4561" t="s">
        <v>15204</v>
      </c>
      <c r="E4561" t="s">
        <v>15205</v>
      </c>
      <c r="F4561" t="s">
        <v>56</v>
      </c>
      <c r="G4561" t="s">
        <v>15206</v>
      </c>
      <c r="H4561" t="s">
        <v>15207</v>
      </c>
    </row>
    <row r="4562" spans="1:8">
      <c r="A4562" t="n">
        <v>4562</v>
      </c>
      <c r="B4562" t="s">
        <v>8</v>
      </c>
      <c r="C4562" s="1" t="n">
        <v>42250.87170138889</v>
      </c>
      <c r="D4562" t="s">
        <v>15208</v>
      </c>
      <c r="E4562" t="s">
        <v>2735</v>
      </c>
      <c r="F4562" t="s">
        <v>376</v>
      </c>
      <c r="G4562" t="s">
        <v>15209</v>
      </c>
      <c r="H4562" t="s">
        <v>15210</v>
      </c>
    </row>
    <row r="4563" spans="1:8">
      <c r="A4563" t="n">
        <v>4563</v>
      </c>
      <c r="B4563" t="s">
        <v>8</v>
      </c>
      <c r="C4563" s="1" t="n">
        <v>41876.15725694445</v>
      </c>
      <c r="D4563" t="s">
        <v>15211</v>
      </c>
      <c r="E4563" t="s">
        <v>15212</v>
      </c>
      <c r="F4563" t="s">
        <v>150</v>
      </c>
      <c r="G4563" t="s">
        <v>15213</v>
      </c>
      <c r="H4563" t="s">
        <v>15214</v>
      </c>
    </row>
    <row r="4564" spans="1:8">
      <c r="A4564" t="n">
        <v>4564</v>
      </c>
      <c r="B4564" t="s">
        <v>8</v>
      </c>
      <c r="C4564" s="1" t="n">
        <v>42427.91126157407</v>
      </c>
      <c r="D4564" t="s">
        <v>15215</v>
      </c>
      <c r="E4564" t="s">
        <v>15216</v>
      </c>
      <c r="F4564" t="s">
        <v>15216</v>
      </c>
      <c r="G4564" t="s">
        <v>15217</v>
      </c>
      <c r="H4564" t="s">
        <v>15218</v>
      </c>
    </row>
    <row r="4565" spans="1:8">
      <c r="A4565" t="n">
        <v>4565</v>
      </c>
      <c r="B4565" t="s">
        <v>8</v>
      </c>
      <c r="C4565" s="1" t="n">
        <v>41907.87148148148</v>
      </c>
      <c r="D4565" t="s">
        <v>15219</v>
      </c>
      <c r="E4565" t="s">
        <v>319</v>
      </c>
      <c r="F4565" t="s">
        <v>25</v>
      </c>
      <c r="G4565" t="s">
        <v>15220</v>
      </c>
      <c r="H4565" t="s">
        <v>15221</v>
      </c>
    </row>
    <row r="4566" spans="1:8">
      <c r="A4566" t="n">
        <v>4566</v>
      </c>
      <c r="B4566" t="s">
        <v>8</v>
      </c>
      <c r="C4566" s="1" t="n">
        <v>39521.72101851852</v>
      </c>
      <c r="D4566" t="s">
        <v>15222</v>
      </c>
      <c r="E4566" t="s">
        <v>15223</v>
      </c>
      <c r="F4566" t="s">
        <v>20</v>
      </c>
      <c r="G4566" t="s">
        <v>15224</v>
      </c>
      <c r="H4566" t="s">
        <v>15225</v>
      </c>
    </row>
    <row r="4567" spans="1:8">
      <c r="A4567" t="n">
        <v>4567</v>
      </c>
      <c r="B4567" t="s">
        <v>8</v>
      </c>
      <c r="C4567" s="1" t="n">
        <v>39827.07576388889</v>
      </c>
      <c r="D4567" t="s">
        <v>15226</v>
      </c>
      <c r="E4567" t="s">
        <v>386</v>
      </c>
      <c r="F4567" t="s">
        <v>15227</v>
      </c>
      <c r="G4567" t="s">
        <v>15228</v>
      </c>
      <c r="H4567" t="s">
        <v>15229</v>
      </c>
    </row>
    <row r="4568" spans="1:8">
      <c r="A4568" t="n">
        <v>4568</v>
      </c>
      <c r="B4568" t="s">
        <v>8</v>
      </c>
      <c r="C4568" s="1" t="n">
        <v>39674.31594907407</v>
      </c>
      <c r="D4568" t="s">
        <v>15230</v>
      </c>
      <c r="E4568" t="s">
        <v>1852</v>
      </c>
      <c r="F4568" t="s">
        <v>283</v>
      </c>
      <c r="G4568" t="s">
        <v>15231</v>
      </c>
      <c r="H4568" t="s">
        <v>15232</v>
      </c>
    </row>
    <row r="4569" spans="1:8">
      <c r="A4569" t="n">
        <v>4569</v>
      </c>
      <c r="B4569" t="s">
        <v>8</v>
      </c>
      <c r="C4569" s="1" t="n">
        <v>42303.86471064815</v>
      </c>
      <c r="D4569" t="s">
        <v>15233</v>
      </c>
      <c r="E4569" t="s">
        <v>15234</v>
      </c>
      <c r="F4569" t="s">
        <v>6203</v>
      </c>
      <c r="G4569" t="s">
        <v>15235</v>
      </c>
      <c r="H4569" t="s">
        <v>15236</v>
      </c>
    </row>
    <row r="4570" spans="1:8">
      <c r="A4570" t="n">
        <v>4570</v>
      </c>
      <c r="B4570" t="s">
        <v>8</v>
      </c>
      <c r="C4570" s="1" t="n">
        <v>39720.78444444444</v>
      </c>
      <c r="D4570" t="s">
        <v>15237</v>
      </c>
      <c r="E4570" t="s">
        <v>12397</v>
      </c>
      <c r="F4570" t="s">
        <v>56</v>
      </c>
      <c r="G4570" t="s">
        <v>15238</v>
      </c>
      <c r="H4570" t="s">
        <v>15239</v>
      </c>
    </row>
    <row r="4571" spans="1:8">
      <c r="A4571" t="n">
        <v>4571</v>
      </c>
      <c r="B4571" t="s">
        <v>8</v>
      </c>
      <c r="C4571" s="1" t="n">
        <v>39611.61738425926</v>
      </c>
      <c r="D4571" t="s">
        <v>15240</v>
      </c>
      <c r="E4571" t="s">
        <v>2673</v>
      </c>
      <c r="F4571" t="s">
        <v>20</v>
      </c>
      <c r="G4571" t="s">
        <v>15241</v>
      </c>
      <c r="H4571" t="s">
        <v>15242</v>
      </c>
    </row>
    <row r="4572" spans="1:8">
      <c r="A4572" t="n">
        <v>4572</v>
      </c>
      <c r="B4572" t="s">
        <v>8</v>
      </c>
      <c r="C4572" s="1" t="n">
        <v>41762.31487268519</v>
      </c>
      <c r="D4572" t="s">
        <v>15243</v>
      </c>
      <c r="E4572" t="s">
        <v>6203</v>
      </c>
      <c r="F4572" t="s">
        <v>1832</v>
      </c>
      <c r="G4572" t="s">
        <v>2859</v>
      </c>
      <c r="H4572" t="s">
        <v>15244</v>
      </c>
    </row>
    <row r="4573" spans="1:8">
      <c r="A4573" t="n">
        <v>4573</v>
      </c>
      <c r="B4573" t="s">
        <v>8</v>
      </c>
      <c r="C4573" s="1" t="n">
        <v>41657.89950231482</v>
      </c>
      <c r="D4573" t="s">
        <v>15245</v>
      </c>
      <c r="E4573" t="s">
        <v>4012</v>
      </c>
      <c r="F4573" t="s">
        <v>25</v>
      </c>
      <c r="G4573" t="s">
        <v>15246</v>
      </c>
      <c r="H4573" t="s">
        <v>15247</v>
      </c>
    </row>
    <row r="4574" spans="1:8">
      <c r="A4574" t="n">
        <v>4574</v>
      </c>
      <c r="B4574" t="s">
        <v>8</v>
      </c>
      <c r="C4574" s="1" t="n">
        <v>41983.45451388889</v>
      </c>
      <c r="D4574" t="s">
        <v>15248</v>
      </c>
      <c r="E4574" t="s">
        <v>25</v>
      </c>
      <c r="F4574" t="s">
        <v>749</v>
      </c>
      <c r="G4574" t="s">
        <v>15249</v>
      </c>
      <c r="H4574" t="s">
        <v>15250</v>
      </c>
    </row>
    <row r="4575" spans="1:8">
      <c r="A4575" t="n">
        <v>4575</v>
      </c>
      <c r="B4575" t="s">
        <v>8</v>
      </c>
      <c r="C4575" s="1" t="n">
        <v>42226.04069444445</v>
      </c>
      <c r="D4575" t="s">
        <v>15251</v>
      </c>
      <c r="E4575" t="s">
        <v>10210</v>
      </c>
      <c r="F4575" t="s">
        <v>10211</v>
      </c>
      <c r="G4575" t="s">
        <v>15252</v>
      </c>
      <c r="H4575" t="s">
        <v>15253</v>
      </c>
    </row>
    <row r="4576" spans="1:8">
      <c r="A4576" t="n">
        <v>4576</v>
      </c>
      <c r="B4576" t="s">
        <v>8</v>
      </c>
      <c r="C4576" s="1" t="n">
        <v>41907.75451388889</v>
      </c>
      <c r="D4576" t="s">
        <v>15254</v>
      </c>
      <c r="E4576" t="s">
        <v>67</v>
      </c>
      <c r="F4576" t="s">
        <v>68</v>
      </c>
      <c r="G4576">
        <f>?UTF-8?Q?=E2=80=8BCorrect_The_Record_Thursday_September_25=2C_2014_Af?=
	=?UTF-8?Q?ternoon_Roundup?=</f>
        <v/>
      </c>
      <c r="H4576" t="s">
        <v>15255</v>
      </c>
    </row>
    <row r="4577" spans="1:8">
      <c r="A4577" t="n">
        <v>4577</v>
      </c>
      <c r="B4577" t="s">
        <v>8</v>
      </c>
      <c r="C4577" s="1" t="n">
        <v>42196.79418981481</v>
      </c>
      <c r="D4577" t="s">
        <v>15256</v>
      </c>
      <c r="E4577" t="s">
        <v>15257</v>
      </c>
      <c r="F4577" t="s">
        <v>25</v>
      </c>
      <c r="G4577" t="s">
        <v>15258</v>
      </c>
      <c r="H4577" t="s">
        <v>15259</v>
      </c>
    </row>
    <row r="4578" spans="1:8">
      <c r="A4578" t="n">
        <v>4578</v>
      </c>
      <c r="B4578" t="s">
        <v>8</v>
      </c>
      <c r="C4578" s="1" t="n">
        <v>39617.56689814815</v>
      </c>
      <c r="D4578" t="s">
        <v>15260</v>
      </c>
      <c r="E4578" t="s">
        <v>7518</v>
      </c>
      <c r="F4578" t="s">
        <v>15261</v>
      </c>
      <c r="G4578" t="s">
        <v>15262</v>
      </c>
      <c r="H4578" t="s">
        <v>15263</v>
      </c>
    </row>
    <row r="4579" spans="1:8">
      <c r="A4579" t="n">
        <v>4579</v>
      </c>
      <c r="B4579" t="s">
        <v>1</v>
      </c>
      <c r="C4579" s="1" t="n">
        <v>42442.4656712963</v>
      </c>
      <c r="D4579" t="s">
        <v>15264</v>
      </c>
      <c r="E4579" t="s">
        <v>106</v>
      </c>
      <c r="F4579" t="s">
        <v>107</v>
      </c>
      <c r="G4579" t="s">
        <v>15265</v>
      </c>
      <c r="H4579" t="s">
        <v>15266</v>
      </c>
    </row>
    <row r="4580" spans="1:8">
      <c r="A4580" t="n">
        <v>4580</v>
      </c>
      <c r="B4580" t="s">
        <v>1</v>
      </c>
      <c r="C4580" s="1" t="n">
        <v>42188.72070601852</v>
      </c>
      <c r="D4580" t="s">
        <v>15267</v>
      </c>
      <c r="E4580" t="s">
        <v>6554</v>
      </c>
      <c r="F4580" t="s">
        <v>12730</v>
      </c>
      <c r="G4580" t="s">
        <v>12334</v>
      </c>
      <c r="H4580" t="s">
        <v>15268</v>
      </c>
    </row>
    <row r="4581" spans="1:8">
      <c r="A4581" t="n">
        <v>4581</v>
      </c>
      <c r="B4581" t="s">
        <v>8</v>
      </c>
      <c r="C4581" s="1" t="n">
        <v>42394.75260416666</v>
      </c>
      <c r="D4581" t="s">
        <v>15269</v>
      </c>
      <c r="E4581" t="s">
        <v>25</v>
      </c>
      <c r="F4581" t="s">
        <v>9231</v>
      </c>
      <c r="G4581" t="s">
        <v>15270</v>
      </c>
      <c r="H4581" t="s">
        <v>15271</v>
      </c>
    </row>
    <row r="4582" spans="1:8">
      <c r="A4582" t="n">
        <v>4582</v>
      </c>
      <c r="B4582" t="s">
        <v>1</v>
      </c>
      <c r="C4582" s="1" t="n">
        <v>41353.51631944445</v>
      </c>
      <c r="D4582" t="s">
        <v>15272</v>
      </c>
      <c r="E4582" t="s">
        <v>72</v>
      </c>
      <c r="F4582" t="s">
        <v>72</v>
      </c>
      <c r="G4582" t="s">
        <v>15273</v>
      </c>
      <c r="H4582" t="s">
        <v>15274</v>
      </c>
    </row>
    <row r="4583" spans="1:8">
      <c r="A4583" t="n">
        <v>4583</v>
      </c>
      <c r="B4583" t="s">
        <v>8</v>
      </c>
      <c r="C4583" s="1" t="n">
        <v>42373.00034722222</v>
      </c>
      <c r="D4583" t="s">
        <v>15275</v>
      </c>
      <c r="E4583" t="s">
        <v>262</v>
      </c>
      <c r="F4583" t="s">
        <v>29</v>
      </c>
      <c r="G4583" t="s">
        <v>15276</v>
      </c>
      <c r="H4583" t="s">
        <v>15277</v>
      </c>
    </row>
    <row r="4584" spans="1:8">
      <c r="A4584" t="n">
        <v>4584</v>
      </c>
      <c r="B4584" t="s">
        <v>1</v>
      </c>
      <c r="C4584" s="1" t="n">
        <v>42223.81410879629</v>
      </c>
      <c r="D4584" t="s">
        <v>15278</v>
      </c>
      <c r="E4584" t="s">
        <v>7313</v>
      </c>
      <c r="F4584" t="s">
        <v>25</v>
      </c>
      <c r="G4584" t="s">
        <v>15279</v>
      </c>
      <c r="H4584" t="s">
        <v>15280</v>
      </c>
    </row>
    <row r="4585" spans="1:8">
      <c r="A4585" t="n">
        <v>4585</v>
      </c>
      <c r="B4585" t="s">
        <v>8</v>
      </c>
      <c r="C4585" s="1" t="n">
        <v>40205.87030092593</v>
      </c>
      <c r="D4585" t="s">
        <v>15281</v>
      </c>
      <c r="E4585" t="s">
        <v>19</v>
      </c>
      <c r="F4585" t="s">
        <v>20</v>
      </c>
      <c r="G4585" t="s">
        <v>15282</v>
      </c>
      <c r="H4585" t="s">
        <v>15283</v>
      </c>
    </row>
    <row r="4586" spans="1:8">
      <c r="A4586" t="n">
        <v>4586</v>
      </c>
      <c r="B4586" t="s">
        <v>1</v>
      </c>
      <c r="C4586" s="1" t="n">
        <v>42413.94723379629</v>
      </c>
      <c r="D4586" t="s">
        <v>15284</v>
      </c>
      <c r="E4586" t="s">
        <v>6747</v>
      </c>
      <c r="F4586" t="s">
        <v>381</v>
      </c>
      <c r="G4586" t="s">
        <v>10493</v>
      </c>
      <c r="H4586" t="s">
        <v>15285</v>
      </c>
    </row>
    <row r="4587" spans="1:8">
      <c r="A4587" t="n">
        <v>4587</v>
      </c>
      <c r="B4587" t="s">
        <v>8</v>
      </c>
      <c r="C4587" s="1" t="n">
        <v>41176.98858796297</v>
      </c>
      <c r="D4587" t="s">
        <v>15286</v>
      </c>
      <c r="E4587" t="s">
        <v>15287</v>
      </c>
      <c r="F4587" t="s">
        <v>25</v>
      </c>
      <c r="G4587" t="s">
        <v>15288</v>
      </c>
      <c r="H4587" t="s">
        <v>15289</v>
      </c>
    </row>
    <row r="4588" spans="1:8">
      <c r="A4588" t="n">
        <v>4588</v>
      </c>
      <c r="B4588" t="s">
        <v>8</v>
      </c>
      <c r="C4588" s="1" t="n">
        <v>41740.5727662037</v>
      </c>
      <c r="D4588" t="s">
        <v>15290</v>
      </c>
      <c r="E4588" t="s">
        <v>5053</v>
      </c>
      <c r="F4588" t="s">
        <v>15291</v>
      </c>
      <c r="G4588" t="s">
        <v>15292</v>
      </c>
      <c r="H4588" t="s">
        <v>15293</v>
      </c>
    </row>
    <row r="4589" spans="1:8">
      <c r="A4589" t="n">
        <v>4589</v>
      </c>
      <c r="B4589" t="s">
        <v>8</v>
      </c>
      <c r="C4589" s="1" t="n">
        <v>41316.83950231481</v>
      </c>
      <c r="D4589" t="s">
        <v>15294</v>
      </c>
      <c r="E4589" t="s">
        <v>12660</v>
      </c>
      <c r="F4589" t="s">
        <v>25</v>
      </c>
      <c r="G4589" t="s">
        <v>15295</v>
      </c>
      <c r="H4589" t="s">
        <v>15296</v>
      </c>
    </row>
    <row r="4590" spans="1:8">
      <c r="A4590" t="n">
        <v>4590</v>
      </c>
      <c r="B4590" t="s">
        <v>8</v>
      </c>
      <c r="C4590" s="1" t="n">
        <v>40686.61717592592</v>
      </c>
      <c r="D4590" t="s">
        <v>15297</v>
      </c>
      <c r="E4590" t="s">
        <v>7006</v>
      </c>
      <c r="F4590" t="s">
        <v>56</v>
      </c>
      <c r="G4590" t="s">
        <v>15298</v>
      </c>
      <c r="H4590" t="s">
        <v>15299</v>
      </c>
    </row>
    <row r="4591" spans="1:8">
      <c r="A4591" t="n">
        <v>4591</v>
      </c>
      <c r="B4591" t="s">
        <v>8</v>
      </c>
      <c r="C4591" s="1" t="n">
        <v>40155.9844212963</v>
      </c>
      <c r="D4591" t="s">
        <v>15300</v>
      </c>
      <c r="E4591" t="s">
        <v>15301</v>
      </c>
      <c r="F4591" t="s">
        <v>25</v>
      </c>
      <c r="G4591" t="s">
        <v>15302</v>
      </c>
      <c r="H4591" t="s">
        <v>15303</v>
      </c>
    </row>
    <row r="4592" spans="1:8">
      <c r="A4592" t="n">
        <v>4592</v>
      </c>
      <c r="B4592" t="s">
        <v>8</v>
      </c>
      <c r="C4592" s="1" t="n">
        <v>41922.87487268518</v>
      </c>
      <c r="D4592" t="s">
        <v>15304</v>
      </c>
      <c r="E4592" t="s">
        <v>6926</v>
      </c>
      <c r="F4592" t="s">
        <v>555</v>
      </c>
      <c r="G4592" t="s">
        <v>15305</v>
      </c>
      <c r="H4592" t="s">
        <v>15306</v>
      </c>
    </row>
    <row r="4593" spans="1:8">
      <c r="A4593" t="n">
        <v>4593</v>
      </c>
      <c r="B4593" t="s">
        <v>8</v>
      </c>
      <c r="C4593" s="1" t="n">
        <v>41842.64582175926</v>
      </c>
      <c r="D4593" t="s">
        <v>15307</v>
      </c>
      <c r="E4593" t="s">
        <v>319</v>
      </c>
      <c r="F4593" t="s">
        <v>15308</v>
      </c>
      <c r="G4593" t="s">
        <v>15309</v>
      </c>
      <c r="H4593" t="s">
        <v>15310</v>
      </c>
    </row>
    <row r="4594" spans="1:8">
      <c r="A4594" t="n">
        <v>4594</v>
      </c>
      <c r="B4594" t="s">
        <v>8</v>
      </c>
      <c r="C4594" s="1" t="n">
        <v>42265.80210648148</v>
      </c>
      <c r="D4594" t="s">
        <v>15311</v>
      </c>
      <c r="E4594" t="s">
        <v>24</v>
      </c>
      <c r="F4594" t="s">
        <v>25</v>
      </c>
      <c r="G4594" t="s">
        <v>15312</v>
      </c>
      <c r="H4594" t="s">
        <v>15313</v>
      </c>
    </row>
    <row r="4595" spans="1:8">
      <c r="A4595" t="n">
        <v>4595</v>
      </c>
      <c r="B4595" t="s">
        <v>8</v>
      </c>
      <c r="C4595" s="1" t="n">
        <v>42321.12295138889</v>
      </c>
      <c r="D4595" t="s">
        <v>15314</v>
      </c>
      <c r="E4595" t="s">
        <v>8597</v>
      </c>
      <c r="F4595" t="s">
        <v>15315</v>
      </c>
      <c r="G4595" t="s">
        <v>15316</v>
      </c>
      <c r="H4595" t="s">
        <v>15317</v>
      </c>
    </row>
    <row r="4596" spans="1:8">
      <c r="A4596" t="n">
        <v>4596</v>
      </c>
      <c r="B4596" t="s">
        <v>8</v>
      </c>
      <c r="C4596" s="1" t="n">
        <v>40057.64520833334</v>
      </c>
      <c r="D4596" t="s">
        <v>15318</v>
      </c>
      <c r="E4596" t="s">
        <v>2194</v>
      </c>
      <c r="F4596" t="s">
        <v>2195</v>
      </c>
      <c r="G4596" t="s">
        <v>15319</v>
      </c>
      <c r="H4596" t="s">
        <v>15320</v>
      </c>
    </row>
    <row r="4597" spans="1:8">
      <c r="A4597" t="n">
        <v>4597</v>
      </c>
      <c r="B4597" t="s">
        <v>8</v>
      </c>
      <c r="C4597" s="1" t="n">
        <v>41875.11126157407</v>
      </c>
      <c r="D4597" t="s">
        <v>15321</v>
      </c>
      <c r="E4597" t="s">
        <v>15322</v>
      </c>
      <c r="F4597" t="s">
        <v>15323</v>
      </c>
      <c r="G4597" t="s">
        <v>15324</v>
      </c>
      <c r="H4597" t="s">
        <v>15325</v>
      </c>
    </row>
    <row r="4598" spans="1:8">
      <c r="A4598" t="n">
        <v>4598</v>
      </c>
      <c r="B4598" t="s">
        <v>8</v>
      </c>
      <c r="C4598" s="1" t="n">
        <v>42213.86981481482</v>
      </c>
      <c r="D4598" t="s">
        <v>15326</v>
      </c>
      <c r="E4598" t="s">
        <v>9613</v>
      </c>
      <c r="F4598" t="s">
        <v>56</v>
      </c>
      <c r="G4598" t="s">
        <v>15327</v>
      </c>
      <c r="H4598" t="s">
        <v>15328</v>
      </c>
    </row>
    <row r="4599" spans="1:8">
      <c r="A4599" t="n">
        <v>4599</v>
      </c>
      <c r="B4599" t="s">
        <v>8</v>
      </c>
      <c r="C4599" s="1" t="n">
        <v>39699.93898148148</v>
      </c>
      <c r="D4599" t="s">
        <v>15329</v>
      </c>
      <c r="E4599" t="s">
        <v>376</v>
      </c>
      <c r="F4599" t="s">
        <v>7574</v>
      </c>
      <c r="G4599" t="s">
        <v>15330</v>
      </c>
      <c r="H4599" t="s">
        <v>15331</v>
      </c>
    </row>
    <row r="4600" spans="1:8">
      <c r="A4600" t="n">
        <v>4600</v>
      </c>
      <c r="B4600" t="s">
        <v>1</v>
      </c>
      <c r="C4600" s="1" t="n">
        <v>42337.85377314815</v>
      </c>
      <c r="D4600" t="s">
        <v>15332</v>
      </c>
      <c r="E4600" t="s">
        <v>30</v>
      </c>
      <c r="F4600" t="s">
        <v>1731</v>
      </c>
      <c r="G4600" t="s">
        <v>15333</v>
      </c>
      <c r="H4600" t="s">
        <v>15334</v>
      </c>
    </row>
    <row r="4601" spans="1:8">
      <c r="A4601" t="n">
        <v>4601</v>
      </c>
      <c r="B4601" t="s">
        <v>8</v>
      </c>
      <c r="C4601" s="1" t="n">
        <v>42062.98815972222</v>
      </c>
      <c r="D4601" t="s">
        <v>15335</v>
      </c>
      <c r="E4601" t="s">
        <v>4949</v>
      </c>
      <c r="F4601" t="s">
        <v>298</v>
      </c>
      <c r="G4601" t="s">
        <v>15336</v>
      </c>
      <c r="H4601" t="s">
        <v>15337</v>
      </c>
    </row>
    <row r="4602" spans="1:8">
      <c r="A4602" t="n">
        <v>4602</v>
      </c>
      <c r="B4602" t="s">
        <v>8</v>
      </c>
      <c r="C4602" s="1" t="n">
        <v>42070.14074074074</v>
      </c>
      <c r="D4602" t="s">
        <v>15338</v>
      </c>
      <c r="E4602" t="s">
        <v>6203</v>
      </c>
      <c r="F4602" t="s">
        <v>7024</v>
      </c>
      <c r="G4602" t="s">
        <v>15339</v>
      </c>
      <c r="H4602" t="s">
        <v>15340</v>
      </c>
    </row>
    <row r="4603" spans="1:8">
      <c r="A4603" t="n">
        <v>4603</v>
      </c>
      <c r="B4603" t="s">
        <v>1</v>
      </c>
      <c r="C4603" s="1" t="n">
        <v>42195.1319212963</v>
      </c>
      <c r="D4603" t="s">
        <v>15341</v>
      </c>
      <c r="E4603" t="s">
        <v>1731</v>
      </c>
      <c r="F4603" t="s">
        <v>15342</v>
      </c>
      <c r="G4603" t="s">
        <v>15343</v>
      </c>
      <c r="H4603" t="s">
        <v>15344</v>
      </c>
    </row>
    <row r="4604" spans="1:8">
      <c r="A4604" t="n">
        <v>4604</v>
      </c>
      <c r="B4604" t="s">
        <v>8</v>
      </c>
      <c r="C4604" s="1" t="n">
        <v>39611.73496527778</v>
      </c>
      <c r="D4604" t="s">
        <v>15345</v>
      </c>
      <c r="E4604" t="s">
        <v>4568</v>
      </c>
      <c r="F4604" t="s">
        <v>20</v>
      </c>
      <c r="G4604" t="s">
        <v>15346</v>
      </c>
      <c r="H4604" t="s">
        <v>15347</v>
      </c>
    </row>
    <row r="4605" spans="1:8">
      <c r="A4605" t="n">
        <v>4605</v>
      </c>
      <c r="B4605" t="s">
        <v>8</v>
      </c>
      <c r="C4605" s="1" t="n">
        <v>40750.48847222222</v>
      </c>
      <c r="D4605" t="s">
        <v>15348</v>
      </c>
      <c r="E4605" t="s">
        <v>72</v>
      </c>
      <c r="F4605" t="s">
        <v>72</v>
      </c>
      <c r="G4605" t="s">
        <v>15349</v>
      </c>
      <c r="H4605" t="s">
        <v>15350</v>
      </c>
    </row>
    <row r="4606" spans="1:8">
      <c r="A4606" t="n">
        <v>4606</v>
      </c>
      <c r="B4606" t="s">
        <v>8</v>
      </c>
      <c r="C4606" s="1" t="n">
        <v>42338.70278935185</v>
      </c>
      <c r="D4606" t="s">
        <v>15351</v>
      </c>
      <c r="E4606" t="s">
        <v>8990</v>
      </c>
      <c r="F4606" t="s">
        <v>8990</v>
      </c>
      <c r="G4606" t="s">
        <v>15352</v>
      </c>
      <c r="H4606" t="s">
        <v>15353</v>
      </c>
    </row>
    <row r="4607" spans="1:8">
      <c r="A4607" t="n">
        <v>4607</v>
      </c>
      <c r="B4607" t="s">
        <v>8</v>
      </c>
      <c r="C4607" s="1" t="n">
        <v>41919.97556712963</v>
      </c>
      <c r="D4607" t="s">
        <v>15354</v>
      </c>
      <c r="E4607" t="s">
        <v>25</v>
      </c>
      <c r="F4607" t="s">
        <v>15355</v>
      </c>
      <c r="G4607" t="s">
        <v>15356</v>
      </c>
      <c r="H4607" t="s">
        <v>15357</v>
      </c>
    </row>
    <row r="4608" spans="1:8">
      <c r="A4608" t="n">
        <v>4608</v>
      </c>
      <c r="B4608" t="s">
        <v>8</v>
      </c>
      <c r="C4608" s="1" t="n">
        <v>42423.95824074074</v>
      </c>
      <c r="D4608" t="s">
        <v>15358</v>
      </c>
      <c r="E4608" t="s">
        <v>15359</v>
      </c>
      <c r="F4608" t="s">
        <v>56</v>
      </c>
      <c r="G4608" t="s">
        <v>15360</v>
      </c>
      <c r="H4608" t="s">
        <v>15361</v>
      </c>
    </row>
    <row r="4609" spans="1:8">
      <c r="A4609" t="n">
        <v>4609</v>
      </c>
      <c r="B4609" t="s">
        <v>8</v>
      </c>
      <c r="C4609" s="1" t="n">
        <v>42132.79997685185</v>
      </c>
      <c r="D4609" t="s">
        <v>15362</v>
      </c>
      <c r="E4609" t="s">
        <v>1636</v>
      </c>
      <c r="F4609" t="s">
        <v>52</v>
      </c>
      <c r="G4609" t="s">
        <v>15363</v>
      </c>
      <c r="H4609" t="s">
        <v>15364</v>
      </c>
    </row>
    <row r="4610" spans="1:8">
      <c r="A4610" t="n">
        <v>4610</v>
      </c>
      <c r="B4610" t="s">
        <v>8</v>
      </c>
      <c r="C4610" s="1" t="n">
        <v>41761.62956018518</v>
      </c>
      <c r="D4610" t="s">
        <v>15365</v>
      </c>
      <c r="E4610" t="s">
        <v>15366</v>
      </c>
      <c r="F4610" t="s">
        <v>15367</v>
      </c>
      <c r="G4610" t="s">
        <v>15368</v>
      </c>
      <c r="H4610" t="s">
        <v>15369</v>
      </c>
    </row>
    <row r="4611" spans="1:8">
      <c r="A4611" t="n">
        <v>4611</v>
      </c>
      <c r="B4611" t="s">
        <v>8</v>
      </c>
      <c r="C4611" s="1" t="n">
        <v>42299.04351851852</v>
      </c>
      <c r="D4611" t="s">
        <v>15370</v>
      </c>
      <c r="E4611" t="s">
        <v>7254</v>
      </c>
      <c r="F4611" t="s">
        <v>15371</v>
      </c>
      <c r="G4611" t="s">
        <v>15372</v>
      </c>
      <c r="H4611" t="s">
        <v>15373</v>
      </c>
    </row>
    <row r="4612" spans="1:8">
      <c r="A4612" t="n">
        <v>4612</v>
      </c>
      <c r="B4612" t="s">
        <v>1</v>
      </c>
      <c r="C4612" s="1" t="n">
        <v>42261.95046296297</v>
      </c>
      <c r="D4612" t="s">
        <v>15374</v>
      </c>
      <c r="E4612" t="s">
        <v>30</v>
      </c>
      <c r="F4612" t="s">
        <v>1677</v>
      </c>
      <c r="G4612" t="s">
        <v>15375</v>
      </c>
      <c r="H4612" t="s">
        <v>15376</v>
      </c>
    </row>
    <row r="4613" spans="1:8">
      <c r="A4613" t="n">
        <v>4613</v>
      </c>
      <c r="B4613" t="s">
        <v>1</v>
      </c>
      <c r="C4613" s="1" t="n">
        <v>42168.69892361111</v>
      </c>
      <c r="D4613" t="s">
        <v>15377</v>
      </c>
      <c r="E4613" t="s">
        <v>7447</v>
      </c>
      <c r="F4613" t="s">
        <v>1264</v>
      </c>
      <c r="H4613" t="s">
        <v>15378</v>
      </c>
    </row>
    <row r="4614" spans="1:8">
      <c r="A4614" t="n">
        <v>4614</v>
      </c>
      <c r="B4614" t="s">
        <v>8</v>
      </c>
      <c r="C4614" s="1" t="n">
        <v>42298.0427662037</v>
      </c>
      <c r="D4614" t="s">
        <v>15379</v>
      </c>
      <c r="E4614" t="s">
        <v>15380</v>
      </c>
      <c r="F4614" t="s">
        <v>52</v>
      </c>
      <c r="G4614" t="s">
        <v>15381</v>
      </c>
      <c r="H4614" t="s">
        <v>15382</v>
      </c>
    </row>
    <row r="4615" spans="1:8">
      <c r="A4615" t="n">
        <v>4615</v>
      </c>
      <c r="B4615" t="s">
        <v>8</v>
      </c>
      <c r="C4615" s="1" t="n">
        <v>42145.14596064815</v>
      </c>
      <c r="D4615" t="s">
        <v>15383</v>
      </c>
      <c r="E4615" t="s">
        <v>11518</v>
      </c>
      <c r="F4615" t="s">
        <v>25</v>
      </c>
      <c r="G4615" t="s">
        <v>15384</v>
      </c>
      <c r="H4615" t="s">
        <v>15385</v>
      </c>
    </row>
    <row r="4616" spans="1:8">
      <c r="A4616" t="n">
        <v>4616</v>
      </c>
      <c r="B4616" t="s">
        <v>8</v>
      </c>
      <c r="C4616" s="1" t="n">
        <v>42052.82871527778</v>
      </c>
      <c r="D4616" t="s">
        <v>15386</v>
      </c>
      <c r="E4616" t="s">
        <v>25</v>
      </c>
      <c r="F4616" t="s">
        <v>2099</v>
      </c>
      <c r="G4616" t="s">
        <v>15387</v>
      </c>
      <c r="H4616" t="s">
        <v>15388</v>
      </c>
    </row>
    <row r="4617" spans="1:8">
      <c r="A4617" t="n">
        <v>4617</v>
      </c>
      <c r="B4617" t="s">
        <v>1</v>
      </c>
      <c r="C4617" s="1" t="n">
        <v>42269.77902777777</v>
      </c>
      <c r="D4617" t="s">
        <v>15389</v>
      </c>
      <c r="E4617" t="s">
        <v>8382</v>
      </c>
      <c r="F4617" t="s">
        <v>15390</v>
      </c>
      <c r="G4617" t="s">
        <v>15391</v>
      </c>
      <c r="H4617" t="s">
        <v>15392</v>
      </c>
    </row>
    <row r="4618" spans="1:8">
      <c r="A4618" t="n">
        <v>4618</v>
      </c>
      <c r="B4618" t="s">
        <v>8</v>
      </c>
      <c r="C4618" s="1" t="n">
        <v>42375.01643518519</v>
      </c>
      <c r="D4618" t="s">
        <v>15393</v>
      </c>
      <c r="E4618" t="s">
        <v>25</v>
      </c>
      <c r="F4618" t="s">
        <v>15394</v>
      </c>
      <c r="G4618" t="s">
        <v>15395</v>
      </c>
      <c r="H4618" t="s">
        <v>15396</v>
      </c>
    </row>
    <row r="4619" spans="1:8">
      <c r="A4619" t="n">
        <v>4619</v>
      </c>
      <c r="B4619" t="s">
        <v>8</v>
      </c>
      <c r="C4619" s="1" t="n">
        <v>41212.71376157407</v>
      </c>
      <c r="D4619" t="s">
        <v>15397</v>
      </c>
      <c r="E4619" t="s">
        <v>13945</v>
      </c>
      <c r="F4619" t="s">
        <v>56</v>
      </c>
      <c r="G4619" t="s">
        <v>15398</v>
      </c>
      <c r="H4619" t="s">
        <v>15399</v>
      </c>
    </row>
    <row r="4620" spans="1:8">
      <c r="A4620" t="n">
        <v>4620</v>
      </c>
      <c r="B4620" t="s">
        <v>8</v>
      </c>
      <c r="C4620" s="1" t="n">
        <v>39440.52075231481</v>
      </c>
      <c r="D4620" t="s">
        <v>15400</v>
      </c>
      <c r="E4620" t="s">
        <v>797</v>
      </c>
      <c r="F4620" t="s">
        <v>797</v>
      </c>
      <c r="G4620" t="s">
        <v>15401</v>
      </c>
      <c r="H4620" t="s">
        <v>15402</v>
      </c>
    </row>
    <row r="4621" spans="1:8">
      <c r="A4621" t="n">
        <v>4621</v>
      </c>
      <c r="B4621" t="s">
        <v>1</v>
      </c>
      <c r="C4621" s="1" t="n">
        <v>42033.87849537037</v>
      </c>
      <c r="D4621" t="s">
        <v>15403</v>
      </c>
      <c r="E4621" t="s">
        <v>15404</v>
      </c>
      <c r="F4621" t="s">
        <v>56</v>
      </c>
      <c r="G4621" t="s">
        <v>15405</v>
      </c>
      <c r="H4621" t="s">
        <v>15406</v>
      </c>
    </row>
    <row r="4622" spans="1:8">
      <c r="A4622" t="n">
        <v>4622</v>
      </c>
      <c r="B4622" t="s">
        <v>1</v>
      </c>
      <c r="C4622" s="1" t="n">
        <v>42149.64332175926</v>
      </c>
      <c r="D4622" t="s">
        <v>15407</v>
      </c>
      <c r="E4622" t="s">
        <v>30</v>
      </c>
      <c r="F4622" t="s">
        <v>25</v>
      </c>
      <c r="G4622" t="s">
        <v>15408</v>
      </c>
      <c r="H4622" t="s">
        <v>15409</v>
      </c>
    </row>
    <row r="4623" spans="1:8">
      <c r="A4623" t="n">
        <v>4623</v>
      </c>
      <c r="B4623" t="s">
        <v>1</v>
      </c>
      <c r="C4623" s="1" t="n">
        <v>42142.55186342593</v>
      </c>
      <c r="D4623" t="s">
        <v>15410</v>
      </c>
      <c r="E4623" t="s">
        <v>2099</v>
      </c>
      <c r="F4623" t="s">
        <v>25</v>
      </c>
      <c r="G4623" t="s">
        <v>15411</v>
      </c>
      <c r="H4623" t="s">
        <v>15412</v>
      </c>
    </row>
    <row r="4624" spans="1:8">
      <c r="A4624" t="n">
        <v>4624</v>
      </c>
      <c r="B4624" t="s">
        <v>1</v>
      </c>
      <c r="C4624" s="1" t="n">
        <v>42114.84107638889</v>
      </c>
      <c r="D4624" t="s">
        <v>15413</v>
      </c>
      <c r="E4624" t="s">
        <v>146</v>
      </c>
      <c r="F4624" t="s">
        <v>1144</v>
      </c>
      <c r="G4624">
        <f>?UTF-8?Q?Re=3A_Washington_Blade_Op=2DEd=3A_O=E2=80=99Malley=E2=80=99s_amnesia_o?=
	=?UTF-8?Q?n_marriage?=</f>
        <v/>
      </c>
      <c r="H4624" t="s">
        <v>15414</v>
      </c>
    </row>
    <row r="4625" spans="1:8">
      <c r="A4625" t="n">
        <v>4625</v>
      </c>
      <c r="B4625" t="s">
        <v>8</v>
      </c>
      <c r="C4625" s="1" t="n">
        <v>42161.12802083333</v>
      </c>
      <c r="D4625" t="s">
        <v>15415</v>
      </c>
      <c r="E4625" t="s">
        <v>15416</v>
      </c>
      <c r="F4625" t="s">
        <v>6675</v>
      </c>
      <c r="G4625" t="s">
        <v>15417</v>
      </c>
      <c r="H4625" t="s">
        <v>15418</v>
      </c>
    </row>
    <row r="4626" spans="1:8">
      <c r="A4626" t="n">
        <v>4626</v>
      </c>
      <c r="B4626" t="s">
        <v>8</v>
      </c>
      <c r="C4626" s="1" t="n">
        <v>42381.99462962963</v>
      </c>
      <c r="D4626" t="s">
        <v>15419</v>
      </c>
      <c r="E4626" t="s">
        <v>6759</v>
      </c>
      <c r="F4626" t="s">
        <v>25</v>
      </c>
      <c r="G4626" t="s">
        <v>15420</v>
      </c>
      <c r="H4626" t="s">
        <v>15421</v>
      </c>
    </row>
    <row r="4627" spans="1:8">
      <c r="A4627" t="n">
        <v>4627</v>
      </c>
      <c r="B4627" t="s">
        <v>1</v>
      </c>
      <c r="C4627" s="1" t="n">
        <v>42410.23145833334</v>
      </c>
      <c r="D4627" t="s">
        <v>15422</v>
      </c>
      <c r="E4627" t="s">
        <v>11536</v>
      </c>
      <c r="F4627" t="s">
        <v>25</v>
      </c>
      <c r="G4627" t="s">
        <v>15423</v>
      </c>
      <c r="H4627" t="s">
        <v>15424</v>
      </c>
    </row>
    <row r="4628" spans="1:8">
      <c r="A4628" t="n">
        <v>4628</v>
      </c>
      <c r="B4628" t="s">
        <v>8</v>
      </c>
      <c r="C4628" s="1" t="n">
        <v>41961.44582175926</v>
      </c>
      <c r="D4628" t="s">
        <v>15425</v>
      </c>
      <c r="E4628" t="s">
        <v>25</v>
      </c>
      <c r="F4628" t="s">
        <v>12737</v>
      </c>
      <c r="G4628" t="s">
        <v>15426</v>
      </c>
      <c r="H4628" t="s">
        <v>15427</v>
      </c>
    </row>
    <row r="4629" spans="1:8">
      <c r="A4629" t="n">
        <v>4629</v>
      </c>
      <c r="B4629" t="s">
        <v>8</v>
      </c>
      <c r="C4629" s="1" t="n">
        <v>40877.7705787037</v>
      </c>
      <c r="D4629" t="s">
        <v>15428</v>
      </c>
      <c r="E4629" t="s">
        <v>15429</v>
      </c>
      <c r="F4629" t="s">
        <v>15430</v>
      </c>
      <c r="G4629" t="s">
        <v>15431</v>
      </c>
      <c r="H4629" t="s">
        <v>15432</v>
      </c>
    </row>
    <row r="4630" spans="1:8">
      <c r="A4630" t="n">
        <v>4630</v>
      </c>
      <c r="B4630" t="s">
        <v>8</v>
      </c>
      <c r="C4630" s="1" t="n">
        <v>42439.5437037037</v>
      </c>
      <c r="D4630" t="s">
        <v>15433</v>
      </c>
      <c r="E4630" t="s">
        <v>3168</v>
      </c>
      <c r="F4630" t="s">
        <v>15434</v>
      </c>
      <c r="G4630" t="s">
        <v>15435</v>
      </c>
      <c r="H4630" t="s">
        <v>15436</v>
      </c>
    </row>
    <row r="4631" spans="1:8">
      <c r="A4631" t="n">
        <v>4631</v>
      </c>
      <c r="B4631" t="s">
        <v>8</v>
      </c>
      <c r="C4631" s="1" t="n">
        <v>42090.51798611111</v>
      </c>
      <c r="D4631" t="s">
        <v>15437</v>
      </c>
      <c r="E4631" t="s">
        <v>15438</v>
      </c>
      <c r="F4631" t="s">
        <v>1369</v>
      </c>
      <c r="G4631" t="s">
        <v>15439</v>
      </c>
      <c r="H4631" t="s">
        <v>15440</v>
      </c>
    </row>
    <row r="4632" spans="1:8">
      <c r="A4632" t="n">
        <v>4632</v>
      </c>
      <c r="B4632" t="s">
        <v>8</v>
      </c>
      <c r="C4632" s="1" t="n">
        <v>40899.84295138889</v>
      </c>
      <c r="D4632" t="s">
        <v>15441</v>
      </c>
      <c r="E4632" t="s">
        <v>1491</v>
      </c>
      <c r="F4632" t="s">
        <v>15442</v>
      </c>
      <c r="G4632" t="s">
        <v>15443</v>
      </c>
      <c r="H4632" t="s">
        <v>15444</v>
      </c>
    </row>
    <row r="4633" spans="1:8">
      <c r="A4633" t="n">
        <v>4633</v>
      </c>
      <c r="B4633" t="s">
        <v>8</v>
      </c>
      <c r="C4633" s="1" t="n">
        <v>42247.09755787037</v>
      </c>
      <c r="D4633" t="s">
        <v>15445</v>
      </c>
      <c r="E4633" t="s">
        <v>25</v>
      </c>
      <c r="F4633" t="s">
        <v>15446</v>
      </c>
      <c r="G4633" t="s">
        <v>15447</v>
      </c>
      <c r="H4633" t="s">
        <v>15448</v>
      </c>
    </row>
    <row r="4634" spans="1:8">
      <c r="A4634" t="n">
        <v>4634</v>
      </c>
      <c r="B4634" t="s">
        <v>1</v>
      </c>
      <c r="C4634" s="1" t="n">
        <v>42219.97390046297</v>
      </c>
      <c r="D4634" t="s">
        <v>15449</v>
      </c>
      <c r="E4634" t="s">
        <v>1144</v>
      </c>
      <c r="F4634" t="s">
        <v>25</v>
      </c>
      <c r="G4634" t="s">
        <v>15450</v>
      </c>
      <c r="H4634" t="s">
        <v>15451</v>
      </c>
    </row>
    <row r="4635" spans="1:8">
      <c r="A4635" t="n">
        <v>4635</v>
      </c>
      <c r="B4635" t="s">
        <v>8</v>
      </c>
      <c r="C4635" s="1" t="n">
        <v>41646.39596064815</v>
      </c>
      <c r="D4635" t="s">
        <v>15452</v>
      </c>
      <c r="E4635" t="s">
        <v>2099</v>
      </c>
      <c r="F4635" t="s">
        <v>56</v>
      </c>
      <c r="G4635" t="s">
        <v>15453</v>
      </c>
      <c r="H4635" t="s">
        <v>15454</v>
      </c>
    </row>
    <row r="4636" spans="1:8">
      <c r="A4636" t="n">
        <v>4636</v>
      </c>
      <c r="B4636" t="s">
        <v>8</v>
      </c>
      <c r="C4636" s="1" t="n">
        <v>39811.92042824074</v>
      </c>
      <c r="D4636" t="s">
        <v>15455</v>
      </c>
      <c r="E4636" t="s">
        <v>10346</v>
      </c>
      <c r="F4636" t="s">
        <v>56</v>
      </c>
      <c r="G4636" t="s">
        <v>15456</v>
      </c>
      <c r="H4636" t="s">
        <v>15457</v>
      </c>
    </row>
    <row r="4637" spans="1:8">
      <c r="A4637" t="n">
        <v>4637</v>
      </c>
      <c r="B4637" t="s">
        <v>8</v>
      </c>
      <c r="C4637" s="1" t="n">
        <v>42398.04585648148</v>
      </c>
      <c r="D4637" t="s">
        <v>15458</v>
      </c>
      <c r="E4637" t="s">
        <v>15459</v>
      </c>
      <c r="F4637" t="s">
        <v>52</v>
      </c>
      <c r="G4637" t="s">
        <v>15460</v>
      </c>
      <c r="H4637" t="s">
        <v>15461</v>
      </c>
    </row>
    <row r="4638" spans="1:8">
      <c r="A4638" t="n">
        <v>4638</v>
      </c>
      <c r="B4638" t="s">
        <v>1</v>
      </c>
      <c r="C4638" s="1" t="n">
        <v>42427.05881944444</v>
      </c>
      <c r="D4638" t="s">
        <v>15462</v>
      </c>
      <c r="E4638" t="s">
        <v>15463</v>
      </c>
      <c r="F4638" t="s">
        <v>25</v>
      </c>
      <c r="G4638" t="s">
        <v>15464</v>
      </c>
      <c r="H4638" t="s">
        <v>15465</v>
      </c>
    </row>
    <row r="4639" spans="1:8">
      <c r="A4639" t="n">
        <v>4639</v>
      </c>
      <c r="B4639" t="s">
        <v>8</v>
      </c>
      <c r="C4639" s="1" t="n">
        <v>39693.01886574074</v>
      </c>
      <c r="D4639" t="s">
        <v>15466</v>
      </c>
      <c r="E4639" t="s">
        <v>2032</v>
      </c>
      <c r="F4639" t="s">
        <v>15467</v>
      </c>
      <c r="G4639" t="s">
        <v>15468</v>
      </c>
      <c r="H4639" t="s">
        <v>15469</v>
      </c>
    </row>
    <row r="4640" spans="1:8">
      <c r="A4640" t="n">
        <v>4640</v>
      </c>
      <c r="B4640" t="s">
        <v>8</v>
      </c>
      <c r="C4640" s="1" t="n">
        <v>42132.43798611111</v>
      </c>
      <c r="D4640" t="s">
        <v>15470</v>
      </c>
      <c r="E4640" t="s">
        <v>30</v>
      </c>
      <c r="F4640" t="s">
        <v>9649</v>
      </c>
      <c r="G4640" t="s">
        <v>15471</v>
      </c>
      <c r="H4640" t="s">
        <v>15472</v>
      </c>
    </row>
    <row r="4641" spans="1:8">
      <c r="A4641" t="n">
        <v>4641</v>
      </c>
      <c r="B4641" t="s">
        <v>1</v>
      </c>
      <c r="C4641" s="1" t="n">
        <v>42264.49951388889</v>
      </c>
      <c r="D4641" t="s">
        <v>15473</v>
      </c>
      <c r="E4641" t="s">
        <v>7901</v>
      </c>
      <c r="F4641" t="s">
        <v>15474</v>
      </c>
      <c r="G4641" t="s">
        <v>15104</v>
      </c>
      <c r="H4641" t="s">
        <v>15475</v>
      </c>
    </row>
    <row r="4642" spans="1:8">
      <c r="A4642" t="n">
        <v>4642</v>
      </c>
      <c r="B4642" t="s">
        <v>8</v>
      </c>
      <c r="C4642" s="1" t="n">
        <v>42054.27932870371</v>
      </c>
      <c r="D4642" t="s">
        <v>15476</v>
      </c>
      <c r="E4642" t="s">
        <v>271</v>
      </c>
      <c r="F4642" t="s">
        <v>15477</v>
      </c>
      <c r="G4642" t="s">
        <v>15478</v>
      </c>
      <c r="H4642" t="s">
        <v>15479</v>
      </c>
    </row>
    <row r="4643" spans="1:8">
      <c r="A4643" t="n">
        <v>4643</v>
      </c>
      <c r="B4643" t="s">
        <v>8</v>
      </c>
      <c r="C4643" s="1" t="n">
        <v>42075.45369212963</v>
      </c>
      <c r="D4643" t="s">
        <v>15480</v>
      </c>
      <c r="E4643" t="s">
        <v>739</v>
      </c>
      <c r="F4643" t="s">
        <v>15481</v>
      </c>
      <c r="G4643" t="s">
        <v>15482</v>
      </c>
      <c r="H4643" t="s">
        <v>15483</v>
      </c>
    </row>
    <row r="4644" spans="1:8">
      <c r="A4644" t="n">
        <v>4644</v>
      </c>
      <c r="B4644" t="s">
        <v>8</v>
      </c>
      <c r="C4644" s="1" t="n">
        <v>39564.82751157408</v>
      </c>
      <c r="D4644" t="s">
        <v>15484</v>
      </c>
      <c r="E4644" t="s">
        <v>1891</v>
      </c>
      <c r="F4644" t="s">
        <v>376</v>
      </c>
      <c r="G4644" t="s">
        <v>15485</v>
      </c>
      <c r="H4644" t="s">
        <v>15486</v>
      </c>
    </row>
    <row r="4645" spans="1:8">
      <c r="A4645" t="n">
        <v>4645</v>
      </c>
      <c r="B4645" t="s">
        <v>8</v>
      </c>
      <c r="C4645" s="1" t="n">
        <v>41542.69265046297</v>
      </c>
      <c r="D4645" t="s">
        <v>15487</v>
      </c>
      <c r="E4645" t="s">
        <v>15488</v>
      </c>
      <c r="F4645" t="s">
        <v>283</v>
      </c>
      <c r="G4645" t="s">
        <v>15489</v>
      </c>
      <c r="H4645" t="s">
        <v>15490</v>
      </c>
    </row>
    <row r="4646" spans="1:8">
      <c r="A4646" t="n">
        <v>4646</v>
      </c>
      <c r="B4646" t="s">
        <v>8</v>
      </c>
      <c r="C4646" s="1" t="n">
        <v>42173.96248842592</v>
      </c>
      <c r="D4646" t="s">
        <v>15491</v>
      </c>
      <c r="E4646" t="s">
        <v>225</v>
      </c>
      <c r="F4646" t="s">
        <v>1293</v>
      </c>
      <c r="G4646" t="s">
        <v>15492</v>
      </c>
      <c r="H4646" t="s">
        <v>15493</v>
      </c>
    </row>
    <row r="4647" spans="1:8">
      <c r="A4647" t="n">
        <v>4647</v>
      </c>
      <c r="B4647" t="s">
        <v>8</v>
      </c>
      <c r="C4647" s="1" t="n">
        <v>42010.90113425926</v>
      </c>
      <c r="D4647" t="s">
        <v>15494</v>
      </c>
      <c r="E4647" t="s">
        <v>749</v>
      </c>
      <c r="F4647" t="s">
        <v>15495</v>
      </c>
      <c r="G4647" t="s">
        <v>15496</v>
      </c>
      <c r="H4647" t="s">
        <v>15497</v>
      </c>
    </row>
    <row r="4648" spans="1:8">
      <c r="A4648" t="n">
        <v>4648</v>
      </c>
      <c r="B4648" t="s">
        <v>8</v>
      </c>
      <c r="C4648" s="1" t="n">
        <v>39798.01180555556</v>
      </c>
      <c r="D4648" t="s">
        <v>15498</v>
      </c>
      <c r="E4648" t="s">
        <v>1808</v>
      </c>
      <c r="F4648" t="s">
        <v>15499</v>
      </c>
      <c r="G4648" t="s">
        <v>15500</v>
      </c>
      <c r="H4648" t="s">
        <v>15501</v>
      </c>
    </row>
    <row r="4649" spans="1:8">
      <c r="A4649" t="n">
        <v>4649</v>
      </c>
      <c r="B4649" t="s">
        <v>8</v>
      </c>
      <c r="C4649" s="1" t="n">
        <v>42361.71708333334</v>
      </c>
      <c r="D4649" t="s">
        <v>15502</v>
      </c>
      <c r="E4649" t="s">
        <v>581</v>
      </c>
      <c r="F4649" t="s">
        <v>15503</v>
      </c>
      <c r="G4649" t="s">
        <v>15504</v>
      </c>
      <c r="H4649" t="s">
        <v>15505</v>
      </c>
    </row>
    <row r="4650" spans="1:8">
      <c r="A4650" t="n">
        <v>4650</v>
      </c>
      <c r="B4650" t="s">
        <v>8</v>
      </c>
      <c r="C4650" s="1" t="n">
        <v>41795.68094907407</v>
      </c>
      <c r="D4650" t="s">
        <v>15506</v>
      </c>
      <c r="E4650" t="s">
        <v>15507</v>
      </c>
      <c r="F4650" t="s">
        <v>1507</v>
      </c>
      <c r="G4650" t="s">
        <v>15508</v>
      </c>
      <c r="H4650" t="s">
        <v>15509</v>
      </c>
    </row>
    <row r="4651" spans="1:8">
      <c r="A4651" t="n">
        <v>4651</v>
      </c>
      <c r="B4651" t="s">
        <v>8</v>
      </c>
      <c r="C4651" s="1" t="n">
        <v>42205.43553240741</v>
      </c>
      <c r="D4651" t="s">
        <v>15510</v>
      </c>
      <c r="E4651" t="s">
        <v>2099</v>
      </c>
      <c r="F4651" t="s">
        <v>25</v>
      </c>
      <c r="G4651" t="s">
        <v>15511</v>
      </c>
      <c r="H4651" t="s">
        <v>15512</v>
      </c>
    </row>
    <row r="4652" spans="1:8">
      <c r="A4652" t="n">
        <v>4652</v>
      </c>
      <c r="B4652" t="s">
        <v>8</v>
      </c>
      <c r="C4652" s="1" t="n">
        <v>39456.76814814815</v>
      </c>
      <c r="D4652" t="s">
        <v>15513</v>
      </c>
      <c r="E4652" t="s">
        <v>2393</v>
      </c>
      <c r="F4652" t="s">
        <v>15514</v>
      </c>
      <c r="G4652" t="s">
        <v>15515</v>
      </c>
      <c r="H4652" t="s">
        <v>15516</v>
      </c>
    </row>
    <row r="4653" spans="1:8">
      <c r="A4653" t="n">
        <v>4653</v>
      </c>
      <c r="B4653" t="s">
        <v>8</v>
      </c>
      <c r="C4653" s="1" t="n">
        <v>42212.74195601852</v>
      </c>
      <c r="D4653" t="s">
        <v>15517</v>
      </c>
      <c r="E4653" t="s">
        <v>15518</v>
      </c>
      <c r="F4653" t="s">
        <v>6619</v>
      </c>
      <c r="G4653" t="s">
        <v>15519</v>
      </c>
      <c r="H4653" t="s">
        <v>15520</v>
      </c>
    </row>
    <row r="4654" spans="1:8">
      <c r="A4654" t="n">
        <v>4654</v>
      </c>
      <c r="B4654" t="s">
        <v>8</v>
      </c>
      <c r="C4654" s="1" t="n">
        <v>42422.71152777778</v>
      </c>
      <c r="D4654" t="s">
        <v>15521</v>
      </c>
      <c r="E4654" t="s">
        <v>15522</v>
      </c>
      <c r="F4654" t="s">
        <v>6854</v>
      </c>
      <c r="G4654">
        <f>?UTF-8?B?U2F5IGhlbGxvIHRvIHRoZSBuZXcgU3RhcmJ1Y2tzIFJld2FyZHM=?=</f>
        <v/>
      </c>
      <c r="H4654" t="s">
        <v>15523</v>
      </c>
    </row>
    <row r="4655" spans="1:8">
      <c r="A4655" t="n">
        <v>4655</v>
      </c>
      <c r="B4655" t="s">
        <v>8</v>
      </c>
      <c r="C4655" s="1" t="n">
        <v>40438.54824074074</v>
      </c>
      <c r="D4655" t="s">
        <v>15524</v>
      </c>
      <c r="E4655" t="s">
        <v>15525</v>
      </c>
      <c r="F4655" t="s">
        <v>56</v>
      </c>
      <c r="G4655" t="s">
        <v>15526</v>
      </c>
      <c r="H4655" t="s">
        <v>15527</v>
      </c>
    </row>
    <row r="4656" spans="1:8">
      <c r="A4656" t="n">
        <v>4656</v>
      </c>
      <c r="B4656" t="s">
        <v>8</v>
      </c>
      <c r="C4656" s="1" t="n">
        <v>42259.58693287037</v>
      </c>
      <c r="D4656" t="s">
        <v>15528</v>
      </c>
      <c r="E4656" t="s">
        <v>2099</v>
      </c>
      <c r="F4656" t="s">
        <v>15529</v>
      </c>
      <c r="G4656" t="s">
        <v>15530</v>
      </c>
      <c r="H4656" t="s">
        <v>15531</v>
      </c>
    </row>
    <row r="4657" spans="1:8">
      <c r="A4657" t="n">
        <v>4657</v>
      </c>
      <c r="B4657" t="s">
        <v>8</v>
      </c>
      <c r="C4657" s="1" t="n">
        <v>42067.01123842593</v>
      </c>
      <c r="D4657" t="s">
        <v>15532</v>
      </c>
      <c r="E4657" t="s">
        <v>25</v>
      </c>
      <c r="F4657" t="s">
        <v>8167</v>
      </c>
      <c r="G4657" t="s">
        <v>15533</v>
      </c>
      <c r="H4657" t="s">
        <v>15534</v>
      </c>
    </row>
    <row r="4658" spans="1:8">
      <c r="A4658" t="n">
        <v>4658</v>
      </c>
      <c r="B4658" t="s">
        <v>1</v>
      </c>
      <c r="C4658" s="1" t="n">
        <v>42404.94951388889</v>
      </c>
      <c r="D4658" t="s">
        <v>15535</v>
      </c>
      <c r="E4658" t="s">
        <v>11480</v>
      </c>
      <c r="F4658" t="s">
        <v>15536</v>
      </c>
      <c r="G4658" t="s">
        <v>15537</v>
      </c>
      <c r="H4658" t="s">
        <v>15538</v>
      </c>
    </row>
    <row r="4659" spans="1:8">
      <c r="A4659" t="n">
        <v>4659</v>
      </c>
      <c r="B4659" t="s">
        <v>8</v>
      </c>
      <c r="C4659" s="1" t="n">
        <v>42021.00460648148</v>
      </c>
      <c r="D4659" t="s">
        <v>15539</v>
      </c>
      <c r="E4659" t="s">
        <v>13365</v>
      </c>
      <c r="F4659" t="s">
        <v>15540</v>
      </c>
      <c r="G4659" t="s">
        <v>15541</v>
      </c>
      <c r="H4659" t="s">
        <v>15542</v>
      </c>
    </row>
    <row r="4660" spans="1:8">
      <c r="A4660" t="n">
        <v>4660</v>
      </c>
      <c r="B4660" t="s">
        <v>8</v>
      </c>
      <c r="C4660" s="1" t="n">
        <v>40081.66909722222</v>
      </c>
      <c r="D4660" t="s">
        <v>15543</v>
      </c>
      <c r="E4660" t="s">
        <v>15544</v>
      </c>
      <c r="F4660" t="s">
        <v>20</v>
      </c>
      <c r="G4660" t="s">
        <v>15545</v>
      </c>
      <c r="H4660" t="s">
        <v>15546</v>
      </c>
    </row>
    <row r="4661" spans="1:8">
      <c r="A4661" t="n">
        <v>4661</v>
      </c>
      <c r="B4661" t="s">
        <v>8</v>
      </c>
      <c r="C4661" s="1" t="n">
        <v>42122.08557870371</v>
      </c>
      <c r="D4661" t="s">
        <v>15547</v>
      </c>
      <c r="E4661" t="s">
        <v>660</v>
      </c>
      <c r="F4661" t="s">
        <v>9533</v>
      </c>
      <c r="G4661" t="s">
        <v>15548</v>
      </c>
      <c r="H4661" t="s">
        <v>15549</v>
      </c>
    </row>
    <row r="4662" spans="1:8">
      <c r="A4662" t="n">
        <v>4662</v>
      </c>
      <c r="B4662" t="s">
        <v>8</v>
      </c>
      <c r="C4662" s="1" t="n">
        <v>42083.92907407408</v>
      </c>
      <c r="D4662" t="s">
        <v>15550</v>
      </c>
      <c r="E4662" t="s">
        <v>48</v>
      </c>
      <c r="F4662" t="s">
        <v>25</v>
      </c>
      <c r="G4662" t="s">
        <v>15551</v>
      </c>
      <c r="H4662" t="s">
        <v>15552</v>
      </c>
    </row>
    <row r="4663" spans="1:8">
      <c r="A4663" t="n">
        <v>4663</v>
      </c>
      <c r="B4663" t="s">
        <v>8</v>
      </c>
      <c r="C4663" s="1" t="n">
        <v>39746.88106481481</v>
      </c>
      <c r="D4663" t="s">
        <v>15553</v>
      </c>
      <c r="E4663" t="s">
        <v>56</v>
      </c>
      <c r="F4663" t="s">
        <v>56</v>
      </c>
      <c r="G4663" t="s">
        <v>15554</v>
      </c>
      <c r="H4663" t="s">
        <v>15555</v>
      </c>
    </row>
    <row r="4664" spans="1:8">
      <c r="A4664" t="n">
        <v>4664</v>
      </c>
      <c r="B4664" t="s">
        <v>1</v>
      </c>
      <c r="C4664" s="1" t="n">
        <v>42429.80751157407</v>
      </c>
      <c r="D4664" t="s">
        <v>15556</v>
      </c>
      <c r="E4664" t="s">
        <v>146</v>
      </c>
      <c r="F4664" t="s">
        <v>348</v>
      </c>
      <c r="G4664" t="s">
        <v>15557</v>
      </c>
      <c r="H4664" t="s">
        <v>15558</v>
      </c>
    </row>
    <row r="4665" spans="1:8">
      <c r="A4665" t="n">
        <v>4665</v>
      </c>
      <c r="B4665" t="s">
        <v>8</v>
      </c>
      <c r="C4665" s="1" t="n">
        <v>41887.77984953704</v>
      </c>
      <c r="D4665" t="s">
        <v>15559</v>
      </c>
      <c r="E4665" t="s">
        <v>15560</v>
      </c>
      <c r="F4665" t="s">
        <v>555</v>
      </c>
      <c r="G4665" t="s">
        <v>7317</v>
      </c>
      <c r="H4665" t="s">
        <v>15561</v>
      </c>
    </row>
    <row r="4666" spans="1:8">
      <c r="A4666" t="n">
        <v>4666</v>
      </c>
      <c r="B4666" t="s">
        <v>8</v>
      </c>
      <c r="C4666" s="1" t="n">
        <v>42096.99746527777</v>
      </c>
      <c r="D4666" t="s">
        <v>15562</v>
      </c>
      <c r="E4666" t="s">
        <v>15563</v>
      </c>
      <c r="F4666" t="s">
        <v>15564</v>
      </c>
      <c r="G4666" t="s">
        <v>15565</v>
      </c>
      <c r="H4666" t="s">
        <v>15566</v>
      </c>
    </row>
    <row r="4667" spans="1:8">
      <c r="A4667" t="n">
        <v>4667</v>
      </c>
      <c r="B4667" t="s">
        <v>8</v>
      </c>
      <c r="C4667" s="1" t="n">
        <v>39615.85353009259</v>
      </c>
      <c r="D4667" t="s">
        <v>15567</v>
      </c>
      <c r="E4667" t="s">
        <v>15568</v>
      </c>
      <c r="F4667" t="s">
        <v>20</v>
      </c>
      <c r="G4667" t="s">
        <v>15569</v>
      </c>
      <c r="H4667" t="s">
        <v>15570</v>
      </c>
    </row>
    <row r="4668" spans="1:8">
      <c r="A4668" t="n">
        <v>4668</v>
      </c>
      <c r="B4668" t="s">
        <v>1</v>
      </c>
      <c r="C4668" s="1" t="n">
        <v>42074.07207175926</v>
      </c>
      <c r="D4668" t="s">
        <v>15571</v>
      </c>
      <c r="E4668" t="s">
        <v>6203</v>
      </c>
      <c r="F4668" t="s">
        <v>25</v>
      </c>
      <c r="G4668" t="s">
        <v>15572</v>
      </c>
      <c r="H4668" t="s">
        <v>15573</v>
      </c>
    </row>
    <row r="4669" spans="1:8">
      <c r="A4669" t="n">
        <v>4669</v>
      </c>
      <c r="B4669" t="s">
        <v>8</v>
      </c>
      <c r="C4669" s="1" t="n">
        <v>42037.7974537037</v>
      </c>
      <c r="D4669" t="s">
        <v>15574</v>
      </c>
      <c r="E4669" t="s">
        <v>15575</v>
      </c>
      <c r="F4669" t="s">
        <v>15576</v>
      </c>
      <c r="G4669" t="s">
        <v>15577</v>
      </c>
      <c r="H4669" t="s">
        <v>15578</v>
      </c>
    </row>
    <row r="4670" spans="1:8">
      <c r="A4670" t="n">
        <v>4670</v>
      </c>
      <c r="B4670" t="s">
        <v>8</v>
      </c>
      <c r="C4670" s="1" t="n">
        <v>42112.67346064815</v>
      </c>
      <c r="D4670" t="s">
        <v>15579</v>
      </c>
      <c r="E4670" t="s">
        <v>10879</v>
      </c>
      <c r="F4670" t="s">
        <v>1264</v>
      </c>
      <c r="G4670" t="s">
        <v>15580</v>
      </c>
      <c r="H4670" t="s">
        <v>15581</v>
      </c>
    </row>
    <row r="4671" spans="1:8">
      <c r="A4671" t="n">
        <v>4671</v>
      </c>
      <c r="B4671" t="s">
        <v>8</v>
      </c>
      <c r="C4671" s="1" t="n">
        <v>41656.1044212963</v>
      </c>
      <c r="D4671" t="s">
        <v>15582</v>
      </c>
      <c r="E4671" t="s">
        <v>7792</v>
      </c>
      <c r="F4671" t="s">
        <v>25</v>
      </c>
      <c r="G4671" t="s">
        <v>12784</v>
      </c>
      <c r="H4671" t="s">
        <v>15583</v>
      </c>
    </row>
    <row r="4672" spans="1:8">
      <c r="A4672" t="n">
        <v>4672</v>
      </c>
      <c r="B4672" t="s">
        <v>1</v>
      </c>
      <c r="C4672" s="1" t="n">
        <v>42398.98929398148</v>
      </c>
      <c r="D4672" t="s">
        <v>15584</v>
      </c>
      <c r="E4672" t="s">
        <v>24</v>
      </c>
      <c r="F4672" t="s">
        <v>25</v>
      </c>
      <c r="G4672" t="s">
        <v>15585</v>
      </c>
      <c r="H4672" t="s">
        <v>15586</v>
      </c>
    </row>
    <row r="4673" spans="1:8">
      <c r="A4673" t="n">
        <v>4673</v>
      </c>
      <c r="B4673" t="s">
        <v>8</v>
      </c>
      <c r="C4673" s="1" t="n">
        <v>40753.05710648148</v>
      </c>
      <c r="D4673" t="s">
        <v>15587</v>
      </c>
      <c r="E4673" t="s">
        <v>15588</v>
      </c>
      <c r="F4673" t="s">
        <v>15589</v>
      </c>
      <c r="G4673" t="s">
        <v>15590</v>
      </c>
      <c r="H4673" t="s">
        <v>15591</v>
      </c>
    </row>
    <row r="4674" spans="1:8">
      <c r="A4674" t="n">
        <v>4674</v>
      </c>
      <c r="B4674" t="s">
        <v>8</v>
      </c>
      <c r="C4674" s="1" t="n">
        <v>40449.20321759259</v>
      </c>
      <c r="D4674" t="s">
        <v>15592</v>
      </c>
      <c r="E4674" t="s">
        <v>2194</v>
      </c>
      <c r="G4674" t="s">
        <v>15593</v>
      </c>
      <c r="H4674" t="s">
        <v>15594</v>
      </c>
    </row>
    <row r="4675" spans="1:8">
      <c r="A4675" t="n">
        <v>4675</v>
      </c>
      <c r="B4675" t="s">
        <v>1</v>
      </c>
      <c r="C4675" s="1" t="n">
        <v>42067.14487268519</v>
      </c>
      <c r="D4675" t="s">
        <v>15595</v>
      </c>
      <c r="E4675" t="s">
        <v>15596</v>
      </c>
      <c r="F4675" t="s">
        <v>9421</v>
      </c>
      <c r="G4675" t="s">
        <v>15597</v>
      </c>
      <c r="H4675" t="s">
        <v>15598</v>
      </c>
    </row>
    <row r="4676" spans="1:8">
      <c r="A4676" t="n">
        <v>4676</v>
      </c>
      <c r="B4676" t="s">
        <v>8</v>
      </c>
      <c r="C4676" s="1" t="n">
        <v>42047.90831018519</v>
      </c>
      <c r="D4676" t="s">
        <v>15599</v>
      </c>
      <c r="E4676" t="s">
        <v>111</v>
      </c>
      <c r="F4676" t="s">
        <v>52</v>
      </c>
      <c r="G4676" t="s">
        <v>15600</v>
      </c>
      <c r="H4676" t="s">
        <v>15601</v>
      </c>
    </row>
    <row r="4677" spans="1:8">
      <c r="A4677" t="n">
        <v>4677</v>
      </c>
      <c r="B4677" t="s">
        <v>1</v>
      </c>
      <c r="C4677" s="1" t="n">
        <v>42185.97741898148</v>
      </c>
      <c r="D4677" t="s">
        <v>15602</v>
      </c>
      <c r="E4677" t="s">
        <v>225</v>
      </c>
      <c r="F4677" t="s">
        <v>1362</v>
      </c>
      <c r="G4677" t="s">
        <v>15603</v>
      </c>
      <c r="H4677" t="s">
        <v>15604</v>
      </c>
    </row>
    <row r="4678" spans="1:8">
      <c r="A4678" t="n">
        <v>4678</v>
      </c>
      <c r="B4678" t="s">
        <v>8</v>
      </c>
      <c r="C4678" s="1" t="n">
        <v>42320.19357638889</v>
      </c>
      <c r="D4678" t="s">
        <v>15605</v>
      </c>
      <c r="E4678" t="s">
        <v>323</v>
      </c>
      <c r="F4678" t="s">
        <v>132</v>
      </c>
      <c r="G4678" t="s">
        <v>15606</v>
      </c>
      <c r="H4678" t="s">
        <v>15607</v>
      </c>
    </row>
    <row r="4679" spans="1:8">
      <c r="A4679" t="n">
        <v>4679</v>
      </c>
      <c r="B4679" t="s">
        <v>8</v>
      </c>
      <c r="C4679" s="1" t="n">
        <v>42115.61708333333</v>
      </c>
      <c r="D4679" t="s">
        <v>15608</v>
      </c>
      <c r="E4679" t="s">
        <v>15609</v>
      </c>
      <c r="F4679" t="s">
        <v>15610</v>
      </c>
      <c r="G4679" t="s">
        <v>15611</v>
      </c>
      <c r="H4679" t="s">
        <v>15612</v>
      </c>
    </row>
    <row r="4680" spans="1:8">
      <c r="A4680" t="n">
        <v>4680</v>
      </c>
      <c r="B4680" t="s">
        <v>1</v>
      </c>
      <c r="C4680" s="1" t="n">
        <v>42267.90195601852</v>
      </c>
      <c r="D4680" t="s">
        <v>15613</v>
      </c>
      <c r="E4680" t="s">
        <v>132</v>
      </c>
      <c r="F4680" t="s">
        <v>497</v>
      </c>
      <c r="G4680" t="s">
        <v>15614</v>
      </c>
      <c r="H4680" t="s">
        <v>15615</v>
      </c>
    </row>
    <row r="4681" spans="1:8">
      <c r="A4681" t="n">
        <v>4681</v>
      </c>
      <c r="B4681" t="s">
        <v>8</v>
      </c>
      <c r="C4681" s="1" t="n">
        <v>39764.52649305556</v>
      </c>
      <c r="D4681" t="s">
        <v>15616</v>
      </c>
      <c r="E4681" t="s">
        <v>56</v>
      </c>
      <c r="F4681" t="s">
        <v>7918</v>
      </c>
      <c r="G4681" t="s">
        <v>15617</v>
      </c>
      <c r="H4681" t="s">
        <v>15618</v>
      </c>
    </row>
    <row r="4682" spans="1:8">
      <c r="A4682" t="n">
        <v>4682</v>
      </c>
      <c r="B4682" t="s">
        <v>8</v>
      </c>
      <c r="C4682" s="1" t="n">
        <v>42258.64407407407</v>
      </c>
      <c r="D4682" t="s">
        <v>15619</v>
      </c>
      <c r="E4682" t="s">
        <v>15620</v>
      </c>
      <c r="F4682" t="s">
        <v>25</v>
      </c>
      <c r="G4682" t="s">
        <v>15621</v>
      </c>
      <c r="H4682" t="s">
        <v>15622</v>
      </c>
    </row>
    <row r="4683" spans="1:8">
      <c r="A4683" t="n">
        <v>4683</v>
      </c>
      <c r="B4683" t="s">
        <v>8</v>
      </c>
      <c r="C4683" s="1" t="n">
        <v>42245.16657407407</v>
      </c>
      <c r="D4683" t="s">
        <v>15623</v>
      </c>
      <c r="E4683" t="s">
        <v>15624</v>
      </c>
      <c r="F4683" t="s">
        <v>15625</v>
      </c>
      <c r="G4683" t="s">
        <v>15626</v>
      </c>
      <c r="H4683" t="s">
        <v>15627</v>
      </c>
    </row>
    <row r="4684" spans="1:8">
      <c r="A4684" t="n">
        <v>4684</v>
      </c>
      <c r="B4684" t="s">
        <v>8</v>
      </c>
      <c r="C4684" s="1" t="n">
        <v>42237.66630787037</v>
      </c>
      <c r="D4684" t="s">
        <v>15628</v>
      </c>
      <c r="E4684" t="s">
        <v>2099</v>
      </c>
      <c r="F4684" t="s">
        <v>25</v>
      </c>
      <c r="G4684" t="s">
        <v>15629</v>
      </c>
      <c r="H4684" t="s">
        <v>15630</v>
      </c>
    </row>
    <row r="4685" spans="1:8">
      <c r="A4685" t="n">
        <v>4685</v>
      </c>
      <c r="B4685" t="s">
        <v>8</v>
      </c>
      <c r="C4685" s="1" t="n">
        <v>42086.90818287037</v>
      </c>
      <c r="D4685" t="s">
        <v>15631</v>
      </c>
      <c r="E4685" t="s">
        <v>3232</v>
      </c>
      <c r="F4685" t="s">
        <v>3233</v>
      </c>
      <c r="G4685" t="s">
        <v>15632</v>
      </c>
      <c r="H4685" t="s">
        <v>15633</v>
      </c>
    </row>
    <row r="4686" spans="1:8">
      <c r="A4686" t="n">
        <v>4686</v>
      </c>
      <c r="B4686" t="s">
        <v>1</v>
      </c>
      <c r="C4686" s="1" t="n">
        <v>42250.19152777778</v>
      </c>
      <c r="D4686" t="s">
        <v>15634</v>
      </c>
      <c r="E4686" t="s">
        <v>15635</v>
      </c>
      <c r="F4686" t="s">
        <v>25</v>
      </c>
      <c r="G4686" t="s">
        <v>15636</v>
      </c>
      <c r="H4686" t="s">
        <v>15637</v>
      </c>
    </row>
    <row r="4687" spans="1:8">
      <c r="A4687" t="n">
        <v>4687</v>
      </c>
      <c r="B4687" t="s">
        <v>8</v>
      </c>
      <c r="C4687" s="1" t="n">
        <v>40199.79525462963</v>
      </c>
      <c r="D4687" t="s">
        <v>15638</v>
      </c>
      <c r="E4687" t="s">
        <v>1224</v>
      </c>
      <c r="F4687" t="s">
        <v>11</v>
      </c>
      <c r="G4687" t="s">
        <v>15639</v>
      </c>
      <c r="H4687" t="s">
        <v>15640</v>
      </c>
    </row>
    <row r="4688" spans="1:8">
      <c r="A4688" t="n">
        <v>4688</v>
      </c>
      <c r="B4688" t="s">
        <v>1</v>
      </c>
      <c r="C4688" s="1" t="n">
        <v>42076.57825231482</v>
      </c>
      <c r="D4688" t="s">
        <v>15641</v>
      </c>
      <c r="E4688" t="s">
        <v>1108</v>
      </c>
      <c r="F4688" t="s">
        <v>8393</v>
      </c>
      <c r="G4688" t="s">
        <v>15642</v>
      </c>
      <c r="H4688" t="s">
        <v>15643</v>
      </c>
    </row>
    <row r="4689" spans="1:8">
      <c r="A4689" t="n">
        <v>4689</v>
      </c>
      <c r="B4689" t="s">
        <v>8</v>
      </c>
      <c r="C4689" s="1" t="n">
        <v>42398.29166666666</v>
      </c>
      <c r="D4689" t="s">
        <v>15644</v>
      </c>
      <c r="E4689" t="s">
        <v>509</v>
      </c>
      <c r="F4689" t="s">
        <v>52</v>
      </c>
      <c r="G4689">
        <f>?utf-8?B?VHJhbnNhdGxhbnRpYyBUYWtlOiBH?=
 =?utf-8?B?ZXJtYW554oCZcyBEZWZlbnNlIEJ1ZGdldCBJbmNyZWFzZTogQW5hbHl0aWNh?=
 =?utf-8?B?bGx5IFdyb25nIGJ1dCBQb2xpdGljYWxseSBSaWdodA==?=</f>
        <v/>
      </c>
      <c r="H4689" t="s">
        <v>15645</v>
      </c>
    </row>
    <row r="4690" spans="1:8">
      <c r="A4690" t="n">
        <v>4690</v>
      </c>
      <c r="B4690" t="s">
        <v>8</v>
      </c>
      <c r="C4690" s="1" t="n">
        <v>39967.7941087963</v>
      </c>
      <c r="D4690" t="s">
        <v>15646</v>
      </c>
      <c r="E4690" t="s">
        <v>1112</v>
      </c>
      <c r="F4690" t="s">
        <v>15647</v>
      </c>
      <c r="G4690" t="s">
        <v>15648</v>
      </c>
      <c r="H4690" t="s">
        <v>15649</v>
      </c>
    </row>
    <row r="4691" spans="1:8">
      <c r="A4691" t="n">
        <v>4691</v>
      </c>
      <c r="B4691" t="s">
        <v>8</v>
      </c>
      <c r="C4691" s="1" t="n">
        <v>39743.97878472223</v>
      </c>
      <c r="D4691" t="s">
        <v>15650</v>
      </c>
      <c r="E4691" t="s">
        <v>12397</v>
      </c>
      <c r="F4691" t="s">
        <v>56</v>
      </c>
      <c r="G4691" t="s">
        <v>15651</v>
      </c>
      <c r="H4691" t="s">
        <v>15652</v>
      </c>
    </row>
    <row r="4692" spans="1:8">
      <c r="A4692" t="n">
        <v>4692</v>
      </c>
      <c r="B4692" t="s">
        <v>8</v>
      </c>
      <c r="C4692" s="1" t="n">
        <v>41859.76467592592</v>
      </c>
      <c r="D4692" t="s">
        <v>15653</v>
      </c>
      <c r="E4692" t="s">
        <v>15654</v>
      </c>
      <c r="F4692" t="s">
        <v>150</v>
      </c>
      <c r="G4692" t="s">
        <v>15655</v>
      </c>
      <c r="H4692" t="s">
        <v>15656</v>
      </c>
    </row>
    <row r="4693" spans="1:8">
      <c r="A4693" t="n">
        <v>4693</v>
      </c>
      <c r="B4693" t="s">
        <v>1</v>
      </c>
      <c r="C4693" s="1" t="n">
        <v>42415.68181712963</v>
      </c>
      <c r="D4693" t="s">
        <v>15657</v>
      </c>
      <c r="E4693" t="s">
        <v>6554</v>
      </c>
      <c r="F4693" t="s">
        <v>15658</v>
      </c>
      <c r="G4693" t="s">
        <v>13846</v>
      </c>
      <c r="H4693" t="s">
        <v>15659</v>
      </c>
    </row>
    <row r="4694" spans="1:8">
      <c r="A4694" t="n">
        <v>4694</v>
      </c>
      <c r="B4694" t="s">
        <v>1</v>
      </c>
      <c r="C4694" s="1" t="n">
        <v>42278.97206018519</v>
      </c>
      <c r="D4694" t="s">
        <v>15660</v>
      </c>
      <c r="E4694" t="s">
        <v>146</v>
      </c>
      <c r="F4694" t="s">
        <v>15661</v>
      </c>
      <c r="G4694" t="s">
        <v>15662</v>
      </c>
      <c r="H4694" t="s">
        <v>15663</v>
      </c>
    </row>
    <row r="4695" spans="1:8">
      <c r="A4695" t="n">
        <v>4695</v>
      </c>
      <c r="B4695" t="s">
        <v>1</v>
      </c>
      <c r="C4695" s="1" t="n">
        <v>42360.74627314815</v>
      </c>
      <c r="D4695" t="s">
        <v>15664</v>
      </c>
      <c r="E4695" t="s">
        <v>15665</v>
      </c>
      <c r="G4695" t="s">
        <v>15666</v>
      </c>
      <c r="H4695" t="s">
        <v>15667</v>
      </c>
    </row>
    <row r="4696" spans="1:8">
      <c r="A4696" t="n">
        <v>4696</v>
      </c>
      <c r="B4696" t="s">
        <v>8</v>
      </c>
      <c r="C4696" s="1" t="n">
        <v>41780.51875</v>
      </c>
      <c r="D4696" t="s">
        <v>15668</v>
      </c>
      <c r="E4696" t="s">
        <v>9115</v>
      </c>
      <c r="F4696" t="s">
        <v>25</v>
      </c>
      <c r="G4696" t="s">
        <v>15669</v>
      </c>
      <c r="H4696" t="s">
        <v>15670</v>
      </c>
    </row>
    <row r="4697" spans="1:8">
      <c r="A4697" t="n">
        <v>4697</v>
      </c>
      <c r="B4697" t="s">
        <v>8</v>
      </c>
      <c r="C4697" s="1" t="n">
        <v>42228.03462962963</v>
      </c>
      <c r="D4697" t="s">
        <v>15671</v>
      </c>
      <c r="E4697" t="s">
        <v>25</v>
      </c>
      <c r="F4697" t="s">
        <v>7313</v>
      </c>
      <c r="G4697" t="s">
        <v>15672</v>
      </c>
      <c r="H4697" t="s">
        <v>15673</v>
      </c>
    </row>
    <row r="4698" spans="1:8">
      <c r="A4698" t="n">
        <v>4698</v>
      </c>
      <c r="B4698" t="s">
        <v>8</v>
      </c>
      <c r="C4698" s="1" t="n">
        <v>42416.85564814815</v>
      </c>
      <c r="D4698" t="s">
        <v>15674</v>
      </c>
      <c r="E4698" t="s">
        <v>15675</v>
      </c>
      <c r="F4698" t="s">
        <v>56</v>
      </c>
      <c r="G4698">
        <f>?iso-8859-1?Q?Mitch_McConnell_is_Wrong_-_President?=
	=?iso-8859-1?Q?_Obama=92s_Supreme_Court_Nominee?=
	=?iso-8859-1?Q?_Must_Get_an_Up-or-Down_Vote?=</f>
        <v/>
      </c>
      <c r="H4698" t="s">
        <v>15676</v>
      </c>
    </row>
    <row r="4699" spans="1:8">
      <c r="A4699" t="n">
        <v>4699</v>
      </c>
      <c r="B4699" t="s">
        <v>8</v>
      </c>
      <c r="C4699" s="1" t="n">
        <v>41705.72495370371</v>
      </c>
      <c r="D4699" t="s">
        <v>15677</v>
      </c>
      <c r="E4699" t="s">
        <v>25</v>
      </c>
      <c r="F4699" t="s">
        <v>9307</v>
      </c>
      <c r="G4699" t="s">
        <v>15678</v>
      </c>
      <c r="H4699" t="s">
        <v>15679</v>
      </c>
    </row>
    <row r="4700" spans="1:8">
      <c r="A4700" t="n">
        <v>4700</v>
      </c>
      <c r="B4700" t="s">
        <v>8</v>
      </c>
      <c r="C4700" s="1" t="n">
        <v>42102.10141203704</v>
      </c>
      <c r="D4700" t="s">
        <v>15680</v>
      </c>
      <c r="E4700" t="s">
        <v>25</v>
      </c>
      <c r="F4700" t="s">
        <v>48</v>
      </c>
      <c r="G4700" t="s">
        <v>12116</v>
      </c>
      <c r="H4700" t="s">
        <v>15681</v>
      </c>
    </row>
    <row r="4701" spans="1:8">
      <c r="A4701" t="n">
        <v>4701</v>
      </c>
      <c r="B4701" t="s">
        <v>8</v>
      </c>
      <c r="C4701" s="1" t="n">
        <v>42275.03023148148</v>
      </c>
      <c r="D4701" t="s">
        <v>15682</v>
      </c>
      <c r="E4701" t="s">
        <v>25</v>
      </c>
      <c r="F4701" t="s">
        <v>9509</v>
      </c>
      <c r="G4701" t="s">
        <v>15683</v>
      </c>
      <c r="H4701" t="s">
        <v>15684</v>
      </c>
    </row>
    <row r="4702" spans="1:8">
      <c r="A4702" t="n">
        <v>4702</v>
      </c>
      <c r="B4702" t="s">
        <v>8</v>
      </c>
      <c r="C4702" s="1" t="n">
        <v>42373.72620370371</v>
      </c>
      <c r="D4702" t="s">
        <v>15685</v>
      </c>
      <c r="E4702" t="s">
        <v>7254</v>
      </c>
      <c r="F4702" t="s">
        <v>15686</v>
      </c>
      <c r="G4702" t="s">
        <v>15687</v>
      </c>
      <c r="H4702" t="s">
        <v>15688</v>
      </c>
    </row>
    <row r="4703" spans="1:8">
      <c r="A4703" t="n">
        <v>4703</v>
      </c>
      <c r="B4703" t="s">
        <v>8</v>
      </c>
      <c r="C4703" s="1" t="n">
        <v>39751.68503472222</v>
      </c>
      <c r="D4703" t="s">
        <v>15689</v>
      </c>
      <c r="E4703" t="s">
        <v>15690</v>
      </c>
      <c r="F4703" t="s">
        <v>20</v>
      </c>
      <c r="G4703" t="s">
        <v>15691</v>
      </c>
      <c r="H4703" t="s">
        <v>15692</v>
      </c>
    </row>
    <row r="4704" spans="1:8">
      <c r="A4704" t="n">
        <v>4704</v>
      </c>
      <c r="B4704" t="s">
        <v>8</v>
      </c>
      <c r="C4704" s="1" t="n">
        <v>42355.6483912037</v>
      </c>
      <c r="D4704" t="s">
        <v>15693</v>
      </c>
      <c r="E4704">
        <f>?utf-8?Q?S.=20Daniel=20Abraham=20Center=20for=20Middle=20East=20Peace?=
	&lt;info@centerpeace.org&gt;</f>
        <v/>
      </c>
      <c r="F4704" t="s">
        <v>52</v>
      </c>
      <c r="G4704">
        <f>?utf-8?Q?News=20Update=20=2D=20December=2017?=</f>
        <v/>
      </c>
      <c r="H4704" t="s">
        <v>15694</v>
      </c>
    </row>
    <row r="4705" spans="1:8">
      <c r="A4705" t="n">
        <v>4705</v>
      </c>
      <c r="B4705" t="s">
        <v>8</v>
      </c>
      <c r="C4705" s="1" t="n">
        <v>41959.5546412037</v>
      </c>
      <c r="D4705" t="s">
        <v>15695</v>
      </c>
      <c r="E4705" t="s">
        <v>4801</v>
      </c>
      <c r="F4705" t="s">
        <v>52</v>
      </c>
      <c r="G4705" t="s">
        <v>11088</v>
      </c>
      <c r="H4705" t="s">
        <v>15696</v>
      </c>
    </row>
    <row r="4706" spans="1:8">
      <c r="A4706" t="n">
        <v>4706</v>
      </c>
      <c r="B4706" t="s">
        <v>8</v>
      </c>
      <c r="C4706" s="1" t="n">
        <v>42014.10460648148</v>
      </c>
      <c r="D4706" t="s">
        <v>15697</v>
      </c>
      <c r="E4706" t="s">
        <v>15698</v>
      </c>
      <c r="F4706" t="s">
        <v>25</v>
      </c>
      <c r="G4706" t="s">
        <v>15699</v>
      </c>
      <c r="H4706" t="s">
        <v>15700</v>
      </c>
    </row>
    <row r="4707" spans="1:8">
      <c r="A4707" t="n">
        <v>4707</v>
      </c>
      <c r="B4707" t="s">
        <v>8</v>
      </c>
      <c r="C4707" s="1" t="n">
        <v>42330.79341435185</v>
      </c>
      <c r="D4707" t="s">
        <v>15701</v>
      </c>
      <c r="E4707" t="s">
        <v>4082</v>
      </c>
      <c r="F4707" t="s">
        <v>555</v>
      </c>
      <c r="G4707" t="s">
        <v>15702</v>
      </c>
      <c r="H4707" t="s">
        <v>15703</v>
      </c>
    </row>
    <row r="4708" spans="1:8">
      <c r="A4708" t="n">
        <v>4708</v>
      </c>
      <c r="B4708" t="s">
        <v>8</v>
      </c>
      <c r="C4708" s="1" t="n">
        <v>42380.74443287037</v>
      </c>
      <c r="D4708" t="s">
        <v>15704</v>
      </c>
      <c r="E4708" t="s">
        <v>25</v>
      </c>
      <c r="F4708" t="s">
        <v>348</v>
      </c>
      <c r="G4708" t="s">
        <v>15705</v>
      </c>
      <c r="H4708" t="s">
        <v>15706</v>
      </c>
    </row>
    <row r="4709" spans="1:8">
      <c r="A4709" t="n">
        <v>4709</v>
      </c>
      <c r="B4709" t="s">
        <v>8</v>
      </c>
      <c r="C4709" s="1" t="n">
        <v>40155.59489583333</v>
      </c>
      <c r="D4709" t="s">
        <v>15707</v>
      </c>
      <c r="E4709" t="s">
        <v>15708</v>
      </c>
      <c r="F4709" t="s">
        <v>376</v>
      </c>
      <c r="G4709" t="s">
        <v>15709</v>
      </c>
      <c r="H4709" t="s">
        <v>15710</v>
      </c>
    </row>
    <row r="4710" spans="1:8">
      <c r="A4710" t="n">
        <v>4710</v>
      </c>
      <c r="B4710" t="s">
        <v>8</v>
      </c>
      <c r="C4710" s="1" t="n">
        <v>39960.7457175926</v>
      </c>
      <c r="D4710" t="s">
        <v>15711</v>
      </c>
      <c r="E4710" t="s">
        <v>972</v>
      </c>
      <c r="F4710" t="s">
        <v>20</v>
      </c>
      <c r="G4710">
        <f>?windows-1252?Q?[big_campaign]_Tom_Andrews:_General_Casey=92s_Commen?=
 =?windows-1252?Q?ts_Contradict_President=92s_Iraq_Policy?=</f>
        <v/>
      </c>
      <c r="H4710" t="s">
        <v>15712</v>
      </c>
    </row>
    <row r="4711" spans="1:8">
      <c r="A4711" t="n">
        <v>4711</v>
      </c>
      <c r="B4711" t="s">
        <v>8</v>
      </c>
      <c r="C4711" s="1" t="n">
        <v>41529.64789351852</v>
      </c>
      <c r="D4711" t="s">
        <v>15713</v>
      </c>
      <c r="E4711" t="s">
        <v>15714</v>
      </c>
      <c r="F4711" t="s">
        <v>56</v>
      </c>
      <c r="G4711" t="s">
        <v>15715</v>
      </c>
      <c r="H4711" t="s">
        <v>15716</v>
      </c>
    </row>
    <row r="4712" spans="1:8">
      <c r="A4712" t="n">
        <v>4712</v>
      </c>
      <c r="B4712" t="s">
        <v>1</v>
      </c>
      <c r="C4712" s="1" t="n">
        <v>42188.68337962963</v>
      </c>
      <c r="D4712" t="s">
        <v>15717</v>
      </c>
      <c r="E4712" t="s">
        <v>984</v>
      </c>
      <c r="F4712" t="s">
        <v>30</v>
      </c>
      <c r="G4712" t="s">
        <v>12334</v>
      </c>
      <c r="H4712" t="s">
        <v>15718</v>
      </c>
    </row>
    <row r="4713" spans="1:8">
      <c r="A4713" t="n">
        <v>4713</v>
      </c>
      <c r="B4713" t="s">
        <v>8</v>
      </c>
      <c r="C4713" s="1" t="n">
        <v>42225.0053587963</v>
      </c>
      <c r="D4713" t="s">
        <v>15719</v>
      </c>
      <c r="E4713" t="s">
        <v>15720</v>
      </c>
      <c r="F4713" t="s">
        <v>10211</v>
      </c>
      <c r="G4713" t="s">
        <v>15721</v>
      </c>
      <c r="H4713" t="s">
        <v>15722</v>
      </c>
    </row>
    <row r="4714" spans="1:8">
      <c r="A4714" t="n">
        <v>4714</v>
      </c>
      <c r="B4714" t="s">
        <v>8</v>
      </c>
      <c r="C4714" s="1" t="n">
        <v>41739.96659722222</v>
      </c>
      <c r="D4714" t="s">
        <v>15723</v>
      </c>
      <c r="E4714" t="s">
        <v>13009</v>
      </c>
      <c r="F4714" t="s">
        <v>25</v>
      </c>
      <c r="G4714" t="s">
        <v>15724</v>
      </c>
      <c r="H4714" t="s">
        <v>15725</v>
      </c>
    </row>
    <row r="4715" spans="1:8">
      <c r="A4715" t="n">
        <v>4715</v>
      </c>
      <c r="B4715" t="s">
        <v>1</v>
      </c>
      <c r="C4715" s="1" t="n">
        <v>42292.21533564815</v>
      </c>
      <c r="D4715" t="s">
        <v>15726</v>
      </c>
      <c r="E4715" t="s">
        <v>6554</v>
      </c>
      <c r="F4715" t="s">
        <v>25</v>
      </c>
      <c r="G4715" t="s">
        <v>15727</v>
      </c>
      <c r="H4715" t="s">
        <v>15728</v>
      </c>
    </row>
    <row r="4716" spans="1:8">
      <c r="A4716" t="n">
        <v>4716</v>
      </c>
      <c r="B4716" t="s">
        <v>8</v>
      </c>
      <c r="C4716" s="1" t="n">
        <v>42381.88472222222</v>
      </c>
      <c r="D4716" t="s">
        <v>15729</v>
      </c>
      <c r="E4716" t="s">
        <v>24</v>
      </c>
      <c r="F4716" t="s">
        <v>25</v>
      </c>
      <c r="G4716" t="s">
        <v>15730</v>
      </c>
      <c r="H4716" t="s">
        <v>15731</v>
      </c>
    </row>
    <row r="4717" spans="1:8">
      <c r="A4717" t="n">
        <v>4717</v>
      </c>
      <c r="B4717" t="s">
        <v>8</v>
      </c>
      <c r="C4717" s="1" t="n">
        <v>41039.93797453704</v>
      </c>
      <c r="D4717" t="s">
        <v>15732</v>
      </c>
      <c r="E4717" t="s">
        <v>15733</v>
      </c>
      <c r="F4717" t="s">
        <v>56</v>
      </c>
      <c r="G4717" t="s">
        <v>15734</v>
      </c>
      <c r="H4717" t="s">
        <v>15735</v>
      </c>
    </row>
    <row r="4718" spans="1:8">
      <c r="A4718" t="n">
        <v>4718</v>
      </c>
      <c r="B4718" t="s">
        <v>8</v>
      </c>
      <c r="C4718" s="1" t="n">
        <v>42114.96166666667</v>
      </c>
      <c r="D4718" t="s">
        <v>15736</v>
      </c>
      <c r="E4718" t="s">
        <v>6675</v>
      </c>
      <c r="F4718" t="s">
        <v>1264</v>
      </c>
      <c r="G4718" t="s"/>
      <c r="H4718" t="s">
        <v>15737</v>
      </c>
    </row>
    <row r="4719" spans="1:8">
      <c r="A4719" t="n">
        <v>4719</v>
      </c>
      <c r="B4719" t="s">
        <v>8</v>
      </c>
      <c r="C4719" s="1" t="n">
        <v>39792.11538194444</v>
      </c>
      <c r="D4719" t="s">
        <v>15738</v>
      </c>
      <c r="E4719" t="s">
        <v>7926</v>
      </c>
      <c r="F4719" t="s">
        <v>15739</v>
      </c>
      <c r="G4719" t="s">
        <v>15740</v>
      </c>
      <c r="H4719" t="s">
        <v>15741</v>
      </c>
    </row>
    <row r="4720" spans="1:8">
      <c r="A4720" t="n">
        <v>4720</v>
      </c>
      <c r="B4720" t="s">
        <v>8</v>
      </c>
      <c r="C4720" s="1" t="n">
        <v>42114.78739583334</v>
      </c>
      <c r="D4720" t="s">
        <v>15742</v>
      </c>
      <c r="E4720" t="s">
        <v>7178</v>
      </c>
      <c r="F4720" t="s">
        <v>25</v>
      </c>
      <c r="G4720" t="s">
        <v>15743</v>
      </c>
      <c r="H4720" t="s">
        <v>15744</v>
      </c>
    </row>
    <row r="4721" spans="1:8">
      <c r="A4721" t="n">
        <v>4721</v>
      </c>
      <c r="B4721" t="s">
        <v>8</v>
      </c>
      <c r="C4721" s="1" t="n">
        <v>42327.03163194445</v>
      </c>
      <c r="D4721" t="s">
        <v>15745</v>
      </c>
      <c r="E4721" t="s">
        <v>15746</v>
      </c>
      <c r="F4721" t="s">
        <v>15747</v>
      </c>
      <c r="G4721" t="s">
        <v>15748</v>
      </c>
      <c r="H4721" t="s">
        <v>15749</v>
      </c>
    </row>
    <row r="4722" spans="1:8">
      <c r="A4722" t="n">
        <v>4722</v>
      </c>
      <c r="B4722" t="s">
        <v>8</v>
      </c>
      <c r="C4722" s="1" t="n">
        <v>41116.81925925926</v>
      </c>
      <c r="D4722" t="s">
        <v>15750</v>
      </c>
      <c r="E4722" t="s">
        <v>10</v>
      </c>
      <c r="F4722" t="s">
        <v>283</v>
      </c>
      <c r="G4722" t="s">
        <v>15751</v>
      </c>
      <c r="H4722" t="s">
        <v>15752</v>
      </c>
    </row>
    <row r="4723" spans="1:8">
      <c r="A4723" t="n">
        <v>4723</v>
      </c>
      <c r="B4723" t="s">
        <v>8</v>
      </c>
      <c r="C4723" s="1" t="n">
        <v>42266.20145833334</v>
      </c>
      <c r="D4723" t="s">
        <v>15753</v>
      </c>
      <c r="E4723" t="s">
        <v>25</v>
      </c>
      <c r="F4723" t="s">
        <v>15754</v>
      </c>
      <c r="G4723" t="s">
        <v>15755</v>
      </c>
      <c r="H4723" t="s">
        <v>15756</v>
      </c>
    </row>
    <row r="4724" spans="1:8">
      <c r="A4724" t="n">
        <v>4724</v>
      </c>
      <c r="B4724" t="s">
        <v>8</v>
      </c>
      <c r="C4724" s="1" t="n">
        <v>42332.54799768519</v>
      </c>
      <c r="D4724" t="s">
        <v>15757</v>
      </c>
      <c r="E4724" t="s">
        <v>3927</v>
      </c>
      <c r="F4724" t="s">
        <v>555</v>
      </c>
      <c r="G4724">
        <f>?utf-8?B?R3Vlc3QgT3BpbmlvbjogQ2hpY2tlbmhhd2tzIOKAkyBCZSBBZnJhaWQh?=</f>
        <v/>
      </c>
      <c r="H4724" t="s">
        <v>15758</v>
      </c>
    </row>
    <row r="4725" spans="1:8">
      <c r="A4725" t="n">
        <v>4725</v>
      </c>
      <c r="B4725" t="s">
        <v>8</v>
      </c>
      <c r="C4725" s="1" t="n">
        <v>41732.88452546296</v>
      </c>
      <c r="D4725" t="s">
        <v>15759</v>
      </c>
      <c r="E4725" t="s">
        <v>15760</v>
      </c>
      <c r="F4725" t="s">
        <v>9725</v>
      </c>
      <c r="G4725" t="s">
        <v>15761</v>
      </c>
      <c r="H4725" t="s">
        <v>15762</v>
      </c>
    </row>
    <row r="4726" spans="1:8">
      <c r="A4726" t="n">
        <v>4726</v>
      </c>
      <c r="B4726" t="s">
        <v>1</v>
      </c>
      <c r="C4726" s="1" t="n">
        <v>42420.9350462963</v>
      </c>
      <c r="D4726" t="s">
        <v>15763</v>
      </c>
      <c r="E4726" t="s">
        <v>7313</v>
      </c>
      <c r="F4726" t="s">
        <v>15764</v>
      </c>
      <c r="G4726" t="s">
        <v>15765</v>
      </c>
      <c r="H4726" t="s">
        <v>15766</v>
      </c>
    </row>
    <row r="4727" spans="1:8">
      <c r="A4727" t="n">
        <v>4727</v>
      </c>
      <c r="B4727" t="s">
        <v>8</v>
      </c>
      <c r="C4727" s="1" t="n">
        <v>42429.88002314815</v>
      </c>
      <c r="D4727" t="s">
        <v>15767</v>
      </c>
      <c r="E4727" t="s">
        <v>25</v>
      </c>
      <c r="F4727" t="s">
        <v>7313</v>
      </c>
      <c r="G4727" t="s">
        <v>15768</v>
      </c>
      <c r="H4727" t="s">
        <v>15769</v>
      </c>
    </row>
    <row r="4728" spans="1:8">
      <c r="A4728" t="n">
        <v>4728</v>
      </c>
      <c r="B4728" t="s">
        <v>8</v>
      </c>
      <c r="C4728" s="1" t="n">
        <v>40925.02731481481</v>
      </c>
      <c r="D4728" t="s">
        <v>15770</v>
      </c>
      <c r="E4728" t="s">
        <v>6203</v>
      </c>
      <c r="F4728" t="s">
        <v>15771</v>
      </c>
      <c r="G4728" t="s">
        <v>15772</v>
      </c>
      <c r="H4728" t="s">
        <v>15773</v>
      </c>
    </row>
    <row r="4729" spans="1:8">
      <c r="A4729" t="n">
        <v>4729</v>
      </c>
      <c r="B4729" t="s">
        <v>8</v>
      </c>
      <c r="C4729" s="1" t="n">
        <v>42340.0274537037</v>
      </c>
      <c r="D4729" t="s">
        <v>15774</v>
      </c>
      <c r="E4729" t="s">
        <v>13129</v>
      </c>
      <c r="F4729" t="s">
        <v>555</v>
      </c>
      <c r="G4729" t="s">
        <v>15775</v>
      </c>
      <c r="H4729" t="s">
        <v>15776</v>
      </c>
    </row>
    <row r="4730" spans="1:8">
      <c r="A4730" t="n">
        <v>4730</v>
      </c>
      <c r="B4730" t="s">
        <v>8</v>
      </c>
      <c r="C4730" s="1" t="n">
        <v>39580.71361111111</v>
      </c>
      <c r="D4730" t="s">
        <v>15777</v>
      </c>
      <c r="E4730" t="s">
        <v>15778</v>
      </c>
      <c r="F4730" t="s">
        <v>20</v>
      </c>
      <c r="G4730" t="s">
        <v>15779</v>
      </c>
      <c r="H4730" t="s">
        <v>15780</v>
      </c>
    </row>
    <row r="4731" spans="1:8">
      <c r="A4731" t="n">
        <v>4731</v>
      </c>
      <c r="B4731" t="s">
        <v>1</v>
      </c>
      <c r="C4731" s="1" t="n">
        <v>42370.68429398148</v>
      </c>
      <c r="D4731" t="s">
        <v>15781</v>
      </c>
      <c r="E4731" t="s">
        <v>6988</v>
      </c>
      <c r="F4731" t="s">
        <v>6559</v>
      </c>
      <c r="G4731" t="s">
        <v>15782</v>
      </c>
      <c r="H4731" t="s">
        <v>15783</v>
      </c>
    </row>
    <row r="4732" spans="1:8">
      <c r="A4732" t="n">
        <v>4732</v>
      </c>
      <c r="B4732" t="s">
        <v>8</v>
      </c>
      <c r="C4732" s="1" t="n">
        <v>41984.13734953704</v>
      </c>
      <c r="D4732" t="s">
        <v>15784</v>
      </c>
      <c r="E4732" t="s">
        <v>319</v>
      </c>
      <c r="F4732" t="s">
        <v>25</v>
      </c>
      <c r="G4732" t="s">
        <v>15785</v>
      </c>
      <c r="H4732" t="s">
        <v>15786</v>
      </c>
    </row>
    <row r="4733" spans="1:8">
      <c r="A4733" t="n">
        <v>4733</v>
      </c>
      <c r="B4733" t="s">
        <v>8</v>
      </c>
      <c r="C4733" s="1" t="n">
        <v>41877.69846064815</v>
      </c>
      <c r="D4733" t="s">
        <v>15787</v>
      </c>
      <c r="E4733" t="s">
        <v>15788</v>
      </c>
      <c r="F4733" t="s">
        <v>25</v>
      </c>
      <c r="G4733" t="s">
        <v>15789</v>
      </c>
      <c r="H4733" t="s">
        <v>15790</v>
      </c>
    </row>
    <row r="4734" spans="1:8">
      <c r="A4734" t="n">
        <v>4734</v>
      </c>
      <c r="B4734" t="s">
        <v>8</v>
      </c>
      <c r="C4734" s="1" t="n">
        <v>42322.70375</v>
      </c>
      <c r="D4734" t="s">
        <v>15791</v>
      </c>
      <c r="E4734" t="s">
        <v>15257</v>
      </c>
      <c r="F4734" t="s">
        <v>7089</v>
      </c>
      <c r="G4734" t="s">
        <v>15792</v>
      </c>
      <c r="H4734" t="s">
        <v>15793</v>
      </c>
    </row>
    <row r="4735" spans="1:8">
      <c r="A4735" t="n">
        <v>4735</v>
      </c>
      <c r="B4735" t="s">
        <v>8</v>
      </c>
      <c r="C4735" s="1" t="n">
        <v>42102.92350694445</v>
      </c>
      <c r="D4735" t="s">
        <v>15794</v>
      </c>
      <c r="E4735" t="s">
        <v>2099</v>
      </c>
      <c r="F4735" t="s">
        <v>25</v>
      </c>
      <c r="G4735" t="s">
        <v>15795</v>
      </c>
      <c r="H4735" t="s">
        <v>15796</v>
      </c>
    </row>
    <row r="4736" spans="1:8">
      <c r="A4736" t="n">
        <v>4736</v>
      </c>
      <c r="B4736" t="s">
        <v>8</v>
      </c>
      <c r="C4736" s="1" t="n">
        <v>41848.58717592592</v>
      </c>
      <c r="D4736" t="s">
        <v>15797</v>
      </c>
      <c r="E4736">
        <f>?utf-8?Q?S.=20Daniel=20Abraham=20Center=20for=20Middle=20East=20Peace?=
	&lt;info@centerpeace.org&gt;</f>
        <v/>
      </c>
      <c r="F4736" t="s">
        <v>52</v>
      </c>
      <c r="G4736">
        <f>?utf-8?Q?News=20Update=20=2D=20Monday=2C=20July=2028?=</f>
        <v/>
      </c>
      <c r="H4736" t="s">
        <v>15798</v>
      </c>
    </row>
    <row r="4737" spans="1:8">
      <c r="A4737" t="n">
        <v>4737</v>
      </c>
      <c r="B4737" t="s">
        <v>8</v>
      </c>
      <c r="C4737" s="1" t="n">
        <v>40476.96776620371</v>
      </c>
      <c r="D4737" t="s">
        <v>15799</v>
      </c>
      <c r="E4737" t="s">
        <v>15800</v>
      </c>
      <c r="F4737" t="s">
        <v>25</v>
      </c>
      <c r="G4737" t="s">
        <v>15801</v>
      </c>
      <c r="H4737" t="s">
        <v>15802</v>
      </c>
    </row>
    <row r="4738" spans="1:8">
      <c r="A4738" t="n">
        <v>4738</v>
      </c>
      <c r="B4738" t="s">
        <v>8</v>
      </c>
      <c r="C4738" s="1" t="n">
        <v>39786.10353009259</v>
      </c>
      <c r="D4738" t="s">
        <v>15803</v>
      </c>
      <c r="E4738" t="s">
        <v>386</v>
      </c>
      <c r="F4738" t="s">
        <v>15804</v>
      </c>
      <c r="G4738" t="s">
        <v>15805</v>
      </c>
      <c r="H4738" t="s">
        <v>15806</v>
      </c>
    </row>
    <row r="4739" spans="1:8">
      <c r="A4739" t="n">
        <v>4739</v>
      </c>
      <c r="B4739" t="s">
        <v>8</v>
      </c>
      <c r="C4739" s="1" t="n">
        <v>41863.77087962963</v>
      </c>
      <c r="D4739" t="s">
        <v>15807</v>
      </c>
      <c r="E4739" t="s">
        <v>8509</v>
      </c>
      <c r="F4739" t="s">
        <v>52</v>
      </c>
      <c r="G4739" t="s">
        <v>15808</v>
      </c>
      <c r="H4739" t="s">
        <v>15809</v>
      </c>
    </row>
    <row r="4740" spans="1:8">
      <c r="A4740" t="n">
        <v>4740</v>
      </c>
      <c r="B4740" t="s">
        <v>8</v>
      </c>
      <c r="C4740" s="1" t="n">
        <v>42231.71111111111</v>
      </c>
      <c r="D4740" t="s">
        <v>15810</v>
      </c>
      <c r="E4740" t="s">
        <v>7119</v>
      </c>
      <c r="F4740" t="s">
        <v>56</v>
      </c>
      <c r="G4740" t="s">
        <v>15811</v>
      </c>
      <c r="H4740" t="s">
        <v>15812</v>
      </c>
    </row>
    <row r="4741" spans="1:8">
      <c r="A4741" t="n">
        <v>4741</v>
      </c>
      <c r="B4741" t="s">
        <v>8</v>
      </c>
      <c r="C4741" s="1" t="n">
        <v>39797.02012731481</v>
      </c>
      <c r="D4741" t="s">
        <v>15813</v>
      </c>
      <c r="E4741" t="s">
        <v>1808</v>
      </c>
      <c r="F4741" t="s">
        <v>387</v>
      </c>
      <c r="G4741" t="s">
        <v>15814</v>
      </c>
      <c r="H4741" t="s">
        <v>15815</v>
      </c>
    </row>
    <row r="4742" spans="1:8">
      <c r="A4742" t="n">
        <v>4742</v>
      </c>
      <c r="B4742" t="s">
        <v>8</v>
      </c>
      <c r="C4742" s="1" t="n">
        <v>39674.08349537037</v>
      </c>
      <c r="D4742" t="s">
        <v>15816</v>
      </c>
      <c r="E4742" t="s">
        <v>1852</v>
      </c>
      <c r="F4742" t="s">
        <v>283</v>
      </c>
      <c r="G4742" t="s">
        <v>15817</v>
      </c>
      <c r="H4742" t="s">
        <v>15818</v>
      </c>
    </row>
    <row r="4743" spans="1:8">
      <c r="A4743" t="n">
        <v>4743</v>
      </c>
      <c r="B4743" t="s">
        <v>8</v>
      </c>
      <c r="C4743" s="1" t="n">
        <v>42286.66502314815</v>
      </c>
      <c r="D4743" t="s">
        <v>15819</v>
      </c>
      <c r="E4743" t="s">
        <v>7901</v>
      </c>
      <c r="F4743" t="s">
        <v>15820</v>
      </c>
      <c r="G4743" t="s">
        <v>15821</v>
      </c>
      <c r="H4743" t="s">
        <v>15822</v>
      </c>
    </row>
    <row r="4744" spans="1:8">
      <c r="A4744" t="n">
        <v>4744</v>
      </c>
      <c r="B4744" t="s">
        <v>8</v>
      </c>
      <c r="C4744" s="1" t="n">
        <v>39991.54246527778</v>
      </c>
      <c r="D4744" t="s">
        <v>15823</v>
      </c>
      <c r="E4744" t="s">
        <v>1286</v>
      </c>
      <c r="F4744" t="s">
        <v>376</v>
      </c>
      <c r="G4744" t="s">
        <v>15824</v>
      </c>
      <c r="H4744" t="s">
        <v>15825</v>
      </c>
    </row>
    <row r="4745" spans="1:8">
      <c r="A4745" t="n">
        <v>4745</v>
      </c>
      <c r="B4745" t="s">
        <v>1</v>
      </c>
      <c r="C4745" s="1" t="n">
        <v>42242.81542824074</v>
      </c>
      <c r="D4745" t="s">
        <v>15826</v>
      </c>
      <c r="E4745" t="s">
        <v>7222</v>
      </c>
      <c r="F4745" t="s">
        <v>39</v>
      </c>
      <c r="G4745" t="s">
        <v>15827</v>
      </c>
      <c r="H4745" t="s">
        <v>15828</v>
      </c>
    </row>
    <row r="4746" spans="1:8">
      <c r="A4746" t="n">
        <v>4746</v>
      </c>
      <c r="B4746" t="s">
        <v>8</v>
      </c>
      <c r="C4746" s="1" t="n">
        <v>42230.61827546296</v>
      </c>
      <c r="D4746" t="s">
        <v>15829</v>
      </c>
      <c r="E4746" t="s">
        <v>2479</v>
      </c>
      <c r="F4746" t="s">
        <v>15830</v>
      </c>
      <c r="G4746" t="s">
        <v>15831</v>
      </c>
      <c r="H4746" t="s">
        <v>15832</v>
      </c>
    </row>
    <row r="4747" spans="1:8">
      <c r="A4747" t="n">
        <v>4747</v>
      </c>
      <c r="B4747" t="s">
        <v>1</v>
      </c>
      <c r="C4747" s="1" t="n">
        <v>42286.84641203703</v>
      </c>
      <c r="D4747" t="s">
        <v>15833</v>
      </c>
      <c r="E4747" t="s">
        <v>15834</v>
      </c>
      <c r="F4747" t="s">
        <v>56</v>
      </c>
      <c r="G4747" t="s">
        <v>15835</v>
      </c>
      <c r="H4747" t="s">
        <v>15836</v>
      </c>
    </row>
    <row r="4748" spans="1:8">
      <c r="A4748" t="n">
        <v>4748</v>
      </c>
      <c r="B4748" t="s">
        <v>8</v>
      </c>
      <c r="C4748" s="1" t="n">
        <v>42206.42511574074</v>
      </c>
      <c r="D4748" t="s">
        <v>15837</v>
      </c>
      <c r="E4748" t="s">
        <v>323</v>
      </c>
      <c r="F4748" t="s">
        <v>15838</v>
      </c>
      <c r="G4748" t="s">
        <v>15839</v>
      </c>
      <c r="H4748" t="s">
        <v>15840</v>
      </c>
    </row>
    <row r="4749" spans="1:8">
      <c r="A4749" t="n">
        <v>4749</v>
      </c>
      <c r="B4749" t="s">
        <v>8</v>
      </c>
      <c r="C4749" s="1" t="n">
        <v>39640.86821759259</v>
      </c>
      <c r="D4749" t="s">
        <v>15841</v>
      </c>
      <c r="E4749" t="s">
        <v>3797</v>
      </c>
      <c r="F4749" t="s">
        <v>3798</v>
      </c>
      <c r="G4749" t="s">
        <v>15842</v>
      </c>
      <c r="H4749" t="s">
        <v>15843</v>
      </c>
    </row>
    <row r="4750" spans="1:8">
      <c r="A4750" t="n">
        <v>4750</v>
      </c>
      <c r="B4750" t="s">
        <v>8</v>
      </c>
      <c r="C4750" s="1" t="n">
        <v>41990.04251157407</v>
      </c>
      <c r="D4750" t="s">
        <v>15844</v>
      </c>
      <c r="E4750" t="s">
        <v>6529</v>
      </c>
      <c r="F4750" t="s">
        <v>4949</v>
      </c>
      <c r="G4750" t="s">
        <v>6548</v>
      </c>
      <c r="H4750" t="s">
        <v>15845</v>
      </c>
    </row>
    <row r="4751" spans="1:8">
      <c r="A4751" t="n">
        <v>4751</v>
      </c>
      <c r="B4751" t="s">
        <v>8</v>
      </c>
      <c r="C4751" s="1" t="n">
        <v>39615.60707175926</v>
      </c>
      <c r="D4751" t="s">
        <v>15846</v>
      </c>
      <c r="E4751" t="s">
        <v>3783</v>
      </c>
      <c r="F4751" t="s">
        <v>15847</v>
      </c>
      <c r="G4751" t="s">
        <v>15848</v>
      </c>
      <c r="H4751" t="s">
        <v>15849</v>
      </c>
    </row>
    <row r="4752" spans="1:8">
      <c r="A4752" t="n">
        <v>4752</v>
      </c>
      <c r="B4752" t="s">
        <v>1</v>
      </c>
      <c r="C4752" s="1" t="n">
        <v>41710.08957175926</v>
      </c>
      <c r="D4752" t="s">
        <v>15850</v>
      </c>
      <c r="E4752" t="s">
        <v>6203</v>
      </c>
      <c r="F4752" t="s">
        <v>15851</v>
      </c>
      <c r="G4752" t="s">
        <v>12795</v>
      </c>
      <c r="H4752" t="s">
        <v>15852</v>
      </c>
    </row>
    <row r="4753" spans="1:8">
      <c r="A4753" t="n">
        <v>4753</v>
      </c>
      <c r="B4753" t="s">
        <v>1</v>
      </c>
      <c r="C4753" s="1" t="n">
        <v>42268.88605324074</v>
      </c>
      <c r="D4753" t="s">
        <v>15853</v>
      </c>
      <c r="E4753" t="s">
        <v>8382</v>
      </c>
      <c r="F4753" t="s">
        <v>6259</v>
      </c>
      <c r="G4753" t="s">
        <v>15854</v>
      </c>
      <c r="H4753" t="s">
        <v>15855</v>
      </c>
    </row>
    <row r="4754" spans="1:8">
      <c r="A4754" t="n">
        <v>4754</v>
      </c>
      <c r="B4754" t="s">
        <v>1</v>
      </c>
      <c r="C4754" s="1" t="n">
        <v>42410.92149305555</v>
      </c>
      <c r="D4754" t="s">
        <v>15856</v>
      </c>
      <c r="E4754" t="s">
        <v>15857</v>
      </c>
      <c r="F4754" t="s">
        <v>1264</v>
      </c>
      <c r="G4754" t="s">
        <v>15858</v>
      </c>
      <c r="H4754" t="s">
        <v>15859</v>
      </c>
    </row>
    <row r="4755" spans="1:8">
      <c r="A4755" t="n">
        <v>4755</v>
      </c>
      <c r="B4755" t="s">
        <v>8</v>
      </c>
      <c r="C4755" s="1" t="n">
        <v>42160.07354166666</v>
      </c>
      <c r="D4755" t="s">
        <v>15860</v>
      </c>
      <c r="E4755" t="s">
        <v>323</v>
      </c>
      <c r="F4755" t="s">
        <v>262</v>
      </c>
      <c r="G4755" t="s">
        <v>15861</v>
      </c>
      <c r="H4755" t="s">
        <v>15862</v>
      </c>
    </row>
    <row r="4756" spans="1:8">
      <c r="A4756" t="n">
        <v>4756</v>
      </c>
      <c r="B4756" t="s">
        <v>8</v>
      </c>
      <c r="C4756" s="1" t="n">
        <v>40893.78734953704</v>
      </c>
      <c r="D4756" t="s">
        <v>15863</v>
      </c>
      <c r="E4756" t="s">
        <v>25</v>
      </c>
      <c r="F4756" t="s">
        <v>8171</v>
      </c>
      <c r="G4756" t="s">
        <v>1345</v>
      </c>
      <c r="H4756" t="s">
        <v>15864</v>
      </c>
    </row>
    <row r="4757" spans="1:8">
      <c r="A4757" t="n">
        <v>4757</v>
      </c>
      <c r="B4757" t="s">
        <v>8</v>
      </c>
      <c r="C4757" s="1" t="n">
        <v>41960.80186342593</v>
      </c>
      <c r="D4757" t="s">
        <v>15865</v>
      </c>
      <c r="E4757" t="s">
        <v>67</v>
      </c>
      <c r="F4757" t="s">
        <v>68</v>
      </c>
      <c r="G4757" t="s">
        <v>15866</v>
      </c>
      <c r="H4757" t="s">
        <v>15867</v>
      </c>
    </row>
    <row r="4758" spans="1:8">
      <c r="A4758" t="n">
        <v>4758</v>
      </c>
      <c r="B4758" t="s">
        <v>8</v>
      </c>
      <c r="C4758" s="1" t="n">
        <v>39783.90969907407</v>
      </c>
      <c r="D4758" t="s">
        <v>15868</v>
      </c>
      <c r="E4758" t="s">
        <v>319</v>
      </c>
      <c r="F4758" t="s">
        <v>56</v>
      </c>
      <c r="G4758" t="s">
        <v>4020</v>
      </c>
      <c r="H4758" t="s">
        <v>15869</v>
      </c>
    </row>
    <row r="4759" spans="1:8">
      <c r="A4759" t="n">
        <v>4759</v>
      </c>
      <c r="B4759" t="s">
        <v>8</v>
      </c>
      <c r="C4759" s="1" t="n">
        <v>42233.5030787037</v>
      </c>
      <c r="D4759" t="s">
        <v>15870</v>
      </c>
      <c r="E4759" t="s">
        <v>15871</v>
      </c>
      <c r="F4759" t="s">
        <v>6450</v>
      </c>
      <c r="G4759">
        <f>?UTF-8?Q?Publication_of_articles_in_Quaestio_Iuris_Law_Journal?=
 =?UTF-8?Q?_=E2=80=93_State_University_of_Rio_de_Janeiro?=</f>
        <v/>
      </c>
      <c r="H4759" t="s">
        <v>15872</v>
      </c>
    </row>
    <row r="4760" spans="1:8">
      <c r="A4760" t="n">
        <v>4760</v>
      </c>
      <c r="B4760" t="s">
        <v>1</v>
      </c>
      <c r="C4760" s="1" t="n">
        <v>42416.20760416667</v>
      </c>
      <c r="D4760" t="s">
        <v>15873</v>
      </c>
      <c r="E4760" t="s">
        <v>7313</v>
      </c>
      <c r="F4760" t="s">
        <v>25</v>
      </c>
      <c r="G4760" t="s">
        <v>15874</v>
      </c>
      <c r="H4760" t="s">
        <v>15875</v>
      </c>
    </row>
    <row r="4761" spans="1:8">
      <c r="A4761" t="n">
        <v>4761</v>
      </c>
      <c r="B4761" t="s">
        <v>8</v>
      </c>
      <c r="C4761" s="1" t="n">
        <v>42084.75409722222</v>
      </c>
      <c r="D4761" t="s">
        <v>15876</v>
      </c>
      <c r="E4761" t="s">
        <v>15463</v>
      </c>
      <c r="F4761" t="s">
        <v>25</v>
      </c>
      <c r="G4761" t="s">
        <v>15877</v>
      </c>
      <c r="H4761" t="s">
        <v>15878</v>
      </c>
    </row>
    <row r="4762" spans="1:8">
      <c r="A4762" t="n">
        <v>4762</v>
      </c>
      <c r="B4762" t="s">
        <v>1</v>
      </c>
      <c r="C4762" s="1" t="n">
        <v>42310.06738425926</v>
      </c>
      <c r="D4762" t="s">
        <v>15879</v>
      </c>
      <c r="E4762" t="s">
        <v>24</v>
      </c>
      <c r="F4762" t="s">
        <v>25</v>
      </c>
      <c r="G4762" t="s">
        <v>15880</v>
      </c>
      <c r="H4762" t="s">
        <v>15881</v>
      </c>
    </row>
    <row r="4763" spans="1:8">
      <c r="A4763" t="n">
        <v>4763</v>
      </c>
      <c r="B4763" t="s">
        <v>8</v>
      </c>
      <c r="C4763" s="1" t="n">
        <v>41875.54864583333</v>
      </c>
      <c r="D4763" t="s">
        <v>15882</v>
      </c>
      <c r="E4763" t="s">
        <v>25</v>
      </c>
      <c r="F4763" t="s">
        <v>15883</v>
      </c>
      <c r="G4763" t="s">
        <v>15884</v>
      </c>
      <c r="H4763" t="s">
        <v>15885</v>
      </c>
    </row>
    <row r="4764" spans="1:8">
      <c r="A4764" t="n">
        <v>4764</v>
      </c>
      <c r="B4764" t="s">
        <v>8</v>
      </c>
      <c r="C4764" s="1" t="n">
        <v>41969.94452546296</v>
      </c>
      <c r="D4764" t="s">
        <v>15886</v>
      </c>
      <c r="E4764" t="s">
        <v>6784</v>
      </c>
      <c r="F4764" t="s">
        <v>15887</v>
      </c>
      <c r="G4764" t="s">
        <v>15888</v>
      </c>
      <c r="H4764" t="s">
        <v>15889</v>
      </c>
    </row>
    <row r="4765" spans="1:8">
      <c r="A4765" t="n">
        <v>4765</v>
      </c>
      <c r="B4765" t="s">
        <v>8</v>
      </c>
      <c r="C4765" s="1" t="n">
        <v>41940.86157407407</v>
      </c>
      <c r="D4765" t="s">
        <v>15890</v>
      </c>
      <c r="E4765" t="s">
        <v>15891</v>
      </c>
      <c r="F4765" t="s">
        <v>555</v>
      </c>
      <c r="G4765" t="s">
        <v>15892</v>
      </c>
      <c r="H4765" t="s">
        <v>15893</v>
      </c>
    </row>
    <row r="4766" spans="1:8">
      <c r="A4766" t="n">
        <v>4766</v>
      </c>
      <c r="B4766" t="s">
        <v>8</v>
      </c>
      <c r="C4766" s="1" t="n">
        <v>42438.94936342593</v>
      </c>
      <c r="D4766" t="s">
        <v>15894</v>
      </c>
      <c r="E4766" t="s">
        <v>10686</v>
      </c>
      <c r="F4766" t="s">
        <v>56</v>
      </c>
      <c r="G4766" t="s">
        <v>15895</v>
      </c>
      <c r="H4766" t="s">
        <v>15896</v>
      </c>
    </row>
    <row r="4767" spans="1:8">
      <c r="A4767" t="n">
        <v>4767</v>
      </c>
      <c r="B4767" t="s">
        <v>8</v>
      </c>
      <c r="C4767" s="1" t="n">
        <v>41334.73859953704</v>
      </c>
      <c r="D4767" t="s">
        <v>15897</v>
      </c>
      <c r="E4767" t="s">
        <v>15898</v>
      </c>
      <c r="F4767" t="s">
        <v>56</v>
      </c>
      <c r="G4767" t="s">
        <v>15899</v>
      </c>
      <c r="H4767" t="s">
        <v>15900</v>
      </c>
    </row>
    <row r="4768" spans="1:8">
      <c r="A4768" t="n">
        <v>4768</v>
      </c>
      <c r="B4768" t="s">
        <v>8</v>
      </c>
      <c r="C4768" s="1" t="n">
        <v>39504.45109953704</v>
      </c>
      <c r="D4768" t="s">
        <v>15901</v>
      </c>
      <c r="E4768" t="s">
        <v>56</v>
      </c>
      <c r="F4768" t="s">
        <v>15902</v>
      </c>
      <c r="G4768" t="s">
        <v>15903</v>
      </c>
      <c r="H4768" t="s">
        <v>15904</v>
      </c>
    </row>
    <row r="4769" spans="1:8">
      <c r="A4769" t="n">
        <v>4769</v>
      </c>
      <c r="B4769" t="s">
        <v>8</v>
      </c>
      <c r="C4769" s="1" t="n">
        <v>42430.00126157407</v>
      </c>
      <c r="D4769" t="s">
        <v>15905</v>
      </c>
      <c r="E4769" t="s">
        <v>8807</v>
      </c>
      <c r="F4769" t="s">
        <v>555</v>
      </c>
      <c r="G4769" t="s">
        <v>15906</v>
      </c>
      <c r="H4769" t="s">
        <v>15907</v>
      </c>
    </row>
    <row r="4770" spans="1:8">
      <c r="A4770" t="n">
        <v>4770</v>
      </c>
      <c r="B4770" t="s">
        <v>8</v>
      </c>
      <c r="C4770" s="1" t="n">
        <v>40850.57557870371</v>
      </c>
      <c r="D4770" t="s">
        <v>15908</v>
      </c>
      <c r="E4770" t="s">
        <v>25</v>
      </c>
      <c r="F4770" t="s">
        <v>5897</v>
      </c>
      <c r="G4770" t="s">
        <v>15909</v>
      </c>
      <c r="H4770" t="s">
        <v>15910</v>
      </c>
    </row>
    <row r="4771" spans="1:8">
      <c r="A4771" t="n">
        <v>4771</v>
      </c>
      <c r="B4771" t="s">
        <v>1</v>
      </c>
      <c r="C4771" s="1" t="n">
        <v>42314.9068287037</v>
      </c>
      <c r="D4771" t="s">
        <v>15911</v>
      </c>
      <c r="E4771" t="s">
        <v>348</v>
      </c>
      <c r="F4771" t="s">
        <v>4611</v>
      </c>
      <c r="G4771" t="s">
        <v>15912</v>
      </c>
      <c r="H4771" t="s">
        <v>15913</v>
      </c>
    </row>
    <row r="4772" spans="1:8">
      <c r="A4772" t="n">
        <v>4772</v>
      </c>
      <c r="B4772" t="s">
        <v>8</v>
      </c>
      <c r="C4772" s="1" t="n">
        <v>39699.6006712963</v>
      </c>
      <c r="D4772" t="s">
        <v>15914</v>
      </c>
      <c r="E4772" t="s">
        <v>1891</v>
      </c>
      <c r="F4772" t="s">
        <v>473</v>
      </c>
      <c r="G4772" t="s">
        <v>15915</v>
      </c>
      <c r="H4772" t="s">
        <v>15916</v>
      </c>
    </row>
    <row r="4773" spans="1:8">
      <c r="A4773" t="n">
        <v>4773</v>
      </c>
      <c r="B4773" t="s">
        <v>1</v>
      </c>
      <c r="C4773" s="1" t="n">
        <v>42084.02954861111</v>
      </c>
      <c r="D4773" t="s">
        <v>15917</v>
      </c>
      <c r="E4773" t="s">
        <v>48</v>
      </c>
      <c r="F4773" t="s">
        <v>25</v>
      </c>
      <c r="G4773" t="s">
        <v>15918</v>
      </c>
      <c r="H4773" t="s">
        <v>15919</v>
      </c>
    </row>
    <row r="4774" spans="1:8">
      <c r="A4774" t="n">
        <v>4774</v>
      </c>
      <c r="B4774" t="s">
        <v>8</v>
      </c>
      <c r="C4774" s="1" t="n">
        <v>42409.75040509259</v>
      </c>
      <c r="D4774" t="s">
        <v>15920</v>
      </c>
      <c r="E4774" t="s">
        <v>25</v>
      </c>
      <c r="F4774" t="s">
        <v>6747</v>
      </c>
      <c r="G4774" t="s">
        <v>15921</v>
      </c>
      <c r="H4774" t="s">
        <v>15922</v>
      </c>
    </row>
    <row r="4775" spans="1:8">
      <c r="A4775" t="n">
        <v>4775</v>
      </c>
      <c r="B4775" t="s">
        <v>8</v>
      </c>
      <c r="C4775" s="1" t="n">
        <v>39757.70331018518</v>
      </c>
      <c r="D4775" t="s">
        <v>15923</v>
      </c>
      <c r="E4775" t="s">
        <v>15924</v>
      </c>
      <c r="F4775" t="s">
        <v>10285</v>
      </c>
      <c r="G4775" t="s">
        <v>15925</v>
      </c>
      <c r="H4775" t="s">
        <v>15926</v>
      </c>
    </row>
    <row r="4776" spans="1:8">
      <c r="A4776" t="n">
        <v>4776</v>
      </c>
      <c r="B4776" t="s">
        <v>1</v>
      </c>
      <c r="C4776" s="1" t="n">
        <v>42367.68517361111</v>
      </c>
      <c r="D4776" t="s">
        <v>15927</v>
      </c>
      <c r="E4776" t="s">
        <v>7313</v>
      </c>
      <c r="F4776" t="s">
        <v>25</v>
      </c>
      <c r="G4776" t="s">
        <v>15928</v>
      </c>
      <c r="H4776" t="s">
        <v>15929</v>
      </c>
    </row>
    <row r="4777" spans="1:8">
      <c r="A4777" t="n">
        <v>4777</v>
      </c>
      <c r="B4777" t="s">
        <v>8</v>
      </c>
      <c r="C4777" s="1" t="n">
        <v>39672.92543981481</v>
      </c>
      <c r="D4777" t="s">
        <v>15930</v>
      </c>
      <c r="E4777" t="s">
        <v>15931</v>
      </c>
      <c r="F4777" t="s">
        <v>15932</v>
      </c>
      <c r="G4777" t="s">
        <v>15933</v>
      </c>
      <c r="H4777" t="s">
        <v>15934</v>
      </c>
    </row>
    <row r="4778" spans="1:8">
      <c r="A4778" t="n">
        <v>4778</v>
      </c>
      <c r="B4778" t="s">
        <v>8</v>
      </c>
      <c r="C4778" s="1" t="n">
        <v>42226.85635416667</v>
      </c>
      <c r="D4778" t="s">
        <v>15935</v>
      </c>
      <c r="E4778" t="s">
        <v>9902</v>
      </c>
      <c r="F4778" t="s">
        <v>15936</v>
      </c>
      <c r="G4778" t="s">
        <v>15937</v>
      </c>
      <c r="H4778" t="s">
        <v>15938</v>
      </c>
    </row>
    <row r="4779" spans="1:8">
      <c r="A4779" t="n">
        <v>4779</v>
      </c>
      <c r="B4779" t="s">
        <v>8</v>
      </c>
      <c r="C4779" s="1" t="n">
        <v>42286.12123842593</v>
      </c>
      <c r="D4779" t="s">
        <v>15939</v>
      </c>
      <c r="E4779" t="s">
        <v>25</v>
      </c>
      <c r="F4779" t="s">
        <v>24</v>
      </c>
      <c r="G4779" t="s">
        <v>15940</v>
      </c>
      <c r="H4779" t="s">
        <v>15941</v>
      </c>
    </row>
    <row r="4780" spans="1:8">
      <c r="A4780" t="n">
        <v>4780</v>
      </c>
      <c r="B4780" t="s">
        <v>8</v>
      </c>
      <c r="C4780" s="1" t="n">
        <v>39416.73302083334</v>
      </c>
      <c r="D4780" t="s">
        <v>15942</v>
      </c>
      <c r="E4780" t="s">
        <v>15943</v>
      </c>
      <c r="F4780" t="s">
        <v>56</v>
      </c>
      <c r="G4780" t="s">
        <v>15944</v>
      </c>
      <c r="H4780" t="s">
        <v>15945</v>
      </c>
    </row>
    <row r="4781" spans="1:8">
      <c r="A4781" t="n">
        <v>4781</v>
      </c>
      <c r="B4781" t="s">
        <v>8</v>
      </c>
      <c r="C4781" s="1" t="n">
        <v>40302.77443287037</v>
      </c>
      <c r="D4781" t="s">
        <v>15946</v>
      </c>
      <c r="E4781" t="s">
        <v>15544</v>
      </c>
      <c r="F4781" t="s">
        <v>6938</v>
      </c>
      <c r="G4781" t="s">
        <v>15947</v>
      </c>
      <c r="H4781" t="s">
        <v>15948</v>
      </c>
    </row>
    <row r="4782" spans="1:8">
      <c r="A4782" t="n">
        <v>4782</v>
      </c>
      <c r="B4782" t="s">
        <v>8</v>
      </c>
      <c r="C4782" s="1" t="n">
        <v>42115.05553240741</v>
      </c>
      <c r="D4782" t="s">
        <v>15949</v>
      </c>
      <c r="E4782" t="s">
        <v>15950</v>
      </c>
      <c r="F4782" t="s">
        <v>376</v>
      </c>
      <c r="G4782" t="s">
        <v>15951</v>
      </c>
      <c r="H4782" t="s">
        <v>15952</v>
      </c>
    </row>
    <row r="4783" spans="1:8">
      <c r="A4783" t="n">
        <v>4783</v>
      </c>
      <c r="B4783" t="s">
        <v>8</v>
      </c>
      <c r="C4783" s="1" t="n">
        <v>42319.8125</v>
      </c>
      <c r="D4783" t="s">
        <v>15953</v>
      </c>
      <c r="E4783" t="s">
        <v>15954</v>
      </c>
      <c r="F4783" t="s">
        <v>4078</v>
      </c>
      <c r="G4783" t="s">
        <v>15955</v>
      </c>
      <c r="H4783" t="s">
        <v>15956</v>
      </c>
    </row>
    <row r="4784" spans="1:8">
      <c r="A4784" t="n">
        <v>4784</v>
      </c>
      <c r="B4784" t="s">
        <v>8</v>
      </c>
      <c r="C4784" s="1" t="n">
        <v>41914.90615740741</v>
      </c>
      <c r="D4784" t="s">
        <v>15957</v>
      </c>
      <c r="E4784" t="s">
        <v>15958</v>
      </c>
      <c r="F4784" t="s">
        <v>1264</v>
      </c>
      <c r="G4784" t="s">
        <v>15959</v>
      </c>
      <c r="H4784" t="s">
        <v>15960</v>
      </c>
    </row>
    <row r="4785" spans="1:8">
      <c r="A4785" t="n">
        <v>4785</v>
      </c>
      <c r="B4785" t="s">
        <v>1</v>
      </c>
      <c r="C4785" s="1" t="n">
        <v>42292.88336805555</v>
      </c>
      <c r="D4785" t="s">
        <v>15961</v>
      </c>
      <c r="E4785" t="s">
        <v>348</v>
      </c>
      <c r="F4785" t="s">
        <v>15962</v>
      </c>
      <c r="G4785" t="s">
        <v>15963</v>
      </c>
      <c r="H4785" t="s">
        <v>15964</v>
      </c>
    </row>
    <row r="4786" spans="1:8">
      <c r="A4786" t="n">
        <v>4786</v>
      </c>
      <c r="B4786" t="s">
        <v>8</v>
      </c>
      <c r="C4786" s="1" t="n">
        <v>42212.72688657408</v>
      </c>
      <c r="D4786" t="s">
        <v>15965</v>
      </c>
      <c r="E4786" t="s">
        <v>15966</v>
      </c>
      <c r="F4786" t="s">
        <v>6619</v>
      </c>
      <c r="G4786" t="s">
        <v>15967</v>
      </c>
      <c r="H4786" t="s">
        <v>15968</v>
      </c>
    </row>
    <row r="4787" spans="1:8">
      <c r="A4787" t="n">
        <v>4787</v>
      </c>
      <c r="B4787" t="s">
        <v>8</v>
      </c>
      <c r="C4787" s="1" t="n">
        <v>39457.63699074074</v>
      </c>
      <c r="D4787" t="s">
        <v>15969</v>
      </c>
      <c r="E4787" t="s">
        <v>15970</v>
      </c>
      <c r="F4787" t="s">
        <v>15971</v>
      </c>
      <c r="G4787" t="s">
        <v>15972</v>
      </c>
      <c r="H4787" t="s">
        <v>15973</v>
      </c>
    </row>
    <row r="4788" spans="1:8">
      <c r="A4788" t="n">
        <v>4788</v>
      </c>
      <c r="B4788" t="s">
        <v>1</v>
      </c>
      <c r="C4788" s="1" t="n">
        <v>42253.85510416667</v>
      </c>
      <c r="D4788" t="s">
        <v>15974</v>
      </c>
      <c r="E4788" t="s">
        <v>348</v>
      </c>
      <c r="F4788" t="s">
        <v>25</v>
      </c>
      <c r="G4788" t="s">
        <v>15975</v>
      </c>
      <c r="H4788" t="s">
        <v>15976</v>
      </c>
    </row>
    <row r="4789" spans="1:8">
      <c r="A4789" t="n">
        <v>4789</v>
      </c>
      <c r="B4789" t="s">
        <v>8</v>
      </c>
      <c r="C4789" s="1" t="n">
        <v>41942.62609953704</v>
      </c>
      <c r="D4789" t="s">
        <v>15977</v>
      </c>
      <c r="E4789" t="s">
        <v>11114</v>
      </c>
      <c r="F4789" t="s">
        <v>25</v>
      </c>
      <c r="G4789" t="s">
        <v>15978</v>
      </c>
      <c r="H4789" t="s">
        <v>15979</v>
      </c>
    </row>
    <row r="4790" spans="1:8">
      <c r="A4790" t="n">
        <v>4790</v>
      </c>
      <c r="B4790" t="s">
        <v>8</v>
      </c>
      <c r="C4790" s="1" t="n">
        <v>42205.56747685185</v>
      </c>
      <c r="D4790" t="s">
        <v>15980</v>
      </c>
      <c r="E4790" t="s">
        <v>88</v>
      </c>
      <c r="F4790" t="s">
        <v>87</v>
      </c>
      <c r="G4790" t="s">
        <v>15981</v>
      </c>
      <c r="H4790" t="s">
        <v>15982</v>
      </c>
    </row>
    <row r="4791" spans="1:8">
      <c r="A4791" t="n">
        <v>4791</v>
      </c>
      <c r="B4791" t="s">
        <v>8</v>
      </c>
      <c r="C4791" s="1" t="n">
        <v>41854.64077546296</v>
      </c>
      <c r="D4791" t="s">
        <v>15983</v>
      </c>
      <c r="E4791" t="s">
        <v>9613</v>
      </c>
      <c r="F4791" t="s">
        <v>56</v>
      </c>
      <c r="G4791" t="s">
        <v>15984</v>
      </c>
      <c r="H4791" t="s">
        <v>15985</v>
      </c>
    </row>
    <row r="4792" spans="1:8">
      <c r="A4792" t="n">
        <v>4792</v>
      </c>
      <c r="B4792" t="s">
        <v>8</v>
      </c>
      <c r="C4792" s="1" t="n">
        <v>41772.82829861111</v>
      </c>
      <c r="D4792" t="s">
        <v>15986</v>
      </c>
      <c r="E4792" t="s">
        <v>4012</v>
      </c>
      <c r="F4792" t="s">
        <v>4013</v>
      </c>
      <c r="G4792" t="s">
        <v>15987</v>
      </c>
      <c r="H4792" t="s">
        <v>15988</v>
      </c>
    </row>
    <row r="4793" spans="1:8">
      <c r="A4793" t="n">
        <v>4793</v>
      </c>
      <c r="B4793" t="s">
        <v>8</v>
      </c>
      <c r="C4793" s="1" t="n">
        <v>39752.60733796296</v>
      </c>
      <c r="D4793" t="s">
        <v>15989</v>
      </c>
      <c r="E4793" t="s">
        <v>15990</v>
      </c>
      <c r="F4793" t="s">
        <v>25</v>
      </c>
      <c r="G4793" t="s">
        <v>15991</v>
      </c>
      <c r="H4793" t="s">
        <v>15992</v>
      </c>
    </row>
    <row r="4794" spans="1:8">
      <c r="A4794" t="n">
        <v>4794</v>
      </c>
      <c r="B4794" t="s">
        <v>8</v>
      </c>
      <c r="C4794" s="1" t="n">
        <v>42066.13611111111</v>
      </c>
      <c r="D4794" t="s">
        <v>15993</v>
      </c>
      <c r="E4794" t="s">
        <v>6629</v>
      </c>
      <c r="F4794" t="s">
        <v>15994</v>
      </c>
      <c r="G4794" t="s">
        <v>15995</v>
      </c>
      <c r="H4794" t="s">
        <v>15996</v>
      </c>
    </row>
    <row r="4795" spans="1:8">
      <c r="A4795" t="n">
        <v>4795</v>
      </c>
      <c r="B4795" t="s">
        <v>8</v>
      </c>
      <c r="C4795" s="1" t="n">
        <v>39518.9644675926</v>
      </c>
      <c r="D4795" t="s">
        <v>15997</v>
      </c>
      <c r="E4795" t="s">
        <v>10514</v>
      </c>
      <c r="F4795" t="s">
        <v>15998</v>
      </c>
      <c r="G4795" t="s">
        <v>15999</v>
      </c>
      <c r="H4795" t="s">
        <v>16000</v>
      </c>
    </row>
    <row r="4796" spans="1:8">
      <c r="A4796" t="n">
        <v>4796</v>
      </c>
      <c r="B4796" t="s">
        <v>1</v>
      </c>
      <c r="C4796" s="1" t="n">
        <v>42149.17111111111</v>
      </c>
      <c r="D4796" t="s">
        <v>16001</v>
      </c>
      <c r="E4796" t="s">
        <v>8382</v>
      </c>
      <c r="F4796" t="s">
        <v>25</v>
      </c>
      <c r="G4796" t="s">
        <v>16002</v>
      </c>
      <c r="H4796" t="s">
        <v>16003</v>
      </c>
    </row>
    <row r="4797" spans="1:8">
      <c r="A4797" t="n">
        <v>4797</v>
      </c>
      <c r="B4797" t="s">
        <v>8</v>
      </c>
      <c r="C4797" s="1" t="n">
        <v>40518.67341435186</v>
      </c>
      <c r="D4797" t="s">
        <v>16004</v>
      </c>
      <c r="E4797" t="s">
        <v>15168</v>
      </c>
      <c r="F4797" t="s">
        <v>56</v>
      </c>
      <c r="G4797" t="s">
        <v>16005</v>
      </c>
      <c r="H4797" t="s">
        <v>16006</v>
      </c>
    </row>
    <row r="4798" spans="1:8">
      <c r="A4798" t="n">
        <v>4798</v>
      </c>
      <c r="B4798" t="s">
        <v>8</v>
      </c>
      <c r="C4798" s="1" t="n">
        <v>42205.779375</v>
      </c>
      <c r="D4798" t="s">
        <v>16007</v>
      </c>
      <c r="E4798" t="s">
        <v>6776</v>
      </c>
      <c r="F4798" t="s">
        <v>2226</v>
      </c>
      <c r="G4798" t="s">
        <v>16008</v>
      </c>
      <c r="H4798" t="s">
        <v>16009</v>
      </c>
    </row>
    <row r="4799" spans="1:8">
      <c r="A4799" t="n">
        <v>4799</v>
      </c>
      <c r="B4799" t="s">
        <v>8</v>
      </c>
      <c r="C4799" s="1" t="n">
        <v>40455.86934027778</v>
      </c>
      <c r="D4799" t="s">
        <v>16010</v>
      </c>
      <c r="E4799" t="s">
        <v>16011</v>
      </c>
      <c r="F4799" t="s">
        <v>20</v>
      </c>
      <c r="G4799" t="s">
        <v>16012</v>
      </c>
      <c r="H4799" t="s">
        <v>16013</v>
      </c>
    </row>
    <row r="4800" spans="1:8">
      <c r="A4800" t="n">
        <v>4800</v>
      </c>
      <c r="B4800" t="s">
        <v>8</v>
      </c>
      <c r="C4800" s="1" t="n">
        <v>41980.70417824074</v>
      </c>
      <c r="D4800" t="s">
        <v>16014</v>
      </c>
      <c r="E4800" t="s">
        <v>9725</v>
      </c>
      <c r="F4800" t="s">
        <v>6203</v>
      </c>
      <c r="G4800" t="s">
        <v>16015</v>
      </c>
      <c r="H4800" t="s">
        <v>16016</v>
      </c>
    </row>
    <row r="4801" spans="1:8">
      <c r="A4801" t="n">
        <v>4801</v>
      </c>
      <c r="B4801" t="s">
        <v>1</v>
      </c>
      <c r="C4801" s="1" t="n">
        <v>42188.63792824074</v>
      </c>
      <c r="D4801" t="s">
        <v>16017</v>
      </c>
      <c r="E4801" t="s">
        <v>6554</v>
      </c>
      <c r="F4801" t="s">
        <v>16018</v>
      </c>
      <c r="G4801" t="s">
        <v>12334</v>
      </c>
      <c r="H4801" t="s">
        <v>16019</v>
      </c>
    </row>
    <row r="4802" spans="1:8">
      <c r="A4802" t="n">
        <v>4802</v>
      </c>
      <c r="B4802" t="s">
        <v>8</v>
      </c>
      <c r="C4802" s="1" t="n">
        <v>42200.65883101852</v>
      </c>
      <c r="D4802" t="s">
        <v>16020</v>
      </c>
      <c r="E4802" t="s">
        <v>225</v>
      </c>
      <c r="F4802" t="s">
        <v>1293</v>
      </c>
      <c r="G4802" t="s">
        <v>16021</v>
      </c>
      <c r="H4802" t="s">
        <v>16022</v>
      </c>
    </row>
    <row r="4803" spans="1:8">
      <c r="A4803" t="n">
        <v>4803</v>
      </c>
      <c r="B4803" t="s">
        <v>1</v>
      </c>
      <c r="C4803" s="1" t="n">
        <v>42395.06428240741</v>
      </c>
      <c r="D4803" t="s">
        <v>16023</v>
      </c>
      <c r="E4803" t="s">
        <v>16024</v>
      </c>
      <c r="F4803" t="s">
        <v>25</v>
      </c>
      <c r="G4803" t="s">
        <v>16025</v>
      </c>
      <c r="H4803" t="s">
        <v>16026</v>
      </c>
    </row>
    <row r="4804" spans="1:8">
      <c r="A4804" t="n">
        <v>4804</v>
      </c>
      <c r="B4804" t="s">
        <v>1</v>
      </c>
      <c r="C4804" s="1" t="n">
        <v>42324.63489583333</v>
      </c>
      <c r="D4804" t="s">
        <v>16027</v>
      </c>
      <c r="E4804" t="s">
        <v>24</v>
      </c>
      <c r="F4804" t="s">
        <v>25</v>
      </c>
      <c r="G4804" t="s">
        <v>16028</v>
      </c>
      <c r="H4804" t="s">
        <v>16029</v>
      </c>
    </row>
    <row r="4805" spans="1:8">
      <c r="A4805" t="n">
        <v>4805</v>
      </c>
      <c r="B4805" t="s">
        <v>1</v>
      </c>
      <c r="C4805" s="1" t="n">
        <v>42302.95278935185</v>
      </c>
      <c r="D4805" t="s">
        <v>16030</v>
      </c>
      <c r="E4805" t="s">
        <v>146</v>
      </c>
      <c r="F4805" t="s">
        <v>16031</v>
      </c>
      <c r="G4805" t="s">
        <v>16032</v>
      </c>
      <c r="H4805" t="s">
        <v>16033</v>
      </c>
    </row>
    <row r="4806" spans="1:8">
      <c r="A4806" t="n">
        <v>4806</v>
      </c>
      <c r="B4806" t="s">
        <v>8</v>
      </c>
      <c r="C4806" s="1" t="n">
        <v>42112.73607638889</v>
      </c>
      <c r="D4806" t="s">
        <v>16034</v>
      </c>
      <c r="E4806" t="s">
        <v>25</v>
      </c>
      <c r="F4806" t="s">
        <v>497</v>
      </c>
      <c r="G4806" t="s">
        <v>16035</v>
      </c>
      <c r="H4806" t="s">
        <v>16036</v>
      </c>
    </row>
    <row r="4807" spans="1:8">
      <c r="A4807" t="n">
        <v>4807</v>
      </c>
      <c r="B4807" t="s">
        <v>1</v>
      </c>
      <c r="C4807" s="1" t="n">
        <v>42272.64050925926</v>
      </c>
      <c r="D4807" t="s">
        <v>16037</v>
      </c>
      <c r="E4807" t="s">
        <v>1731</v>
      </c>
      <c r="F4807" t="s">
        <v>348</v>
      </c>
      <c r="G4807" t="s">
        <v>16038</v>
      </c>
      <c r="H4807" t="s">
        <v>16039</v>
      </c>
    </row>
    <row r="4808" spans="1:8">
      <c r="A4808" t="n">
        <v>4808</v>
      </c>
      <c r="B4808" t="s">
        <v>8</v>
      </c>
      <c r="C4808" s="1" t="n">
        <v>42371.87060185185</v>
      </c>
      <c r="D4808" t="s">
        <v>16040</v>
      </c>
      <c r="E4808" t="s">
        <v>25</v>
      </c>
      <c r="F4808" t="s">
        <v>7910</v>
      </c>
      <c r="G4808" t="s">
        <v>13827</v>
      </c>
      <c r="H4808" t="s">
        <v>16041</v>
      </c>
    </row>
    <row r="4809" spans="1:8">
      <c r="A4809" t="n">
        <v>4809</v>
      </c>
      <c r="B4809" t="s">
        <v>1</v>
      </c>
      <c r="C4809" s="1" t="n">
        <v>42423.24725694444</v>
      </c>
      <c r="D4809" t="s">
        <v>16042</v>
      </c>
      <c r="E4809" t="s">
        <v>8747</v>
      </c>
      <c r="F4809" t="s">
        <v>12542</v>
      </c>
      <c r="G4809" t="s">
        <v>16043</v>
      </c>
      <c r="H4809" t="s">
        <v>16044</v>
      </c>
    </row>
    <row r="4810" spans="1:8">
      <c r="A4810" t="n">
        <v>4810</v>
      </c>
      <c r="B4810" t="s">
        <v>8</v>
      </c>
      <c r="C4810" s="1" t="n">
        <v>42389.07898148148</v>
      </c>
      <c r="D4810" t="s">
        <v>16045</v>
      </c>
      <c r="E4810" t="s">
        <v>25</v>
      </c>
      <c r="F4810" t="s">
        <v>132</v>
      </c>
      <c r="G4810" t="s">
        <v>1539</v>
      </c>
      <c r="H4810" t="s">
        <v>16046</v>
      </c>
    </row>
    <row r="4811" spans="1:8">
      <c r="A4811" t="n">
        <v>4811</v>
      </c>
      <c r="B4811" t="s">
        <v>8</v>
      </c>
      <c r="C4811" s="1" t="n">
        <v>42179.83887731482</v>
      </c>
      <c r="D4811" t="s">
        <v>16047</v>
      </c>
      <c r="E4811" t="s">
        <v>16048</v>
      </c>
      <c r="F4811" t="s">
        <v>5084</v>
      </c>
      <c r="G4811" t="s">
        <v>16049</v>
      </c>
      <c r="H4811" t="s">
        <v>16050</v>
      </c>
    </row>
    <row r="4812" spans="1:8">
      <c r="A4812" t="n">
        <v>4812</v>
      </c>
      <c r="B4812" t="s">
        <v>8</v>
      </c>
      <c r="C4812" s="1" t="n">
        <v>42053.16900462963</v>
      </c>
      <c r="D4812" t="s">
        <v>16051</v>
      </c>
      <c r="E4812" t="s">
        <v>8990</v>
      </c>
      <c r="F4812" t="s">
        <v>8990</v>
      </c>
      <c r="G4812" t="s">
        <v>16052</v>
      </c>
      <c r="H4812" t="s">
        <v>16053</v>
      </c>
    </row>
    <row r="4813" spans="1:8">
      <c r="A4813" t="n">
        <v>4813</v>
      </c>
      <c r="B4813" t="s">
        <v>8</v>
      </c>
      <c r="C4813" s="1" t="n">
        <v>39766.57918981482</v>
      </c>
      <c r="D4813" t="s">
        <v>16054</v>
      </c>
      <c r="E4813" t="s">
        <v>19</v>
      </c>
      <c r="F4813" t="s">
        <v>20</v>
      </c>
      <c r="G4813" t="s">
        <v>16055</v>
      </c>
      <c r="H4813" t="s">
        <v>16056</v>
      </c>
    </row>
    <row r="4814" spans="1:8">
      <c r="A4814" t="n">
        <v>4814</v>
      </c>
      <c r="B4814" t="s">
        <v>8</v>
      </c>
      <c r="C4814" s="1" t="n">
        <v>42168.50309027778</v>
      </c>
      <c r="D4814" t="s">
        <v>16057</v>
      </c>
      <c r="E4814" t="s">
        <v>25</v>
      </c>
      <c r="F4814" t="s">
        <v>132</v>
      </c>
      <c r="G4814" t="s">
        <v>16058</v>
      </c>
      <c r="H4814" t="s">
        <v>16059</v>
      </c>
    </row>
    <row r="4815" spans="1:8">
      <c r="A4815" t="n">
        <v>4815</v>
      </c>
      <c r="B4815" t="s">
        <v>8</v>
      </c>
      <c r="C4815" s="1" t="n">
        <v>42130.56030092593</v>
      </c>
      <c r="D4815" t="s">
        <v>16060</v>
      </c>
      <c r="E4815" t="s">
        <v>25</v>
      </c>
      <c r="F4815" t="s">
        <v>16061</v>
      </c>
      <c r="G4815" t="s"/>
      <c r="H4815" t="s">
        <v>16062</v>
      </c>
    </row>
    <row r="4816" spans="1:8">
      <c r="A4816" t="n">
        <v>4816</v>
      </c>
      <c r="B4816" t="s">
        <v>8</v>
      </c>
      <c r="C4816" s="1" t="n">
        <v>39464.94078703703</v>
      </c>
      <c r="D4816" t="s">
        <v>16063</v>
      </c>
      <c r="E4816" t="s">
        <v>1534</v>
      </c>
      <c r="F4816" t="s">
        <v>376</v>
      </c>
      <c r="G4816" t="s">
        <v>16064</v>
      </c>
      <c r="H4816" t="s">
        <v>16065</v>
      </c>
    </row>
    <row r="4817" spans="1:8">
      <c r="A4817" t="n">
        <v>4817</v>
      </c>
      <c r="B4817" t="s">
        <v>8</v>
      </c>
      <c r="C4817" s="1" t="n">
        <v>42138.87023148148</v>
      </c>
      <c r="D4817" t="s">
        <v>16066</v>
      </c>
      <c r="E4817" t="s">
        <v>7780</v>
      </c>
      <c r="F4817" t="s">
        <v>25</v>
      </c>
      <c r="G4817" t="s">
        <v>16067</v>
      </c>
      <c r="H4817" t="s">
        <v>16068</v>
      </c>
    </row>
    <row r="4818" spans="1:8">
      <c r="A4818" t="n">
        <v>4818</v>
      </c>
      <c r="B4818" t="s">
        <v>8</v>
      </c>
      <c r="C4818" s="1" t="n">
        <v>42072.89297453704</v>
      </c>
      <c r="D4818" t="s">
        <v>16069</v>
      </c>
      <c r="E4818" t="s">
        <v>7024</v>
      </c>
      <c r="F4818" t="s">
        <v>25</v>
      </c>
      <c r="G4818" t="s">
        <v>16070</v>
      </c>
      <c r="H4818" t="s">
        <v>16071</v>
      </c>
    </row>
    <row r="4819" spans="1:8">
      <c r="A4819" t="n">
        <v>4819</v>
      </c>
      <c r="B4819" t="s">
        <v>1</v>
      </c>
      <c r="C4819" s="1" t="n">
        <v>42380.79658564815</v>
      </c>
      <c r="D4819" t="s">
        <v>16072</v>
      </c>
      <c r="E4819" t="s">
        <v>6759</v>
      </c>
      <c r="F4819" t="s">
        <v>16073</v>
      </c>
      <c r="G4819" t="s">
        <v>16074</v>
      </c>
      <c r="H4819" t="s">
        <v>16075</v>
      </c>
    </row>
    <row r="4820" spans="1:8">
      <c r="A4820" t="n">
        <v>4820</v>
      </c>
      <c r="B4820" t="s">
        <v>1</v>
      </c>
      <c r="C4820" s="1" t="n">
        <v>42176.95241898148</v>
      </c>
      <c r="D4820" t="s">
        <v>16076</v>
      </c>
      <c r="E4820" t="s">
        <v>3429</v>
      </c>
      <c r="F4820" t="s">
        <v>25</v>
      </c>
      <c r="G4820" t="s">
        <v>16077</v>
      </c>
      <c r="H4820" t="s">
        <v>16078</v>
      </c>
    </row>
    <row r="4821" spans="1:8">
      <c r="A4821" t="n">
        <v>4821</v>
      </c>
      <c r="B4821" t="s">
        <v>8</v>
      </c>
      <c r="C4821" s="1" t="n">
        <v>42440.68501157407</v>
      </c>
      <c r="D4821" t="s">
        <v>16079</v>
      </c>
      <c r="E4821" t="s">
        <v>132</v>
      </c>
      <c r="F4821" t="s">
        <v>16080</v>
      </c>
      <c r="G4821" t="s">
        <v>16081</v>
      </c>
      <c r="H4821" t="s">
        <v>16082</v>
      </c>
    </row>
    <row r="4822" spans="1:8">
      <c r="A4822" t="n">
        <v>4822</v>
      </c>
      <c r="B4822" t="s">
        <v>8</v>
      </c>
      <c r="C4822" s="1" t="n">
        <v>41802.70413194445</v>
      </c>
      <c r="D4822" t="s">
        <v>16083</v>
      </c>
      <c r="E4822" t="s">
        <v>14526</v>
      </c>
      <c r="F4822" t="s">
        <v>16084</v>
      </c>
      <c r="G4822" t="s">
        <v>16085</v>
      </c>
      <c r="H4822" t="s">
        <v>16086</v>
      </c>
    </row>
    <row r="4823" spans="1:8">
      <c r="A4823" t="n">
        <v>4823</v>
      </c>
      <c r="B4823" t="s">
        <v>8</v>
      </c>
      <c r="C4823" s="1" t="n">
        <v>40232.58474537037</v>
      </c>
      <c r="D4823" t="s">
        <v>16087</v>
      </c>
      <c r="E4823" t="s">
        <v>1224</v>
      </c>
      <c r="F4823" t="s">
        <v>11</v>
      </c>
      <c r="G4823" t="s">
        <v>16088</v>
      </c>
      <c r="H4823" t="s">
        <v>16089</v>
      </c>
    </row>
    <row r="4824" spans="1:8">
      <c r="A4824" t="n">
        <v>4824</v>
      </c>
      <c r="B4824" t="s">
        <v>8</v>
      </c>
      <c r="C4824" s="1" t="n">
        <v>40545.01362268518</v>
      </c>
      <c r="D4824" t="s">
        <v>16090</v>
      </c>
      <c r="E4824" t="s">
        <v>16091</v>
      </c>
      <c r="F4824" t="s">
        <v>56</v>
      </c>
      <c r="G4824" t="s">
        <v>16092</v>
      </c>
      <c r="H4824" t="s">
        <v>16093</v>
      </c>
    </row>
    <row r="4825" spans="1:8">
      <c r="A4825" t="n">
        <v>4825</v>
      </c>
      <c r="B4825" t="s">
        <v>8</v>
      </c>
      <c r="C4825" s="1" t="n">
        <v>40449.92267361111</v>
      </c>
      <c r="D4825" t="s">
        <v>16094</v>
      </c>
      <c r="E4825" t="s">
        <v>11389</v>
      </c>
      <c r="F4825" t="s">
        <v>56</v>
      </c>
      <c r="G4825" t="s">
        <v>16095</v>
      </c>
      <c r="H4825" t="s">
        <v>16096</v>
      </c>
    </row>
    <row r="4826" spans="1:8">
      <c r="A4826" t="n">
        <v>4826</v>
      </c>
      <c r="B4826" t="s">
        <v>8</v>
      </c>
      <c r="C4826" s="1" t="n">
        <v>42380.94665509259</v>
      </c>
      <c r="D4826" t="s">
        <v>16097</v>
      </c>
      <c r="E4826" t="s">
        <v>16098</v>
      </c>
      <c r="F4826" t="s">
        <v>1264</v>
      </c>
      <c r="G4826" t="s">
        <v>16099</v>
      </c>
      <c r="H4826" t="s">
        <v>16100</v>
      </c>
    </row>
    <row r="4827" spans="1:8">
      <c r="A4827" t="n">
        <v>4827</v>
      </c>
      <c r="B4827" t="s">
        <v>8</v>
      </c>
      <c r="C4827" s="1" t="n">
        <v>41117.91126157407</v>
      </c>
      <c r="D4827" t="s">
        <v>16101</v>
      </c>
      <c r="E4827" t="s">
        <v>16102</v>
      </c>
      <c r="G4827" t="s">
        <v>16103</v>
      </c>
      <c r="H4827" t="s">
        <v>16104</v>
      </c>
    </row>
    <row r="4828" spans="1:8">
      <c r="A4828" t="n">
        <v>4828</v>
      </c>
      <c r="B4828" t="s">
        <v>1</v>
      </c>
      <c r="C4828" s="1" t="n">
        <v>42218.68672453704</v>
      </c>
      <c r="D4828" t="s">
        <v>16105</v>
      </c>
      <c r="E4828" t="s">
        <v>146</v>
      </c>
      <c r="F4828" t="s">
        <v>2406</v>
      </c>
      <c r="G4828" t="s">
        <v>16106</v>
      </c>
      <c r="H4828" t="s">
        <v>16107</v>
      </c>
    </row>
    <row r="4829" spans="1:8">
      <c r="A4829" t="n">
        <v>4829</v>
      </c>
      <c r="B4829" t="s">
        <v>8</v>
      </c>
      <c r="C4829" s="1" t="n">
        <v>42257.69761574074</v>
      </c>
      <c r="D4829" t="s">
        <v>16108</v>
      </c>
      <c r="E4829">
        <f>?utf-8?Q?The=20Century=20Foundation?= &lt;events@tcf.org&gt;</f>
        <v/>
      </c>
      <c r="F4829" t="s">
        <v>1147</v>
      </c>
      <c r="G4829">
        <f>?utf-8?Q?A=20New=20Era=20of=20Civil=20Rights?=</f>
        <v/>
      </c>
      <c r="H4829" t="s">
        <v>16109</v>
      </c>
    </row>
    <row r="4830" spans="1:8">
      <c r="A4830" t="n">
        <v>4830</v>
      </c>
      <c r="B4830" t="s">
        <v>8</v>
      </c>
      <c r="C4830" s="1" t="n">
        <v>42342.65789351852</v>
      </c>
      <c r="D4830" t="s">
        <v>16110</v>
      </c>
      <c r="E4830" t="s">
        <v>2708</v>
      </c>
      <c r="F4830" t="s">
        <v>52</v>
      </c>
      <c r="G4830" t="s">
        <v>16111</v>
      </c>
      <c r="H4830" t="s">
        <v>16112</v>
      </c>
    </row>
    <row r="4831" spans="1:8">
      <c r="A4831" t="n">
        <v>4831</v>
      </c>
      <c r="B4831" t="s">
        <v>1</v>
      </c>
      <c r="C4831" s="1" t="n">
        <v>42107.9116087963</v>
      </c>
      <c r="D4831" t="s">
        <v>16113</v>
      </c>
      <c r="E4831" t="s">
        <v>39</v>
      </c>
      <c r="F4831" t="s">
        <v>931</v>
      </c>
      <c r="G4831" t="s">
        <v>16114</v>
      </c>
      <c r="H4831" t="s">
        <v>16115</v>
      </c>
    </row>
    <row r="4832" spans="1:8">
      <c r="A4832" t="n">
        <v>4832</v>
      </c>
      <c r="B4832" t="s">
        <v>8</v>
      </c>
      <c r="C4832" s="1" t="n">
        <v>41346.67983796296</v>
      </c>
      <c r="D4832" t="s">
        <v>16116</v>
      </c>
      <c r="E4832" t="s">
        <v>16117</v>
      </c>
      <c r="F4832" t="s">
        <v>25</v>
      </c>
      <c r="G4832" t="s">
        <v>16118</v>
      </c>
      <c r="H4832" t="s">
        <v>16119</v>
      </c>
    </row>
    <row r="4833" spans="1:8">
      <c r="A4833" t="n">
        <v>4833</v>
      </c>
      <c r="B4833" t="s">
        <v>8</v>
      </c>
      <c r="C4833" s="1" t="n">
        <v>42140.74685185185</v>
      </c>
      <c r="D4833" t="s">
        <v>16120</v>
      </c>
      <c r="E4833" t="s">
        <v>1238</v>
      </c>
      <c r="F4833" t="s">
        <v>25</v>
      </c>
      <c r="G4833" t="s">
        <v>16121</v>
      </c>
      <c r="H4833" t="s">
        <v>16122</v>
      </c>
    </row>
    <row r="4834" spans="1:8">
      <c r="A4834" t="n">
        <v>4834</v>
      </c>
      <c r="B4834" t="s">
        <v>1</v>
      </c>
      <c r="C4834" s="1" t="n">
        <v>42427.75581018518</v>
      </c>
      <c r="D4834" t="s">
        <v>16123</v>
      </c>
      <c r="E4834" t="s">
        <v>6747</v>
      </c>
      <c r="F4834" t="s">
        <v>651</v>
      </c>
      <c r="G4834" t="s">
        <v>16124</v>
      </c>
      <c r="H4834" t="s">
        <v>16125</v>
      </c>
    </row>
    <row r="4835" spans="1:8">
      <c r="A4835" t="n">
        <v>4835</v>
      </c>
      <c r="B4835" t="s">
        <v>1</v>
      </c>
      <c r="C4835" s="1" t="n">
        <v>42211.09200231481</v>
      </c>
      <c r="D4835" t="s">
        <v>16126</v>
      </c>
      <c r="E4835" t="s">
        <v>132</v>
      </c>
      <c r="F4835" t="s">
        <v>2014</v>
      </c>
      <c r="G4835" t="s">
        <v>16127</v>
      </c>
      <c r="H4835" t="s">
        <v>16128</v>
      </c>
    </row>
    <row r="4836" spans="1:8">
      <c r="A4836" t="n">
        <v>4836</v>
      </c>
      <c r="B4836" t="s">
        <v>1</v>
      </c>
      <c r="C4836" s="1" t="n">
        <v>42422.72927083333</v>
      </c>
      <c r="D4836" t="s">
        <v>16129</v>
      </c>
      <c r="E4836" t="s">
        <v>16130</v>
      </c>
      <c r="F4836" t="s">
        <v>25</v>
      </c>
      <c r="G4836" t="s">
        <v>16131</v>
      </c>
      <c r="H4836" t="s">
        <v>16132</v>
      </c>
    </row>
    <row r="4837" spans="1:8">
      <c r="A4837" t="n">
        <v>4837</v>
      </c>
      <c r="B4837" t="s">
        <v>1</v>
      </c>
      <c r="C4837" s="1" t="n">
        <v>42219.10407407407</v>
      </c>
      <c r="D4837" t="s">
        <v>16133</v>
      </c>
      <c r="E4837" t="s">
        <v>146</v>
      </c>
      <c r="F4837" t="s">
        <v>323</v>
      </c>
      <c r="G4837" t="s">
        <v>11640</v>
      </c>
      <c r="H4837" t="s">
        <v>16134</v>
      </c>
    </row>
    <row r="4838" spans="1:8">
      <c r="A4838" t="n">
        <v>4838</v>
      </c>
      <c r="B4838" t="s">
        <v>8</v>
      </c>
      <c r="C4838" s="1" t="n">
        <v>39744.74677083334</v>
      </c>
      <c r="D4838" t="s">
        <v>16135</v>
      </c>
      <c r="E4838" t="s">
        <v>56</v>
      </c>
      <c r="F4838" t="s">
        <v>56</v>
      </c>
      <c r="G4838" t="s">
        <v>16136</v>
      </c>
      <c r="H4838" t="s">
        <v>16137</v>
      </c>
    </row>
    <row r="4839" spans="1:8">
      <c r="A4839" t="n">
        <v>4839</v>
      </c>
      <c r="B4839" t="s">
        <v>8</v>
      </c>
      <c r="C4839" s="1" t="n">
        <v>41314.58387731481</v>
      </c>
      <c r="D4839" t="s">
        <v>16138</v>
      </c>
      <c r="E4839" t="s">
        <v>4970</v>
      </c>
      <c r="F4839" t="s">
        <v>56</v>
      </c>
      <c r="G4839" t="s">
        <v>16139</v>
      </c>
      <c r="H4839" t="s">
        <v>16140</v>
      </c>
    </row>
    <row r="4840" spans="1:8">
      <c r="A4840" t="n">
        <v>4840</v>
      </c>
      <c r="B4840" t="s">
        <v>1</v>
      </c>
      <c r="C4840" s="1" t="n">
        <v>42218.82563657407</v>
      </c>
      <c r="D4840" t="s">
        <v>16141</v>
      </c>
      <c r="E4840" t="s">
        <v>7608</v>
      </c>
      <c r="F4840" t="s">
        <v>146</v>
      </c>
      <c r="G4840" t="s">
        <v>12056</v>
      </c>
      <c r="H4840" t="s">
        <v>16142</v>
      </c>
    </row>
    <row r="4841" spans="1:8">
      <c r="A4841" t="n">
        <v>4841</v>
      </c>
      <c r="B4841" t="s">
        <v>8</v>
      </c>
      <c r="C4841" s="1" t="n">
        <v>41882.97284722222</v>
      </c>
      <c r="D4841" t="s">
        <v>16143</v>
      </c>
      <c r="E4841" t="s">
        <v>16144</v>
      </c>
      <c r="F4841" t="s">
        <v>52</v>
      </c>
      <c r="G4841" t="s">
        <v>16145</v>
      </c>
      <c r="H4841" t="s">
        <v>16146</v>
      </c>
    </row>
    <row r="4842" spans="1:8">
      <c r="A4842" t="n">
        <v>4842</v>
      </c>
      <c r="B4842" t="s">
        <v>8</v>
      </c>
      <c r="C4842" s="1" t="n">
        <v>42104.80969907407</v>
      </c>
      <c r="D4842" t="s">
        <v>16147</v>
      </c>
      <c r="E4842" t="s">
        <v>25</v>
      </c>
      <c r="F4842" t="s">
        <v>16148</v>
      </c>
      <c r="G4842" t="s">
        <v>16149</v>
      </c>
      <c r="H4842" t="s">
        <v>16150</v>
      </c>
    </row>
    <row r="4843" spans="1:8">
      <c r="A4843" t="n">
        <v>4843</v>
      </c>
      <c r="B4843" t="s">
        <v>8</v>
      </c>
      <c r="C4843" s="1" t="n">
        <v>42172.20409722222</v>
      </c>
      <c r="D4843" t="s">
        <v>16151</v>
      </c>
      <c r="E4843" t="s">
        <v>16152</v>
      </c>
      <c r="F4843" t="s">
        <v>16153</v>
      </c>
      <c r="G4843" t="s">
        <v>16154</v>
      </c>
      <c r="H4843" t="s">
        <v>16155</v>
      </c>
    </row>
    <row r="4844" spans="1:8">
      <c r="A4844" t="n">
        <v>4844</v>
      </c>
      <c r="B4844" t="s">
        <v>8</v>
      </c>
      <c r="C4844" s="1" t="n">
        <v>42269.8680787037</v>
      </c>
      <c r="D4844" t="s">
        <v>16156</v>
      </c>
      <c r="E4844" t="s">
        <v>16157</v>
      </c>
      <c r="F4844" t="s">
        <v>16158</v>
      </c>
      <c r="G4844" t="s">
        <v>16159</v>
      </c>
      <c r="H4844" t="s">
        <v>16160</v>
      </c>
    </row>
    <row r="4845" spans="1:8">
      <c r="A4845" t="n">
        <v>4845</v>
      </c>
      <c r="B4845" t="s">
        <v>8</v>
      </c>
      <c r="C4845" s="1" t="n">
        <v>40530.01431712963</v>
      </c>
      <c r="D4845" t="s">
        <v>16161</v>
      </c>
      <c r="E4845" t="s">
        <v>1822</v>
      </c>
      <c r="F4845" t="s">
        <v>25</v>
      </c>
      <c r="G4845" t="s">
        <v>16162</v>
      </c>
      <c r="H4845" t="s">
        <v>16163</v>
      </c>
    </row>
    <row r="4846" spans="1:8">
      <c r="A4846" t="n">
        <v>4846</v>
      </c>
      <c r="B4846" t="s">
        <v>8</v>
      </c>
      <c r="C4846" s="1" t="n">
        <v>42101.90701388889</v>
      </c>
      <c r="D4846" t="s">
        <v>16164</v>
      </c>
      <c r="E4846" t="s">
        <v>765</v>
      </c>
      <c r="F4846" t="s">
        <v>16165</v>
      </c>
      <c r="G4846" t="s">
        <v>16166</v>
      </c>
      <c r="H4846" t="s">
        <v>16167</v>
      </c>
    </row>
    <row r="4847" spans="1:8">
      <c r="A4847" t="n">
        <v>4847</v>
      </c>
      <c r="B4847" t="s">
        <v>8</v>
      </c>
      <c r="C4847" s="1" t="n">
        <v>42193.6669212963</v>
      </c>
      <c r="D4847" t="s">
        <v>16168</v>
      </c>
      <c r="E4847" t="s">
        <v>16169</v>
      </c>
      <c r="F4847" t="s">
        <v>2217</v>
      </c>
      <c r="G4847" t="s">
        <v>16170</v>
      </c>
      <c r="H4847" t="s">
        <v>16171</v>
      </c>
    </row>
    <row r="4848" spans="1:8">
      <c r="A4848" t="n">
        <v>4848</v>
      </c>
      <c r="B4848" t="s">
        <v>8</v>
      </c>
      <c r="C4848" s="1" t="n">
        <v>41892.55396990741</v>
      </c>
      <c r="D4848" t="s">
        <v>16172</v>
      </c>
      <c r="E4848" t="s">
        <v>16173</v>
      </c>
      <c r="F4848" t="s">
        <v>25</v>
      </c>
      <c r="G4848" t="s">
        <v>16174</v>
      </c>
      <c r="H4848" t="s">
        <v>16175</v>
      </c>
    </row>
    <row r="4849" spans="1:8">
      <c r="A4849" t="n">
        <v>4849</v>
      </c>
      <c r="B4849" t="s">
        <v>8</v>
      </c>
      <c r="C4849" s="1" t="n">
        <v>42082.64520833334</v>
      </c>
      <c r="D4849" t="s">
        <v>16176</v>
      </c>
      <c r="E4849" t="s">
        <v>25</v>
      </c>
      <c r="F4849" t="s">
        <v>6675</v>
      </c>
      <c r="G4849" t="s">
        <v>16177</v>
      </c>
      <c r="H4849" t="s">
        <v>16178</v>
      </c>
    </row>
    <row r="4850" spans="1:8">
      <c r="A4850" t="n">
        <v>4850</v>
      </c>
      <c r="B4850" t="s">
        <v>8</v>
      </c>
      <c r="C4850" s="1" t="n">
        <v>42398.09094907407</v>
      </c>
      <c r="D4850" t="s">
        <v>16179</v>
      </c>
      <c r="E4850" t="s">
        <v>25</v>
      </c>
      <c r="F4850" t="s">
        <v>9590</v>
      </c>
      <c r="G4850" t="s">
        <v>16180</v>
      </c>
      <c r="H4850" t="s">
        <v>16181</v>
      </c>
    </row>
    <row r="4851" spans="1:8">
      <c r="A4851" t="n">
        <v>4851</v>
      </c>
      <c r="B4851" t="s">
        <v>8</v>
      </c>
      <c r="C4851" s="1" t="n">
        <v>42400.75268518519</v>
      </c>
      <c r="D4851" t="s">
        <v>16182</v>
      </c>
      <c r="E4851" t="s">
        <v>16183</v>
      </c>
      <c r="F4851" t="s">
        <v>3168</v>
      </c>
      <c r="G4851" t="s">
        <v>16184</v>
      </c>
      <c r="H4851" t="s">
        <v>16185</v>
      </c>
    </row>
    <row r="4852" spans="1:8">
      <c r="A4852" t="n">
        <v>4852</v>
      </c>
      <c r="B4852" t="s">
        <v>8</v>
      </c>
      <c r="C4852" s="1" t="n">
        <v>42364.95103009259</v>
      </c>
      <c r="D4852" t="s">
        <v>16186</v>
      </c>
      <c r="E4852" t="s">
        <v>16187</v>
      </c>
      <c r="F4852" t="s">
        <v>56</v>
      </c>
      <c r="G4852" t="s">
        <v>16188</v>
      </c>
      <c r="H4852" t="s">
        <v>16189</v>
      </c>
    </row>
    <row r="4853" spans="1:8">
      <c r="A4853" t="n">
        <v>4853</v>
      </c>
      <c r="B4853" t="s">
        <v>1</v>
      </c>
      <c r="C4853" s="1" t="n">
        <v>42346.76087962963</v>
      </c>
      <c r="D4853" t="s">
        <v>16190</v>
      </c>
      <c r="E4853" t="s">
        <v>145</v>
      </c>
      <c r="F4853" t="s">
        <v>4611</v>
      </c>
      <c r="G4853" t="s">
        <v>16191</v>
      </c>
      <c r="H4853" t="s">
        <v>16192</v>
      </c>
    </row>
    <row r="4854" spans="1:8">
      <c r="A4854" t="n">
        <v>4854</v>
      </c>
      <c r="B4854" t="s">
        <v>1</v>
      </c>
      <c r="C4854" s="1" t="n">
        <v>42447.07744212963</v>
      </c>
      <c r="D4854" t="s">
        <v>16193</v>
      </c>
      <c r="E4854" t="s">
        <v>15857</v>
      </c>
      <c r="F4854" t="s">
        <v>16194</v>
      </c>
      <c r="G4854" t="s">
        <v>16195</v>
      </c>
      <c r="H4854" t="s">
        <v>16196</v>
      </c>
    </row>
    <row r="4855" spans="1:8">
      <c r="A4855" t="n">
        <v>4855</v>
      </c>
      <c r="B4855" t="s">
        <v>8</v>
      </c>
      <c r="C4855" s="1" t="n">
        <v>41340.54233796296</v>
      </c>
      <c r="D4855" t="s">
        <v>16197</v>
      </c>
      <c r="E4855" t="s">
        <v>16198</v>
      </c>
      <c r="F4855" t="s">
        <v>56</v>
      </c>
      <c r="G4855" t="s">
        <v>16199</v>
      </c>
      <c r="H4855" t="s">
        <v>16200</v>
      </c>
    </row>
    <row r="4856" spans="1:8">
      <c r="A4856" t="n">
        <v>4856</v>
      </c>
      <c r="B4856" t="s">
        <v>8</v>
      </c>
      <c r="C4856" s="1" t="n">
        <v>39743.57472222222</v>
      </c>
      <c r="D4856" t="s">
        <v>16201</v>
      </c>
      <c r="E4856" t="s">
        <v>16202</v>
      </c>
      <c r="F4856" t="s">
        <v>56</v>
      </c>
      <c r="G4856" t="s">
        <v>12325</v>
      </c>
      <c r="H4856" t="s">
        <v>16203</v>
      </c>
    </row>
    <row r="4857" spans="1:8">
      <c r="A4857" t="n">
        <v>4857</v>
      </c>
      <c r="B4857" t="s">
        <v>1</v>
      </c>
      <c r="C4857" s="1" t="n">
        <v>42188.90613425926</v>
      </c>
      <c r="D4857" t="s">
        <v>16204</v>
      </c>
      <c r="E4857" t="s">
        <v>651</v>
      </c>
      <c r="F4857" t="s">
        <v>16205</v>
      </c>
      <c r="G4857" t="s">
        <v>16206</v>
      </c>
      <c r="H4857" t="s">
        <v>16207</v>
      </c>
    </row>
    <row r="4858" spans="1:8">
      <c r="A4858" t="n">
        <v>4858</v>
      </c>
      <c r="B4858" t="s">
        <v>8</v>
      </c>
      <c r="C4858" s="1" t="n">
        <v>41263.6899537037</v>
      </c>
      <c r="D4858" t="s">
        <v>16208</v>
      </c>
      <c r="E4858" t="s">
        <v>15488</v>
      </c>
      <c r="F4858" t="s">
        <v>11</v>
      </c>
      <c r="G4858">
        <f>?windows-1252?Q?=5Bbig_campaign=5D_Fw=3A_Press_Release_=2D_AFT=2C_NEA=3A_Arming_?=
	=?windows-1252?Q?Educators_Won=92t_Keep_Schools_Safe?=</f>
        <v/>
      </c>
      <c r="H4858" t="s">
        <v>16209</v>
      </c>
    </row>
    <row r="4859" spans="1:8">
      <c r="A4859" t="n">
        <v>4859</v>
      </c>
      <c r="B4859" t="s">
        <v>8</v>
      </c>
      <c r="C4859" s="1" t="n">
        <v>42082.70337962963</v>
      </c>
      <c r="D4859" t="s">
        <v>16210</v>
      </c>
      <c r="E4859" t="s">
        <v>8428</v>
      </c>
      <c r="F4859" t="s">
        <v>16211</v>
      </c>
      <c r="G4859" t="s">
        <v>16212</v>
      </c>
      <c r="H4859" t="s">
        <v>16213</v>
      </c>
    </row>
    <row r="4860" spans="1:8">
      <c r="A4860" t="n">
        <v>4860</v>
      </c>
      <c r="B4860" t="s">
        <v>8</v>
      </c>
      <c r="C4860" s="1" t="n">
        <v>41732.99895833333</v>
      </c>
      <c r="D4860" t="s">
        <v>16214</v>
      </c>
      <c r="E4860" t="s">
        <v>25</v>
      </c>
      <c r="F4860" t="s">
        <v>5506</v>
      </c>
      <c r="G4860" t="s">
        <v>16215</v>
      </c>
      <c r="H4860" t="s">
        <v>16216</v>
      </c>
    </row>
    <row r="4861" spans="1:8">
      <c r="A4861" t="n">
        <v>4861</v>
      </c>
      <c r="B4861" t="s">
        <v>8</v>
      </c>
      <c r="C4861" s="1" t="n">
        <v>41893.79883101852</v>
      </c>
      <c r="D4861" t="s">
        <v>16217</v>
      </c>
      <c r="E4861" t="s">
        <v>4899</v>
      </c>
      <c r="F4861" t="s">
        <v>52</v>
      </c>
      <c r="G4861" t="s">
        <v>16218</v>
      </c>
      <c r="H4861" t="s">
        <v>16219</v>
      </c>
    </row>
    <row r="4862" spans="1:8">
      <c r="A4862" t="n">
        <v>4862</v>
      </c>
      <c r="B4862" t="s">
        <v>8</v>
      </c>
      <c r="C4862" s="1" t="n">
        <v>39760.79131944444</v>
      </c>
      <c r="D4862" t="s">
        <v>16220</v>
      </c>
      <c r="E4862" t="s">
        <v>1351</v>
      </c>
      <c r="F4862" t="s">
        <v>16221</v>
      </c>
      <c r="G4862" t="s">
        <v>16222</v>
      </c>
      <c r="H4862" t="s">
        <v>16223</v>
      </c>
    </row>
    <row r="4863" spans="1:8">
      <c r="A4863" t="n">
        <v>4863</v>
      </c>
      <c r="B4863" t="s">
        <v>8</v>
      </c>
      <c r="C4863" s="1" t="n">
        <v>39734.64989583333</v>
      </c>
      <c r="D4863" t="s">
        <v>16224</v>
      </c>
      <c r="E4863" t="s">
        <v>1351</v>
      </c>
      <c r="F4863" t="s">
        <v>56</v>
      </c>
      <c r="G4863" t="s">
        <v>16225</v>
      </c>
      <c r="H4863" t="s">
        <v>16226</v>
      </c>
    </row>
    <row r="4864" spans="1:8">
      <c r="A4864" t="n">
        <v>4864</v>
      </c>
      <c r="B4864" t="s">
        <v>1</v>
      </c>
      <c r="C4864" s="1" t="n">
        <v>42128.94337962963</v>
      </c>
      <c r="D4864" t="s">
        <v>16227</v>
      </c>
      <c r="E4864" t="s">
        <v>9711</v>
      </c>
      <c r="F4864" t="s">
        <v>16228</v>
      </c>
      <c r="G4864" t="s">
        <v>16229</v>
      </c>
      <c r="H4864" t="s">
        <v>16230</v>
      </c>
    </row>
    <row r="4865" spans="1:8">
      <c r="A4865" t="n">
        <v>4865</v>
      </c>
      <c r="B4865" t="s">
        <v>1</v>
      </c>
      <c r="C4865" s="1" t="n">
        <v>42312.11923611111</v>
      </c>
      <c r="D4865" t="s">
        <v>16231</v>
      </c>
      <c r="E4865" t="s">
        <v>146</v>
      </c>
      <c r="F4865" t="s">
        <v>6747</v>
      </c>
      <c r="G4865" t="s">
        <v>12950</v>
      </c>
      <c r="H4865" t="s">
        <v>16232</v>
      </c>
    </row>
    <row r="4866" spans="1:8">
      <c r="A4866" t="n">
        <v>4866</v>
      </c>
      <c r="B4866" t="s">
        <v>1</v>
      </c>
      <c r="C4866" s="1" t="n">
        <v>42434.7121412037</v>
      </c>
      <c r="D4866" t="s">
        <v>16233</v>
      </c>
      <c r="E4866" t="s">
        <v>16234</v>
      </c>
      <c r="F4866" t="s">
        <v>1264</v>
      </c>
      <c r="G4866" t="s">
        <v>16235</v>
      </c>
      <c r="H4866" t="s">
        <v>16236</v>
      </c>
    </row>
    <row r="4867" spans="1:8">
      <c r="A4867" t="n">
        <v>4867</v>
      </c>
      <c r="B4867" t="s">
        <v>8</v>
      </c>
      <c r="C4867" s="1" t="n">
        <v>39632.82825231482</v>
      </c>
      <c r="D4867" t="s">
        <v>16237</v>
      </c>
      <c r="E4867" t="s">
        <v>376</v>
      </c>
      <c r="F4867" t="s">
        <v>7574</v>
      </c>
      <c r="G4867" t="s">
        <v>16238</v>
      </c>
      <c r="H4867" t="s">
        <v>16239</v>
      </c>
    </row>
    <row r="4868" spans="1:8">
      <c r="A4868" t="n">
        <v>4868</v>
      </c>
      <c r="B4868" t="s">
        <v>8</v>
      </c>
      <c r="C4868" s="1" t="n">
        <v>42385.54362268518</v>
      </c>
      <c r="D4868" t="s">
        <v>16240</v>
      </c>
      <c r="E4868" t="s">
        <v>25</v>
      </c>
      <c r="F4868" t="s">
        <v>651</v>
      </c>
      <c r="G4868" t="s">
        <v>16241</v>
      </c>
      <c r="H4868" t="s">
        <v>16242</v>
      </c>
    </row>
    <row r="4869" spans="1:8">
      <c r="A4869" t="n">
        <v>4869</v>
      </c>
      <c r="B4869" t="s">
        <v>8</v>
      </c>
      <c r="C4869" s="1" t="n">
        <v>42359.58430555555</v>
      </c>
      <c r="D4869" t="s">
        <v>16243</v>
      </c>
      <c r="E4869" t="s">
        <v>16244</v>
      </c>
      <c r="F4869" t="s">
        <v>52</v>
      </c>
      <c r="G4869" t="s">
        <v>16245</v>
      </c>
      <c r="H4869" t="s">
        <v>16246</v>
      </c>
    </row>
    <row r="4870" spans="1:8">
      <c r="A4870" t="n">
        <v>4870</v>
      </c>
      <c r="B4870" t="s">
        <v>8</v>
      </c>
      <c r="C4870" s="1" t="n">
        <v>41891.48540509259</v>
      </c>
      <c r="D4870" t="s">
        <v>16247</v>
      </c>
      <c r="E4870" t="s">
        <v>749</v>
      </c>
      <c r="F4870" t="s">
        <v>6203</v>
      </c>
      <c r="G4870" t="s">
        <v>16248</v>
      </c>
      <c r="H4870" t="s">
        <v>16249</v>
      </c>
    </row>
    <row r="4871" spans="1:8">
      <c r="A4871" t="n">
        <v>4871</v>
      </c>
      <c r="B4871" t="s">
        <v>1</v>
      </c>
      <c r="C4871" s="1" t="n">
        <v>42188.58398148148</v>
      </c>
      <c r="D4871" t="s">
        <v>16250</v>
      </c>
      <c r="E4871" t="s">
        <v>10278</v>
      </c>
      <c r="F4871" t="s">
        <v>6854</v>
      </c>
      <c r="G4871" t="s">
        <v>16251</v>
      </c>
      <c r="H4871" t="s">
        <v>16252</v>
      </c>
    </row>
    <row r="4872" spans="1:8">
      <c r="A4872" t="n">
        <v>4872</v>
      </c>
      <c r="B4872" t="s">
        <v>8</v>
      </c>
      <c r="C4872" s="1" t="n">
        <v>39746.95052083334</v>
      </c>
      <c r="D4872" t="s">
        <v>16253</v>
      </c>
      <c r="E4872" t="s">
        <v>16254</v>
      </c>
      <c r="F4872" t="s">
        <v>16255</v>
      </c>
      <c r="G4872" t="s">
        <v>16256</v>
      </c>
      <c r="H4872" t="s">
        <v>16257</v>
      </c>
    </row>
    <row r="4873" spans="1:8">
      <c r="A4873" t="n">
        <v>4873</v>
      </c>
      <c r="B4873" t="s">
        <v>8</v>
      </c>
      <c r="C4873" s="1" t="n">
        <v>42399.71185185185</v>
      </c>
      <c r="D4873" t="s">
        <v>16258</v>
      </c>
      <c r="E4873" t="s">
        <v>16259</v>
      </c>
      <c r="F4873" t="s">
        <v>25</v>
      </c>
      <c r="G4873" t="s">
        <v>16260</v>
      </c>
      <c r="H4873" t="s">
        <v>16261</v>
      </c>
    </row>
    <row r="4874" spans="1:8">
      <c r="A4874" t="n">
        <v>4874</v>
      </c>
      <c r="B4874" t="s">
        <v>8</v>
      </c>
      <c r="C4874" s="1" t="n">
        <v>42227.64430555556</v>
      </c>
      <c r="D4874" t="s">
        <v>16262</v>
      </c>
      <c r="E4874" t="s">
        <v>1186</v>
      </c>
      <c r="F4874" t="s">
        <v>16263</v>
      </c>
      <c r="G4874" t="s">
        <v>16264</v>
      </c>
      <c r="H4874" t="s">
        <v>16265</v>
      </c>
    </row>
    <row r="4875" spans="1:8">
      <c r="A4875" t="n">
        <v>4875</v>
      </c>
      <c r="B4875" t="s">
        <v>1</v>
      </c>
      <c r="C4875" s="1" t="n">
        <v>42065.82774305555</v>
      </c>
      <c r="D4875" t="s">
        <v>16266</v>
      </c>
      <c r="E4875" t="s">
        <v>1238</v>
      </c>
      <c r="F4875" t="s">
        <v>16267</v>
      </c>
      <c r="G4875" t="s">
        <v>16268</v>
      </c>
      <c r="H4875" t="s">
        <v>16269</v>
      </c>
    </row>
    <row r="4876" spans="1:8">
      <c r="A4876" t="n">
        <v>4876</v>
      </c>
      <c r="B4876" t="s">
        <v>1</v>
      </c>
      <c r="C4876" s="1" t="n">
        <v>42197.71641203704</v>
      </c>
      <c r="D4876" t="s">
        <v>16270</v>
      </c>
      <c r="E4876" t="s">
        <v>14105</v>
      </c>
      <c r="F4876" t="s">
        <v>25</v>
      </c>
      <c r="G4876" t="s">
        <v>14106</v>
      </c>
      <c r="H4876" t="s">
        <v>16271</v>
      </c>
    </row>
    <row r="4877" spans="1:8">
      <c r="A4877" t="n">
        <v>4877</v>
      </c>
      <c r="B4877" t="s">
        <v>8</v>
      </c>
      <c r="C4877" s="1" t="n">
        <v>42341.08337962963</v>
      </c>
      <c r="D4877" t="s">
        <v>16272</v>
      </c>
      <c r="E4877" t="s">
        <v>16273</v>
      </c>
      <c r="F4877" t="s">
        <v>16274</v>
      </c>
      <c r="G4877" t="s">
        <v>16275</v>
      </c>
      <c r="H4877" t="s">
        <v>16276</v>
      </c>
    </row>
    <row r="4878" spans="1:8">
      <c r="A4878" t="n">
        <v>4878</v>
      </c>
      <c r="B4878" t="s">
        <v>8</v>
      </c>
      <c r="C4878" s="1" t="n">
        <v>42311.81484953704</v>
      </c>
      <c r="D4878" t="s">
        <v>16277</v>
      </c>
      <c r="E4878" t="s">
        <v>16278</v>
      </c>
      <c r="F4878" t="s">
        <v>555</v>
      </c>
      <c r="G4878" t="s">
        <v>16279</v>
      </c>
      <c r="H4878" t="s">
        <v>16280</v>
      </c>
    </row>
    <row r="4879" spans="1:8">
      <c r="A4879" t="n">
        <v>4879</v>
      </c>
      <c r="B4879" t="s">
        <v>8</v>
      </c>
      <c r="C4879" s="1" t="n">
        <v>42368.5819675926</v>
      </c>
      <c r="D4879" t="s">
        <v>16281</v>
      </c>
      <c r="E4879" t="s">
        <v>25</v>
      </c>
      <c r="F4879" t="s">
        <v>24</v>
      </c>
      <c r="G4879" t="s">
        <v>16282</v>
      </c>
      <c r="H4879" t="s">
        <v>16283</v>
      </c>
    </row>
    <row r="4880" spans="1:8">
      <c r="A4880" t="n">
        <v>4880</v>
      </c>
      <c r="B4880" t="s">
        <v>8</v>
      </c>
      <c r="C4880" s="1" t="n">
        <v>42135.16864583334</v>
      </c>
      <c r="D4880" t="s">
        <v>16284</v>
      </c>
      <c r="E4880" t="s">
        <v>12381</v>
      </c>
      <c r="F4880" t="s">
        <v>25</v>
      </c>
      <c r="G4880" t="s">
        <v>8228</v>
      </c>
      <c r="H4880" t="s">
        <v>16285</v>
      </c>
    </row>
    <row r="4881" spans="1:8">
      <c r="A4881" t="n">
        <v>4881</v>
      </c>
      <c r="B4881" t="s">
        <v>8</v>
      </c>
      <c r="C4881" s="1" t="n">
        <v>42325.88846064815</v>
      </c>
      <c r="D4881" t="s">
        <v>16286</v>
      </c>
      <c r="E4881" t="s">
        <v>16287</v>
      </c>
      <c r="F4881" t="s">
        <v>56</v>
      </c>
      <c r="G4881" t="s">
        <v>16288</v>
      </c>
      <c r="H4881" t="s">
        <v>16289</v>
      </c>
    </row>
    <row r="4882" spans="1:8">
      <c r="A4882" t="n">
        <v>4882</v>
      </c>
      <c r="B4882" t="s">
        <v>8</v>
      </c>
      <c r="C4882" s="1" t="n">
        <v>42207.0185300926</v>
      </c>
      <c r="D4882" t="s">
        <v>16290</v>
      </c>
      <c r="E4882" t="s">
        <v>25</v>
      </c>
      <c r="F4882" t="s">
        <v>9199</v>
      </c>
      <c r="G4882" t="s">
        <v>7849</v>
      </c>
      <c r="H4882" t="s">
        <v>16291</v>
      </c>
    </row>
    <row r="4883" spans="1:8">
      <c r="A4883" t="n">
        <v>4883</v>
      </c>
      <c r="B4883" t="s">
        <v>1</v>
      </c>
      <c r="C4883" s="1" t="n">
        <v>41773.42443287037</v>
      </c>
      <c r="D4883" t="s">
        <v>16292</v>
      </c>
      <c r="E4883" t="s">
        <v>6547</v>
      </c>
      <c r="F4883" t="s">
        <v>16293</v>
      </c>
      <c r="G4883" t="s">
        <v>16294</v>
      </c>
      <c r="H4883" t="s">
        <v>16295</v>
      </c>
    </row>
    <row r="4884" spans="1:8">
      <c r="A4884" t="n">
        <v>4884</v>
      </c>
      <c r="B4884" t="s">
        <v>1</v>
      </c>
      <c r="C4884" s="1" t="n">
        <v>42340.02481481482</v>
      </c>
      <c r="D4884" t="s">
        <v>16296</v>
      </c>
      <c r="E4884" t="s">
        <v>497</v>
      </c>
      <c r="F4884" t="s">
        <v>16297</v>
      </c>
      <c r="G4884" t="s">
        <v>16298</v>
      </c>
      <c r="H4884" t="s">
        <v>16299</v>
      </c>
    </row>
    <row r="4885" spans="1:8">
      <c r="A4885" t="n">
        <v>4885</v>
      </c>
      <c r="B4885" t="s">
        <v>8</v>
      </c>
      <c r="C4885" s="1" t="n">
        <v>42278.19861111111</v>
      </c>
      <c r="D4885" t="s">
        <v>16300</v>
      </c>
      <c r="E4885">
        <f>?utf-8?Q?Newsflash=20|=20Indian=20Pharma=20Desk?=
	&lt;knowledgesummits@gmail.com&gt;</f>
        <v/>
      </c>
      <c r="F4885" t="s">
        <v>52</v>
      </c>
      <c r="G4885">
        <f>?utf-8?Q?Lex=20Witness=20Welcomes=20IBM=20as=20Compliance=20Partners=20to=20The=204th=20Annual=20Pharma=20Legal=20&amp;=20Compliance=20Summit=202015=2C=2016th=20October=2C=20The=20Leela=2C=20Mumbai?=</f>
        <v/>
      </c>
      <c r="H4885" t="s">
        <v>16301</v>
      </c>
    </row>
    <row r="4886" spans="1:8">
      <c r="A4886" t="n">
        <v>4886</v>
      </c>
      <c r="B4886" t="s">
        <v>8</v>
      </c>
      <c r="C4886" s="1" t="n">
        <v>41986.72620370371</v>
      </c>
      <c r="D4886" t="s">
        <v>16302</v>
      </c>
      <c r="E4886" t="s">
        <v>25</v>
      </c>
      <c r="F4886" t="s">
        <v>7419</v>
      </c>
      <c r="G4886" t="s">
        <v>16303</v>
      </c>
      <c r="H4886" t="s">
        <v>16304</v>
      </c>
    </row>
    <row r="4887" spans="1:8">
      <c r="A4887" t="n">
        <v>4887</v>
      </c>
      <c r="B4887" t="s">
        <v>8</v>
      </c>
      <c r="C4887" s="1" t="n">
        <v>42288.65370370371</v>
      </c>
      <c r="D4887" t="s">
        <v>16305</v>
      </c>
      <c r="E4887" t="s">
        <v>25</v>
      </c>
      <c r="F4887" t="s">
        <v>6747</v>
      </c>
      <c r="G4887" t="s">
        <v>16306</v>
      </c>
      <c r="H4887" t="s">
        <v>16307</v>
      </c>
    </row>
    <row r="4888" spans="1:8">
      <c r="A4888" t="n">
        <v>4888</v>
      </c>
      <c r="B4888" t="s">
        <v>8</v>
      </c>
      <c r="C4888" s="1" t="n">
        <v>41949.40311342593</v>
      </c>
      <c r="D4888" t="s">
        <v>16308</v>
      </c>
      <c r="E4888" t="s">
        <v>4801</v>
      </c>
      <c r="F4888" t="s">
        <v>52</v>
      </c>
      <c r="G4888" t="s">
        <v>11088</v>
      </c>
      <c r="H4888" t="s">
        <v>16309</v>
      </c>
    </row>
    <row r="4889" spans="1:8">
      <c r="A4889" t="n">
        <v>4889</v>
      </c>
      <c r="B4889" t="s">
        <v>1</v>
      </c>
      <c r="C4889" s="1" t="n">
        <v>42234.1062962963</v>
      </c>
      <c r="D4889" t="s">
        <v>16310</v>
      </c>
      <c r="E4889" t="s">
        <v>146</v>
      </c>
      <c r="F4889" t="s">
        <v>25</v>
      </c>
      <c r="G4889">
        <f>?UTF-8?Q?Re=3A_It=E2=80=99s_Gonna_Be_the_Most_Fulfilling_Evening_of_A?=
	=?UTF-8?Q?wards_Weekend?=</f>
        <v/>
      </c>
      <c r="H4889" t="s">
        <v>16311</v>
      </c>
    </row>
    <row r="4890" spans="1:8">
      <c r="A4890" t="n">
        <v>4890</v>
      </c>
      <c r="B4890" t="s">
        <v>8</v>
      </c>
      <c r="C4890" s="1" t="n">
        <v>41480.63922453704</v>
      </c>
      <c r="D4890" t="s">
        <v>16312</v>
      </c>
      <c r="E4890" t="s">
        <v>7067</v>
      </c>
      <c r="F4890" t="s">
        <v>56</v>
      </c>
      <c r="G4890" t="s">
        <v>16313</v>
      </c>
      <c r="H4890" t="s">
        <v>16314</v>
      </c>
    </row>
    <row r="4891" spans="1:8">
      <c r="A4891" t="n">
        <v>4891</v>
      </c>
      <c r="B4891" t="s">
        <v>1</v>
      </c>
      <c r="C4891" s="1" t="n">
        <v>42157.46011574074</v>
      </c>
      <c r="D4891" t="s">
        <v>16315</v>
      </c>
      <c r="E4891" t="s">
        <v>16316</v>
      </c>
      <c r="F4891" t="s">
        <v>25</v>
      </c>
      <c r="G4891" t="s">
        <v>16317</v>
      </c>
      <c r="H4891" t="s">
        <v>16318</v>
      </c>
    </row>
    <row r="4892" spans="1:8">
      <c r="A4892" t="n">
        <v>4892</v>
      </c>
      <c r="B4892" t="s">
        <v>1</v>
      </c>
      <c r="C4892" s="1" t="n">
        <v>42247.50267361111</v>
      </c>
      <c r="D4892" t="s">
        <v>16319</v>
      </c>
      <c r="E4892" t="s">
        <v>1355</v>
      </c>
      <c r="F4892" t="s">
        <v>56</v>
      </c>
      <c r="G4892" t="s">
        <v>16320</v>
      </c>
      <c r="H4892" t="s">
        <v>16321</v>
      </c>
    </row>
    <row r="4893" spans="1:8">
      <c r="A4893" t="n">
        <v>4893</v>
      </c>
      <c r="B4893" t="s">
        <v>8</v>
      </c>
      <c r="C4893" s="1" t="n">
        <v>39622.68796296296</v>
      </c>
      <c r="D4893" t="s">
        <v>16322</v>
      </c>
      <c r="E4893" t="s">
        <v>14398</v>
      </c>
      <c r="F4893" t="s">
        <v>20</v>
      </c>
      <c r="G4893" t="s">
        <v>16323</v>
      </c>
      <c r="H4893" t="s">
        <v>16324</v>
      </c>
    </row>
    <row r="4894" spans="1:8">
      <c r="A4894" t="n">
        <v>4894</v>
      </c>
      <c r="B4894" t="s">
        <v>8</v>
      </c>
      <c r="C4894" s="1" t="n">
        <v>40033.86373842593</v>
      </c>
      <c r="D4894" t="s">
        <v>16325</v>
      </c>
      <c r="E4894" t="s">
        <v>4576</v>
      </c>
      <c r="F4894" t="s">
        <v>16326</v>
      </c>
      <c r="G4894" t="s"/>
      <c r="H4894" t="s">
        <v>16327</v>
      </c>
    </row>
    <row r="4895" spans="1:8">
      <c r="A4895" t="n">
        <v>4895</v>
      </c>
      <c r="B4895" t="s">
        <v>8</v>
      </c>
      <c r="C4895" s="1" t="n">
        <v>40324.13534722223</v>
      </c>
      <c r="D4895" t="s">
        <v>16328</v>
      </c>
      <c r="E4895" t="s">
        <v>16329</v>
      </c>
      <c r="F4895" t="s">
        <v>16330</v>
      </c>
      <c r="G4895" t="s">
        <v>16331</v>
      </c>
      <c r="H4895" t="s">
        <v>16332</v>
      </c>
    </row>
    <row r="4896" spans="1:8">
      <c r="A4896" t="n">
        <v>4896</v>
      </c>
      <c r="B4896" t="s">
        <v>8</v>
      </c>
      <c r="C4896" s="1" t="n">
        <v>39760.11648148148</v>
      </c>
      <c r="D4896" t="s">
        <v>16333</v>
      </c>
      <c r="E4896" t="s">
        <v>56</v>
      </c>
      <c r="F4896" t="s">
        <v>16334</v>
      </c>
      <c r="G4896" t="s">
        <v>16335</v>
      </c>
      <c r="H4896" t="s">
        <v>16336</v>
      </c>
    </row>
    <row r="4897" spans="1:8">
      <c r="A4897" t="n">
        <v>4897</v>
      </c>
      <c r="B4897" t="s">
        <v>8</v>
      </c>
      <c r="C4897" s="1" t="n">
        <v>42368.94280092593</v>
      </c>
      <c r="D4897" t="s">
        <v>16337</v>
      </c>
      <c r="E4897" t="s">
        <v>8743</v>
      </c>
      <c r="F4897" t="s">
        <v>56</v>
      </c>
      <c r="G4897" t="s">
        <v>16338</v>
      </c>
      <c r="H4897" t="s">
        <v>16339</v>
      </c>
    </row>
    <row r="4898" spans="1:8">
      <c r="A4898" t="n">
        <v>4898</v>
      </c>
      <c r="B4898" t="s">
        <v>8</v>
      </c>
      <c r="C4898" s="1" t="n">
        <v>41261.50465277778</v>
      </c>
      <c r="D4898" t="s">
        <v>16340</v>
      </c>
      <c r="E4898" t="s">
        <v>6796</v>
      </c>
      <c r="F4898" t="s">
        <v>56</v>
      </c>
      <c r="G4898" t="s">
        <v>16341</v>
      </c>
      <c r="H4898" t="s">
        <v>16342</v>
      </c>
    </row>
    <row r="4899" spans="1:8">
      <c r="A4899" t="n">
        <v>4899</v>
      </c>
      <c r="B4899" t="s">
        <v>8</v>
      </c>
      <c r="C4899" s="1" t="n">
        <v>42123.81038194444</v>
      </c>
      <c r="D4899" t="s">
        <v>16343</v>
      </c>
      <c r="E4899" t="s">
        <v>16344</v>
      </c>
      <c r="F4899" t="s">
        <v>16345</v>
      </c>
      <c r="G4899" t="s">
        <v>16346</v>
      </c>
      <c r="H4899" t="s">
        <v>16347</v>
      </c>
    </row>
    <row r="4900" spans="1:8">
      <c r="A4900" t="n">
        <v>4900</v>
      </c>
      <c r="B4900" t="s">
        <v>8</v>
      </c>
      <c r="C4900" s="1" t="n">
        <v>41888.92363425926</v>
      </c>
      <c r="D4900" t="s">
        <v>16348</v>
      </c>
      <c r="E4900" t="s">
        <v>25</v>
      </c>
      <c r="F4900" t="s">
        <v>16349</v>
      </c>
      <c r="G4900" t="s">
        <v>7116</v>
      </c>
      <c r="H4900" t="s">
        <v>16350</v>
      </c>
    </row>
    <row r="4901" spans="1:8">
      <c r="A4901" t="n">
        <v>4901</v>
      </c>
      <c r="B4901" t="s">
        <v>1</v>
      </c>
      <c r="C4901" s="1" t="n">
        <v>42296.11347222222</v>
      </c>
      <c r="D4901" t="s">
        <v>16351</v>
      </c>
      <c r="E4901" t="s">
        <v>6203</v>
      </c>
      <c r="F4901" t="s">
        <v>132</v>
      </c>
      <c r="G4901" t="s">
        <v>8825</v>
      </c>
      <c r="H4901" t="s">
        <v>16352</v>
      </c>
    </row>
    <row r="4902" spans="1:8">
      <c r="A4902" t="n">
        <v>4902</v>
      </c>
      <c r="B4902" t="s">
        <v>1</v>
      </c>
      <c r="C4902" s="1" t="n">
        <v>42182.84609953704</v>
      </c>
      <c r="D4902" t="s">
        <v>16353</v>
      </c>
      <c r="E4902" t="s">
        <v>146</v>
      </c>
      <c r="F4902" t="s">
        <v>16354</v>
      </c>
      <c r="G4902" t="s">
        <v>16355</v>
      </c>
      <c r="H4902" t="s">
        <v>16356</v>
      </c>
    </row>
    <row r="4903" spans="1:8">
      <c r="A4903" t="n">
        <v>4903</v>
      </c>
      <c r="B4903" t="s">
        <v>8</v>
      </c>
      <c r="C4903" s="1" t="n">
        <v>42027.64482638889</v>
      </c>
      <c r="D4903" t="s">
        <v>16357</v>
      </c>
      <c r="E4903" t="s">
        <v>25</v>
      </c>
      <c r="F4903" t="s">
        <v>266</v>
      </c>
      <c r="G4903" t="s">
        <v>16358</v>
      </c>
      <c r="H4903" t="s">
        <v>16359</v>
      </c>
    </row>
    <row r="4904" spans="1:8">
      <c r="A4904" t="n">
        <v>4904</v>
      </c>
      <c r="B4904" t="s">
        <v>8</v>
      </c>
      <c r="C4904" s="1" t="n">
        <v>41775.32351851852</v>
      </c>
      <c r="D4904" t="s">
        <v>16360</v>
      </c>
      <c r="E4904" t="s">
        <v>25</v>
      </c>
      <c r="F4904" t="s">
        <v>6729</v>
      </c>
      <c r="G4904" t="s">
        <v>15585</v>
      </c>
      <c r="H4904" t="s">
        <v>16361</v>
      </c>
    </row>
    <row r="4905" spans="1:8">
      <c r="A4905" t="n">
        <v>4905</v>
      </c>
      <c r="B4905" t="s">
        <v>8</v>
      </c>
      <c r="C4905" s="1" t="n">
        <v>41733.69763888889</v>
      </c>
      <c r="D4905" t="s">
        <v>16362</v>
      </c>
      <c r="E4905" t="s">
        <v>16363</v>
      </c>
      <c r="F4905" t="s">
        <v>16364</v>
      </c>
      <c r="G4905" t="s">
        <v>16365</v>
      </c>
      <c r="H4905" t="s">
        <v>16366</v>
      </c>
    </row>
    <row r="4906" spans="1:8">
      <c r="A4906" t="n">
        <v>4906</v>
      </c>
      <c r="B4906" t="s">
        <v>8</v>
      </c>
      <c r="C4906" s="1" t="n">
        <v>42051.89422453703</v>
      </c>
      <c r="D4906" t="s">
        <v>16367</v>
      </c>
      <c r="E4906" t="s">
        <v>25</v>
      </c>
      <c r="F4906" t="s">
        <v>16368</v>
      </c>
      <c r="G4906" t="s">
        <v>16369</v>
      </c>
      <c r="H4906" t="s">
        <v>16370</v>
      </c>
    </row>
    <row r="4907" spans="1:8">
      <c r="A4907" t="n">
        <v>4907</v>
      </c>
      <c r="B4907" t="s">
        <v>1</v>
      </c>
      <c r="C4907" s="1" t="n">
        <v>42429.67355324074</v>
      </c>
      <c r="D4907" t="s">
        <v>16371</v>
      </c>
      <c r="E4907" t="s">
        <v>6759</v>
      </c>
      <c r="F4907" t="s">
        <v>16073</v>
      </c>
      <c r="G4907" t="s">
        <v>16372</v>
      </c>
      <c r="H4907" t="s">
        <v>16373</v>
      </c>
    </row>
    <row r="4908" spans="1:8">
      <c r="A4908" t="n">
        <v>4908</v>
      </c>
      <c r="B4908" t="s">
        <v>8</v>
      </c>
      <c r="C4908" s="1" t="n">
        <v>39727.78363425926</v>
      </c>
      <c r="D4908" t="s">
        <v>16374</v>
      </c>
      <c r="E4908" t="s">
        <v>56</v>
      </c>
      <c r="F4908" t="s">
        <v>56</v>
      </c>
      <c r="G4908" t="s">
        <v>16375</v>
      </c>
      <c r="H4908" t="s">
        <v>16376</v>
      </c>
    </row>
    <row r="4909" spans="1:8">
      <c r="A4909" t="n">
        <v>4909</v>
      </c>
      <c r="B4909" t="s">
        <v>8</v>
      </c>
      <c r="C4909" s="1" t="n">
        <v>42436.07246527778</v>
      </c>
      <c r="D4909" t="s">
        <v>16377</v>
      </c>
      <c r="E4909" t="s">
        <v>16378</v>
      </c>
      <c r="F4909" t="s">
        <v>7510</v>
      </c>
      <c r="G4909" t="s">
        <v>16379</v>
      </c>
      <c r="H4909" t="s">
        <v>16380</v>
      </c>
    </row>
    <row r="4910" spans="1:8">
      <c r="A4910" t="n">
        <v>4910</v>
      </c>
      <c r="B4910" t="s">
        <v>1</v>
      </c>
      <c r="C4910" s="1" t="n">
        <v>42176.54850694445</v>
      </c>
      <c r="D4910" t="s">
        <v>16381</v>
      </c>
      <c r="E4910" t="s">
        <v>146</v>
      </c>
      <c r="F4910" t="s">
        <v>7780</v>
      </c>
      <c r="G4910" t="s">
        <v>16382</v>
      </c>
      <c r="H4910" t="s">
        <v>16383</v>
      </c>
    </row>
    <row r="4911" spans="1:8">
      <c r="A4911" t="n">
        <v>4911</v>
      </c>
      <c r="B4911" t="s">
        <v>8</v>
      </c>
      <c r="C4911" s="1" t="n">
        <v>42431.0577662037</v>
      </c>
      <c r="D4911" t="s">
        <v>16384</v>
      </c>
      <c r="E4911" t="s">
        <v>7548</v>
      </c>
      <c r="F4911" t="s">
        <v>7549</v>
      </c>
      <c r="G4911" t="s">
        <v>16385</v>
      </c>
      <c r="H4911" t="s">
        <v>16386</v>
      </c>
    </row>
    <row r="4912" spans="1:8">
      <c r="A4912" t="n">
        <v>4912</v>
      </c>
      <c r="B4912" t="s">
        <v>8</v>
      </c>
      <c r="C4912" s="1" t="n">
        <v>42254.96048611111</v>
      </c>
      <c r="D4912" t="s">
        <v>16387</v>
      </c>
      <c r="E4912" t="s">
        <v>11420</v>
      </c>
      <c r="F4912" t="s">
        <v>25</v>
      </c>
      <c r="G4912" t="s">
        <v>16388</v>
      </c>
      <c r="H4912" t="s">
        <v>16389</v>
      </c>
    </row>
    <row r="4913" spans="1:8">
      <c r="A4913" t="n">
        <v>4913</v>
      </c>
      <c r="B4913" t="s">
        <v>8</v>
      </c>
      <c r="C4913" s="1" t="n">
        <v>42151.97267361111</v>
      </c>
      <c r="D4913" t="s">
        <v>16390</v>
      </c>
      <c r="E4913" t="s">
        <v>6849</v>
      </c>
      <c r="F4913" t="s">
        <v>1264</v>
      </c>
      <c r="G4913" t="s">
        <v>16391</v>
      </c>
      <c r="H4913" t="s">
        <v>16392</v>
      </c>
    </row>
    <row r="4914" spans="1:8">
      <c r="A4914" t="n">
        <v>4914</v>
      </c>
      <c r="B4914" t="s">
        <v>8</v>
      </c>
      <c r="C4914" s="1" t="n">
        <v>40227.95748842593</v>
      </c>
      <c r="D4914" t="s">
        <v>16393</v>
      </c>
      <c r="E4914" t="s">
        <v>16394</v>
      </c>
      <c r="F4914" t="s">
        <v>283</v>
      </c>
      <c r="G4914" t="s">
        <v>16395</v>
      </c>
      <c r="H4914" t="s">
        <v>16396</v>
      </c>
    </row>
    <row r="4915" spans="1:8">
      <c r="A4915" t="n">
        <v>4915</v>
      </c>
      <c r="B4915" t="s">
        <v>8</v>
      </c>
      <c r="C4915" s="1" t="n">
        <v>42131.87458333333</v>
      </c>
      <c r="D4915" t="s">
        <v>16397</v>
      </c>
      <c r="E4915" t="s">
        <v>25</v>
      </c>
      <c r="F4915" t="s">
        <v>497</v>
      </c>
      <c r="G4915" t="s">
        <v>16398</v>
      </c>
      <c r="H4915" t="s">
        <v>16399</v>
      </c>
    </row>
    <row r="4916" spans="1:8">
      <c r="A4916" t="n">
        <v>4916</v>
      </c>
      <c r="B4916" t="s">
        <v>1</v>
      </c>
      <c r="C4916" s="1" t="n">
        <v>41494.305625</v>
      </c>
      <c r="D4916" t="s">
        <v>16400</v>
      </c>
      <c r="E4916" t="s">
        <v>1159</v>
      </c>
      <c r="F4916" t="s">
        <v>16401</v>
      </c>
      <c r="G4916" t="s">
        <v>16402</v>
      </c>
      <c r="H4916" t="s">
        <v>16403</v>
      </c>
    </row>
    <row r="4917" spans="1:8">
      <c r="A4917" t="n">
        <v>4917</v>
      </c>
      <c r="B4917" t="s">
        <v>8</v>
      </c>
      <c r="C4917" s="1" t="n">
        <v>42141.07300925926</v>
      </c>
      <c r="D4917" t="s">
        <v>16404</v>
      </c>
      <c r="E4917" t="s">
        <v>7294</v>
      </c>
      <c r="G4917" t="s">
        <v>16405</v>
      </c>
      <c r="H4917" t="s">
        <v>16406</v>
      </c>
    </row>
    <row r="4918" spans="1:8">
      <c r="A4918" t="n">
        <v>4918</v>
      </c>
      <c r="B4918" t="s">
        <v>1</v>
      </c>
      <c r="C4918" s="1" t="n">
        <v>41546.60317129629</v>
      </c>
      <c r="D4918" t="s">
        <v>16407</v>
      </c>
      <c r="E4918" t="s">
        <v>16408</v>
      </c>
      <c r="F4918" t="s">
        <v>56</v>
      </c>
      <c r="G4918" t="s">
        <v>16409</v>
      </c>
      <c r="H4918" t="s">
        <v>16410</v>
      </c>
    </row>
    <row r="4919" spans="1:8">
      <c r="A4919" t="n">
        <v>4919</v>
      </c>
      <c r="B4919" t="s">
        <v>8</v>
      </c>
      <c r="C4919" s="1" t="n">
        <v>42371.92184027778</v>
      </c>
      <c r="D4919" t="s">
        <v>16411</v>
      </c>
      <c r="E4919" t="s">
        <v>25</v>
      </c>
      <c r="F4919" t="s">
        <v>16412</v>
      </c>
      <c r="G4919" t="s">
        <v>13827</v>
      </c>
      <c r="H4919" t="s">
        <v>16413</v>
      </c>
    </row>
    <row r="4920" spans="1:8">
      <c r="A4920" t="n">
        <v>4920</v>
      </c>
      <c r="B4920" t="s">
        <v>8</v>
      </c>
      <c r="C4920" s="1" t="n">
        <v>42099.98186342593</v>
      </c>
      <c r="D4920" t="s">
        <v>16414</v>
      </c>
      <c r="E4920" t="s">
        <v>749</v>
      </c>
      <c r="F4920" t="s">
        <v>16415</v>
      </c>
      <c r="G4920" t="s">
        <v>16416</v>
      </c>
      <c r="H4920" t="s">
        <v>16417</v>
      </c>
    </row>
    <row r="4921" spans="1:8">
      <c r="A4921" t="n">
        <v>4921</v>
      </c>
      <c r="B4921" t="s">
        <v>8</v>
      </c>
      <c r="C4921" s="1" t="n">
        <v>42446.03109953704</v>
      </c>
      <c r="D4921" t="s">
        <v>16418</v>
      </c>
      <c r="E4921" t="s">
        <v>25</v>
      </c>
      <c r="F4921" t="s">
        <v>6259</v>
      </c>
      <c r="G4921" t="s">
        <v>16419</v>
      </c>
      <c r="H4921" t="s">
        <v>16420</v>
      </c>
    </row>
    <row r="4922" spans="1:8">
      <c r="A4922" t="n">
        <v>4922</v>
      </c>
      <c r="B4922" t="s">
        <v>8</v>
      </c>
      <c r="C4922" s="1" t="n">
        <v>41835.0721875</v>
      </c>
      <c r="D4922" t="s">
        <v>16421</v>
      </c>
      <c r="E4922" t="s">
        <v>16422</v>
      </c>
      <c r="F4922" t="s">
        <v>16423</v>
      </c>
      <c r="G4922" t="s">
        <v>16424</v>
      </c>
      <c r="H4922" t="s">
        <v>16425</v>
      </c>
    </row>
    <row r="4923" spans="1:8">
      <c r="A4923" t="n">
        <v>4923</v>
      </c>
      <c r="B4923" t="s">
        <v>8</v>
      </c>
      <c r="C4923" s="1" t="n">
        <v>41361.90208333333</v>
      </c>
      <c r="D4923" t="s">
        <v>16426</v>
      </c>
      <c r="E4923" t="s">
        <v>16427</v>
      </c>
      <c r="F4923" t="s">
        <v>25</v>
      </c>
      <c r="G4923" t="s">
        <v>16428</v>
      </c>
      <c r="H4923" t="s">
        <v>16429</v>
      </c>
    </row>
    <row r="4924" spans="1:8">
      <c r="A4924" t="n">
        <v>4924</v>
      </c>
      <c r="B4924" t="s">
        <v>8</v>
      </c>
      <c r="C4924" s="1" t="n">
        <v>42187.70535879629</v>
      </c>
      <c r="D4924" t="s">
        <v>16430</v>
      </c>
      <c r="E4924">
        <f>?utf-8?Q?Friends=20of=20the=20Patriotic=20Millionaires?=
	&lt;info@patrioticmillionaires.org&gt;</f>
        <v/>
      </c>
      <c r="F4924" t="s">
        <v>555</v>
      </c>
      <c r="G4924">
        <f>?utf-8?Q?John=2C=20Call=20the=20White=20House=20today?=</f>
        <v/>
      </c>
      <c r="H4924" t="s">
        <v>16431</v>
      </c>
    </row>
    <row r="4925" spans="1:8">
      <c r="A4925" t="n">
        <v>4925</v>
      </c>
      <c r="B4925" t="s">
        <v>8</v>
      </c>
      <c r="C4925" s="1" t="n">
        <v>39608.65680555555</v>
      </c>
      <c r="D4925" t="s">
        <v>16432</v>
      </c>
      <c r="E4925" t="s">
        <v>361</v>
      </c>
      <c r="F4925" t="s">
        <v>20</v>
      </c>
      <c r="G4925" t="s">
        <v>16433</v>
      </c>
      <c r="H4925" t="s">
        <v>16434</v>
      </c>
    </row>
    <row r="4926" spans="1:8">
      <c r="A4926" t="n">
        <v>4926</v>
      </c>
      <c r="B4926" t="s">
        <v>8</v>
      </c>
      <c r="C4926" s="1" t="n">
        <v>42224.76953703703</v>
      </c>
      <c r="D4926" t="s">
        <v>16435</v>
      </c>
      <c r="E4926" t="s">
        <v>8823</v>
      </c>
      <c r="F4926" t="s">
        <v>16436</v>
      </c>
      <c r="G4926" t="s">
        <v>11166</v>
      </c>
      <c r="H4926" t="s">
        <v>16437</v>
      </c>
    </row>
    <row r="4927" spans="1:8">
      <c r="A4927" t="n">
        <v>4927</v>
      </c>
      <c r="B4927" t="s">
        <v>8</v>
      </c>
      <c r="C4927" s="1" t="n">
        <v>41720.8712037037</v>
      </c>
      <c r="D4927" t="s">
        <v>16438</v>
      </c>
      <c r="E4927" t="s">
        <v>4418</v>
      </c>
      <c r="F4927" t="s">
        <v>25</v>
      </c>
      <c r="G4927" t="s">
        <v>16439</v>
      </c>
      <c r="H4927" t="s">
        <v>16440</v>
      </c>
    </row>
    <row r="4928" spans="1:8">
      <c r="A4928" t="n">
        <v>4928</v>
      </c>
      <c r="B4928" t="s">
        <v>8</v>
      </c>
      <c r="C4928" s="1" t="n">
        <v>42310.87766203703</v>
      </c>
      <c r="D4928" t="s">
        <v>16441</v>
      </c>
      <c r="E4928" t="s">
        <v>16442</v>
      </c>
      <c r="F4928" t="s">
        <v>6450</v>
      </c>
      <c r="G4928" t="s">
        <v>16443</v>
      </c>
      <c r="H4928" t="s">
        <v>16444</v>
      </c>
    </row>
    <row r="4929" spans="1:8">
      <c r="A4929" t="n">
        <v>4929</v>
      </c>
      <c r="B4929" t="s">
        <v>8</v>
      </c>
      <c r="C4929" s="1" t="n">
        <v>42401.96513888889</v>
      </c>
      <c r="D4929" t="s">
        <v>16445</v>
      </c>
      <c r="E4929" t="s">
        <v>16446</v>
      </c>
      <c r="F4929" t="s">
        <v>150</v>
      </c>
      <c r="G4929" t="s">
        <v>16447</v>
      </c>
      <c r="H4929" t="s">
        <v>16448</v>
      </c>
    </row>
    <row r="4930" spans="1:8">
      <c r="A4930" t="n">
        <v>4930</v>
      </c>
      <c r="B4930" t="s">
        <v>8</v>
      </c>
      <c r="C4930" s="1" t="n">
        <v>42442.89915509259</v>
      </c>
      <c r="D4930" t="s">
        <v>16449</v>
      </c>
      <c r="E4930" t="s">
        <v>25</v>
      </c>
      <c r="F4930" t="s">
        <v>16450</v>
      </c>
      <c r="G4930" t="s">
        <v>16451</v>
      </c>
      <c r="H4930" t="s">
        <v>16452</v>
      </c>
    </row>
    <row r="4931" spans="1:8">
      <c r="A4931" t="n">
        <v>4931</v>
      </c>
      <c r="B4931" t="s">
        <v>1</v>
      </c>
      <c r="C4931" s="1" t="n">
        <v>42314.99289351852</v>
      </c>
      <c r="D4931" t="s">
        <v>16453</v>
      </c>
      <c r="E4931" t="s">
        <v>12468</v>
      </c>
      <c r="F4931" t="s">
        <v>16454</v>
      </c>
      <c r="G4931" t="s">
        <v>16455</v>
      </c>
      <c r="H4931" t="s">
        <v>16456</v>
      </c>
    </row>
    <row r="4932" spans="1:8">
      <c r="A4932" t="n">
        <v>4932</v>
      </c>
      <c r="B4932" t="s">
        <v>8</v>
      </c>
      <c r="C4932" s="1" t="n">
        <v>42396.20957175926</v>
      </c>
      <c r="D4932" t="s">
        <v>16457</v>
      </c>
      <c r="E4932" t="s">
        <v>16458</v>
      </c>
      <c r="F4932" t="s">
        <v>25</v>
      </c>
      <c r="G4932" t="s">
        <v>16459</v>
      </c>
      <c r="H4932" t="s">
        <v>16460</v>
      </c>
    </row>
    <row r="4933" spans="1:8">
      <c r="A4933" t="n">
        <v>4933</v>
      </c>
      <c r="B4933" t="s">
        <v>8</v>
      </c>
      <c r="C4933" s="1" t="n">
        <v>42052.99594907407</v>
      </c>
      <c r="D4933" t="s">
        <v>16461</v>
      </c>
      <c r="E4933" t="s">
        <v>2099</v>
      </c>
      <c r="F4933" t="s">
        <v>25</v>
      </c>
      <c r="G4933" t="s">
        <v>16462</v>
      </c>
      <c r="H4933" t="s">
        <v>16463</v>
      </c>
    </row>
    <row r="4934" spans="1:8">
      <c r="A4934" t="n">
        <v>4934</v>
      </c>
      <c r="B4934" t="s">
        <v>8</v>
      </c>
      <c r="C4934" s="1" t="n">
        <v>42019.72466435185</v>
      </c>
      <c r="D4934" t="s">
        <v>16464</v>
      </c>
      <c r="E4934" t="s">
        <v>16465</v>
      </c>
      <c r="F4934" t="s">
        <v>56</v>
      </c>
      <c r="G4934" t="s">
        <v>16466</v>
      </c>
      <c r="H4934" t="s">
        <v>16467</v>
      </c>
    </row>
    <row r="4935" spans="1:8">
      <c r="A4935" t="n">
        <v>4935</v>
      </c>
      <c r="B4935" t="s">
        <v>8</v>
      </c>
      <c r="C4935" s="1" t="n">
        <v>41999.99041666667</v>
      </c>
      <c r="D4935" t="s">
        <v>16468</v>
      </c>
      <c r="E4935" t="s">
        <v>25</v>
      </c>
      <c r="F4935" t="s">
        <v>16469</v>
      </c>
      <c r="G4935" t="s">
        <v>16470</v>
      </c>
      <c r="H4935" t="s">
        <v>16471</v>
      </c>
    </row>
    <row r="4936" spans="1:8">
      <c r="A4936" t="n">
        <v>4936</v>
      </c>
      <c r="B4936" t="s">
        <v>8</v>
      </c>
      <c r="C4936" s="1" t="n">
        <v>41678.00851851852</v>
      </c>
      <c r="D4936" t="s">
        <v>16472</v>
      </c>
      <c r="E4936" t="s">
        <v>11114</v>
      </c>
      <c r="F4936" t="s">
        <v>25</v>
      </c>
      <c r="G4936" t="s">
        <v>16473</v>
      </c>
      <c r="H4936" t="s">
        <v>16474</v>
      </c>
    </row>
    <row r="4937" spans="1:8">
      <c r="A4937" t="n">
        <v>4937</v>
      </c>
      <c r="B4937" t="s">
        <v>1</v>
      </c>
      <c r="C4937" s="1" t="n">
        <v>42212.8906712963</v>
      </c>
      <c r="D4937" t="s">
        <v>16475</v>
      </c>
      <c r="E4937" t="s">
        <v>2099</v>
      </c>
      <c r="F4937" t="s">
        <v>25</v>
      </c>
      <c r="G4937" t="s">
        <v>16476</v>
      </c>
      <c r="H4937" t="s">
        <v>16477</v>
      </c>
    </row>
    <row r="4938" spans="1:8">
      <c r="A4938" t="n">
        <v>4938</v>
      </c>
      <c r="B4938" t="s">
        <v>1</v>
      </c>
      <c r="C4938" s="1" t="n">
        <v>42153.62097222222</v>
      </c>
      <c r="D4938" t="s">
        <v>16478</v>
      </c>
      <c r="E4938" t="s">
        <v>145</v>
      </c>
      <c r="F4938" t="s">
        <v>16479</v>
      </c>
      <c r="G4938" t="s">
        <v>16480</v>
      </c>
      <c r="H4938" t="s">
        <v>16481</v>
      </c>
    </row>
    <row r="4939" spans="1:8">
      <c r="A4939" t="n">
        <v>4939</v>
      </c>
      <c r="B4939" t="s">
        <v>8</v>
      </c>
      <c r="C4939" s="1" t="n">
        <v>41844.74427083333</v>
      </c>
      <c r="D4939" t="s">
        <v>16482</v>
      </c>
      <c r="E4939" t="s">
        <v>9902</v>
      </c>
      <c r="F4939" t="s">
        <v>16483</v>
      </c>
      <c r="G4939" t="s">
        <v>16484</v>
      </c>
      <c r="H4939" t="s">
        <v>16485</v>
      </c>
    </row>
    <row r="4940" spans="1:8">
      <c r="A4940" t="n">
        <v>4940</v>
      </c>
      <c r="B4940" t="s">
        <v>8</v>
      </c>
      <c r="C4940" s="1" t="n">
        <v>42100.63877314814</v>
      </c>
      <c r="D4940" t="s">
        <v>16486</v>
      </c>
      <c r="E4940" t="s">
        <v>10810</v>
      </c>
      <c r="F4940" t="s">
        <v>298</v>
      </c>
      <c r="G4940" t="s">
        <v>16487</v>
      </c>
      <c r="H4940" t="s">
        <v>16488</v>
      </c>
    </row>
    <row r="4941" spans="1:8">
      <c r="A4941" t="n">
        <v>4941</v>
      </c>
      <c r="B4941" t="s">
        <v>8</v>
      </c>
      <c r="C4941" s="1" t="n">
        <v>39727.59971064814</v>
      </c>
      <c r="D4941" t="s">
        <v>16489</v>
      </c>
      <c r="E4941" t="s">
        <v>60</v>
      </c>
      <c r="F4941" t="s">
        <v>20</v>
      </c>
      <c r="G4941" t="s">
        <v>16490</v>
      </c>
      <c r="H4941" t="s">
        <v>16491</v>
      </c>
    </row>
    <row r="4942" spans="1:8">
      <c r="A4942" t="n">
        <v>4942</v>
      </c>
      <c r="B4942" t="s">
        <v>8</v>
      </c>
      <c r="C4942" s="1" t="n">
        <v>42213.93997685185</v>
      </c>
      <c r="D4942" t="s">
        <v>16492</v>
      </c>
      <c r="E4942" t="s">
        <v>660</v>
      </c>
      <c r="F4942" t="s">
        <v>25</v>
      </c>
      <c r="G4942" t="s">
        <v>12959</v>
      </c>
      <c r="H4942" t="s">
        <v>16493</v>
      </c>
    </row>
    <row r="4943" spans="1:8">
      <c r="A4943" t="n">
        <v>4943</v>
      </c>
      <c r="B4943" t="s">
        <v>8</v>
      </c>
      <c r="C4943" s="1" t="n">
        <v>41937.74252314815</v>
      </c>
      <c r="D4943" t="s">
        <v>16494</v>
      </c>
      <c r="E4943" t="s">
        <v>16495</v>
      </c>
      <c r="F4943" t="s">
        <v>555</v>
      </c>
      <c r="G4943" t="s">
        <v>16496</v>
      </c>
      <c r="H4943" t="s">
        <v>16497</v>
      </c>
    </row>
    <row r="4944" spans="1:8">
      <c r="A4944" t="n">
        <v>4944</v>
      </c>
      <c r="B4944" t="s">
        <v>8</v>
      </c>
      <c r="C4944" s="1" t="n">
        <v>39749.51046296296</v>
      </c>
      <c r="D4944" t="s">
        <v>16498</v>
      </c>
      <c r="E4944" t="s">
        <v>13941</v>
      </c>
      <c r="F4944" t="s">
        <v>387</v>
      </c>
      <c r="G4944" t="s">
        <v>16499</v>
      </c>
      <c r="H4944" t="s">
        <v>16500</v>
      </c>
    </row>
    <row r="4945" spans="1:8">
      <c r="A4945" t="n">
        <v>4945</v>
      </c>
      <c r="B4945" t="s">
        <v>8</v>
      </c>
      <c r="C4945" s="1" t="n">
        <v>42074.71165509259</v>
      </c>
      <c r="D4945" t="s">
        <v>16501</v>
      </c>
      <c r="E4945" t="s">
        <v>7089</v>
      </c>
      <c r="F4945" t="s">
        <v>16502</v>
      </c>
      <c r="G4945" t="s">
        <v>16503</v>
      </c>
      <c r="H4945" t="s">
        <v>16504</v>
      </c>
    </row>
    <row r="4946" spans="1:8">
      <c r="A4946" t="n">
        <v>4946</v>
      </c>
      <c r="B4946" t="s">
        <v>8</v>
      </c>
      <c r="C4946" s="1" t="n">
        <v>42308.03607638889</v>
      </c>
      <c r="D4946" t="s">
        <v>16505</v>
      </c>
      <c r="E4946" t="s">
        <v>13185</v>
      </c>
      <c r="F4946" t="s">
        <v>555</v>
      </c>
      <c r="G4946" t="s">
        <v>16506</v>
      </c>
      <c r="H4946" t="s">
        <v>16507</v>
      </c>
    </row>
    <row r="4947" spans="1:8">
      <c r="A4947" t="n">
        <v>4947</v>
      </c>
      <c r="B4947" t="s">
        <v>1</v>
      </c>
      <c r="C4947" s="1" t="n">
        <v>42438.66173611111</v>
      </c>
      <c r="D4947" t="s">
        <v>16508</v>
      </c>
      <c r="E4947" t="s">
        <v>6747</v>
      </c>
      <c r="F4947" t="s">
        <v>651</v>
      </c>
      <c r="G4947" t="s">
        <v>16509</v>
      </c>
      <c r="H4947" t="s">
        <v>16510</v>
      </c>
    </row>
    <row r="4948" spans="1:8">
      <c r="A4948" t="n">
        <v>4948</v>
      </c>
      <c r="B4948" t="s">
        <v>8</v>
      </c>
      <c r="C4948" s="1" t="n">
        <v>41164.96657407407</v>
      </c>
      <c r="D4948" t="s">
        <v>16511</v>
      </c>
      <c r="E4948" t="s">
        <v>16512</v>
      </c>
      <c r="F4948" t="s">
        <v>25</v>
      </c>
      <c r="G4948" t="s">
        <v>16513</v>
      </c>
      <c r="H4948" t="s">
        <v>16514</v>
      </c>
    </row>
    <row r="4949" spans="1:8">
      <c r="A4949" t="n">
        <v>4949</v>
      </c>
      <c r="B4949" t="s">
        <v>8</v>
      </c>
      <c r="C4949" s="1" t="n">
        <v>40347.62386574074</v>
      </c>
      <c r="D4949" t="s">
        <v>16515</v>
      </c>
      <c r="E4949" t="s">
        <v>6828</v>
      </c>
      <c r="F4949" t="s">
        <v>56</v>
      </c>
      <c r="G4949" t="s">
        <v>16516</v>
      </c>
      <c r="H4949" t="s">
        <v>16517</v>
      </c>
    </row>
    <row r="4950" spans="1:8">
      <c r="A4950" t="n">
        <v>4950</v>
      </c>
      <c r="B4950" t="s">
        <v>8</v>
      </c>
      <c r="C4950" s="1" t="n">
        <v>39760.61684027778</v>
      </c>
      <c r="D4950" t="s">
        <v>16518</v>
      </c>
      <c r="E4950" t="s">
        <v>10991</v>
      </c>
      <c r="F4950" t="s">
        <v>16519</v>
      </c>
      <c r="G4950" t="s">
        <v>16520</v>
      </c>
      <c r="H4950" t="s">
        <v>16521</v>
      </c>
    </row>
    <row r="4951" spans="1:8">
      <c r="A4951" t="n">
        <v>4951</v>
      </c>
      <c r="B4951" t="s">
        <v>8</v>
      </c>
      <c r="C4951" s="1" t="n">
        <v>42192.89682870371</v>
      </c>
      <c r="D4951" t="s">
        <v>16522</v>
      </c>
      <c r="E4951" t="s">
        <v>24</v>
      </c>
      <c r="F4951" t="s">
        <v>25</v>
      </c>
      <c r="G4951" t="s">
        <v>16523</v>
      </c>
      <c r="H4951" t="s">
        <v>16524</v>
      </c>
    </row>
    <row r="4952" spans="1:8">
      <c r="A4952" t="n">
        <v>4952</v>
      </c>
      <c r="B4952" t="s">
        <v>8</v>
      </c>
      <c r="C4952" s="1" t="n">
        <v>42360.1553125</v>
      </c>
      <c r="D4952" t="s">
        <v>16525</v>
      </c>
      <c r="E4952" t="s">
        <v>179</v>
      </c>
      <c r="F4952" t="s">
        <v>25</v>
      </c>
      <c r="G4952" t="s">
        <v>16526</v>
      </c>
      <c r="H4952" t="s">
        <v>16527</v>
      </c>
    </row>
    <row r="4953" spans="1:8">
      <c r="A4953" t="n">
        <v>4953</v>
      </c>
      <c r="B4953" t="s">
        <v>8</v>
      </c>
      <c r="C4953" s="1" t="n">
        <v>42258.07708333333</v>
      </c>
      <c r="D4953" t="s">
        <v>16528</v>
      </c>
      <c r="E4953" t="s">
        <v>25</v>
      </c>
      <c r="F4953" t="s">
        <v>15857</v>
      </c>
      <c r="G4953" t="s">
        <v>16529</v>
      </c>
      <c r="H4953" t="s">
        <v>16530</v>
      </c>
    </row>
    <row r="4954" spans="1:8">
      <c r="A4954" t="n">
        <v>4954</v>
      </c>
      <c r="B4954" t="s">
        <v>8</v>
      </c>
      <c r="C4954" s="1" t="n">
        <v>39788.63005787037</v>
      </c>
      <c r="D4954" t="s">
        <v>16531</v>
      </c>
      <c r="E4954" t="s">
        <v>1808</v>
      </c>
      <c r="F4954" t="s">
        <v>387</v>
      </c>
      <c r="G4954" t="s">
        <v>16532</v>
      </c>
      <c r="H4954" t="s">
        <v>16533</v>
      </c>
    </row>
    <row r="4955" spans="1:8">
      <c r="A4955" t="n">
        <v>4955</v>
      </c>
      <c r="B4955" t="s">
        <v>8</v>
      </c>
      <c r="C4955" s="1" t="n">
        <v>42260.09025462963</v>
      </c>
      <c r="D4955" t="s">
        <v>16534</v>
      </c>
      <c r="E4955" t="s">
        <v>25</v>
      </c>
      <c r="F4955" t="s">
        <v>6755</v>
      </c>
      <c r="G4955" t="s">
        <v>1345</v>
      </c>
      <c r="H4955" t="s">
        <v>16535</v>
      </c>
    </row>
    <row r="4956" spans="1:8">
      <c r="A4956" t="n">
        <v>4956</v>
      </c>
      <c r="B4956" t="s">
        <v>8</v>
      </c>
      <c r="C4956" s="1" t="n">
        <v>41726.27980324074</v>
      </c>
      <c r="D4956" t="s">
        <v>16536</v>
      </c>
      <c r="E4956" t="s">
        <v>25</v>
      </c>
      <c r="F4956" t="s">
        <v>6547</v>
      </c>
      <c r="G4956" t="s">
        <v>16537</v>
      </c>
      <c r="H4956" t="s">
        <v>16538</v>
      </c>
    </row>
    <row r="4957" spans="1:8">
      <c r="A4957" t="n">
        <v>4957</v>
      </c>
      <c r="B4957" t="s">
        <v>1</v>
      </c>
      <c r="C4957" s="1" t="n">
        <v>42302.13832175926</v>
      </c>
      <c r="D4957" t="s">
        <v>16539</v>
      </c>
      <c r="E4957" t="s">
        <v>145</v>
      </c>
      <c r="F4957" t="s">
        <v>9624</v>
      </c>
      <c r="G4957" t="s">
        <v>8580</v>
      </c>
      <c r="H4957" t="s">
        <v>16540</v>
      </c>
    </row>
    <row r="4958" spans="1:8">
      <c r="A4958" t="n">
        <v>4958</v>
      </c>
      <c r="B4958" t="s">
        <v>8</v>
      </c>
      <c r="C4958" s="1" t="n">
        <v>42038.86678240741</v>
      </c>
      <c r="D4958" t="s">
        <v>16541</v>
      </c>
      <c r="E4958" t="s">
        <v>13485</v>
      </c>
      <c r="F4958" t="s">
        <v>555</v>
      </c>
      <c r="G4958" t="s">
        <v>16542</v>
      </c>
      <c r="H4958" t="s">
        <v>16543</v>
      </c>
    </row>
    <row r="4959" spans="1:8">
      <c r="A4959" t="n">
        <v>4959</v>
      </c>
      <c r="B4959" t="s">
        <v>8</v>
      </c>
      <c r="C4959" s="1" t="n">
        <v>41704.69114583333</v>
      </c>
      <c r="D4959" t="s">
        <v>16544</v>
      </c>
      <c r="E4959" t="s">
        <v>16545</v>
      </c>
      <c r="F4959" t="s">
        <v>16546</v>
      </c>
      <c r="G4959" t="s">
        <v>16547</v>
      </c>
      <c r="H4959" t="s">
        <v>16548</v>
      </c>
    </row>
    <row r="4960" spans="1:8">
      <c r="A4960" t="n">
        <v>4960</v>
      </c>
      <c r="B4960" t="s">
        <v>8</v>
      </c>
      <c r="C4960" s="1" t="n">
        <v>42170.62626157407</v>
      </c>
      <c r="D4960" t="s">
        <v>16549</v>
      </c>
      <c r="E4960" t="s">
        <v>12683</v>
      </c>
      <c r="F4960" t="s">
        <v>6619</v>
      </c>
      <c r="G4960" t="s">
        <v>16550</v>
      </c>
      <c r="H4960" t="s">
        <v>16551</v>
      </c>
    </row>
    <row r="4961" spans="1:8">
      <c r="A4961" t="n">
        <v>4961</v>
      </c>
      <c r="B4961" t="s">
        <v>8</v>
      </c>
      <c r="C4961" s="1" t="n">
        <v>42112.06480324074</v>
      </c>
      <c r="D4961" t="s">
        <v>16552</v>
      </c>
      <c r="E4961" t="s">
        <v>24</v>
      </c>
      <c r="F4961" t="s">
        <v>25</v>
      </c>
      <c r="G4961" t="s">
        <v>16553</v>
      </c>
      <c r="H4961" t="s">
        <v>16554</v>
      </c>
    </row>
    <row r="4962" spans="1:8">
      <c r="A4962" t="n">
        <v>4962</v>
      </c>
      <c r="B4962" t="s">
        <v>8</v>
      </c>
      <c r="C4962" s="1" t="n">
        <v>41845.95998842592</v>
      </c>
      <c r="D4962" t="s">
        <v>16555</v>
      </c>
      <c r="E4962" t="s">
        <v>5147</v>
      </c>
      <c r="F4962" t="s">
        <v>555</v>
      </c>
      <c r="G4962">
        <f>?utf-8?Q?[!]_John_Podesta_=E2=9E=A1_SIGNATURE_REQUESTED_?=</f>
        <v/>
      </c>
      <c r="H4962" t="s">
        <v>16556</v>
      </c>
    </row>
    <row r="4963" spans="1:8">
      <c r="A4963" t="n">
        <v>4963</v>
      </c>
      <c r="B4963" t="s">
        <v>8</v>
      </c>
      <c r="C4963" s="1" t="n">
        <v>39759.96438657407</v>
      </c>
      <c r="D4963" t="s">
        <v>16557</v>
      </c>
      <c r="E4963" t="s">
        <v>56</v>
      </c>
      <c r="F4963" t="s">
        <v>56</v>
      </c>
      <c r="G4963" t="s">
        <v>16558</v>
      </c>
      <c r="H4963" t="s">
        <v>16559</v>
      </c>
    </row>
    <row r="4964" spans="1:8">
      <c r="A4964" t="n">
        <v>4964</v>
      </c>
      <c r="B4964" t="s">
        <v>8</v>
      </c>
      <c r="C4964" s="1" t="n">
        <v>41866.59964120371</v>
      </c>
      <c r="D4964" t="s">
        <v>16560</v>
      </c>
      <c r="E4964" t="s">
        <v>7792</v>
      </c>
      <c r="F4964" t="s">
        <v>7793</v>
      </c>
      <c r="G4964" t="s">
        <v>16561</v>
      </c>
      <c r="H4964" t="s">
        <v>16562</v>
      </c>
    </row>
    <row r="4965" spans="1:8">
      <c r="A4965" t="n">
        <v>4965</v>
      </c>
      <c r="B4965" t="s">
        <v>8</v>
      </c>
      <c r="C4965" s="1" t="n">
        <v>42018.70090277777</v>
      </c>
      <c r="D4965" t="s">
        <v>16563</v>
      </c>
      <c r="E4965" t="s">
        <v>29</v>
      </c>
      <c r="F4965" t="s">
        <v>16564</v>
      </c>
      <c r="G4965" t="s">
        <v>16565</v>
      </c>
      <c r="H4965" t="s">
        <v>16566</v>
      </c>
    </row>
    <row r="4966" spans="1:8">
      <c r="A4966" t="n">
        <v>4966</v>
      </c>
      <c r="B4966" t="s">
        <v>8</v>
      </c>
      <c r="C4966" s="1" t="n">
        <v>40121.09829861111</v>
      </c>
      <c r="D4966" t="s">
        <v>16567</v>
      </c>
      <c r="E4966" t="s">
        <v>3134</v>
      </c>
      <c r="F4966" t="s">
        <v>25</v>
      </c>
      <c r="G4966" t="s">
        <v>16568</v>
      </c>
      <c r="H4966" t="s">
        <v>16569</v>
      </c>
    </row>
    <row r="4967" spans="1:8">
      <c r="A4967" t="n">
        <v>4967</v>
      </c>
      <c r="B4967" t="s">
        <v>1</v>
      </c>
      <c r="C4967" s="1" t="n">
        <v>42058.66575231482</v>
      </c>
      <c r="D4967" t="s">
        <v>16570</v>
      </c>
      <c r="E4967" t="s">
        <v>262</v>
      </c>
      <c r="F4967" t="s">
        <v>16571</v>
      </c>
      <c r="G4967" t="s">
        <v>16572</v>
      </c>
      <c r="H4967" t="s">
        <v>16573</v>
      </c>
    </row>
    <row r="4968" spans="1:8">
      <c r="A4968" t="n">
        <v>4968</v>
      </c>
      <c r="B4968" t="s">
        <v>1</v>
      </c>
      <c r="C4968" s="1" t="n">
        <v>41151.27846064815</v>
      </c>
      <c r="D4968" t="s">
        <v>16574</v>
      </c>
      <c r="E4968" t="s">
        <v>1159</v>
      </c>
      <c r="F4968" t="s">
        <v>56</v>
      </c>
      <c r="G4968" t="s">
        <v>16575</v>
      </c>
      <c r="H4968" t="s">
        <v>16576</v>
      </c>
    </row>
    <row r="4969" spans="1:8">
      <c r="A4969" t="n">
        <v>4969</v>
      </c>
      <c r="B4969" t="s">
        <v>1</v>
      </c>
      <c r="C4969" s="1" t="n">
        <v>42109.898125</v>
      </c>
      <c r="D4969" t="s">
        <v>16577</v>
      </c>
      <c r="E4969" t="s">
        <v>175</v>
      </c>
      <c r="F4969" t="s">
        <v>1428</v>
      </c>
      <c r="G4969" t="s">
        <v>16578</v>
      </c>
      <c r="H4969" t="s">
        <v>16579</v>
      </c>
    </row>
    <row r="4970" spans="1:8">
      <c r="A4970" t="n">
        <v>4970</v>
      </c>
      <c r="B4970" t="s">
        <v>8</v>
      </c>
      <c r="C4970" s="1" t="n">
        <v>40927.57076388889</v>
      </c>
      <c r="D4970" t="s">
        <v>16580</v>
      </c>
      <c r="E4970" t="s">
        <v>25</v>
      </c>
      <c r="F4970" t="s">
        <v>2983</v>
      </c>
      <c r="G4970" t="s">
        <v>16581</v>
      </c>
      <c r="H4970" t="s">
        <v>16582</v>
      </c>
    </row>
    <row r="4971" spans="1:8">
      <c r="A4971" t="n">
        <v>4971</v>
      </c>
      <c r="B4971" t="s">
        <v>8</v>
      </c>
      <c r="C4971" s="1" t="n">
        <v>41902.80629629629</v>
      </c>
      <c r="D4971" t="s">
        <v>16583</v>
      </c>
      <c r="E4971" t="s">
        <v>2880</v>
      </c>
      <c r="F4971" t="s">
        <v>2880</v>
      </c>
      <c r="G4971" t="s">
        <v>16584</v>
      </c>
      <c r="H4971" t="s">
        <v>16585</v>
      </c>
    </row>
    <row r="4972" spans="1:8">
      <c r="A4972" t="n">
        <v>4972</v>
      </c>
      <c r="B4972" t="s">
        <v>1</v>
      </c>
      <c r="C4972" s="1" t="n">
        <v>42110.07509259259</v>
      </c>
      <c r="D4972" t="s">
        <v>16586</v>
      </c>
      <c r="E4972" t="s">
        <v>6988</v>
      </c>
      <c r="F4972" t="s">
        <v>16587</v>
      </c>
      <c r="G4972" t="s">
        <v>16588</v>
      </c>
      <c r="H4972" t="s">
        <v>16589</v>
      </c>
    </row>
    <row r="4973" spans="1:8">
      <c r="A4973" t="n">
        <v>4973</v>
      </c>
      <c r="B4973" t="s">
        <v>8</v>
      </c>
      <c r="C4973" s="1" t="n">
        <v>42331.81821759259</v>
      </c>
      <c r="D4973" t="s">
        <v>16590</v>
      </c>
      <c r="E4973" t="s">
        <v>25</v>
      </c>
      <c r="F4973" t="s">
        <v>24</v>
      </c>
      <c r="G4973" t="s">
        <v>16591</v>
      </c>
      <c r="H4973" t="s">
        <v>16592</v>
      </c>
    </row>
    <row r="4974" spans="1:8">
      <c r="A4974" t="n">
        <v>4974</v>
      </c>
      <c r="B4974" t="s">
        <v>1</v>
      </c>
      <c r="C4974" s="1" t="n">
        <v>42209.63027777777</v>
      </c>
      <c r="D4974" t="s">
        <v>16593</v>
      </c>
      <c r="E4974" t="s">
        <v>7313</v>
      </c>
      <c r="F4974" t="s">
        <v>25</v>
      </c>
      <c r="G4974" t="s">
        <v>16594</v>
      </c>
      <c r="H4974" t="s">
        <v>16595</v>
      </c>
    </row>
    <row r="4975" spans="1:8">
      <c r="A4975" t="n">
        <v>4975</v>
      </c>
      <c r="B4975" t="s">
        <v>8</v>
      </c>
      <c r="C4975" s="1" t="n">
        <v>42389.80927083334</v>
      </c>
      <c r="D4975" t="s">
        <v>16596</v>
      </c>
      <c r="E4975" t="s">
        <v>16597</v>
      </c>
      <c r="F4975" t="s">
        <v>16598</v>
      </c>
      <c r="G4975" t="s">
        <v>16599</v>
      </c>
      <c r="H4975" t="s">
        <v>16600</v>
      </c>
    </row>
    <row r="4976" spans="1:8">
      <c r="A4976" t="n">
        <v>4976</v>
      </c>
      <c r="B4976" t="s">
        <v>1</v>
      </c>
      <c r="C4976" s="1" t="n">
        <v>42157.02618055556</v>
      </c>
      <c r="D4976" t="s">
        <v>16601</v>
      </c>
      <c r="E4976" t="s">
        <v>145</v>
      </c>
      <c r="F4976" t="s">
        <v>7313</v>
      </c>
      <c r="G4976" t="s">
        <v>16602</v>
      </c>
      <c r="H4976" t="s">
        <v>16603</v>
      </c>
    </row>
    <row r="4977" spans="1:8">
      <c r="A4977" t="n">
        <v>4977</v>
      </c>
      <c r="B4977" t="s">
        <v>8</v>
      </c>
      <c r="C4977" s="1" t="n">
        <v>42348.77503472222</v>
      </c>
      <c r="D4977" t="s">
        <v>16604</v>
      </c>
      <c r="E4977" t="s">
        <v>16605</v>
      </c>
      <c r="F4977" t="s">
        <v>555</v>
      </c>
      <c r="G4977">
        <f>?utf-8?Q?=E2=9C=8E we need you to sign this John?=</f>
        <v/>
      </c>
      <c r="H4977" t="s">
        <v>16606</v>
      </c>
    </row>
    <row r="4978" spans="1:8">
      <c r="A4978" t="n">
        <v>4978</v>
      </c>
      <c r="B4978" t="s">
        <v>8</v>
      </c>
      <c r="C4978" s="1" t="n">
        <v>41950.00041666667</v>
      </c>
      <c r="D4978" t="s">
        <v>16607</v>
      </c>
      <c r="E4978" t="s">
        <v>6547</v>
      </c>
      <c r="F4978" t="s">
        <v>6654</v>
      </c>
      <c r="G4978" t="s">
        <v>16608</v>
      </c>
      <c r="H4978" t="s">
        <v>16609</v>
      </c>
    </row>
    <row r="4979" spans="1:8">
      <c r="A4979" t="n">
        <v>4979</v>
      </c>
      <c r="B4979" t="s">
        <v>8</v>
      </c>
      <c r="C4979" s="1" t="n">
        <v>42371.9377662037</v>
      </c>
      <c r="D4979" t="s">
        <v>16610</v>
      </c>
      <c r="E4979" t="s">
        <v>16611</v>
      </c>
      <c r="F4979" t="s">
        <v>25</v>
      </c>
      <c r="G4979" t="s">
        <v>10724</v>
      </c>
      <c r="H4979" t="s">
        <v>16612</v>
      </c>
    </row>
    <row r="4980" spans="1:8">
      <c r="A4980" t="n">
        <v>4980</v>
      </c>
      <c r="B4980" t="s">
        <v>8</v>
      </c>
      <c r="C4980" s="1" t="n">
        <v>42442.5922337963</v>
      </c>
      <c r="D4980" t="s">
        <v>16613</v>
      </c>
      <c r="E4980" t="s">
        <v>11889</v>
      </c>
      <c r="F4980" t="s">
        <v>1369</v>
      </c>
      <c r="G4980" t="s">
        <v>16614</v>
      </c>
      <c r="H4980" t="s">
        <v>16615</v>
      </c>
    </row>
    <row r="4981" spans="1:8">
      <c r="A4981" t="n">
        <v>4981</v>
      </c>
      <c r="B4981" t="s">
        <v>1</v>
      </c>
      <c r="C4981" s="1" t="n">
        <v>42271.90074074074</v>
      </c>
      <c r="D4981" t="s">
        <v>16616</v>
      </c>
      <c r="E4981" t="s">
        <v>348</v>
      </c>
      <c r="F4981" t="s">
        <v>6747</v>
      </c>
      <c r="G4981" t="s">
        <v>16617</v>
      </c>
      <c r="H4981" t="s">
        <v>16618</v>
      </c>
    </row>
    <row r="4982" spans="1:8">
      <c r="A4982" t="n">
        <v>4982</v>
      </c>
      <c r="B4982" t="s">
        <v>1</v>
      </c>
      <c r="C4982" s="1" t="n">
        <v>41831.71436342593</v>
      </c>
      <c r="D4982" t="s">
        <v>16619</v>
      </c>
      <c r="E4982" t="s">
        <v>16620</v>
      </c>
      <c r="F4982" t="s">
        <v>56</v>
      </c>
      <c r="G4982" t="s">
        <v>16621</v>
      </c>
      <c r="H4982" t="s">
        <v>16622</v>
      </c>
    </row>
    <row r="4983" spans="1:8">
      <c r="A4983" t="n">
        <v>4983</v>
      </c>
      <c r="B4983" t="s">
        <v>8</v>
      </c>
      <c r="C4983" s="1" t="n">
        <v>41773.71392361111</v>
      </c>
      <c r="D4983" t="s">
        <v>16623</v>
      </c>
      <c r="E4983" t="s">
        <v>319</v>
      </c>
      <c r="F4983" t="s">
        <v>16624</v>
      </c>
      <c r="G4983" t="s">
        <v>16625</v>
      </c>
      <c r="H4983" t="s">
        <v>16626</v>
      </c>
    </row>
    <row r="4984" spans="1:8">
      <c r="A4984" t="n">
        <v>4984</v>
      </c>
      <c r="B4984" t="s">
        <v>1</v>
      </c>
      <c r="C4984" s="1" t="n">
        <v>42377.8643287037</v>
      </c>
      <c r="D4984" t="s">
        <v>16627</v>
      </c>
      <c r="E4984" t="s">
        <v>16628</v>
      </c>
      <c r="F4984" t="s">
        <v>25</v>
      </c>
      <c r="G4984" t="s">
        <v>16629</v>
      </c>
      <c r="H4984" t="s">
        <v>16630</v>
      </c>
    </row>
    <row r="4985" spans="1:8">
      <c r="A4985" t="n">
        <v>4985</v>
      </c>
      <c r="B4985" t="s">
        <v>8</v>
      </c>
      <c r="C4985" s="1" t="n">
        <v>41929.02185185185</v>
      </c>
      <c r="D4985" t="s">
        <v>16631</v>
      </c>
      <c r="E4985" t="s">
        <v>16632</v>
      </c>
      <c r="F4985" t="s">
        <v>25</v>
      </c>
      <c r="G4985" t="s">
        <v>16633</v>
      </c>
      <c r="H4985" t="s">
        <v>16634</v>
      </c>
    </row>
    <row r="4986" spans="1:8">
      <c r="A4986" t="n">
        <v>4986</v>
      </c>
      <c r="B4986" t="s">
        <v>8</v>
      </c>
      <c r="C4986" s="1" t="n">
        <v>42264.48219907407</v>
      </c>
      <c r="D4986" t="s">
        <v>16635</v>
      </c>
      <c r="E4986" t="s">
        <v>16636</v>
      </c>
      <c r="F4986" t="s">
        <v>56</v>
      </c>
      <c r="G4986" t="s">
        <v>16637</v>
      </c>
      <c r="H4986" t="s">
        <v>16638</v>
      </c>
    </row>
    <row r="4987" spans="1:8">
      <c r="A4987" t="n">
        <v>4987</v>
      </c>
      <c r="B4987" t="s">
        <v>8</v>
      </c>
      <c r="C4987" s="1" t="n">
        <v>41964.15450231481</v>
      </c>
      <c r="D4987" t="s">
        <v>16639</v>
      </c>
      <c r="E4987" t="s">
        <v>15563</v>
      </c>
      <c r="F4987" t="s">
        <v>16640</v>
      </c>
      <c r="G4987" t="s">
        <v>14929</v>
      </c>
      <c r="H4987" t="s">
        <v>16641</v>
      </c>
    </row>
    <row r="4988" spans="1:8">
      <c r="A4988" t="n">
        <v>4988</v>
      </c>
      <c r="B4988" t="s">
        <v>1</v>
      </c>
      <c r="C4988" s="1" t="n">
        <v>42171.01261574074</v>
      </c>
      <c r="D4988" t="s">
        <v>16642</v>
      </c>
      <c r="E4988" t="s">
        <v>24</v>
      </c>
      <c r="F4988" t="s">
        <v>25</v>
      </c>
      <c r="G4988" t="s">
        <v>16643</v>
      </c>
      <c r="H4988" t="s">
        <v>16644</v>
      </c>
    </row>
    <row r="4989" spans="1:8">
      <c r="A4989" t="n">
        <v>4989</v>
      </c>
      <c r="B4989" t="s">
        <v>1</v>
      </c>
      <c r="C4989" s="1" t="n">
        <v>41677.96052083333</v>
      </c>
      <c r="D4989" t="s">
        <v>16645</v>
      </c>
      <c r="E4989" t="s">
        <v>12252</v>
      </c>
      <c r="F4989" t="s">
        <v>56</v>
      </c>
      <c r="G4989" t="s">
        <v>16646</v>
      </c>
      <c r="H4989" t="s">
        <v>16647</v>
      </c>
    </row>
    <row r="4990" spans="1:8">
      <c r="A4990" t="n">
        <v>4990</v>
      </c>
      <c r="B4990" t="s">
        <v>8</v>
      </c>
      <c r="C4990" s="1" t="n">
        <v>42068.69497685185</v>
      </c>
      <c r="D4990" t="s">
        <v>16648</v>
      </c>
      <c r="E4990" t="s">
        <v>13365</v>
      </c>
      <c r="F4990" t="s">
        <v>376</v>
      </c>
      <c r="G4990" t="s">
        <v>8737</v>
      </c>
      <c r="H4990" t="s">
        <v>16649</v>
      </c>
    </row>
    <row r="4991" spans="1:8">
      <c r="A4991" t="n">
        <v>4991</v>
      </c>
      <c r="B4991" t="s">
        <v>1</v>
      </c>
      <c r="C4991" s="1" t="n">
        <v>41852.55318287037</v>
      </c>
      <c r="D4991" t="s">
        <v>16650</v>
      </c>
      <c r="E4991" t="s">
        <v>16620</v>
      </c>
      <c r="F4991" t="s">
        <v>56</v>
      </c>
      <c r="G4991" t="s">
        <v>16651</v>
      </c>
      <c r="H4991" t="s">
        <v>16652</v>
      </c>
    </row>
    <row r="4992" spans="1:8">
      <c r="A4992" t="n">
        <v>4992</v>
      </c>
      <c r="B4992" t="s">
        <v>8</v>
      </c>
      <c r="C4992" s="1" t="n">
        <v>39744.82461805556</v>
      </c>
      <c r="D4992" t="s">
        <v>16653</v>
      </c>
      <c r="E4992" t="s">
        <v>13941</v>
      </c>
      <c r="F4992" t="s">
        <v>1264</v>
      </c>
      <c r="G4992" t="s">
        <v>16654</v>
      </c>
      <c r="H4992" t="s">
        <v>16655</v>
      </c>
    </row>
    <row r="4993" spans="1:8">
      <c r="A4993" t="n">
        <v>4993</v>
      </c>
      <c r="B4993" t="s">
        <v>8</v>
      </c>
      <c r="C4993" s="1" t="n">
        <v>42103.11848379629</v>
      </c>
      <c r="D4993" t="s">
        <v>16656</v>
      </c>
      <c r="E4993" t="s">
        <v>7089</v>
      </c>
      <c r="F4993" t="s">
        <v>25</v>
      </c>
      <c r="G4993" t="s">
        <v>15149</v>
      </c>
      <c r="H4993" t="s">
        <v>16657</v>
      </c>
    </row>
    <row r="4994" spans="1:8">
      <c r="A4994" t="n">
        <v>4994</v>
      </c>
      <c r="B4994" t="s">
        <v>1</v>
      </c>
      <c r="C4994" s="1" t="n">
        <v>42050.91107638889</v>
      </c>
      <c r="D4994" t="s">
        <v>16658</v>
      </c>
      <c r="E4994" t="s">
        <v>48</v>
      </c>
      <c r="F4994" t="s">
        <v>16659</v>
      </c>
      <c r="G4994" t="s">
        <v>16660</v>
      </c>
      <c r="H4994" t="s">
        <v>16661</v>
      </c>
    </row>
    <row r="4995" spans="1:8">
      <c r="A4995" t="n">
        <v>4995</v>
      </c>
      <c r="B4995" t="s">
        <v>8</v>
      </c>
      <c r="C4995" s="1" t="n">
        <v>42084.62361111111</v>
      </c>
      <c r="D4995" t="s">
        <v>16662</v>
      </c>
      <c r="E4995" t="s">
        <v>16663</v>
      </c>
      <c r="F4995" t="s">
        <v>25</v>
      </c>
      <c r="G4995" t="s">
        <v>16664</v>
      </c>
      <c r="H4995" t="s">
        <v>16665</v>
      </c>
    </row>
    <row r="4996" spans="1:8">
      <c r="A4996" t="n">
        <v>4996</v>
      </c>
      <c r="B4996" t="s">
        <v>1</v>
      </c>
      <c r="C4996" s="1" t="n">
        <v>42182.94008101852</v>
      </c>
      <c r="D4996" t="s">
        <v>16666</v>
      </c>
      <c r="E4996" t="s">
        <v>16667</v>
      </c>
      <c r="F4996" t="s">
        <v>56</v>
      </c>
      <c r="G4996" t="s">
        <v>16668</v>
      </c>
      <c r="H4996" t="s">
        <v>16669</v>
      </c>
    </row>
    <row r="4997" spans="1:8">
      <c r="A4997" t="n">
        <v>4997</v>
      </c>
      <c r="B4997" t="s">
        <v>8</v>
      </c>
      <c r="C4997" s="1" t="n">
        <v>42226.63354166667</v>
      </c>
      <c r="D4997" t="s">
        <v>16670</v>
      </c>
      <c r="E4997" t="s">
        <v>30</v>
      </c>
      <c r="F4997" t="s">
        <v>16671</v>
      </c>
      <c r="G4997" t="s">
        <v>16672</v>
      </c>
      <c r="H4997" t="s">
        <v>16673</v>
      </c>
    </row>
    <row r="4998" spans="1:8">
      <c r="A4998" t="n">
        <v>4998</v>
      </c>
      <c r="B4998" t="s">
        <v>8</v>
      </c>
      <c r="C4998" s="1" t="n">
        <v>42290.2280787037</v>
      </c>
      <c r="D4998" t="s">
        <v>16674</v>
      </c>
      <c r="E4998" t="s">
        <v>3508</v>
      </c>
      <c r="F4998" t="s">
        <v>16675</v>
      </c>
      <c r="G4998" t="s">
        <v>16676</v>
      </c>
      <c r="H4998" t="s">
        <v>16677</v>
      </c>
    </row>
    <row r="4999" spans="1:8">
      <c r="A4999" t="n">
        <v>4999</v>
      </c>
      <c r="B4999" t="s">
        <v>1</v>
      </c>
      <c r="C4999" s="1" t="n">
        <v>42424.89681712963</v>
      </c>
      <c r="D4999" t="s">
        <v>16678</v>
      </c>
      <c r="E4999" t="s">
        <v>106</v>
      </c>
      <c r="F4999" t="s">
        <v>107</v>
      </c>
      <c r="G4999" t="s">
        <v>16679</v>
      </c>
      <c r="H4999" t="s">
        <v>16680</v>
      </c>
    </row>
    <row r="5000" spans="1:8">
      <c r="A5000" t="n">
        <v>5000</v>
      </c>
      <c r="B5000" t="s">
        <v>8</v>
      </c>
      <c r="C5000" s="1" t="n">
        <v>42387.64228009259</v>
      </c>
      <c r="D5000" t="s">
        <v>16681</v>
      </c>
      <c r="E5000" t="s">
        <v>24</v>
      </c>
      <c r="F5000" t="s">
        <v>25</v>
      </c>
      <c r="G5000" t="s">
        <v>16682</v>
      </c>
      <c r="H5000" t="s">
        <v>16683</v>
      </c>
    </row>
    <row r="5001" spans="1:8">
      <c r="A5001" t="n">
        <v>5001</v>
      </c>
      <c r="B5001" t="s">
        <v>1</v>
      </c>
      <c r="C5001" s="1" t="n">
        <v>42064.96412037037</v>
      </c>
      <c r="D5001" t="s">
        <v>16684</v>
      </c>
      <c r="E5001" t="s">
        <v>16685</v>
      </c>
      <c r="F5001" t="s">
        <v>56</v>
      </c>
      <c r="G5001" t="s">
        <v>16686</v>
      </c>
      <c r="H5001" t="s">
        <v>16687</v>
      </c>
    </row>
    <row r="5002" spans="1:8">
      <c r="A5002" t="n">
        <v>5002</v>
      </c>
      <c r="B5002" t="s">
        <v>8</v>
      </c>
      <c r="C5002" s="1" t="n">
        <v>41478.83135416666</v>
      </c>
      <c r="D5002" t="s">
        <v>16688</v>
      </c>
      <c r="E5002" t="s">
        <v>1159</v>
      </c>
      <c r="F5002" t="s">
        <v>3413</v>
      </c>
      <c r="G5002" t="s">
        <v>16689</v>
      </c>
      <c r="H5002" t="s">
        <v>16690</v>
      </c>
    </row>
    <row r="5003" spans="1:8">
      <c r="A5003" t="n">
        <v>5003</v>
      </c>
      <c r="B5003" t="s">
        <v>8</v>
      </c>
      <c r="C5003" s="1" t="n">
        <v>42389.19725694445</v>
      </c>
      <c r="D5003" t="s">
        <v>16691</v>
      </c>
      <c r="E5003" t="s">
        <v>24</v>
      </c>
      <c r="F5003" t="s">
        <v>25</v>
      </c>
      <c r="G5003" t="s">
        <v>10479</v>
      </c>
      <c r="H5003" t="s">
        <v>16692</v>
      </c>
    </row>
    <row r="5004" spans="1:8">
      <c r="A5004" t="n">
        <v>5004</v>
      </c>
      <c r="B5004" t="s">
        <v>8</v>
      </c>
      <c r="C5004" s="1" t="n">
        <v>42178.99564814815</v>
      </c>
      <c r="D5004" t="s">
        <v>16693</v>
      </c>
      <c r="E5004" t="s">
        <v>25</v>
      </c>
      <c r="F5004" t="s">
        <v>146</v>
      </c>
      <c r="G5004" t="s">
        <v>16694</v>
      </c>
      <c r="H5004" t="s">
        <v>16695</v>
      </c>
    </row>
    <row r="5005" spans="1:8">
      <c r="A5005" t="n">
        <v>5005</v>
      </c>
      <c r="B5005" t="s">
        <v>8</v>
      </c>
      <c r="C5005" s="1" t="n">
        <v>42207.72069444445</v>
      </c>
      <c r="D5005" t="s">
        <v>16696</v>
      </c>
      <c r="E5005" t="s">
        <v>25</v>
      </c>
      <c r="F5005" t="s">
        <v>14217</v>
      </c>
      <c r="G5005" t="s">
        <v>16697</v>
      </c>
      <c r="H5005" t="s">
        <v>16698</v>
      </c>
    </row>
    <row r="5006" spans="1:8">
      <c r="A5006" t="n">
        <v>5006</v>
      </c>
      <c r="B5006" t="s">
        <v>8</v>
      </c>
      <c r="C5006" s="1" t="n">
        <v>42132.82452546297</v>
      </c>
      <c r="D5006" t="s">
        <v>16699</v>
      </c>
      <c r="E5006" t="s">
        <v>8532</v>
      </c>
      <c r="F5006" t="s">
        <v>376</v>
      </c>
      <c r="G5006" t="s">
        <v>16700</v>
      </c>
      <c r="H5006" t="s">
        <v>16701</v>
      </c>
    </row>
    <row r="5007" spans="1:8">
      <c r="A5007" t="n">
        <v>5007</v>
      </c>
      <c r="B5007" t="s">
        <v>8</v>
      </c>
      <c r="C5007" s="1" t="n">
        <v>41923.66439814815</v>
      </c>
      <c r="D5007" t="s">
        <v>16702</v>
      </c>
      <c r="E5007" t="s">
        <v>6654</v>
      </c>
      <c r="F5007" t="s">
        <v>16703</v>
      </c>
      <c r="G5007" t="s">
        <v>16704</v>
      </c>
      <c r="H5007" t="s">
        <v>16705</v>
      </c>
    </row>
    <row r="5008" spans="1:8">
      <c r="A5008" t="n">
        <v>5008</v>
      </c>
      <c r="B5008" t="s">
        <v>8</v>
      </c>
      <c r="C5008" s="1" t="n">
        <v>39775.27556712963</v>
      </c>
      <c r="D5008" t="s">
        <v>16706</v>
      </c>
      <c r="E5008" t="s">
        <v>1808</v>
      </c>
      <c r="F5008" t="s">
        <v>387</v>
      </c>
      <c r="G5008" t="s">
        <v>16707</v>
      </c>
      <c r="H5008" t="s">
        <v>16708</v>
      </c>
    </row>
    <row r="5009" spans="1:8">
      <c r="A5009" t="n">
        <v>5009</v>
      </c>
      <c r="B5009" t="s">
        <v>8</v>
      </c>
      <c r="C5009" s="1" t="n">
        <v>40882.90528935185</v>
      </c>
      <c r="D5009" t="s">
        <v>16709</v>
      </c>
      <c r="E5009" t="s">
        <v>25</v>
      </c>
      <c r="F5009" t="s">
        <v>5897</v>
      </c>
      <c r="G5009" t="s">
        <v>16710</v>
      </c>
      <c r="H5009" t="s">
        <v>16711</v>
      </c>
    </row>
    <row r="5010" spans="1:8">
      <c r="A5010" t="n">
        <v>5010</v>
      </c>
      <c r="B5010" t="s">
        <v>1</v>
      </c>
      <c r="C5010" s="1" t="n">
        <v>42429.92795138889</v>
      </c>
      <c r="D5010" t="s">
        <v>16712</v>
      </c>
      <c r="E5010" t="s">
        <v>16713</v>
      </c>
      <c r="F5010" t="s">
        <v>376</v>
      </c>
      <c r="G5010" t="s">
        <v>16714</v>
      </c>
      <c r="H5010" t="s">
        <v>16715</v>
      </c>
    </row>
    <row r="5011" spans="1:8">
      <c r="A5011" t="n">
        <v>5011</v>
      </c>
      <c r="B5011" t="s">
        <v>8</v>
      </c>
      <c r="C5011" s="1" t="n">
        <v>41835.93601851852</v>
      </c>
      <c r="D5011" t="s">
        <v>16716</v>
      </c>
      <c r="E5011" t="s">
        <v>16717</v>
      </c>
      <c r="F5011" t="s">
        <v>1264</v>
      </c>
      <c r="G5011" t="s">
        <v>16718</v>
      </c>
      <c r="H5011" t="s">
        <v>16719</v>
      </c>
    </row>
    <row r="5012" spans="1:8">
      <c r="A5012" t="n">
        <v>5012</v>
      </c>
      <c r="B5012" t="s">
        <v>8</v>
      </c>
      <c r="C5012" s="1" t="n">
        <v>42237.92019675926</v>
      </c>
      <c r="D5012" t="s">
        <v>16720</v>
      </c>
      <c r="E5012">
        <f>?utf-8?Q?The=20Common=20Good?= &lt;patriciaduff@thecommongood.net&gt;</f>
        <v/>
      </c>
      <c r="F5012" t="s">
        <v>52</v>
      </c>
      <c r="G5012">
        <f>?utf-8?Q?New=20News=21=20=288=2F21=2F2015=29?=</f>
        <v/>
      </c>
      <c r="H5012" t="s">
        <v>16721</v>
      </c>
    </row>
    <row r="5013" spans="1:8">
      <c r="A5013" t="n">
        <v>5013</v>
      </c>
      <c r="B5013" t="s">
        <v>1</v>
      </c>
      <c r="C5013" s="1" t="n">
        <v>42441.73881944444</v>
      </c>
      <c r="D5013" t="s">
        <v>16722</v>
      </c>
      <c r="E5013" t="s">
        <v>39</v>
      </c>
      <c r="F5013" t="s">
        <v>39</v>
      </c>
      <c r="G5013" t="s">
        <v>9737</v>
      </c>
      <c r="H5013" t="s">
        <v>16723</v>
      </c>
    </row>
    <row r="5014" spans="1:8">
      <c r="A5014" t="n">
        <v>5014</v>
      </c>
      <c r="B5014" t="s">
        <v>8</v>
      </c>
      <c r="C5014" s="1" t="n">
        <v>41994.67151620371</v>
      </c>
      <c r="D5014" t="s">
        <v>16724</v>
      </c>
      <c r="E5014" t="s">
        <v>25</v>
      </c>
      <c r="F5014" t="s">
        <v>8126</v>
      </c>
      <c r="G5014" t="s">
        <v>16725</v>
      </c>
      <c r="H5014" t="s">
        <v>16726</v>
      </c>
    </row>
    <row r="5015" spans="1:8">
      <c r="A5015" t="n">
        <v>5015</v>
      </c>
      <c r="B5015" t="s">
        <v>8</v>
      </c>
      <c r="C5015" s="1" t="n">
        <v>42103.80221064815</v>
      </c>
      <c r="D5015" t="s">
        <v>16727</v>
      </c>
      <c r="E5015" t="s">
        <v>16728</v>
      </c>
      <c r="F5015" t="s">
        <v>2099</v>
      </c>
      <c r="G5015" t="s">
        <v>15152</v>
      </c>
      <c r="H5015" t="s">
        <v>16729</v>
      </c>
    </row>
    <row r="5016" spans="1:8">
      <c r="A5016" t="n">
        <v>5016</v>
      </c>
      <c r="B5016" t="s">
        <v>8</v>
      </c>
      <c r="C5016" s="1" t="n">
        <v>39754.93296296296</v>
      </c>
      <c r="D5016" t="s">
        <v>16730</v>
      </c>
      <c r="E5016" t="s">
        <v>3045</v>
      </c>
      <c r="F5016" t="s">
        <v>477</v>
      </c>
      <c r="G5016" t="s">
        <v>16731</v>
      </c>
      <c r="H5016" t="s">
        <v>16732</v>
      </c>
    </row>
    <row r="5017" spans="1:8">
      <c r="A5017" t="n">
        <v>5017</v>
      </c>
      <c r="B5017" t="s">
        <v>1</v>
      </c>
      <c r="C5017" s="1" t="n">
        <v>41869.61333333333</v>
      </c>
      <c r="D5017" t="s">
        <v>16733</v>
      </c>
      <c r="E5017" t="s">
        <v>6796</v>
      </c>
      <c r="F5017" t="s">
        <v>56</v>
      </c>
      <c r="G5017" t="s">
        <v>16734</v>
      </c>
      <c r="H5017" t="s">
        <v>16735</v>
      </c>
    </row>
    <row r="5018" spans="1:8">
      <c r="A5018" t="n">
        <v>5018</v>
      </c>
      <c r="B5018" t="s">
        <v>1</v>
      </c>
      <c r="C5018" s="1" t="n">
        <v>42376.64958333333</v>
      </c>
      <c r="D5018" t="s">
        <v>16736</v>
      </c>
      <c r="E5018" t="s">
        <v>16344</v>
      </c>
      <c r="F5018" t="s">
        <v>3508</v>
      </c>
      <c r="G5018" t="s">
        <v>16737</v>
      </c>
      <c r="H5018" t="s">
        <v>16738</v>
      </c>
    </row>
    <row r="5019" spans="1:8">
      <c r="A5019" t="n">
        <v>5019</v>
      </c>
      <c r="B5019" t="s">
        <v>1</v>
      </c>
      <c r="C5019" s="1" t="n">
        <v>42403.97072916666</v>
      </c>
      <c r="D5019" t="s">
        <v>16739</v>
      </c>
      <c r="E5019" t="s">
        <v>24</v>
      </c>
      <c r="F5019" t="s">
        <v>25</v>
      </c>
      <c r="G5019" t="s">
        <v>16740</v>
      </c>
      <c r="H5019" t="s">
        <v>16741</v>
      </c>
    </row>
    <row r="5020" spans="1:8">
      <c r="A5020" t="n">
        <v>5020</v>
      </c>
      <c r="B5020" t="s">
        <v>8</v>
      </c>
      <c r="C5020" s="1" t="n">
        <v>40015.65962962963</v>
      </c>
      <c r="D5020" t="s">
        <v>16742</v>
      </c>
      <c r="E5020" t="s">
        <v>16743</v>
      </c>
      <c r="F5020" t="s">
        <v>6854</v>
      </c>
      <c r="G5020">
        <f>?iso-8859-1?Q?Verify_this_email_address?=</f>
        <v/>
      </c>
      <c r="H5020" t="s">
        <v>16744</v>
      </c>
    </row>
    <row r="5021" spans="1:8">
      <c r="A5021" t="n">
        <v>5021</v>
      </c>
      <c r="B5021" t="s">
        <v>8</v>
      </c>
      <c r="C5021" s="1" t="n">
        <v>42170.59868055556</v>
      </c>
      <c r="D5021" t="s">
        <v>16745</v>
      </c>
      <c r="E5021" t="s">
        <v>3448</v>
      </c>
      <c r="F5021" t="s">
        <v>3449</v>
      </c>
      <c r="G5021" t="s">
        <v>16746</v>
      </c>
      <c r="H5021" t="s">
        <v>16747</v>
      </c>
    </row>
    <row r="5022" spans="1:8">
      <c r="A5022" t="n">
        <v>5022</v>
      </c>
      <c r="B5022" t="s">
        <v>8</v>
      </c>
      <c r="C5022" s="1" t="n">
        <v>42122.72375</v>
      </c>
      <c r="D5022" t="s">
        <v>16748</v>
      </c>
      <c r="E5022" t="s">
        <v>16749</v>
      </c>
      <c r="F5022" t="s">
        <v>100</v>
      </c>
      <c r="G5022" t="s">
        <v>16750</v>
      </c>
      <c r="H5022" t="s">
        <v>16751</v>
      </c>
    </row>
    <row r="5023" spans="1:8">
      <c r="A5023" t="n">
        <v>5023</v>
      </c>
      <c r="B5023" t="s">
        <v>8</v>
      </c>
      <c r="C5023" s="1" t="n">
        <v>39582.60023148148</v>
      </c>
      <c r="D5023" t="s">
        <v>16752</v>
      </c>
      <c r="E5023" t="s">
        <v>16753</v>
      </c>
      <c r="F5023" t="s">
        <v>473</v>
      </c>
      <c r="G5023" t="s">
        <v>16754</v>
      </c>
      <c r="H5023" t="s">
        <v>16755</v>
      </c>
    </row>
    <row r="5024" spans="1:8">
      <c r="A5024" t="n">
        <v>5024</v>
      </c>
      <c r="B5024" t="s">
        <v>1</v>
      </c>
      <c r="C5024" s="1" t="n">
        <v>42009.15570601852</v>
      </c>
      <c r="D5024" t="s">
        <v>16756</v>
      </c>
      <c r="E5024" t="s">
        <v>48</v>
      </c>
      <c r="F5024" t="s">
        <v>25</v>
      </c>
      <c r="G5024" t="s">
        <v>16757</v>
      </c>
      <c r="H5024" t="s">
        <v>16758</v>
      </c>
    </row>
    <row r="5025" spans="1:8">
      <c r="A5025" t="n">
        <v>5025</v>
      </c>
      <c r="B5025" t="s">
        <v>8</v>
      </c>
      <c r="C5025" s="1" t="n">
        <v>42423.9111574074</v>
      </c>
      <c r="D5025" t="s">
        <v>16759</v>
      </c>
      <c r="E5025" t="s">
        <v>25</v>
      </c>
      <c r="F5025" t="s">
        <v>4741</v>
      </c>
      <c r="G5025" t="s">
        <v>16760</v>
      </c>
      <c r="H5025" t="s">
        <v>16761</v>
      </c>
    </row>
    <row r="5026" spans="1:8">
      <c r="A5026" t="n">
        <v>5026</v>
      </c>
      <c r="B5026" t="s">
        <v>8</v>
      </c>
      <c r="C5026" s="1" t="n">
        <v>42123.63033564815</v>
      </c>
      <c r="D5026" t="s">
        <v>16762</v>
      </c>
      <c r="E5026" t="s">
        <v>16763</v>
      </c>
      <c r="F5026" t="s">
        <v>1264</v>
      </c>
      <c r="G5026" t="s">
        <v>16764</v>
      </c>
      <c r="H5026" t="s">
        <v>16765</v>
      </c>
    </row>
    <row r="5027" spans="1:8">
      <c r="A5027" t="n">
        <v>5027</v>
      </c>
      <c r="B5027" t="s">
        <v>8</v>
      </c>
      <c r="C5027" s="1" t="n">
        <v>42030.56793981481</v>
      </c>
      <c r="D5027" t="s">
        <v>16766</v>
      </c>
      <c r="E5027" t="s">
        <v>25</v>
      </c>
      <c r="F5027" t="s">
        <v>16767</v>
      </c>
      <c r="G5027" t="s">
        <v>16768</v>
      </c>
      <c r="H5027" t="s">
        <v>16769</v>
      </c>
    </row>
    <row r="5028" spans="1:8">
      <c r="A5028" t="n">
        <v>5028</v>
      </c>
      <c r="B5028" t="s">
        <v>8</v>
      </c>
      <c r="C5028" s="1" t="n">
        <v>41310.73982638889</v>
      </c>
      <c r="D5028" t="s">
        <v>16770</v>
      </c>
      <c r="E5028" t="s">
        <v>16771</v>
      </c>
      <c r="F5028" t="s">
        <v>25</v>
      </c>
      <c r="G5028" t="s">
        <v>16772</v>
      </c>
      <c r="H5028" t="s">
        <v>16773</v>
      </c>
    </row>
    <row r="5029" spans="1:8">
      <c r="A5029" t="n">
        <v>5029</v>
      </c>
      <c r="B5029" t="s">
        <v>1</v>
      </c>
      <c r="C5029" s="1" t="n">
        <v>42155.99469907407</v>
      </c>
      <c r="D5029" t="s">
        <v>16774</v>
      </c>
      <c r="E5029" t="s">
        <v>30</v>
      </c>
      <c r="F5029" t="s">
        <v>16775</v>
      </c>
      <c r="G5029" t="s">
        <v>16776</v>
      </c>
      <c r="H5029" t="s">
        <v>16777</v>
      </c>
    </row>
    <row r="5030" spans="1:8">
      <c r="A5030" t="n">
        <v>5030</v>
      </c>
      <c r="B5030" t="s">
        <v>1</v>
      </c>
      <c r="C5030" s="1" t="n">
        <v>42299.08030092593</v>
      </c>
      <c r="D5030" t="s">
        <v>16778</v>
      </c>
      <c r="E5030" t="s">
        <v>7222</v>
      </c>
      <c r="F5030" t="s">
        <v>13819</v>
      </c>
      <c r="G5030" t="s">
        <v>13820</v>
      </c>
      <c r="H5030" t="s">
        <v>16779</v>
      </c>
    </row>
    <row r="5031" spans="1:8">
      <c r="A5031" t="n">
        <v>5031</v>
      </c>
      <c r="B5031" t="s">
        <v>8</v>
      </c>
      <c r="C5031" s="1" t="n">
        <v>41915.42728009259</v>
      </c>
      <c r="D5031" t="s">
        <v>16780</v>
      </c>
      <c r="E5031" t="s">
        <v>9902</v>
      </c>
      <c r="F5031" t="s">
        <v>25</v>
      </c>
      <c r="G5031" t="s">
        <v>16781</v>
      </c>
      <c r="H5031" t="s">
        <v>16782</v>
      </c>
    </row>
    <row r="5032" spans="1:8">
      <c r="A5032" t="n">
        <v>5032</v>
      </c>
      <c r="B5032" t="s">
        <v>8</v>
      </c>
      <c r="C5032" s="1" t="n">
        <v>41800.05412037037</v>
      </c>
      <c r="D5032" t="s">
        <v>16783</v>
      </c>
      <c r="E5032" t="s">
        <v>179</v>
      </c>
      <c r="F5032" t="s">
        <v>25</v>
      </c>
      <c r="G5032" t="s">
        <v>16784</v>
      </c>
      <c r="H5032" t="s">
        <v>16785</v>
      </c>
    </row>
    <row r="5033" spans="1:8">
      <c r="A5033" t="n">
        <v>5033</v>
      </c>
      <c r="B5033" t="s">
        <v>8</v>
      </c>
      <c r="C5033" s="1" t="n">
        <v>42191.7446875</v>
      </c>
      <c r="D5033" t="s">
        <v>16786</v>
      </c>
      <c r="E5033" t="s">
        <v>16787</v>
      </c>
      <c r="F5033" t="s">
        <v>56</v>
      </c>
      <c r="G5033" t="s">
        <v>16788</v>
      </c>
      <c r="H5033" t="s">
        <v>16789</v>
      </c>
    </row>
    <row r="5034" spans="1:8">
      <c r="A5034" t="n">
        <v>5034</v>
      </c>
      <c r="B5034" t="s">
        <v>1</v>
      </c>
      <c r="C5034" s="1" t="n">
        <v>42271.88287037037</v>
      </c>
      <c r="D5034" t="s">
        <v>16790</v>
      </c>
      <c r="E5034" t="s">
        <v>24</v>
      </c>
      <c r="F5034" t="s">
        <v>25</v>
      </c>
      <c r="G5034" t="s">
        <v>10581</v>
      </c>
      <c r="H5034" t="s">
        <v>16791</v>
      </c>
    </row>
    <row r="5035" spans="1:8">
      <c r="A5035" t="n">
        <v>5035</v>
      </c>
      <c r="B5035" t="s">
        <v>8</v>
      </c>
      <c r="C5035" s="1" t="n">
        <v>42303.80695601852</v>
      </c>
      <c r="D5035" t="s">
        <v>16792</v>
      </c>
      <c r="E5035" t="s">
        <v>16793</v>
      </c>
      <c r="F5035" t="s">
        <v>16794</v>
      </c>
      <c r="G5035" t="s">
        <v>16795</v>
      </c>
      <c r="H5035" t="s">
        <v>16796</v>
      </c>
    </row>
    <row r="5036" spans="1:8">
      <c r="A5036" t="n">
        <v>5036</v>
      </c>
      <c r="B5036" t="s">
        <v>8</v>
      </c>
      <c r="C5036" s="1" t="n">
        <v>42116.83557870371</v>
      </c>
      <c r="D5036" t="s">
        <v>16797</v>
      </c>
      <c r="E5036" t="s">
        <v>25</v>
      </c>
      <c r="F5036" t="s">
        <v>16798</v>
      </c>
      <c r="G5036" t="s">
        <v>16799</v>
      </c>
      <c r="H5036" t="s">
        <v>16800</v>
      </c>
    </row>
    <row r="5037" spans="1:8">
      <c r="A5037" t="n">
        <v>5037</v>
      </c>
      <c r="B5037" t="s">
        <v>8</v>
      </c>
      <c r="C5037" s="1" t="n">
        <v>42158.65461805555</v>
      </c>
      <c r="D5037" t="s">
        <v>16801</v>
      </c>
      <c r="E5037" t="s">
        <v>16802</v>
      </c>
      <c r="F5037" t="s">
        <v>16803</v>
      </c>
      <c r="G5037" t="s">
        <v>16804</v>
      </c>
      <c r="H5037" t="s">
        <v>16805</v>
      </c>
    </row>
    <row r="5038" spans="1:8">
      <c r="A5038" t="n">
        <v>5038</v>
      </c>
      <c r="B5038" t="s">
        <v>1</v>
      </c>
      <c r="C5038" s="1" t="n">
        <v>42315.70200231481</v>
      </c>
      <c r="D5038" t="s">
        <v>16806</v>
      </c>
      <c r="E5038" t="s">
        <v>24</v>
      </c>
      <c r="F5038" t="s">
        <v>25</v>
      </c>
      <c r="G5038" t="s">
        <v>16807</v>
      </c>
      <c r="H5038" t="s">
        <v>16808</v>
      </c>
    </row>
    <row r="5039" spans="1:8">
      <c r="A5039" t="n">
        <v>5039</v>
      </c>
      <c r="B5039" t="s">
        <v>1</v>
      </c>
      <c r="C5039" s="1" t="n">
        <v>42389.71256944445</v>
      </c>
      <c r="D5039" t="s">
        <v>16809</v>
      </c>
      <c r="E5039" t="s">
        <v>6203</v>
      </c>
      <c r="F5039" t="s">
        <v>25</v>
      </c>
      <c r="G5039" t="s">
        <v>16810</v>
      </c>
      <c r="H5039" t="s">
        <v>16811</v>
      </c>
    </row>
    <row r="5040" spans="1:8">
      <c r="A5040" t="n">
        <v>5040</v>
      </c>
      <c r="B5040" t="s">
        <v>1</v>
      </c>
      <c r="C5040" s="1" t="n">
        <v>42445.14341435185</v>
      </c>
      <c r="D5040" t="s">
        <v>16812</v>
      </c>
      <c r="E5040" t="s">
        <v>6988</v>
      </c>
      <c r="F5040" t="s">
        <v>16587</v>
      </c>
      <c r="G5040" t="s">
        <v>16813</v>
      </c>
      <c r="H5040" t="s">
        <v>16814</v>
      </c>
    </row>
    <row r="5041" spans="1:8">
      <c r="A5041" t="n">
        <v>5041</v>
      </c>
      <c r="B5041" t="s">
        <v>1</v>
      </c>
      <c r="C5041" s="1" t="n">
        <v>42445.72447916667</v>
      </c>
      <c r="D5041" t="s">
        <v>16815</v>
      </c>
      <c r="E5041" t="s">
        <v>3448</v>
      </c>
      <c r="F5041" t="s">
        <v>16816</v>
      </c>
      <c r="G5041">
        <f>?Windows-1252?Q?The_2016_Philip_A._Hart_Lecture,_=93The_Superior_Virtues?=
 =?Windows-1252?Q?_of_Historical_Originalism=94?=</f>
        <v/>
      </c>
      <c r="H5041" t="s">
        <v>16817</v>
      </c>
    </row>
    <row r="5042" spans="1:8">
      <c r="A5042" t="n">
        <v>5042</v>
      </c>
      <c r="B5042" t="s">
        <v>8</v>
      </c>
      <c r="C5042" s="1" t="n">
        <v>39762.02521990741</v>
      </c>
      <c r="D5042" t="s">
        <v>16818</v>
      </c>
      <c r="E5042" t="s">
        <v>56</v>
      </c>
      <c r="F5042" t="s">
        <v>16819</v>
      </c>
      <c r="G5042" t="s">
        <v>16820</v>
      </c>
      <c r="H5042" t="s">
        <v>16821</v>
      </c>
    </row>
    <row r="5043" spans="1:8">
      <c r="A5043" t="n">
        <v>5043</v>
      </c>
      <c r="B5043" t="s">
        <v>8</v>
      </c>
      <c r="C5043" s="1" t="n">
        <v>41813.93923611111</v>
      </c>
      <c r="D5043" t="s">
        <v>16822</v>
      </c>
      <c r="E5043" t="s">
        <v>11114</v>
      </c>
      <c r="F5043" t="s">
        <v>25</v>
      </c>
      <c r="G5043" t="s">
        <v>16823</v>
      </c>
      <c r="H5043" t="s">
        <v>16824</v>
      </c>
    </row>
    <row r="5044" spans="1:8">
      <c r="A5044" t="n">
        <v>5044</v>
      </c>
      <c r="B5044" t="s">
        <v>8</v>
      </c>
      <c r="C5044" s="1" t="n">
        <v>42296.71611111111</v>
      </c>
      <c r="D5044" t="s">
        <v>16825</v>
      </c>
      <c r="E5044" t="s">
        <v>16826</v>
      </c>
      <c r="F5044" t="s">
        <v>555</v>
      </c>
      <c r="G5044" t="s">
        <v>16827</v>
      </c>
      <c r="H5044" t="s">
        <v>16828</v>
      </c>
    </row>
    <row r="5045" spans="1:8">
      <c r="A5045" t="n">
        <v>5045</v>
      </c>
      <c r="B5045" t="s">
        <v>8</v>
      </c>
      <c r="C5045" s="1" t="n">
        <v>39412.95966435185</v>
      </c>
      <c r="D5045" t="s">
        <v>16829</v>
      </c>
      <c r="E5045" t="s">
        <v>7518</v>
      </c>
      <c r="F5045" t="s">
        <v>16830</v>
      </c>
      <c r="G5045" t="s">
        <v>16831</v>
      </c>
      <c r="H5045" t="s">
        <v>16832</v>
      </c>
    </row>
    <row r="5046" spans="1:8">
      <c r="A5046" t="n">
        <v>5046</v>
      </c>
      <c r="B5046" t="s">
        <v>8</v>
      </c>
      <c r="C5046" s="1" t="n">
        <v>39762.29260416667</v>
      </c>
      <c r="D5046" t="s">
        <v>16833</v>
      </c>
      <c r="E5046" t="s">
        <v>9155</v>
      </c>
      <c r="F5046" t="s">
        <v>16834</v>
      </c>
      <c r="G5046" t="s">
        <v>16835</v>
      </c>
      <c r="H5046" t="s">
        <v>16836</v>
      </c>
    </row>
    <row r="5047" spans="1:8">
      <c r="A5047" t="n">
        <v>5047</v>
      </c>
      <c r="B5047" t="s">
        <v>8</v>
      </c>
      <c r="C5047" s="1" t="n">
        <v>42171.69969907407</v>
      </c>
      <c r="D5047" t="s">
        <v>16837</v>
      </c>
      <c r="E5047" t="s">
        <v>16838</v>
      </c>
      <c r="F5047" t="s">
        <v>25</v>
      </c>
      <c r="G5047" t="s"/>
      <c r="H5047" t="s">
        <v>16839</v>
      </c>
    </row>
    <row r="5048" spans="1:8">
      <c r="A5048" t="n">
        <v>5048</v>
      </c>
      <c r="B5048" t="s">
        <v>8</v>
      </c>
      <c r="C5048" s="1" t="n">
        <v>42244.75592592593</v>
      </c>
      <c r="D5048" t="s">
        <v>16840</v>
      </c>
      <c r="E5048" t="s">
        <v>25</v>
      </c>
      <c r="F5048" t="s">
        <v>5506</v>
      </c>
      <c r="G5048" t="s">
        <v>16841</v>
      </c>
      <c r="H5048" t="s">
        <v>16842</v>
      </c>
    </row>
    <row r="5049" spans="1:8">
      <c r="A5049" t="n">
        <v>5049</v>
      </c>
      <c r="B5049" t="s">
        <v>8</v>
      </c>
      <c r="C5049" s="1" t="n">
        <v>42273.45635416666</v>
      </c>
      <c r="D5049" t="s">
        <v>16843</v>
      </c>
      <c r="E5049" t="s">
        <v>739</v>
      </c>
      <c r="F5049" t="s">
        <v>9653</v>
      </c>
      <c r="G5049" t="s">
        <v>16844</v>
      </c>
      <c r="H5049" t="s">
        <v>16845</v>
      </c>
    </row>
    <row r="5050" spans="1:8">
      <c r="A5050" t="n">
        <v>5050</v>
      </c>
      <c r="B5050" t="s">
        <v>8</v>
      </c>
      <c r="C5050" s="1" t="n">
        <v>42182.31420138889</v>
      </c>
      <c r="D5050" t="s">
        <v>16846</v>
      </c>
      <c r="E5050" t="s">
        <v>25</v>
      </c>
      <c r="F5050" t="s">
        <v>16847</v>
      </c>
      <c r="G5050" t="s">
        <v>16848</v>
      </c>
      <c r="H5050" t="s">
        <v>16849</v>
      </c>
    </row>
    <row r="5051" spans="1:8">
      <c r="A5051" t="n">
        <v>5051</v>
      </c>
      <c r="B5051" t="s">
        <v>8</v>
      </c>
      <c r="C5051" s="1" t="n">
        <v>39739.68144675926</v>
      </c>
      <c r="D5051" t="s">
        <v>16850</v>
      </c>
      <c r="E5051" t="s">
        <v>7561</v>
      </c>
      <c r="F5051" t="s">
        <v>16851</v>
      </c>
      <c r="G5051" t="s">
        <v>16852</v>
      </c>
      <c r="H5051" t="s">
        <v>16853</v>
      </c>
    </row>
    <row r="5052" spans="1:8">
      <c r="A5052" t="n">
        <v>5052</v>
      </c>
      <c r="B5052" t="s">
        <v>8</v>
      </c>
      <c r="C5052" s="1" t="n">
        <v>42375.88995370371</v>
      </c>
      <c r="D5052" t="s">
        <v>16854</v>
      </c>
      <c r="E5052" t="s">
        <v>16855</v>
      </c>
      <c r="F5052" t="s">
        <v>1625</v>
      </c>
      <c r="G5052" t="s">
        <v>16856</v>
      </c>
      <c r="H5052" t="s">
        <v>16857</v>
      </c>
    </row>
    <row r="5053" spans="1:8">
      <c r="A5053" t="n">
        <v>5053</v>
      </c>
      <c r="B5053" t="s">
        <v>8</v>
      </c>
      <c r="C5053" s="1" t="n">
        <v>42355.83741898148</v>
      </c>
      <c r="D5053" t="s">
        <v>16858</v>
      </c>
      <c r="E5053" t="s">
        <v>16859</v>
      </c>
      <c r="F5053" t="s">
        <v>52</v>
      </c>
      <c r="G5053" t="s">
        <v>16860</v>
      </c>
      <c r="H5053" t="s">
        <v>16861</v>
      </c>
    </row>
    <row r="5054" spans="1:8">
      <c r="A5054" t="n">
        <v>5054</v>
      </c>
      <c r="B5054" t="s">
        <v>8</v>
      </c>
      <c r="C5054" s="1" t="n">
        <v>39622.84357638889</v>
      </c>
      <c r="D5054" t="s">
        <v>16862</v>
      </c>
      <c r="E5054" t="s">
        <v>16863</v>
      </c>
      <c r="F5054" t="s">
        <v>16864</v>
      </c>
      <c r="G5054" t="s">
        <v>16865</v>
      </c>
      <c r="H5054" t="s">
        <v>16866</v>
      </c>
    </row>
    <row r="5055" spans="1:8">
      <c r="A5055" t="n">
        <v>5055</v>
      </c>
      <c r="B5055" t="s">
        <v>8</v>
      </c>
      <c r="C5055" s="1" t="n">
        <v>42148.69159722222</v>
      </c>
      <c r="D5055" t="s">
        <v>16867</v>
      </c>
      <c r="E5055" t="s">
        <v>16868</v>
      </c>
      <c r="F5055" t="s">
        <v>56</v>
      </c>
      <c r="G5055">
        <f>?UTF-8?B?TWFuZHkgR3J1bndhbGQgcGFydHkgZm9yIHRoZSBNYXJyaWFnZSBCb29r?=</f>
        <v/>
      </c>
      <c r="H5055" t="s">
        <v>16869</v>
      </c>
    </row>
    <row r="5056" spans="1:8">
      <c r="A5056" t="n">
        <v>5056</v>
      </c>
      <c r="B5056" t="s">
        <v>8</v>
      </c>
      <c r="C5056" s="1" t="n">
        <v>39739.6917824074</v>
      </c>
      <c r="D5056" t="s">
        <v>16870</v>
      </c>
      <c r="E5056" t="s">
        <v>7561</v>
      </c>
      <c r="F5056" t="s">
        <v>3045</v>
      </c>
      <c r="G5056" t="s">
        <v>16871</v>
      </c>
      <c r="H5056" t="s">
        <v>16872</v>
      </c>
    </row>
    <row r="5057" spans="1:8">
      <c r="A5057" t="n">
        <v>5057</v>
      </c>
      <c r="B5057" t="s">
        <v>1</v>
      </c>
      <c r="C5057" s="1" t="n">
        <v>41850.90976851852</v>
      </c>
      <c r="D5057" t="s">
        <v>16873</v>
      </c>
      <c r="E5057" t="s">
        <v>14670</v>
      </c>
      <c r="F5057" t="s">
        <v>6854</v>
      </c>
      <c r="G5057" t="s">
        <v>16874</v>
      </c>
      <c r="H5057" t="s">
        <v>16875</v>
      </c>
    </row>
    <row r="5058" spans="1:8">
      <c r="A5058" t="n">
        <v>5058</v>
      </c>
      <c r="B5058" t="s">
        <v>8</v>
      </c>
      <c r="C5058" s="1" t="n">
        <v>41885.76940972222</v>
      </c>
      <c r="D5058" t="s">
        <v>16876</v>
      </c>
      <c r="E5058" t="s">
        <v>10149</v>
      </c>
      <c r="F5058" t="s">
        <v>555</v>
      </c>
      <c r="G5058" t="s">
        <v>16877</v>
      </c>
      <c r="H5058" t="s">
        <v>16878</v>
      </c>
    </row>
    <row r="5059" spans="1:8">
      <c r="A5059" t="n">
        <v>5059</v>
      </c>
      <c r="B5059" t="s">
        <v>8</v>
      </c>
      <c r="C5059" s="1" t="n">
        <v>42408.13194444445</v>
      </c>
      <c r="D5059" t="s">
        <v>16879</v>
      </c>
      <c r="E5059" t="s">
        <v>7442</v>
      </c>
      <c r="F5059" t="s">
        <v>16880</v>
      </c>
      <c r="G5059" t="s">
        <v>16881</v>
      </c>
      <c r="H5059" t="s">
        <v>16882</v>
      </c>
    </row>
    <row r="5060" spans="1:8">
      <c r="A5060" t="n">
        <v>5060</v>
      </c>
      <c r="B5060" t="s">
        <v>1</v>
      </c>
      <c r="C5060" s="1" t="n">
        <v>42228.77413194445</v>
      </c>
      <c r="D5060" t="s">
        <v>16883</v>
      </c>
      <c r="E5060" t="s">
        <v>6554</v>
      </c>
      <c r="F5060" t="s">
        <v>1731</v>
      </c>
      <c r="G5060" t="s">
        <v>16884</v>
      </c>
      <c r="H5060" t="s">
        <v>16885</v>
      </c>
    </row>
    <row r="5061" spans="1:8">
      <c r="A5061" t="n">
        <v>5061</v>
      </c>
      <c r="B5061" t="s">
        <v>1</v>
      </c>
      <c r="C5061" s="1" t="n">
        <v>42289.98648148148</v>
      </c>
      <c r="D5061" t="s">
        <v>16886</v>
      </c>
      <c r="E5061" t="s">
        <v>931</v>
      </c>
      <c r="F5061" t="s">
        <v>16887</v>
      </c>
      <c r="G5061" t="s">
        <v>16888</v>
      </c>
      <c r="H5061" t="s">
        <v>16889</v>
      </c>
    </row>
    <row r="5062" spans="1:8">
      <c r="A5062" t="n">
        <v>5062</v>
      </c>
      <c r="B5062" t="s">
        <v>8</v>
      </c>
      <c r="C5062" s="1" t="n">
        <v>42100.70480324074</v>
      </c>
      <c r="D5062" t="s">
        <v>16890</v>
      </c>
      <c r="E5062" t="s">
        <v>10810</v>
      </c>
      <c r="F5062" t="s">
        <v>25</v>
      </c>
      <c r="G5062" t="s">
        <v>11515</v>
      </c>
      <c r="H5062" t="s">
        <v>16891</v>
      </c>
    </row>
    <row r="5063" spans="1:8">
      <c r="A5063" t="n">
        <v>5063</v>
      </c>
      <c r="B5063" t="s">
        <v>8</v>
      </c>
      <c r="C5063" s="1" t="n">
        <v>42344.79813657407</v>
      </c>
      <c r="D5063" t="s">
        <v>16892</v>
      </c>
      <c r="E5063" t="s">
        <v>16893</v>
      </c>
      <c r="F5063" t="s">
        <v>16894</v>
      </c>
      <c r="G5063" t="s">
        <v>16895</v>
      </c>
      <c r="H5063" t="s">
        <v>16896</v>
      </c>
    </row>
    <row r="5064" spans="1:8">
      <c r="A5064" t="n">
        <v>5064</v>
      </c>
      <c r="B5064" t="s">
        <v>8</v>
      </c>
      <c r="C5064" s="1" t="n">
        <v>42178.87553240741</v>
      </c>
      <c r="D5064" t="s">
        <v>16897</v>
      </c>
      <c r="E5064" t="s">
        <v>25</v>
      </c>
      <c r="F5064" t="s">
        <v>7089</v>
      </c>
      <c r="G5064" t="s">
        <v>16898</v>
      </c>
      <c r="H5064" t="s">
        <v>16899</v>
      </c>
    </row>
    <row r="5065" spans="1:8">
      <c r="A5065" t="n">
        <v>5065</v>
      </c>
      <c r="B5065" t="s">
        <v>8</v>
      </c>
      <c r="C5065" s="1" t="n">
        <v>42072.77234953704</v>
      </c>
      <c r="D5065" t="s">
        <v>16900</v>
      </c>
      <c r="E5065" t="s">
        <v>319</v>
      </c>
      <c r="F5065" t="s">
        <v>25</v>
      </c>
      <c r="G5065" t="s">
        <v>16901</v>
      </c>
      <c r="H5065" t="s">
        <v>16902</v>
      </c>
    </row>
    <row r="5066" spans="1:8">
      <c r="A5066" t="n">
        <v>5066</v>
      </c>
      <c r="B5066" t="s">
        <v>8</v>
      </c>
      <c r="C5066" s="1" t="n">
        <v>39757.62465277778</v>
      </c>
      <c r="D5066" t="s">
        <v>16903</v>
      </c>
      <c r="E5066" t="s">
        <v>16904</v>
      </c>
      <c r="F5066" t="s">
        <v>16905</v>
      </c>
      <c r="G5066" t="s">
        <v>16906</v>
      </c>
      <c r="H5066" t="s">
        <v>16907</v>
      </c>
    </row>
    <row r="5067" spans="1:8">
      <c r="A5067" t="n">
        <v>5067</v>
      </c>
      <c r="B5067" t="s">
        <v>8</v>
      </c>
      <c r="C5067" s="1" t="n">
        <v>39759.21179398148</v>
      </c>
      <c r="D5067" t="s">
        <v>16908</v>
      </c>
      <c r="E5067" t="s">
        <v>477</v>
      </c>
      <c r="F5067" t="s">
        <v>16909</v>
      </c>
      <c r="G5067" t="s">
        <v>16910</v>
      </c>
      <c r="H5067" t="s">
        <v>16911</v>
      </c>
    </row>
    <row r="5068" spans="1:8">
      <c r="A5068" t="n">
        <v>5068</v>
      </c>
      <c r="B5068" t="s">
        <v>1</v>
      </c>
      <c r="C5068" s="1" t="n">
        <v>42437.89630787037</v>
      </c>
      <c r="D5068" t="s">
        <v>16912</v>
      </c>
      <c r="E5068" t="s">
        <v>348</v>
      </c>
      <c r="F5068" t="s">
        <v>25</v>
      </c>
      <c r="G5068" t="s">
        <v>16913</v>
      </c>
      <c r="H5068" t="s">
        <v>16914</v>
      </c>
    </row>
    <row r="5069" spans="1:8">
      <c r="A5069" t="n">
        <v>5069</v>
      </c>
      <c r="B5069" t="s">
        <v>8</v>
      </c>
      <c r="C5069" s="1" t="n">
        <v>42335.20584490741</v>
      </c>
      <c r="D5069" t="s">
        <v>16915</v>
      </c>
      <c r="E5069" t="s">
        <v>739</v>
      </c>
      <c r="F5069" t="s">
        <v>3385</v>
      </c>
      <c r="G5069" t="s">
        <v>16916</v>
      </c>
      <c r="H5069" t="s">
        <v>16917</v>
      </c>
    </row>
    <row r="5070" spans="1:8">
      <c r="A5070" t="n">
        <v>5070</v>
      </c>
      <c r="B5070" t="s">
        <v>1</v>
      </c>
      <c r="C5070" s="1" t="n">
        <v>42286.55256944444</v>
      </c>
      <c r="D5070" t="s">
        <v>16918</v>
      </c>
      <c r="E5070" t="s">
        <v>8406</v>
      </c>
      <c r="F5070" t="s">
        <v>14074</v>
      </c>
      <c r="G5070" t="s">
        <v>16919</v>
      </c>
      <c r="H5070" t="s">
        <v>16920</v>
      </c>
    </row>
    <row r="5071" spans="1:8">
      <c r="A5071" t="n">
        <v>5071</v>
      </c>
      <c r="B5071" t="s">
        <v>8</v>
      </c>
      <c r="C5071" s="1" t="n">
        <v>42154.80142361111</v>
      </c>
      <c r="D5071" t="s">
        <v>16921</v>
      </c>
      <c r="E5071" t="s">
        <v>25</v>
      </c>
      <c r="F5071" t="s">
        <v>9633</v>
      </c>
      <c r="G5071" t="s">
        <v>16922</v>
      </c>
      <c r="H5071" t="s">
        <v>16923</v>
      </c>
    </row>
    <row r="5072" spans="1:8">
      <c r="A5072" t="n">
        <v>5072</v>
      </c>
      <c r="B5072" t="s">
        <v>8</v>
      </c>
      <c r="C5072" s="1" t="n">
        <v>39490.96714120371</v>
      </c>
      <c r="D5072" t="s">
        <v>16924</v>
      </c>
      <c r="E5072" t="s">
        <v>1534</v>
      </c>
      <c r="F5072" t="s">
        <v>16925</v>
      </c>
      <c r="G5072" t="s">
        <v>16926</v>
      </c>
      <c r="H5072" t="s">
        <v>16927</v>
      </c>
    </row>
    <row r="5073" spans="1:8">
      <c r="A5073" t="n">
        <v>5073</v>
      </c>
      <c r="B5073" t="s">
        <v>8</v>
      </c>
      <c r="C5073" s="1" t="n">
        <v>42200.90924768519</v>
      </c>
      <c r="D5073" t="s">
        <v>16928</v>
      </c>
      <c r="E5073" t="s">
        <v>25</v>
      </c>
      <c r="F5073" t="s">
        <v>24</v>
      </c>
      <c r="G5073" t="s">
        <v>16929</v>
      </c>
      <c r="H5073" t="s">
        <v>16930</v>
      </c>
    </row>
    <row r="5074" spans="1:8">
      <c r="A5074" t="n">
        <v>5074</v>
      </c>
      <c r="B5074" t="s">
        <v>8</v>
      </c>
      <c r="C5074" s="1" t="n">
        <v>42303.75</v>
      </c>
      <c r="D5074" t="s">
        <v>16931</v>
      </c>
      <c r="E5074" t="s">
        <v>15954</v>
      </c>
      <c r="F5074" t="s">
        <v>4078</v>
      </c>
      <c r="G5074" t="s">
        <v>16932</v>
      </c>
      <c r="H5074" t="s">
        <v>16933</v>
      </c>
    </row>
    <row r="5075" spans="1:8">
      <c r="A5075" t="n">
        <v>5075</v>
      </c>
      <c r="B5075" t="s">
        <v>8</v>
      </c>
      <c r="C5075" s="1" t="n">
        <v>42060.64342592593</v>
      </c>
      <c r="D5075" t="s">
        <v>16934</v>
      </c>
      <c r="E5075" t="s">
        <v>25</v>
      </c>
      <c r="F5075" t="s">
        <v>16935</v>
      </c>
      <c r="G5075" t="s">
        <v>16936</v>
      </c>
      <c r="H5075" t="s">
        <v>16937</v>
      </c>
    </row>
    <row r="5076" spans="1:8">
      <c r="A5076" t="n">
        <v>5076</v>
      </c>
      <c r="B5076" t="s">
        <v>8</v>
      </c>
      <c r="C5076" s="1" t="n">
        <v>42060.96287037037</v>
      </c>
      <c r="D5076" t="s">
        <v>16938</v>
      </c>
      <c r="E5076" t="s">
        <v>9902</v>
      </c>
      <c r="F5076" t="s">
        <v>25</v>
      </c>
      <c r="G5076" t="s">
        <v>16939</v>
      </c>
      <c r="H5076" t="s">
        <v>16940</v>
      </c>
    </row>
    <row r="5077" spans="1:8">
      <c r="A5077" t="n">
        <v>5077</v>
      </c>
      <c r="B5077" t="s">
        <v>8</v>
      </c>
      <c r="C5077" s="1" t="n">
        <v>40381.58893518519</v>
      </c>
      <c r="D5077" t="s">
        <v>16941</v>
      </c>
      <c r="E5077" t="s">
        <v>7006</v>
      </c>
      <c r="F5077" t="s">
        <v>56</v>
      </c>
      <c r="G5077" t="s">
        <v>16942</v>
      </c>
      <c r="H5077" t="s">
        <v>16943</v>
      </c>
    </row>
    <row r="5078" spans="1:8">
      <c r="A5078" t="n">
        <v>5078</v>
      </c>
      <c r="B5078" t="s">
        <v>8</v>
      </c>
      <c r="C5078" s="1" t="n">
        <v>42393.07350694444</v>
      </c>
      <c r="D5078" t="s">
        <v>16944</v>
      </c>
      <c r="E5078" t="s">
        <v>16945</v>
      </c>
      <c r="F5078" t="s">
        <v>16946</v>
      </c>
      <c r="G5078" t="s">
        <v>16947</v>
      </c>
      <c r="H5078" t="s">
        <v>16948</v>
      </c>
    </row>
    <row r="5079" spans="1:8">
      <c r="A5079" t="n">
        <v>5079</v>
      </c>
      <c r="B5079" t="s">
        <v>8</v>
      </c>
      <c r="C5079" s="1" t="n">
        <v>42220.19979166667</v>
      </c>
      <c r="D5079" t="s">
        <v>16949</v>
      </c>
      <c r="E5079" t="s">
        <v>6654</v>
      </c>
      <c r="F5079" t="s">
        <v>16950</v>
      </c>
      <c r="G5079" t="s">
        <v>16951</v>
      </c>
      <c r="H5079" t="s">
        <v>16952</v>
      </c>
    </row>
    <row r="5080" spans="1:8">
      <c r="A5080" t="n">
        <v>5080</v>
      </c>
      <c r="B5080" t="s">
        <v>8</v>
      </c>
      <c r="C5080" s="1" t="n">
        <v>41976.20478009259</v>
      </c>
      <c r="D5080" t="s">
        <v>16953</v>
      </c>
      <c r="E5080" t="s">
        <v>6784</v>
      </c>
      <c r="F5080" t="s">
        <v>8214</v>
      </c>
      <c r="G5080" t="s">
        <v>16954</v>
      </c>
      <c r="H5080" t="s">
        <v>16955</v>
      </c>
    </row>
    <row r="5081" spans="1:8">
      <c r="A5081" t="n">
        <v>5081</v>
      </c>
      <c r="B5081" t="s">
        <v>8</v>
      </c>
      <c r="C5081" s="1" t="n">
        <v>41619.99653935185</v>
      </c>
      <c r="D5081" t="s">
        <v>16956</v>
      </c>
      <c r="E5081" t="s">
        <v>16957</v>
      </c>
      <c r="F5081" t="s">
        <v>25</v>
      </c>
      <c r="G5081" t="s">
        <v>16958</v>
      </c>
      <c r="H5081" t="s">
        <v>16959</v>
      </c>
    </row>
    <row r="5082" spans="1:8">
      <c r="A5082" t="n">
        <v>5082</v>
      </c>
      <c r="B5082" t="s">
        <v>1</v>
      </c>
      <c r="C5082" s="1" t="n">
        <v>42374.86282407407</v>
      </c>
      <c r="D5082" t="s">
        <v>16960</v>
      </c>
      <c r="E5082" t="s">
        <v>16961</v>
      </c>
      <c r="F5082" t="s">
        <v>25</v>
      </c>
      <c r="G5082" t="s">
        <v>7849</v>
      </c>
      <c r="H5082" t="s">
        <v>16962</v>
      </c>
    </row>
    <row r="5083" spans="1:8">
      <c r="A5083" t="n">
        <v>5083</v>
      </c>
      <c r="B5083" t="s">
        <v>8</v>
      </c>
      <c r="C5083" s="1" t="n">
        <v>41816.51541666667</v>
      </c>
      <c r="D5083" t="s">
        <v>16963</v>
      </c>
      <c r="E5083" t="s">
        <v>16964</v>
      </c>
      <c r="F5083" t="s">
        <v>16965</v>
      </c>
      <c r="H5083" t="s">
        <v>16966</v>
      </c>
    </row>
    <row r="5084" spans="1:8">
      <c r="A5084" t="n">
        <v>5084</v>
      </c>
      <c r="B5084" t="s">
        <v>1</v>
      </c>
      <c r="C5084" s="1" t="n">
        <v>42442.38541666666</v>
      </c>
      <c r="D5084" t="s">
        <v>16967</v>
      </c>
      <c r="E5084" t="s">
        <v>8382</v>
      </c>
      <c r="F5084" t="s">
        <v>497</v>
      </c>
      <c r="G5084" t="s">
        <v>16968</v>
      </c>
      <c r="H5084" t="s">
        <v>16969</v>
      </c>
    </row>
    <row r="5085" spans="1:8">
      <c r="A5085" t="n">
        <v>5085</v>
      </c>
      <c r="B5085" t="s">
        <v>8</v>
      </c>
      <c r="C5085" s="1" t="n">
        <v>41911.55233796296</v>
      </c>
      <c r="D5085" t="s">
        <v>16970</v>
      </c>
      <c r="E5085" t="s">
        <v>16971</v>
      </c>
      <c r="F5085" t="s">
        <v>6700</v>
      </c>
      <c r="G5085" t="s">
        <v>16972</v>
      </c>
      <c r="H5085" t="s">
        <v>16973</v>
      </c>
    </row>
    <row r="5086" spans="1:8">
      <c r="A5086" t="n">
        <v>5086</v>
      </c>
      <c r="B5086" t="s">
        <v>8</v>
      </c>
      <c r="C5086" s="1" t="n">
        <v>40267.58173611111</v>
      </c>
      <c r="D5086" t="s">
        <v>16974</v>
      </c>
      <c r="E5086" t="s">
        <v>1923</v>
      </c>
      <c r="F5086" t="s">
        <v>56</v>
      </c>
      <c r="G5086" t="s">
        <v>16975</v>
      </c>
      <c r="H5086" t="s">
        <v>16976</v>
      </c>
    </row>
    <row r="5087" spans="1:8">
      <c r="A5087" t="n">
        <v>5087</v>
      </c>
      <c r="B5087" t="s">
        <v>1</v>
      </c>
      <c r="C5087" s="1" t="n">
        <v>42267.11268518519</v>
      </c>
      <c r="D5087" t="s">
        <v>16977</v>
      </c>
      <c r="E5087" t="s">
        <v>24</v>
      </c>
      <c r="F5087" t="s">
        <v>25</v>
      </c>
      <c r="G5087" t="s">
        <v>16978</v>
      </c>
      <c r="H5087" t="s">
        <v>16979</v>
      </c>
    </row>
    <row r="5088" spans="1:8">
      <c r="A5088" t="n">
        <v>5088</v>
      </c>
      <c r="B5088" t="s">
        <v>1</v>
      </c>
      <c r="C5088" s="1" t="n">
        <v>42098.78863425926</v>
      </c>
      <c r="D5088" t="s">
        <v>16980</v>
      </c>
      <c r="E5088" t="s">
        <v>1238</v>
      </c>
      <c r="F5088" t="s">
        <v>262</v>
      </c>
      <c r="G5088" t="s">
        <v>16981</v>
      </c>
      <c r="H5088" t="s">
        <v>16982</v>
      </c>
    </row>
    <row r="5089" spans="1:8">
      <c r="A5089" t="n">
        <v>5089</v>
      </c>
      <c r="B5089" t="s">
        <v>8</v>
      </c>
      <c r="C5089" s="1" t="n">
        <v>39418.86509259259</v>
      </c>
      <c r="D5089" t="s">
        <v>16983</v>
      </c>
      <c r="E5089" t="s">
        <v>1891</v>
      </c>
      <c r="F5089" t="s">
        <v>16984</v>
      </c>
      <c r="G5089" t="s">
        <v>16985</v>
      </c>
      <c r="H5089" t="s">
        <v>16986</v>
      </c>
    </row>
    <row r="5090" spans="1:8">
      <c r="A5090" t="n">
        <v>5090</v>
      </c>
      <c r="B5090" t="s">
        <v>1</v>
      </c>
      <c r="C5090" s="1" t="n">
        <v>42205.74758101852</v>
      </c>
      <c r="D5090" t="s">
        <v>16987</v>
      </c>
      <c r="E5090" t="s">
        <v>931</v>
      </c>
      <c r="F5090" t="s">
        <v>931</v>
      </c>
      <c r="G5090" t="s">
        <v>16988</v>
      </c>
      <c r="H5090" t="s">
        <v>16989</v>
      </c>
    </row>
    <row r="5091" spans="1:8">
      <c r="A5091" t="n">
        <v>5091</v>
      </c>
      <c r="B5091" t="s">
        <v>1</v>
      </c>
      <c r="C5091" s="1" t="n">
        <v>41780.68714120371</v>
      </c>
      <c r="D5091" t="s">
        <v>16990</v>
      </c>
      <c r="E5091" t="s">
        <v>6547</v>
      </c>
      <c r="F5091" t="s">
        <v>25</v>
      </c>
      <c r="G5091" t="s">
        <v>16991</v>
      </c>
      <c r="H5091" t="s">
        <v>16992</v>
      </c>
    </row>
    <row r="5092" spans="1:8">
      <c r="A5092" t="n">
        <v>5092</v>
      </c>
      <c r="B5092" t="s">
        <v>1</v>
      </c>
      <c r="C5092" s="1" t="n">
        <v>42445.22743055555</v>
      </c>
      <c r="D5092" t="s">
        <v>16993</v>
      </c>
      <c r="E5092" t="s">
        <v>16994</v>
      </c>
      <c r="F5092" t="s">
        <v>16995</v>
      </c>
      <c r="G5092" t="s">
        <v>16996</v>
      </c>
      <c r="H5092" t="s">
        <v>16997</v>
      </c>
    </row>
    <row r="5093" spans="1:8">
      <c r="A5093" t="n">
        <v>5093</v>
      </c>
      <c r="B5093" t="s">
        <v>8</v>
      </c>
      <c r="C5093" s="1" t="n">
        <v>42049.13527777778</v>
      </c>
      <c r="D5093" t="s">
        <v>16998</v>
      </c>
      <c r="E5093" t="s">
        <v>16999</v>
      </c>
      <c r="F5093" t="s">
        <v>17000</v>
      </c>
      <c r="G5093" t="s">
        <v>17001</v>
      </c>
      <c r="H5093" t="s">
        <v>17002</v>
      </c>
    </row>
    <row r="5094" spans="1:8">
      <c r="A5094" t="n">
        <v>5094</v>
      </c>
      <c r="B5094" t="s">
        <v>8</v>
      </c>
      <c r="C5094" s="1" t="n">
        <v>41862.6877662037</v>
      </c>
      <c r="D5094" t="s">
        <v>17003</v>
      </c>
      <c r="E5094" t="s">
        <v>111</v>
      </c>
      <c r="F5094" t="s">
        <v>52</v>
      </c>
      <c r="G5094" t="s">
        <v>17004</v>
      </c>
      <c r="H5094" t="s">
        <v>17005</v>
      </c>
    </row>
    <row r="5095" spans="1:8">
      <c r="A5095" t="n">
        <v>5095</v>
      </c>
      <c r="B5095" t="s">
        <v>8</v>
      </c>
      <c r="C5095" s="1" t="n">
        <v>42371.8946412037</v>
      </c>
      <c r="D5095" t="s">
        <v>17006</v>
      </c>
      <c r="E5095" t="s">
        <v>25</v>
      </c>
      <c r="F5095" t="s">
        <v>17007</v>
      </c>
      <c r="G5095" t="s">
        <v>13827</v>
      </c>
      <c r="H5095" t="s">
        <v>17008</v>
      </c>
    </row>
    <row r="5096" spans="1:8">
      <c r="A5096" t="n">
        <v>5096</v>
      </c>
      <c r="B5096" t="s">
        <v>8</v>
      </c>
      <c r="C5096" s="1" t="n">
        <v>42434.83659722222</v>
      </c>
      <c r="D5096" t="s">
        <v>17009</v>
      </c>
      <c r="E5096" t="s">
        <v>25</v>
      </c>
      <c r="F5096" t="s">
        <v>146</v>
      </c>
      <c r="G5096" t="s">
        <v>17010</v>
      </c>
      <c r="H5096" t="s">
        <v>17011</v>
      </c>
    </row>
    <row r="5097" spans="1:8">
      <c r="A5097" t="n">
        <v>5097</v>
      </c>
      <c r="B5097" t="s">
        <v>8</v>
      </c>
      <c r="C5097" s="1" t="n">
        <v>39980.73949074074</v>
      </c>
      <c r="D5097" t="s">
        <v>17012</v>
      </c>
      <c r="E5097" t="s">
        <v>15301</v>
      </c>
      <c r="F5097" t="s">
        <v>25</v>
      </c>
      <c r="G5097" t="s">
        <v>17013</v>
      </c>
      <c r="H5097" t="s">
        <v>17014</v>
      </c>
    </row>
    <row r="5098" spans="1:8">
      <c r="A5098" t="n">
        <v>5098</v>
      </c>
      <c r="B5098" t="s">
        <v>8</v>
      </c>
      <c r="C5098" s="1" t="n">
        <v>40191.63346064815</v>
      </c>
      <c r="D5098" t="s">
        <v>17015</v>
      </c>
      <c r="E5098" t="s">
        <v>8777</v>
      </c>
      <c r="F5098" t="s">
        <v>56</v>
      </c>
      <c r="G5098" t="s">
        <v>17016</v>
      </c>
      <c r="H5098" t="s">
        <v>17017</v>
      </c>
    </row>
    <row r="5099" spans="1:8">
      <c r="A5099" t="n">
        <v>5099</v>
      </c>
      <c r="B5099" t="s">
        <v>8</v>
      </c>
      <c r="C5099" s="1" t="n">
        <v>41795.65054398148</v>
      </c>
      <c r="D5099" t="s">
        <v>17018</v>
      </c>
      <c r="E5099" t="s">
        <v>7119</v>
      </c>
      <c r="F5099" t="s">
        <v>56</v>
      </c>
      <c r="G5099" t="s">
        <v>17019</v>
      </c>
      <c r="H5099" t="s">
        <v>17020</v>
      </c>
    </row>
    <row r="5100" spans="1:8">
      <c r="A5100" t="n">
        <v>5100</v>
      </c>
      <c r="B5100" t="s">
        <v>8</v>
      </c>
      <c r="C5100" s="1" t="n">
        <v>42423.05412037037</v>
      </c>
      <c r="D5100" t="s">
        <v>17021</v>
      </c>
      <c r="E5100" t="s">
        <v>25</v>
      </c>
      <c r="F5100" t="s">
        <v>14932</v>
      </c>
      <c r="G5100" t="s">
        <v>17022</v>
      </c>
      <c r="H5100" t="s">
        <v>17023</v>
      </c>
    </row>
    <row r="5101" spans="1:8">
      <c r="A5101" t="n">
        <v>5101</v>
      </c>
      <c r="B5101" t="s">
        <v>8</v>
      </c>
      <c r="C5101" s="1" t="n">
        <v>42433.99282407408</v>
      </c>
      <c r="D5101" t="s">
        <v>17024</v>
      </c>
      <c r="E5101" t="s">
        <v>25</v>
      </c>
      <c r="F5101" t="s">
        <v>24</v>
      </c>
      <c r="G5101" t="s">
        <v>17025</v>
      </c>
      <c r="H5101" t="s">
        <v>17026</v>
      </c>
    </row>
    <row r="5102" spans="1:8">
      <c r="A5102" t="n">
        <v>5102</v>
      </c>
      <c r="B5102" t="s">
        <v>8</v>
      </c>
      <c r="C5102" s="1" t="n">
        <v>42107.10728009259</v>
      </c>
      <c r="D5102" t="s">
        <v>17027</v>
      </c>
      <c r="E5102" t="s">
        <v>1108</v>
      </c>
      <c r="F5102" t="s">
        <v>17028</v>
      </c>
      <c r="G5102" t="s">
        <v>17029</v>
      </c>
      <c r="H5102" t="s">
        <v>17030</v>
      </c>
    </row>
    <row r="5103" spans="1:8">
      <c r="A5103" t="n">
        <v>5103</v>
      </c>
      <c r="B5103" t="s">
        <v>8</v>
      </c>
      <c r="C5103" s="1" t="n">
        <v>42030.73950231481</v>
      </c>
      <c r="D5103" t="s">
        <v>17031</v>
      </c>
      <c r="E5103" t="s">
        <v>111</v>
      </c>
      <c r="F5103" t="s">
        <v>52</v>
      </c>
      <c r="G5103" t="s">
        <v>17032</v>
      </c>
      <c r="H5103" t="s">
        <v>17033</v>
      </c>
    </row>
    <row r="5104" spans="1:8">
      <c r="A5104" t="n">
        <v>5104</v>
      </c>
      <c r="B5104" t="s">
        <v>1</v>
      </c>
      <c r="C5104" s="1" t="n">
        <v>41287.15099537037</v>
      </c>
      <c r="D5104" t="s">
        <v>17034</v>
      </c>
      <c r="E5104" t="s">
        <v>1159</v>
      </c>
      <c r="F5104" t="s">
        <v>56</v>
      </c>
      <c r="G5104" t="s">
        <v>17035</v>
      </c>
      <c r="H5104" t="s">
        <v>17036</v>
      </c>
    </row>
    <row r="5105" spans="1:8">
      <c r="A5105" t="n">
        <v>5105</v>
      </c>
      <c r="B5105" t="s">
        <v>8</v>
      </c>
      <c r="C5105" s="1" t="n">
        <v>42359.87644675926</v>
      </c>
      <c r="D5105" t="s">
        <v>17037</v>
      </c>
      <c r="E5105" t="s">
        <v>7254</v>
      </c>
      <c r="F5105" t="s">
        <v>17038</v>
      </c>
      <c r="G5105" t="s">
        <v>17039</v>
      </c>
      <c r="H5105" t="s">
        <v>17040</v>
      </c>
    </row>
    <row r="5106" spans="1:8">
      <c r="A5106" t="n">
        <v>5106</v>
      </c>
      <c r="B5106" t="s">
        <v>1</v>
      </c>
      <c r="C5106" s="1" t="n">
        <v>42048.85177083333</v>
      </c>
      <c r="D5106" t="s">
        <v>17041</v>
      </c>
      <c r="E5106" t="s">
        <v>17042</v>
      </c>
      <c r="F5106" t="s">
        <v>56</v>
      </c>
      <c r="G5106" t="s">
        <v>17043</v>
      </c>
      <c r="H5106" t="s">
        <v>17044</v>
      </c>
    </row>
    <row r="5107" spans="1:8">
      <c r="A5107" t="n">
        <v>5107</v>
      </c>
      <c r="B5107" t="s">
        <v>1</v>
      </c>
      <c r="C5107" s="1" t="n">
        <v>42193.82614583334</v>
      </c>
      <c r="D5107" t="s">
        <v>17045</v>
      </c>
      <c r="E5107" t="s">
        <v>1731</v>
      </c>
      <c r="F5107" t="s">
        <v>17046</v>
      </c>
      <c r="G5107" t="s">
        <v>17047</v>
      </c>
      <c r="H5107" t="s">
        <v>17048</v>
      </c>
    </row>
    <row r="5108" spans="1:8">
      <c r="A5108" t="n">
        <v>5108</v>
      </c>
      <c r="B5108" t="s">
        <v>1</v>
      </c>
      <c r="C5108" s="1" t="n">
        <v>42209.08798611111</v>
      </c>
      <c r="D5108" t="s">
        <v>17049</v>
      </c>
      <c r="E5108" t="s">
        <v>2099</v>
      </c>
      <c r="F5108" t="s">
        <v>25</v>
      </c>
      <c r="G5108" t="s">
        <v>17050</v>
      </c>
      <c r="H5108" t="s">
        <v>17051</v>
      </c>
    </row>
    <row r="5109" spans="1:8">
      <c r="A5109" t="n">
        <v>5109</v>
      </c>
      <c r="B5109" t="s">
        <v>8</v>
      </c>
      <c r="C5109" s="1" t="n">
        <v>42093.93763888889</v>
      </c>
      <c r="D5109" t="s">
        <v>17052</v>
      </c>
      <c r="E5109" t="s">
        <v>10426</v>
      </c>
      <c r="F5109" t="s">
        <v>25</v>
      </c>
      <c r="G5109" t="s">
        <v>17053</v>
      </c>
      <c r="H5109" t="s">
        <v>17054</v>
      </c>
    </row>
    <row r="5110" spans="1:8">
      <c r="A5110" t="n">
        <v>5110</v>
      </c>
      <c r="B5110" t="s">
        <v>8</v>
      </c>
      <c r="C5110" s="1" t="n">
        <v>39762.28768518518</v>
      </c>
      <c r="D5110" t="s">
        <v>17055</v>
      </c>
      <c r="E5110" t="s">
        <v>9155</v>
      </c>
      <c r="F5110" t="s">
        <v>17056</v>
      </c>
      <c r="G5110" t="s">
        <v>17057</v>
      </c>
      <c r="H5110" t="s">
        <v>17058</v>
      </c>
    </row>
    <row r="5111" spans="1:8">
      <c r="A5111" t="n">
        <v>5111</v>
      </c>
      <c r="B5111" t="s">
        <v>8</v>
      </c>
      <c r="C5111" s="1" t="n">
        <v>42177.81364583333</v>
      </c>
      <c r="D5111" t="s">
        <v>17059</v>
      </c>
      <c r="E5111" t="s">
        <v>17060</v>
      </c>
      <c r="F5111" t="s">
        <v>3233</v>
      </c>
      <c r="G5111" t="s">
        <v>17061</v>
      </c>
      <c r="H5111" t="s">
        <v>17062</v>
      </c>
    </row>
    <row r="5112" spans="1:8">
      <c r="A5112" t="n">
        <v>5112</v>
      </c>
      <c r="B5112" t="s">
        <v>8</v>
      </c>
      <c r="C5112" s="1" t="n">
        <v>41990.49149305555</v>
      </c>
      <c r="D5112" t="s">
        <v>17063</v>
      </c>
      <c r="E5112" t="s">
        <v>25</v>
      </c>
      <c r="F5112" t="s">
        <v>12862</v>
      </c>
      <c r="G5112" t="s">
        <v>17064</v>
      </c>
      <c r="H5112" t="s">
        <v>17065</v>
      </c>
    </row>
    <row r="5113" spans="1:8">
      <c r="A5113" t="n">
        <v>5113</v>
      </c>
      <c r="B5113" t="s">
        <v>1</v>
      </c>
      <c r="C5113" s="1" t="n">
        <v>42178.88376157408</v>
      </c>
      <c r="D5113" t="s">
        <v>17066</v>
      </c>
      <c r="E5113" t="s">
        <v>11341</v>
      </c>
      <c r="F5113" t="s">
        <v>56</v>
      </c>
      <c r="G5113" t="s">
        <v>17067</v>
      </c>
      <c r="H5113" t="s">
        <v>17068</v>
      </c>
    </row>
    <row r="5114" spans="1:8">
      <c r="A5114" t="n">
        <v>5114</v>
      </c>
      <c r="B5114" t="s">
        <v>1</v>
      </c>
      <c r="C5114" s="1" t="n">
        <v>42332.88873842593</v>
      </c>
      <c r="D5114" t="s">
        <v>17069</v>
      </c>
      <c r="E5114" t="s">
        <v>11341</v>
      </c>
      <c r="F5114" t="s">
        <v>56</v>
      </c>
      <c r="G5114" t="s">
        <v>17070</v>
      </c>
      <c r="H5114" t="s">
        <v>17071</v>
      </c>
    </row>
    <row r="5115" spans="1:8">
      <c r="A5115" t="n">
        <v>5115</v>
      </c>
      <c r="B5115" t="s">
        <v>1</v>
      </c>
      <c r="C5115" s="1" t="n">
        <v>42441.01869212963</v>
      </c>
      <c r="D5115" t="s">
        <v>17072</v>
      </c>
      <c r="E5115" t="s">
        <v>6747</v>
      </c>
      <c r="F5115" t="s">
        <v>39</v>
      </c>
      <c r="G5115" t="s">
        <v>17073</v>
      </c>
      <c r="H5115" t="s">
        <v>17074</v>
      </c>
    </row>
    <row r="5116" spans="1:8">
      <c r="A5116" t="n">
        <v>5116</v>
      </c>
      <c r="B5116" t="s">
        <v>1</v>
      </c>
      <c r="C5116" s="1" t="n">
        <v>42379.06285879629</v>
      </c>
      <c r="D5116" t="s">
        <v>17075</v>
      </c>
      <c r="E5116" t="s">
        <v>2651</v>
      </c>
      <c r="F5116" t="s">
        <v>30</v>
      </c>
      <c r="G5116" t="s">
        <v>6861</v>
      </c>
      <c r="H5116" t="s">
        <v>17076</v>
      </c>
    </row>
    <row r="5117" spans="1:8">
      <c r="A5117" t="n">
        <v>5117</v>
      </c>
      <c r="B5117" t="s">
        <v>8</v>
      </c>
      <c r="C5117" s="1" t="n">
        <v>42249.73318287037</v>
      </c>
      <c r="D5117" t="s">
        <v>17077</v>
      </c>
      <c r="E5117" t="s">
        <v>17078</v>
      </c>
      <c r="F5117" t="s">
        <v>17079</v>
      </c>
      <c r="G5117" t="s">
        <v>17080</v>
      </c>
      <c r="H5117" t="s">
        <v>17081</v>
      </c>
    </row>
    <row r="5118" spans="1:8">
      <c r="A5118" t="n">
        <v>5118</v>
      </c>
      <c r="B5118" t="s">
        <v>8</v>
      </c>
      <c r="C5118" s="1" t="n">
        <v>42303.60533564815</v>
      </c>
      <c r="D5118" t="s">
        <v>17082</v>
      </c>
      <c r="E5118" t="s">
        <v>6699</v>
      </c>
      <c r="F5118" t="s">
        <v>17083</v>
      </c>
      <c r="G5118" t="s">
        <v>17084</v>
      </c>
      <c r="H5118" t="s">
        <v>17085</v>
      </c>
    </row>
    <row r="5119" spans="1:8">
      <c r="A5119" t="n">
        <v>5119</v>
      </c>
      <c r="B5119" t="s">
        <v>1</v>
      </c>
      <c r="C5119" s="1" t="n">
        <v>42188.65046296296</v>
      </c>
      <c r="D5119" t="s">
        <v>17086</v>
      </c>
      <c r="E5119" t="s">
        <v>9633</v>
      </c>
      <c r="F5119" t="s">
        <v>25</v>
      </c>
      <c r="G5119" t="s">
        <v>17087</v>
      </c>
      <c r="H5119" t="s">
        <v>17088</v>
      </c>
    </row>
    <row r="5120" spans="1:8">
      <c r="A5120" t="n">
        <v>5120</v>
      </c>
      <c r="B5120" t="s">
        <v>8</v>
      </c>
      <c r="C5120" s="1" t="n">
        <v>42327.98341435185</v>
      </c>
      <c r="D5120" t="s">
        <v>17089</v>
      </c>
      <c r="E5120" t="s">
        <v>7467</v>
      </c>
      <c r="F5120" t="s">
        <v>25</v>
      </c>
      <c r="G5120" t="s">
        <v>7468</v>
      </c>
      <c r="H5120" t="s">
        <v>17090</v>
      </c>
    </row>
    <row r="5121" spans="1:8">
      <c r="A5121" t="n">
        <v>5121</v>
      </c>
      <c r="B5121" t="s">
        <v>8</v>
      </c>
      <c r="C5121" s="1" t="n">
        <v>42131.74400462963</v>
      </c>
      <c r="D5121" t="s">
        <v>17091</v>
      </c>
      <c r="E5121" t="s">
        <v>25</v>
      </c>
      <c r="F5121" t="s">
        <v>7313</v>
      </c>
      <c r="G5121" t="s">
        <v>17092</v>
      </c>
      <c r="H5121" t="s">
        <v>17093</v>
      </c>
    </row>
    <row r="5122" spans="1:8">
      <c r="A5122" t="n">
        <v>5122</v>
      </c>
      <c r="B5122" t="s">
        <v>8</v>
      </c>
      <c r="C5122" s="1" t="n">
        <v>41895.59162037037</v>
      </c>
      <c r="D5122" t="s">
        <v>17094</v>
      </c>
      <c r="E5122" t="s">
        <v>14373</v>
      </c>
      <c r="F5122" t="s">
        <v>52</v>
      </c>
      <c r="G5122" t="s">
        <v>17095</v>
      </c>
      <c r="H5122" t="s">
        <v>17096</v>
      </c>
    </row>
    <row r="5123" spans="1:8">
      <c r="A5123" t="n">
        <v>5123</v>
      </c>
      <c r="B5123" t="s">
        <v>8</v>
      </c>
      <c r="C5123" s="1" t="n">
        <v>40882.73133101852</v>
      </c>
      <c r="D5123" t="s">
        <v>17097</v>
      </c>
      <c r="E5123" t="s">
        <v>5897</v>
      </c>
      <c r="F5123" t="s">
        <v>17098</v>
      </c>
      <c r="G5123" t="s">
        <v>17099</v>
      </c>
      <c r="H5123" t="s">
        <v>17100</v>
      </c>
    </row>
    <row r="5124" spans="1:8">
      <c r="A5124" t="n">
        <v>5124</v>
      </c>
      <c r="B5124" t="s">
        <v>1</v>
      </c>
      <c r="C5124" s="1" t="n">
        <v>42177.2536574074</v>
      </c>
      <c r="D5124" t="s">
        <v>17101</v>
      </c>
      <c r="E5124" t="s">
        <v>6203</v>
      </c>
      <c r="F5124" t="s">
        <v>439</v>
      </c>
      <c r="G5124" t="s">
        <v>17102</v>
      </c>
      <c r="H5124" t="s">
        <v>17103</v>
      </c>
    </row>
    <row r="5125" spans="1:8">
      <c r="A5125" t="n">
        <v>5125</v>
      </c>
      <c r="B5125" t="s">
        <v>8</v>
      </c>
      <c r="C5125" s="1" t="n">
        <v>39628.23688657407</v>
      </c>
      <c r="D5125" t="s">
        <v>17104</v>
      </c>
      <c r="E5125" t="s">
        <v>17105</v>
      </c>
      <c r="F5125" t="s">
        <v>17106</v>
      </c>
      <c r="G5125" t="s">
        <v>17107</v>
      </c>
      <c r="H5125" t="s">
        <v>17108</v>
      </c>
    </row>
    <row r="5126" spans="1:8">
      <c r="A5126" t="n">
        <v>5126</v>
      </c>
      <c r="B5126" t="s">
        <v>8</v>
      </c>
      <c r="C5126" s="1" t="n">
        <v>40857.07891203704</v>
      </c>
      <c r="D5126" t="s">
        <v>17109</v>
      </c>
      <c r="E5126" t="s">
        <v>25</v>
      </c>
      <c r="F5126" t="s">
        <v>484</v>
      </c>
      <c r="G5126" t="s">
        <v>17110</v>
      </c>
      <c r="H5126" t="s">
        <v>17111</v>
      </c>
    </row>
    <row r="5127" spans="1:8">
      <c r="A5127" t="n">
        <v>5127</v>
      </c>
      <c r="B5127" t="s">
        <v>8</v>
      </c>
      <c r="C5127" s="1" t="n">
        <v>42128.80276620371</v>
      </c>
      <c r="D5127" t="s">
        <v>17112</v>
      </c>
      <c r="E5127" t="s">
        <v>3635</v>
      </c>
      <c r="F5127" t="s">
        <v>17113</v>
      </c>
      <c r="G5127" t="s">
        <v>17114</v>
      </c>
      <c r="H5127" t="s">
        <v>17115</v>
      </c>
    </row>
    <row r="5128" spans="1:8">
      <c r="A5128" t="n">
        <v>5128</v>
      </c>
      <c r="B5128" t="s">
        <v>8</v>
      </c>
      <c r="C5128" s="1" t="n">
        <v>39623.59045138889</v>
      </c>
      <c r="D5128" t="s">
        <v>17116</v>
      </c>
      <c r="E5128" t="s">
        <v>17117</v>
      </c>
      <c r="F5128" t="s">
        <v>56</v>
      </c>
      <c r="G5128" t="s">
        <v>17118</v>
      </c>
      <c r="H5128" t="s">
        <v>17119</v>
      </c>
    </row>
    <row r="5129" spans="1:8">
      <c r="A5129" t="n">
        <v>5129</v>
      </c>
      <c r="B5129" t="s">
        <v>8</v>
      </c>
      <c r="C5129" s="1" t="n">
        <v>42019.67855324074</v>
      </c>
      <c r="D5129" t="s">
        <v>17120</v>
      </c>
      <c r="E5129" t="s">
        <v>8859</v>
      </c>
      <c r="F5129" t="s">
        <v>8860</v>
      </c>
      <c r="G5129" t="s">
        <v>17121</v>
      </c>
      <c r="H5129" t="s">
        <v>17122</v>
      </c>
    </row>
    <row r="5130" spans="1:8">
      <c r="A5130" t="n">
        <v>5130</v>
      </c>
      <c r="B5130" t="s">
        <v>8</v>
      </c>
      <c r="C5130" s="1" t="n">
        <v>40072.73873842593</v>
      </c>
      <c r="D5130" t="s">
        <v>17123</v>
      </c>
      <c r="E5130" t="s">
        <v>17124</v>
      </c>
      <c r="F5130" t="s">
        <v>20</v>
      </c>
      <c r="G5130" t="s">
        <v>17125</v>
      </c>
      <c r="H5130" t="s">
        <v>17126</v>
      </c>
    </row>
    <row r="5131" spans="1:8">
      <c r="A5131" t="n">
        <v>5131</v>
      </c>
      <c r="B5131" t="s">
        <v>8</v>
      </c>
      <c r="C5131" s="1" t="n">
        <v>40472.65743055556</v>
      </c>
      <c r="D5131" t="s">
        <v>17127</v>
      </c>
      <c r="E5131" t="s">
        <v>6828</v>
      </c>
      <c r="F5131" t="s">
        <v>56</v>
      </c>
      <c r="G5131" t="s">
        <v>17128</v>
      </c>
      <c r="H5131" t="s">
        <v>17129</v>
      </c>
    </row>
    <row r="5132" spans="1:8">
      <c r="A5132" t="n">
        <v>5132</v>
      </c>
      <c r="B5132" t="s">
        <v>8</v>
      </c>
      <c r="C5132" s="1" t="n">
        <v>41120.35184027778</v>
      </c>
      <c r="D5132" t="s">
        <v>17130</v>
      </c>
      <c r="E5132" t="s">
        <v>10112</v>
      </c>
      <c r="F5132" t="s">
        <v>10456</v>
      </c>
      <c r="G5132" t="s">
        <v>17131</v>
      </c>
      <c r="H5132" t="s">
        <v>17132</v>
      </c>
    </row>
    <row r="5133" spans="1:8">
      <c r="A5133" t="n">
        <v>5133</v>
      </c>
      <c r="B5133" t="s">
        <v>8</v>
      </c>
      <c r="C5133" s="1" t="n">
        <v>40661.76650462963</v>
      </c>
      <c r="D5133" t="s">
        <v>17133</v>
      </c>
      <c r="E5133" t="s">
        <v>972</v>
      </c>
      <c r="F5133" t="s">
        <v>6938</v>
      </c>
      <c r="G5133" t="s">
        <v>17134</v>
      </c>
      <c r="H5133" t="s">
        <v>17135</v>
      </c>
    </row>
    <row r="5134" spans="1:8">
      <c r="A5134" t="n">
        <v>5134</v>
      </c>
      <c r="B5134" t="s">
        <v>1</v>
      </c>
      <c r="C5134" s="1" t="n">
        <v>41656.90738425926</v>
      </c>
      <c r="D5134" t="s">
        <v>17136</v>
      </c>
      <c r="E5134" t="s">
        <v>6654</v>
      </c>
      <c r="F5134" t="s">
        <v>56</v>
      </c>
      <c r="G5134" t="s">
        <v>17137</v>
      </c>
      <c r="H5134" t="s">
        <v>17138</v>
      </c>
    </row>
    <row r="5135" spans="1:8">
      <c r="A5135" t="n">
        <v>5135</v>
      </c>
      <c r="B5135" t="s">
        <v>1</v>
      </c>
      <c r="C5135" s="1" t="n">
        <v>42437.07988425926</v>
      </c>
      <c r="D5135" t="s">
        <v>17139</v>
      </c>
      <c r="E5135" t="s">
        <v>1208</v>
      </c>
      <c r="F5135" t="s">
        <v>43</v>
      </c>
      <c r="G5135" t="s">
        <v>17140</v>
      </c>
      <c r="H5135" t="s">
        <v>17141</v>
      </c>
    </row>
    <row r="5136" spans="1:8">
      <c r="A5136" t="n">
        <v>5136</v>
      </c>
      <c r="B5136" t="s">
        <v>8</v>
      </c>
      <c r="C5136" s="1" t="n">
        <v>42118.03807870371</v>
      </c>
      <c r="D5136" t="s">
        <v>17142</v>
      </c>
      <c r="E5136" t="s">
        <v>2099</v>
      </c>
      <c r="F5136" t="s">
        <v>25</v>
      </c>
      <c r="G5136" t="s">
        <v>17143</v>
      </c>
      <c r="H5136" t="s">
        <v>17144</v>
      </c>
    </row>
    <row r="5137" spans="1:8">
      <c r="A5137" t="n">
        <v>5137</v>
      </c>
      <c r="B5137" t="s">
        <v>8</v>
      </c>
      <c r="C5137" s="1" t="n">
        <v>39622.45538194444</v>
      </c>
      <c r="D5137" t="s">
        <v>17145</v>
      </c>
      <c r="E5137" t="s">
        <v>289</v>
      </c>
      <c r="F5137" t="s">
        <v>17146</v>
      </c>
      <c r="G5137" t="s">
        <v>17147</v>
      </c>
      <c r="H5137" t="s">
        <v>17148</v>
      </c>
    </row>
    <row r="5138" spans="1:8">
      <c r="A5138" t="n">
        <v>5138</v>
      </c>
      <c r="B5138" t="s">
        <v>1</v>
      </c>
      <c r="C5138" s="1" t="n">
        <v>42338.8062037037</v>
      </c>
      <c r="D5138" t="s">
        <v>17149</v>
      </c>
      <c r="E5138" t="s">
        <v>24</v>
      </c>
      <c r="F5138" t="s">
        <v>25</v>
      </c>
      <c r="G5138" t="s">
        <v>17150</v>
      </c>
      <c r="H5138" t="s">
        <v>17151</v>
      </c>
    </row>
    <row r="5139" spans="1:8">
      <c r="A5139" t="n">
        <v>5139</v>
      </c>
      <c r="B5139" t="s">
        <v>8</v>
      </c>
      <c r="C5139" s="1" t="n">
        <v>42073.8353587963</v>
      </c>
      <c r="D5139" t="s">
        <v>17152</v>
      </c>
      <c r="E5139" t="s">
        <v>749</v>
      </c>
      <c r="F5139" t="s">
        <v>17153</v>
      </c>
      <c r="G5139" t="s">
        <v>17154</v>
      </c>
      <c r="H5139" t="s">
        <v>17155</v>
      </c>
    </row>
    <row r="5140" spans="1:8">
      <c r="A5140" t="n">
        <v>5140</v>
      </c>
      <c r="B5140" t="s">
        <v>8</v>
      </c>
      <c r="C5140" s="1" t="n">
        <v>39583.91885416667</v>
      </c>
      <c r="D5140" t="s">
        <v>17156</v>
      </c>
      <c r="E5140" t="s">
        <v>4043</v>
      </c>
      <c r="F5140" t="s">
        <v>473</v>
      </c>
      <c r="G5140" t="s">
        <v>17157</v>
      </c>
      <c r="H5140" t="s">
        <v>17158</v>
      </c>
    </row>
    <row r="5141" spans="1:8">
      <c r="A5141" t="n">
        <v>5141</v>
      </c>
      <c r="B5141" t="s">
        <v>1</v>
      </c>
      <c r="C5141" s="1" t="n">
        <v>42307.56427083333</v>
      </c>
      <c r="D5141" t="s">
        <v>17159</v>
      </c>
      <c r="E5141" t="s">
        <v>7608</v>
      </c>
      <c r="F5141" t="s">
        <v>132</v>
      </c>
      <c r="G5141" t="s">
        <v>7808</v>
      </c>
      <c r="H5141" t="s">
        <v>17160</v>
      </c>
    </row>
    <row r="5142" spans="1:8">
      <c r="A5142" t="n">
        <v>5142</v>
      </c>
      <c r="B5142" t="s">
        <v>8</v>
      </c>
      <c r="C5142" s="1" t="n">
        <v>42322.77521990741</v>
      </c>
      <c r="D5142" t="s">
        <v>17161</v>
      </c>
      <c r="E5142" t="s">
        <v>17162</v>
      </c>
      <c r="F5142" t="s">
        <v>7089</v>
      </c>
      <c r="G5142" t="s">
        <v>15792</v>
      </c>
      <c r="H5142" t="s">
        <v>17163</v>
      </c>
    </row>
    <row r="5143" spans="1:8">
      <c r="A5143" t="n">
        <v>5143</v>
      </c>
      <c r="B5143" t="s">
        <v>8</v>
      </c>
      <c r="C5143" s="1" t="n">
        <v>39751.13070601852</v>
      </c>
      <c r="D5143" t="s">
        <v>17164</v>
      </c>
      <c r="E5143" t="s">
        <v>477</v>
      </c>
      <c r="F5143" t="s">
        <v>376</v>
      </c>
      <c r="G5143" t="s">
        <v>17165</v>
      </c>
      <c r="H5143" t="s">
        <v>17166</v>
      </c>
    </row>
    <row r="5144" spans="1:8">
      <c r="A5144" t="n">
        <v>5144</v>
      </c>
      <c r="B5144" t="s">
        <v>8</v>
      </c>
      <c r="C5144" s="1" t="n">
        <v>42359.72949074074</v>
      </c>
      <c r="D5144" t="s">
        <v>17167</v>
      </c>
      <c r="E5144" t="s">
        <v>13299</v>
      </c>
      <c r="F5144" t="s">
        <v>555</v>
      </c>
      <c r="G5144" t="s">
        <v>17168</v>
      </c>
      <c r="H5144" t="s">
        <v>17169</v>
      </c>
    </row>
    <row r="5145" spans="1:8">
      <c r="A5145" t="n">
        <v>5145</v>
      </c>
      <c r="B5145" t="s">
        <v>8</v>
      </c>
      <c r="C5145" s="1" t="n">
        <v>42427.74944444445</v>
      </c>
      <c r="D5145" t="s">
        <v>17170</v>
      </c>
      <c r="E5145" t="s">
        <v>25</v>
      </c>
      <c r="F5145" t="s">
        <v>6654</v>
      </c>
      <c r="G5145" t="s">
        <v>17171</v>
      </c>
      <c r="H5145" t="s">
        <v>17172</v>
      </c>
    </row>
    <row r="5146" spans="1:8">
      <c r="A5146" t="n">
        <v>5146</v>
      </c>
      <c r="B5146" t="s">
        <v>8</v>
      </c>
      <c r="C5146" s="1" t="n">
        <v>42163.67376157407</v>
      </c>
      <c r="D5146" t="s">
        <v>17173</v>
      </c>
      <c r="E5146" t="s">
        <v>17174</v>
      </c>
      <c r="F5146" t="s">
        <v>56</v>
      </c>
      <c r="G5146">
        <f>?UTF-8?B?UmVtaW5kZXIgdG8gUlNWUCB0byA0dGggQW5udWFsIFBvZGVzdGEgRmFtaWx5IFBpZyBSb2FzdA==?=</f>
        <v/>
      </c>
      <c r="H5146" t="s">
        <v>17175</v>
      </c>
    </row>
    <row r="5147" spans="1:8">
      <c r="A5147" t="n">
        <v>5147</v>
      </c>
      <c r="B5147" t="s">
        <v>1</v>
      </c>
      <c r="C5147" s="1" t="n">
        <v>42041.73685185185</v>
      </c>
      <c r="D5147" t="s">
        <v>17176</v>
      </c>
      <c r="E5147" t="s">
        <v>266</v>
      </c>
      <c r="F5147" t="s">
        <v>6710</v>
      </c>
      <c r="G5147" t="s">
        <v>17177</v>
      </c>
      <c r="H5147" t="s">
        <v>17178</v>
      </c>
    </row>
    <row r="5148" spans="1:8">
      <c r="A5148" t="n">
        <v>5148</v>
      </c>
      <c r="B5148" t="s">
        <v>1</v>
      </c>
      <c r="C5148" s="1" t="n">
        <v>42342.61086805556</v>
      </c>
      <c r="D5148" t="s">
        <v>17179</v>
      </c>
      <c r="E5148" t="s">
        <v>11938</v>
      </c>
      <c r="F5148" t="s">
        <v>56</v>
      </c>
      <c r="G5148">
        <f>?UTF-8?B?4piwIFNlY3JldCAxLURheSBTYWxlIOKYsCBKdXN0IGZvciB5b3U=?=</f>
        <v/>
      </c>
      <c r="H5148" t="s">
        <v>17180</v>
      </c>
    </row>
    <row r="5149" spans="1:8">
      <c r="A5149" t="n">
        <v>5149</v>
      </c>
      <c r="B5149" t="s">
        <v>1</v>
      </c>
      <c r="C5149" s="1" t="n">
        <v>42373.0327662037</v>
      </c>
      <c r="D5149" t="s">
        <v>17181</v>
      </c>
      <c r="E5149" t="s">
        <v>17182</v>
      </c>
      <c r="F5149" t="s">
        <v>25</v>
      </c>
      <c r="G5149" t="s">
        <v>10724</v>
      </c>
      <c r="H5149" t="s">
        <v>17183</v>
      </c>
    </row>
    <row r="5150" spans="1:8">
      <c r="A5150" t="n">
        <v>5150</v>
      </c>
      <c r="B5150" t="s">
        <v>8</v>
      </c>
      <c r="C5150" s="1" t="n">
        <v>39751.17442129629</v>
      </c>
      <c r="D5150" t="s">
        <v>17184</v>
      </c>
      <c r="E5150" t="s">
        <v>6543</v>
      </c>
      <c r="F5150" t="s">
        <v>376</v>
      </c>
      <c r="G5150" t="s">
        <v>17185</v>
      </c>
      <c r="H5150" t="s">
        <v>17186</v>
      </c>
    </row>
    <row r="5151" spans="1:8">
      <c r="A5151" t="n">
        <v>5151</v>
      </c>
      <c r="B5151" t="s">
        <v>8</v>
      </c>
      <c r="C5151" s="1" t="n">
        <v>41923.73425925926</v>
      </c>
      <c r="D5151" t="s">
        <v>17187</v>
      </c>
      <c r="E5151" t="s">
        <v>6547</v>
      </c>
      <c r="F5151" t="s">
        <v>6654</v>
      </c>
      <c r="G5151" t="s">
        <v>17188</v>
      </c>
      <c r="H5151" t="s">
        <v>17189</v>
      </c>
    </row>
    <row r="5152" spans="1:8">
      <c r="A5152" t="n">
        <v>5152</v>
      </c>
      <c r="B5152" t="s">
        <v>8</v>
      </c>
      <c r="C5152" s="1" t="n">
        <v>39512.81320601852</v>
      </c>
      <c r="D5152" t="s">
        <v>17190</v>
      </c>
      <c r="E5152" t="s">
        <v>17191</v>
      </c>
      <c r="F5152" t="s">
        <v>7574</v>
      </c>
      <c r="G5152" t="s">
        <v>17192</v>
      </c>
      <c r="H5152" t="s">
        <v>17193</v>
      </c>
    </row>
    <row r="5153" spans="1:8">
      <c r="A5153" t="n">
        <v>5153</v>
      </c>
      <c r="B5153" t="s">
        <v>8</v>
      </c>
      <c r="C5153" s="1" t="n">
        <v>41813.71702546296</v>
      </c>
      <c r="D5153" t="s">
        <v>17194</v>
      </c>
      <c r="E5153" t="s">
        <v>17195</v>
      </c>
      <c r="F5153" t="s">
        <v>25</v>
      </c>
      <c r="G5153" t="s">
        <v>17196</v>
      </c>
      <c r="H5153" t="s">
        <v>17197</v>
      </c>
    </row>
    <row r="5154" spans="1:8">
      <c r="A5154" t="n">
        <v>5154</v>
      </c>
      <c r="B5154" t="s">
        <v>8</v>
      </c>
      <c r="C5154" s="1" t="n">
        <v>42085.7752662037</v>
      </c>
      <c r="D5154" t="s">
        <v>17198</v>
      </c>
      <c r="E5154" t="s">
        <v>25</v>
      </c>
      <c r="F5154" t="s">
        <v>4949</v>
      </c>
      <c r="G5154" t="s">
        <v>9193</v>
      </c>
      <c r="H5154" t="s">
        <v>17199</v>
      </c>
    </row>
    <row r="5155" spans="1:8">
      <c r="A5155" t="n">
        <v>5155</v>
      </c>
      <c r="B5155" t="s">
        <v>8</v>
      </c>
      <c r="C5155" s="1" t="n">
        <v>42053.87574074074</v>
      </c>
      <c r="D5155" t="s">
        <v>17200</v>
      </c>
      <c r="E5155" t="s">
        <v>2099</v>
      </c>
      <c r="F5155" t="s">
        <v>1264</v>
      </c>
      <c r="G5155" t="s">
        <v>17201</v>
      </c>
      <c r="H5155" t="s">
        <v>17202</v>
      </c>
    </row>
    <row r="5156" spans="1:8">
      <c r="A5156" t="n">
        <v>5156</v>
      </c>
      <c r="B5156" t="s">
        <v>8</v>
      </c>
      <c r="C5156" s="1" t="n">
        <v>42392.8266087963</v>
      </c>
      <c r="D5156" t="s">
        <v>17203</v>
      </c>
      <c r="E5156" t="s">
        <v>17162</v>
      </c>
      <c r="F5156" t="s">
        <v>17204</v>
      </c>
      <c r="G5156" t="s">
        <v>17205</v>
      </c>
      <c r="H5156" t="s">
        <v>17206</v>
      </c>
    </row>
    <row r="5157" spans="1:8">
      <c r="A5157" t="n">
        <v>5157</v>
      </c>
      <c r="B5157" t="s">
        <v>8</v>
      </c>
      <c r="C5157" s="1" t="n">
        <v>39694.89041666667</v>
      </c>
      <c r="D5157" t="s">
        <v>17207</v>
      </c>
      <c r="E5157" t="s">
        <v>12397</v>
      </c>
      <c r="F5157" t="s">
        <v>17208</v>
      </c>
      <c r="G5157" t="s">
        <v>17209</v>
      </c>
      <c r="H5157" t="s">
        <v>17210</v>
      </c>
    </row>
    <row r="5158" spans="1:8">
      <c r="A5158" t="n">
        <v>5158</v>
      </c>
      <c r="B5158" t="s">
        <v>1</v>
      </c>
      <c r="C5158" s="1" t="n">
        <v>42106.13196759259</v>
      </c>
      <c r="D5158" t="s">
        <v>17211</v>
      </c>
      <c r="E5158" t="s">
        <v>1983</v>
      </c>
      <c r="F5158" t="s">
        <v>29</v>
      </c>
      <c r="G5158" t="s">
        <v>17212</v>
      </c>
      <c r="H5158" t="s">
        <v>17213</v>
      </c>
    </row>
    <row r="5159" spans="1:8">
      <c r="A5159" t="n">
        <v>5159</v>
      </c>
      <c r="B5159" t="s">
        <v>8</v>
      </c>
      <c r="C5159" s="1" t="n">
        <v>42221.77616898148</v>
      </c>
      <c r="D5159" t="s">
        <v>17214</v>
      </c>
      <c r="E5159">
        <f>?utf-8?Q?Robert=20Garcia=20The=20City=20Project?=
	&lt;rgarcia@cityprojectca.org&gt;</f>
        <v/>
      </c>
      <c r="F5159" t="s">
        <v>52</v>
      </c>
      <c r="G5159">
        <f>?utf-8?Q?EPA=20and=20Parks=2C=20Environmental=20Justice=2C=20and=20the=20Disposable=20of=20Society=20Pope=20Francis=20NRPA=20Magazine?=</f>
        <v/>
      </c>
      <c r="H5159" t="s">
        <v>17215</v>
      </c>
    </row>
    <row r="5160" spans="1:8">
      <c r="A5160" t="n">
        <v>5160</v>
      </c>
      <c r="B5160" t="s">
        <v>8</v>
      </c>
      <c r="C5160" s="1" t="n">
        <v>42338.03166666667</v>
      </c>
      <c r="D5160" t="s">
        <v>17216</v>
      </c>
      <c r="E5160" t="s">
        <v>7254</v>
      </c>
      <c r="F5160" t="s">
        <v>17217</v>
      </c>
      <c r="G5160" t="s">
        <v>17218</v>
      </c>
      <c r="H5160" t="s">
        <v>17219</v>
      </c>
    </row>
    <row r="5161" spans="1:8">
      <c r="A5161" t="n">
        <v>5161</v>
      </c>
      <c r="B5161" t="s">
        <v>8</v>
      </c>
      <c r="C5161" s="1" t="n">
        <v>39761.98637731482</v>
      </c>
      <c r="D5161" t="s">
        <v>17220</v>
      </c>
      <c r="E5161" t="s">
        <v>17221</v>
      </c>
      <c r="F5161" t="s">
        <v>56</v>
      </c>
      <c r="G5161" t="s">
        <v>17222</v>
      </c>
      <c r="H5161" t="s">
        <v>17223</v>
      </c>
    </row>
    <row r="5162" spans="1:8">
      <c r="A5162" t="n">
        <v>5162</v>
      </c>
      <c r="B5162" t="s">
        <v>8</v>
      </c>
      <c r="C5162" s="1" t="n">
        <v>42218.46579861111</v>
      </c>
      <c r="D5162" t="s">
        <v>17224</v>
      </c>
      <c r="E5162" t="s">
        <v>6675</v>
      </c>
      <c r="F5162" t="s">
        <v>1264</v>
      </c>
      <c r="G5162" t="s"/>
      <c r="H5162" t="s">
        <v>17225</v>
      </c>
    </row>
    <row r="5163" spans="1:8">
      <c r="A5163" t="n">
        <v>5163</v>
      </c>
      <c r="B5163" t="s">
        <v>8</v>
      </c>
      <c r="C5163" s="1" t="n">
        <v>42399.91460648148</v>
      </c>
      <c r="D5163" t="s">
        <v>17226</v>
      </c>
      <c r="E5163" t="s">
        <v>17227</v>
      </c>
      <c r="F5163" t="s">
        <v>17228</v>
      </c>
      <c r="G5163" t="s">
        <v>17229</v>
      </c>
      <c r="H5163" t="s">
        <v>17230</v>
      </c>
    </row>
    <row r="5164" spans="1:8">
      <c r="A5164" t="n">
        <v>5164</v>
      </c>
      <c r="B5164" t="s">
        <v>8</v>
      </c>
      <c r="C5164" s="1" t="n">
        <v>42169.92505787037</v>
      </c>
      <c r="D5164" t="s">
        <v>17231</v>
      </c>
      <c r="E5164" t="s">
        <v>179</v>
      </c>
      <c r="F5164" t="s">
        <v>25</v>
      </c>
      <c r="G5164" t="s">
        <v>17232</v>
      </c>
      <c r="H5164" t="s">
        <v>17233</v>
      </c>
    </row>
    <row r="5165" spans="1:8">
      <c r="A5165" t="n">
        <v>5165</v>
      </c>
      <c r="B5165" t="s">
        <v>1</v>
      </c>
      <c r="C5165" s="1" t="n">
        <v>42328.00738425926</v>
      </c>
      <c r="D5165" t="s">
        <v>17234</v>
      </c>
      <c r="E5165" t="s">
        <v>7254</v>
      </c>
      <c r="F5165" t="s">
        <v>17235</v>
      </c>
      <c r="G5165" t="s">
        <v>17236</v>
      </c>
      <c r="H5165" t="s">
        <v>17237</v>
      </c>
    </row>
    <row r="5166" spans="1:8">
      <c r="A5166" t="n">
        <v>5166</v>
      </c>
      <c r="B5166" t="s">
        <v>1</v>
      </c>
      <c r="C5166" s="1" t="n">
        <v>42287.25665509259</v>
      </c>
      <c r="D5166" t="s">
        <v>17238</v>
      </c>
      <c r="E5166" t="s">
        <v>9560</v>
      </c>
      <c r="F5166" t="s">
        <v>25</v>
      </c>
      <c r="G5166" t="s">
        <v>17239</v>
      </c>
      <c r="H5166" t="s">
        <v>17240</v>
      </c>
    </row>
    <row r="5167" spans="1:8">
      <c r="A5167" t="n">
        <v>5167</v>
      </c>
      <c r="B5167" t="s">
        <v>1</v>
      </c>
      <c r="C5167" s="1" t="n">
        <v>42386.16346064815</v>
      </c>
      <c r="D5167" t="s">
        <v>17241</v>
      </c>
      <c r="E5167" t="s">
        <v>348</v>
      </c>
      <c r="F5167" t="s">
        <v>17242</v>
      </c>
      <c r="G5167" t="s">
        <v>17243</v>
      </c>
      <c r="H5167" t="s">
        <v>17244</v>
      </c>
    </row>
    <row r="5168" spans="1:8">
      <c r="A5168" t="n">
        <v>5168</v>
      </c>
      <c r="B5168" t="s">
        <v>8</v>
      </c>
      <c r="C5168" s="1" t="n">
        <v>41785.51375</v>
      </c>
      <c r="D5168" t="s">
        <v>17245</v>
      </c>
      <c r="E5168" t="s">
        <v>179</v>
      </c>
      <c r="F5168" t="s">
        <v>6559</v>
      </c>
      <c r="G5168" t="s">
        <v>17246</v>
      </c>
      <c r="H5168" t="s">
        <v>17247</v>
      </c>
    </row>
    <row r="5169" spans="1:8">
      <c r="A5169" t="n">
        <v>5169</v>
      </c>
      <c r="B5169" t="s">
        <v>1</v>
      </c>
      <c r="C5169" s="1" t="n">
        <v>42438.78315972222</v>
      </c>
      <c r="D5169" t="s">
        <v>17248</v>
      </c>
      <c r="E5169" t="s">
        <v>7544</v>
      </c>
      <c r="F5169" t="s">
        <v>56</v>
      </c>
      <c r="G5169" t="s">
        <v>17249</v>
      </c>
      <c r="H5169" t="s">
        <v>17250</v>
      </c>
    </row>
    <row r="5170" spans="1:8">
      <c r="A5170" t="n">
        <v>5170</v>
      </c>
      <c r="B5170" t="s">
        <v>1</v>
      </c>
      <c r="C5170" s="1" t="n">
        <v>42149.71100694445</v>
      </c>
      <c r="D5170" t="s">
        <v>17251</v>
      </c>
      <c r="E5170" t="s">
        <v>24</v>
      </c>
      <c r="F5170" t="s">
        <v>25</v>
      </c>
      <c r="G5170" t="s">
        <v>17252</v>
      </c>
      <c r="H5170" t="s">
        <v>17253</v>
      </c>
    </row>
    <row r="5171" spans="1:8">
      <c r="A5171" t="n">
        <v>5171</v>
      </c>
      <c r="B5171" t="s">
        <v>1</v>
      </c>
      <c r="C5171" s="1" t="n">
        <v>42204.7455787037</v>
      </c>
      <c r="D5171" t="s">
        <v>17254</v>
      </c>
      <c r="E5171" t="s">
        <v>6988</v>
      </c>
      <c r="F5171" t="s">
        <v>6654</v>
      </c>
      <c r="G5171" t="s">
        <v>17255</v>
      </c>
      <c r="H5171" t="s">
        <v>17256</v>
      </c>
    </row>
    <row r="5172" spans="1:8">
      <c r="A5172" t="n">
        <v>5172</v>
      </c>
      <c r="B5172" t="s">
        <v>8</v>
      </c>
      <c r="C5172" s="1" t="n">
        <v>42128.11815972222</v>
      </c>
      <c r="D5172" t="s">
        <v>17257</v>
      </c>
      <c r="E5172" t="s">
        <v>266</v>
      </c>
      <c r="F5172" t="s">
        <v>132</v>
      </c>
      <c r="G5172" t="s">
        <v>4406</v>
      </c>
      <c r="H5172" t="s">
        <v>17258</v>
      </c>
    </row>
    <row r="5173" spans="1:8">
      <c r="A5173" t="n">
        <v>5173</v>
      </c>
      <c r="B5173" t="s">
        <v>8</v>
      </c>
      <c r="C5173" s="1" t="n">
        <v>39766.54822916666</v>
      </c>
      <c r="D5173" t="s">
        <v>17259</v>
      </c>
      <c r="E5173" t="s">
        <v>56</v>
      </c>
      <c r="F5173" t="s">
        <v>11735</v>
      </c>
      <c r="G5173" t="s">
        <v>7258</v>
      </c>
      <c r="H5173" t="s">
        <v>17260</v>
      </c>
    </row>
    <row r="5174" spans="1:8">
      <c r="A5174" t="n">
        <v>5174</v>
      </c>
      <c r="B5174" t="s">
        <v>8</v>
      </c>
      <c r="C5174" s="1" t="n">
        <v>42178.9413425926</v>
      </c>
      <c r="D5174" t="s">
        <v>17261</v>
      </c>
      <c r="E5174" t="s">
        <v>17262</v>
      </c>
      <c r="F5174" t="s">
        <v>56</v>
      </c>
      <c r="G5174" t="s">
        <v>17263</v>
      </c>
      <c r="H5174" t="s">
        <v>17264</v>
      </c>
    </row>
    <row r="5175" spans="1:8">
      <c r="A5175" t="n">
        <v>5175</v>
      </c>
      <c r="B5175" t="s">
        <v>8</v>
      </c>
      <c r="C5175" s="1" t="n">
        <v>39769.04195601852</v>
      </c>
      <c r="D5175" t="s">
        <v>17265</v>
      </c>
      <c r="E5175" t="s">
        <v>7926</v>
      </c>
      <c r="F5175" t="s">
        <v>17266</v>
      </c>
      <c r="G5175" t="s">
        <v>17267</v>
      </c>
      <c r="H5175" t="s">
        <v>17268</v>
      </c>
    </row>
    <row r="5176" spans="1:8">
      <c r="A5176" t="n">
        <v>5176</v>
      </c>
      <c r="B5176" t="s">
        <v>8</v>
      </c>
      <c r="C5176" s="1" t="n">
        <v>42244.59128472222</v>
      </c>
      <c r="D5176" t="s">
        <v>17269</v>
      </c>
      <c r="E5176" t="s">
        <v>17270</v>
      </c>
      <c r="F5176" t="s">
        <v>17271</v>
      </c>
      <c r="G5176" t="s">
        <v>17272</v>
      </c>
      <c r="H5176" t="s">
        <v>17273</v>
      </c>
    </row>
    <row r="5177" spans="1:8">
      <c r="A5177" t="n">
        <v>5177</v>
      </c>
      <c r="B5177" t="s">
        <v>8</v>
      </c>
      <c r="C5177" s="1" t="n">
        <v>39719.74861111111</v>
      </c>
      <c r="D5177" t="s">
        <v>17274</v>
      </c>
      <c r="E5177" t="s">
        <v>1351</v>
      </c>
      <c r="F5177" t="s">
        <v>376</v>
      </c>
      <c r="G5177" t="s">
        <v>7399</v>
      </c>
      <c r="H5177" t="s">
        <v>17275</v>
      </c>
    </row>
    <row r="5178" spans="1:8">
      <c r="A5178" t="n">
        <v>5178</v>
      </c>
      <c r="B5178" t="s">
        <v>1</v>
      </c>
      <c r="C5178" s="1" t="n">
        <v>42357.25678240741</v>
      </c>
      <c r="D5178" t="s">
        <v>17276</v>
      </c>
      <c r="E5178" t="s">
        <v>394</v>
      </c>
      <c r="F5178" t="s">
        <v>30</v>
      </c>
      <c r="G5178" t="s">
        <v>14044</v>
      </c>
      <c r="H5178" t="s">
        <v>17277</v>
      </c>
    </row>
    <row r="5179" spans="1:8">
      <c r="A5179" t="n">
        <v>5179</v>
      </c>
      <c r="B5179" t="s">
        <v>8</v>
      </c>
      <c r="C5179" s="1" t="n">
        <v>40570.95822916667</v>
      </c>
      <c r="D5179" t="s">
        <v>17278</v>
      </c>
      <c r="E5179" t="s">
        <v>8712</v>
      </c>
      <c r="F5179" t="s">
        <v>56</v>
      </c>
      <c r="G5179" t="s">
        <v>17279</v>
      </c>
      <c r="H5179" t="s">
        <v>17280</v>
      </c>
    </row>
    <row r="5180" spans="1:8">
      <c r="A5180" t="n">
        <v>5180</v>
      </c>
      <c r="B5180" t="s">
        <v>8</v>
      </c>
      <c r="C5180" s="1" t="n">
        <v>41120.74206018518</v>
      </c>
      <c r="D5180" t="s">
        <v>17281</v>
      </c>
      <c r="E5180" t="s">
        <v>484</v>
      </c>
      <c r="F5180" t="s">
        <v>485</v>
      </c>
      <c r="G5180" t="s">
        <v>17282</v>
      </c>
      <c r="H5180" t="s">
        <v>17283</v>
      </c>
    </row>
    <row r="5181" spans="1:8">
      <c r="A5181" t="n">
        <v>5181</v>
      </c>
      <c r="B5181" t="s">
        <v>8</v>
      </c>
      <c r="C5181" s="1" t="n">
        <v>42181.90665509259</v>
      </c>
      <c r="D5181" t="s">
        <v>17284</v>
      </c>
      <c r="E5181" t="s">
        <v>17285</v>
      </c>
      <c r="F5181" t="s">
        <v>17285</v>
      </c>
      <c r="G5181" t="s">
        <v>17286</v>
      </c>
      <c r="H5181" t="s">
        <v>17287</v>
      </c>
    </row>
    <row r="5182" spans="1:8">
      <c r="A5182" t="n">
        <v>5182</v>
      </c>
      <c r="B5182" t="s">
        <v>8</v>
      </c>
      <c r="C5182" s="1" t="n">
        <v>41289.66501157408</v>
      </c>
      <c r="D5182" t="s">
        <v>17288</v>
      </c>
      <c r="E5182" t="s">
        <v>16198</v>
      </c>
      <c r="F5182" t="s">
        <v>56</v>
      </c>
      <c r="G5182" t="s">
        <v>17289</v>
      </c>
      <c r="H5182" t="s">
        <v>17290</v>
      </c>
    </row>
    <row r="5183" spans="1:8">
      <c r="A5183" t="n">
        <v>5183</v>
      </c>
      <c r="B5183" t="s">
        <v>8</v>
      </c>
      <c r="C5183" s="1" t="n">
        <v>41428.64480324074</v>
      </c>
      <c r="D5183" t="s">
        <v>17291</v>
      </c>
      <c r="E5183" t="s">
        <v>12136</v>
      </c>
      <c r="F5183" t="s">
        <v>56</v>
      </c>
      <c r="G5183" t="s">
        <v>17292</v>
      </c>
      <c r="H5183" t="s">
        <v>17293</v>
      </c>
    </row>
    <row r="5184" spans="1:8">
      <c r="A5184" t="n">
        <v>5184</v>
      </c>
      <c r="B5184" t="s">
        <v>8</v>
      </c>
      <c r="C5184" s="1" t="n">
        <v>42052.83247685185</v>
      </c>
      <c r="D5184" t="s">
        <v>17294</v>
      </c>
      <c r="E5184" t="s">
        <v>1238</v>
      </c>
      <c r="F5184" t="s">
        <v>12044</v>
      </c>
      <c r="G5184" t="s">
        <v>17295</v>
      </c>
      <c r="H5184" t="s">
        <v>17296</v>
      </c>
    </row>
    <row r="5185" spans="1:8">
      <c r="A5185" t="n">
        <v>5185</v>
      </c>
      <c r="B5185" t="s">
        <v>8</v>
      </c>
      <c r="C5185" s="1" t="n">
        <v>42267.67822916667</v>
      </c>
      <c r="D5185" t="s">
        <v>17297</v>
      </c>
      <c r="E5185" t="s">
        <v>7419</v>
      </c>
      <c r="F5185" t="s">
        <v>3233</v>
      </c>
      <c r="G5185" t="s">
        <v>17298</v>
      </c>
      <c r="H5185" t="s">
        <v>17299</v>
      </c>
    </row>
    <row r="5186" spans="1:8">
      <c r="A5186" t="n">
        <v>5186</v>
      </c>
      <c r="B5186" t="s">
        <v>1</v>
      </c>
      <c r="C5186" s="1" t="n">
        <v>42445.81412037037</v>
      </c>
      <c r="D5186" t="s">
        <v>17300</v>
      </c>
      <c r="E5186" t="s">
        <v>24</v>
      </c>
      <c r="F5186" t="s">
        <v>2742</v>
      </c>
      <c r="G5186" t="s">
        <v>17301</v>
      </c>
      <c r="H5186" t="s">
        <v>17302</v>
      </c>
    </row>
    <row r="5187" spans="1:8">
      <c r="A5187" t="n">
        <v>5187</v>
      </c>
      <c r="B5187" t="s">
        <v>8</v>
      </c>
      <c r="C5187" s="1" t="n">
        <v>39590.83284722222</v>
      </c>
      <c r="D5187" t="s">
        <v>17303</v>
      </c>
      <c r="E5187" t="s">
        <v>3181</v>
      </c>
      <c r="F5187" t="s">
        <v>17304</v>
      </c>
      <c r="G5187" t="s">
        <v>17305</v>
      </c>
      <c r="H5187" t="s">
        <v>17306</v>
      </c>
    </row>
    <row r="5188" spans="1:8">
      <c r="A5188" t="n">
        <v>5188</v>
      </c>
      <c r="B5188" t="s">
        <v>8</v>
      </c>
      <c r="C5188" s="1" t="n">
        <v>39568.58763888889</v>
      </c>
      <c r="D5188" t="s">
        <v>17307</v>
      </c>
      <c r="E5188" t="s">
        <v>1891</v>
      </c>
      <c r="F5188" t="s">
        <v>473</v>
      </c>
      <c r="G5188" t="s">
        <v>17308</v>
      </c>
      <c r="H5188" t="s">
        <v>17309</v>
      </c>
    </row>
    <row r="5189" spans="1:8">
      <c r="A5189" t="n">
        <v>5189</v>
      </c>
      <c r="B5189" t="s">
        <v>8</v>
      </c>
      <c r="C5189" s="1" t="n">
        <v>39497.88814814815</v>
      </c>
      <c r="D5189" t="s">
        <v>17310</v>
      </c>
      <c r="E5189" t="s">
        <v>376</v>
      </c>
      <c r="F5189" t="s">
        <v>17311</v>
      </c>
      <c r="G5189" t="s">
        <v>17312</v>
      </c>
      <c r="H5189" t="s">
        <v>17313</v>
      </c>
    </row>
    <row r="5190" spans="1:8">
      <c r="A5190" t="n">
        <v>5190</v>
      </c>
      <c r="B5190" t="s">
        <v>8</v>
      </c>
      <c r="C5190" s="1" t="n">
        <v>39588.65350694444</v>
      </c>
      <c r="D5190" t="s">
        <v>17314</v>
      </c>
      <c r="E5190" t="s">
        <v>17315</v>
      </c>
      <c r="F5190" t="s">
        <v>17316</v>
      </c>
      <c r="G5190" t="s">
        <v>17317</v>
      </c>
      <c r="H5190" t="s">
        <v>17318</v>
      </c>
    </row>
    <row r="5191" spans="1:8">
      <c r="A5191" t="n">
        <v>5191</v>
      </c>
      <c r="B5191" t="s">
        <v>1</v>
      </c>
      <c r="C5191" s="1" t="n">
        <v>41677.92611111111</v>
      </c>
      <c r="D5191" t="s">
        <v>17319</v>
      </c>
      <c r="E5191" t="s">
        <v>17320</v>
      </c>
      <c r="F5191" t="s">
        <v>56</v>
      </c>
      <c r="G5191" t="s">
        <v>17321</v>
      </c>
      <c r="H5191" t="s">
        <v>17322</v>
      </c>
    </row>
    <row r="5192" spans="1:8">
      <c r="A5192" t="n">
        <v>5192</v>
      </c>
      <c r="B5192" t="s">
        <v>1</v>
      </c>
      <c r="C5192" s="1" t="n">
        <v>42284.08159722222</v>
      </c>
      <c r="D5192" t="s">
        <v>17323</v>
      </c>
      <c r="E5192" t="s">
        <v>323</v>
      </c>
      <c r="F5192" t="s">
        <v>145</v>
      </c>
      <c r="G5192" t="s">
        <v>17324</v>
      </c>
      <c r="H5192" t="s">
        <v>17325</v>
      </c>
    </row>
    <row r="5193" spans="1:8">
      <c r="A5193" t="n">
        <v>5193</v>
      </c>
      <c r="B5193" t="s">
        <v>8</v>
      </c>
      <c r="C5193" s="1" t="n">
        <v>42163.64619212963</v>
      </c>
      <c r="D5193" t="s">
        <v>17326</v>
      </c>
      <c r="E5193" t="s">
        <v>24</v>
      </c>
      <c r="F5193" t="s">
        <v>25</v>
      </c>
      <c r="G5193" t="s">
        <v>17327</v>
      </c>
      <c r="H5193" t="s">
        <v>17328</v>
      </c>
    </row>
    <row r="5194" spans="1:8">
      <c r="A5194" t="n">
        <v>5194</v>
      </c>
      <c r="B5194" t="s">
        <v>1</v>
      </c>
      <c r="C5194" s="1" t="n">
        <v>42230.65210648148</v>
      </c>
      <c r="D5194" t="s">
        <v>17329</v>
      </c>
      <c r="E5194" t="s">
        <v>931</v>
      </c>
      <c r="F5194" t="s">
        <v>931</v>
      </c>
      <c r="G5194" t="s">
        <v>17330</v>
      </c>
      <c r="H5194" t="s">
        <v>17331</v>
      </c>
    </row>
    <row r="5195" spans="1:8">
      <c r="A5195" t="n">
        <v>5195</v>
      </c>
      <c r="B5195" t="s">
        <v>8</v>
      </c>
      <c r="C5195" s="1" t="n">
        <v>40479.05372685185</v>
      </c>
      <c r="D5195" t="s">
        <v>17332</v>
      </c>
      <c r="E5195" t="s">
        <v>17333</v>
      </c>
      <c r="F5195" t="s">
        <v>56</v>
      </c>
      <c r="G5195" t="s">
        <v>17334</v>
      </c>
      <c r="H5195" t="s">
        <v>17335</v>
      </c>
    </row>
    <row r="5196" spans="1:8">
      <c r="A5196" t="n">
        <v>5196</v>
      </c>
      <c r="B5196" t="s">
        <v>8</v>
      </c>
      <c r="C5196" s="1" t="n">
        <v>41221.70017361111</v>
      </c>
      <c r="D5196" t="s">
        <v>17336</v>
      </c>
      <c r="E5196" t="s">
        <v>17337</v>
      </c>
      <c r="F5196" t="s">
        <v>56</v>
      </c>
      <c r="G5196" t="s">
        <v>17338</v>
      </c>
      <c r="H5196" t="s">
        <v>17339</v>
      </c>
    </row>
    <row r="5197" spans="1:8">
      <c r="A5197" t="n">
        <v>5197</v>
      </c>
      <c r="B5197" t="s">
        <v>1</v>
      </c>
      <c r="C5197" s="1" t="n">
        <v>42196.71763888889</v>
      </c>
      <c r="D5197" t="s">
        <v>17340</v>
      </c>
      <c r="E5197" t="s">
        <v>30</v>
      </c>
      <c r="F5197" t="s">
        <v>17341</v>
      </c>
      <c r="G5197" t="s">
        <v>17342</v>
      </c>
      <c r="H5197" t="s">
        <v>17343</v>
      </c>
    </row>
    <row r="5198" spans="1:8">
      <c r="A5198" t="n">
        <v>5198</v>
      </c>
      <c r="B5198" t="s">
        <v>8</v>
      </c>
      <c r="C5198" s="1" t="n">
        <v>39786.11167824074</v>
      </c>
      <c r="D5198" t="s">
        <v>17344</v>
      </c>
      <c r="E5198" t="s">
        <v>7926</v>
      </c>
      <c r="F5198" t="s">
        <v>17345</v>
      </c>
      <c r="G5198" t="s">
        <v>17346</v>
      </c>
      <c r="H5198" t="s">
        <v>17347</v>
      </c>
    </row>
    <row r="5199" spans="1:8">
      <c r="A5199" t="n">
        <v>5199</v>
      </c>
      <c r="B5199" t="s">
        <v>8</v>
      </c>
      <c r="C5199" s="1" t="n">
        <v>39740.67626157407</v>
      </c>
      <c r="D5199" t="s">
        <v>17348</v>
      </c>
      <c r="E5199" t="s">
        <v>3045</v>
      </c>
      <c r="F5199" t="s">
        <v>17349</v>
      </c>
      <c r="G5199" t="s">
        <v>17350</v>
      </c>
      <c r="H5199" t="s">
        <v>17351</v>
      </c>
    </row>
    <row r="5200" spans="1:8">
      <c r="A5200" t="n">
        <v>5200</v>
      </c>
      <c r="B5200" t="s">
        <v>8</v>
      </c>
      <c r="C5200" s="1" t="n">
        <v>42169.78556712963</v>
      </c>
      <c r="D5200" t="s">
        <v>17352</v>
      </c>
      <c r="E5200" t="s">
        <v>2099</v>
      </c>
      <c r="F5200" t="s">
        <v>17353</v>
      </c>
      <c r="G5200" t="s">
        <v>17354</v>
      </c>
      <c r="H5200" t="s">
        <v>17355</v>
      </c>
    </row>
    <row r="5201" spans="1:8">
      <c r="A5201" t="n">
        <v>5201</v>
      </c>
      <c r="B5201" t="s">
        <v>1</v>
      </c>
      <c r="C5201" s="1" t="n">
        <v>42139.6208912037</v>
      </c>
      <c r="D5201" t="s">
        <v>17356</v>
      </c>
      <c r="E5201" t="s">
        <v>24</v>
      </c>
      <c r="F5201" t="s">
        <v>25</v>
      </c>
      <c r="G5201" t="s">
        <v>17357</v>
      </c>
      <c r="H5201" t="s">
        <v>17358</v>
      </c>
    </row>
    <row r="5202" spans="1:8">
      <c r="A5202" t="n">
        <v>5202</v>
      </c>
      <c r="B5202" t="s">
        <v>8</v>
      </c>
      <c r="C5202" s="1" t="n">
        <v>42340.7143287037</v>
      </c>
      <c r="D5202" t="s">
        <v>17359</v>
      </c>
      <c r="E5202" t="s">
        <v>17360</v>
      </c>
      <c r="F5202" t="s">
        <v>100</v>
      </c>
      <c r="G5202" t="s">
        <v>17361</v>
      </c>
      <c r="H5202" t="s">
        <v>17362</v>
      </c>
    </row>
    <row r="5203" spans="1:8">
      <c r="A5203" t="n">
        <v>5203</v>
      </c>
      <c r="B5203" t="s">
        <v>1</v>
      </c>
      <c r="C5203" s="1" t="n">
        <v>42408.22753472222</v>
      </c>
      <c r="D5203" t="s">
        <v>17363</v>
      </c>
      <c r="E5203" t="s">
        <v>30</v>
      </c>
      <c r="F5203" t="s">
        <v>17364</v>
      </c>
      <c r="G5203" t="s">
        <v>17365</v>
      </c>
      <c r="H5203" t="s">
        <v>17366</v>
      </c>
    </row>
    <row r="5204" spans="1:8">
      <c r="A5204" t="n">
        <v>5204</v>
      </c>
      <c r="B5204" t="s">
        <v>8</v>
      </c>
      <c r="C5204" s="1" t="n">
        <v>41596.65016203704</v>
      </c>
      <c r="D5204" t="s">
        <v>17367</v>
      </c>
      <c r="E5204" t="s">
        <v>17368</v>
      </c>
      <c r="F5204" t="s">
        <v>4488</v>
      </c>
      <c r="G5204" t="s">
        <v>17369</v>
      </c>
      <c r="H5204" t="s">
        <v>17370</v>
      </c>
    </row>
    <row r="5205" spans="1:8">
      <c r="A5205" t="n">
        <v>5205</v>
      </c>
      <c r="B5205" t="s">
        <v>1</v>
      </c>
      <c r="C5205" s="1" t="n">
        <v>42441.9040625</v>
      </c>
      <c r="D5205" t="s">
        <v>17371</v>
      </c>
      <c r="E5205" t="s">
        <v>146</v>
      </c>
      <c r="F5205" t="s">
        <v>17372</v>
      </c>
      <c r="G5205" t="s">
        <v>17373</v>
      </c>
      <c r="H5205" t="s">
        <v>17374</v>
      </c>
    </row>
    <row r="5206" spans="1:8">
      <c r="A5206" t="n">
        <v>5206</v>
      </c>
      <c r="B5206" t="s">
        <v>8</v>
      </c>
      <c r="C5206" s="1" t="n">
        <v>41865.80672453704</v>
      </c>
      <c r="D5206" t="s">
        <v>17375</v>
      </c>
      <c r="E5206" t="s">
        <v>17376</v>
      </c>
      <c r="F5206" t="s">
        <v>52</v>
      </c>
      <c r="G5206" t="s">
        <v>17377</v>
      </c>
      <c r="H5206" t="s">
        <v>17378</v>
      </c>
    </row>
    <row r="5207" spans="1:8">
      <c r="A5207" t="n">
        <v>5207</v>
      </c>
      <c r="B5207" t="s">
        <v>8</v>
      </c>
      <c r="C5207" s="1" t="n">
        <v>42342.60960648148</v>
      </c>
      <c r="D5207" t="s">
        <v>17379</v>
      </c>
      <c r="E5207" t="s">
        <v>7901</v>
      </c>
      <c r="F5207" t="s">
        <v>56</v>
      </c>
      <c r="G5207" t="s">
        <v>17380</v>
      </c>
      <c r="H5207" t="s">
        <v>17381</v>
      </c>
    </row>
    <row r="5208" spans="1:8">
      <c r="A5208" t="n">
        <v>5208</v>
      </c>
      <c r="B5208" t="s">
        <v>8</v>
      </c>
      <c r="C5208" s="1" t="n">
        <v>42332.03979166667</v>
      </c>
      <c r="D5208" t="s">
        <v>17382</v>
      </c>
      <c r="E5208" t="s">
        <v>17383</v>
      </c>
      <c r="F5208" t="s">
        <v>555</v>
      </c>
      <c r="G5208" t="s">
        <v>17384</v>
      </c>
      <c r="H5208" t="s">
        <v>17385</v>
      </c>
    </row>
    <row r="5209" spans="1:8">
      <c r="A5209" t="n">
        <v>5209</v>
      </c>
      <c r="B5209" t="s">
        <v>8</v>
      </c>
      <c r="C5209" s="1" t="n">
        <v>42353.93103009259</v>
      </c>
      <c r="D5209" t="s">
        <v>17386</v>
      </c>
      <c r="E5209" t="s">
        <v>25</v>
      </c>
      <c r="F5209" t="s">
        <v>17387</v>
      </c>
      <c r="G5209" t="s">
        <v>17388</v>
      </c>
      <c r="H5209" t="s">
        <v>17389</v>
      </c>
    </row>
    <row r="5210" spans="1:8">
      <c r="A5210" t="n">
        <v>5210</v>
      </c>
      <c r="B5210" t="s">
        <v>1</v>
      </c>
      <c r="C5210" s="1" t="n">
        <v>42450.53107638889</v>
      </c>
      <c r="D5210" t="s">
        <v>17390</v>
      </c>
      <c r="E5210" t="s">
        <v>55</v>
      </c>
      <c r="F5210" t="s">
        <v>56</v>
      </c>
      <c r="G5210" t="s">
        <v>17391</v>
      </c>
      <c r="H5210" t="s">
        <v>17392</v>
      </c>
    </row>
    <row r="5211" spans="1:8">
      <c r="A5211" t="n">
        <v>5211</v>
      </c>
      <c r="B5211" t="s">
        <v>8</v>
      </c>
      <c r="C5211" s="1" t="n">
        <v>41848.76898148148</v>
      </c>
      <c r="D5211" t="s">
        <v>17393</v>
      </c>
      <c r="E5211" t="s">
        <v>17394</v>
      </c>
      <c r="F5211" t="s">
        <v>7510</v>
      </c>
      <c r="G5211" t="s">
        <v>17395</v>
      </c>
      <c r="H5211" t="s">
        <v>17396</v>
      </c>
    </row>
    <row r="5212" spans="1:8">
      <c r="A5212" t="n">
        <v>5212</v>
      </c>
      <c r="B5212" t="s">
        <v>8</v>
      </c>
      <c r="C5212" s="1" t="n">
        <v>42238.90178240741</v>
      </c>
      <c r="D5212" t="s">
        <v>17397</v>
      </c>
      <c r="E5212" t="s">
        <v>597</v>
      </c>
      <c r="F5212" t="s">
        <v>25</v>
      </c>
      <c r="G5212" t="s">
        <v>17398</v>
      </c>
      <c r="H5212" t="s">
        <v>17399</v>
      </c>
    </row>
    <row r="5213" spans="1:8">
      <c r="A5213" t="n">
        <v>5213</v>
      </c>
      <c r="B5213" t="s">
        <v>8</v>
      </c>
      <c r="C5213" s="1" t="n">
        <v>40912.90521990741</v>
      </c>
      <c r="D5213" t="s">
        <v>17400</v>
      </c>
      <c r="E5213" t="s">
        <v>4576</v>
      </c>
      <c r="F5213" t="s">
        <v>17401</v>
      </c>
      <c r="G5213" t="s"/>
      <c r="H5213" t="s">
        <v>17402</v>
      </c>
    </row>
    <row r="5214" spans="1:8">
      <c r="A5214" t="n">
        <v>5214</v>
      </c>
      <c r="B5214" t="s">
        <v>1</v>
      </c>
      <c r="C5214" s="1" t="n">
        <v>42446.03037037037</v>
      </c>
      <c r="D5214" t="s">
        <v>17403</v>
      </c>
      <c r="E5214" t="s">
        <v>497</v>
      </c>
      <c r="F5214" t="s">
        <v>17404</v>
      </c>
      <c r="G5214" t="s">
        <v>17405</v>
      </c>
      <c r="H5214" t="s">
        <v>17406</v>
      </c>
    </row>
    <row r="5215" spans="1:8">
      <c r="A5215" t="n">
        <v>5215</v>
      </c>
      <c r="B5215" t="s">
        <v>8</v>
      </c>
      <c r="C5215" s="1" t="n">
        <v>42107.06957175926</v>
      </c>
      <c r="D5215" t="s">
        <v>17407</v>
      </c>
      <c r="E5215" t="s">
        <v>566</v>
      </c>
      <c r="F5215" t="s">
        <v>17408</v>
      </c>
      <c r="G5215" t="s">
        <v>17409</v>
      </c>
      <c r="H5215" t="s">
        <v>17410</v>
      </c>
    </row>
    <row r="5216" spans="1:8">
      <c r="A5216" t="n">
        <v>5216</v>
      </c>
      <c r="B5216" t="s">
        <v>8</v>
      </c>
      <c r="C5216" s="1" t="n">
        <v>42086.86934027778</v>
      </c>
      <c r="D5216" t="s">
        <v>17411</v>
      </c>
      <c r="E5216" t="s">
        <v>13463</v>
      </c>
      <c r="F5216" t="s">
        <v>2217</v>
      </c>
      <c r="G5216" t="s">
        <v>17412</v>
      </c>
      <c r="H5216" t="s">
        <v>17413</v>
      </c>
    </row>
    <row r="5217" spans="1:8">
      <c r="A5217" t="n">
        <v>5217</v>
      </c>
      <c r="B5217" t="s">
        <v>8</v>
      </c>
      <c r="C5217" s="1" t="n">
        <v>42199.99207175926</v>
      </c>
      <c r="D5217" t="s">
        <v>17414</v>
      </c>
      <c r="E5217" t="s">
        <v>4140</v>
      </c>
      <c r="F5217" t="s">
        <v>1264</v>
      </c>
      <c r="G5217" t="s">
        <v>17415</v>
      </c>
      <c r="H5217" t="s">
        <v>17416</v>
      </c>
    </row>
    <row r="5218" spans="1:8">
      <c r="A5218" t="n">
        <v>5218</v>
      </c>
      <c r="B5218" t="s">
        <v>8</v>
      </c>
      <c r="C5218" s="1" t="n">
        <v>42122.92976851852</v>
      </c>
      <c r="D5218" t="s">
        <v>17417</v>
      </c>
      <c r="E5218" t="s">
        <v>132</v>
      </c>
      <c r="F5218" t="s">
        <v>17418</v>
      </c>
      <c r="G5218" t="s">
        <v>17419</v>
      </c>
      <c r="H5218" t="s">
        <v>17420</v>
      </c>
    </row>
    <row r="5219" spans="1:8">
      <c r="A5219" t="n">
        <v>5219</v>
      </c>
      <c r="B5219" t="s">
        <v>8</v>
      </c>
      <c r="C5219" s="1" t="n">
        <v>42156.90236111111</v>
      </c>
      <c r="D5219" t="s">
        <v>17421</v>
      </c>
      <c r="E5219" t="s">
        <v>12078</v>
      </c>
      <c r="F5219" t="s">
        <v>651</v>
      </c>
      <c r="G5219" t="s">
        <v>12079</v>
      </c>
      <c r="H5219" t="s">
        <v>17422</v>
      </c>
    </row>
    <row r="5220" spans="1:8">
      <c r="A5220" t="n">
        <v>5220</v>
      </c>
      <c r="B5220" t="s">
        <v>8</v>
      </c>
      <c r="C5220" s="1" t="n">
        <v>39729.0822337963</v>
      </c>
      <c r="D5220" t="s">
        <v>17423</v>
      </c>
      <c r="E5220" t="s">
        <v>17424</v>
      </c>
      <c r="F5220" t="s">
        <v>20</v>
      </c>
      <c r="G5220" t="s">
        <v>17425</v>
      </c>
      <c r="H5220" t="s">
        <v>17426</v>
      </c>
    </row>
    <row r="5221" spans="1:8">
      <c r="A5221" t="n">
        <v>5221</v>
      </c>
      <c r="B5221" t="s">
        <v>8</v>
      </c>
      <c r="C5221" s="1" t="n">
        <v>41836.81918981481</v>
      </c>
      <c r="D5221" t="s">
        <v>17427</v>
      </c>
      <c r="E5221" t="s">
        <v>9902</v>
      </c>
      <c r="F5221" t="s">
        <v>17428</v>
      </c>
      <c r="G5221" t="s">
        <v>17429</v>
      </c>
      <c r="H5221" t="s">
        <v>17430</v>
      </c>
    </row>
    <row r="5222" spans="1:8">
      <c r="A5222" t="n">
        <v>5222</v>
      </c>
      <c r="B5222" t="s">
        <v>8</v>
      </c>
      <c r="C5222" s="1" t="n">
        <v>42191.94429398148</v>
      </c>
      <c r="D5222" t="s">
        <v>17431</v>
      </c>
      <c r="E5222" t="s">
        <v>7901</v>
      </c>
      <c r="F5222" t="s">
        <v>56</v>
      </c>
      <c r="G5222" t="s">
        <v>17432</v>
      </c>
      <c r="H5222" t="s">
        <v>17433</v>
      </c>
    </row>
    <row r="5223" spans="1:8">
      <c r="A5223" t="n">
        <v>5223</v>
      </c>
      <c r="B5223" t="s">
        <v>1</v>
      </c>
      <c r="C5223" s="1" t="n">
        <v>42134.64050925926</v>
      </c>
      <c r="D5223" t="s">
        <v>17434</v>
      </c>
      <c r="E5223" t="s">
        <v>17435</v>
      </c>
      <c r="F5223" t="s">
        <v>16423</v>
      </c>
      <c r="G5223" t="s">
        <v>10919</v>
      </c>
      <c r="H5223" t="s">
        <v>17436</v>
      </c>
    </row>
    <row r="5224" spans="1:8">
      <c r="A5224" t="n">
        <v>5224</v>
      </c>
      <c r="B5224" t="s">
        <v>8</v>
      </c>
      <c r="C5224" s="1" t="n">
        <v>42272.82454861111</v>
      </c>
      <c r="D5224" t="s">
        <v>17437</v>
      </c>
      <c r="E5224" t="s">
        <v>16117</v>
      </c>
      <c r="F5224" t="s">
        <v>25</v>
      </c>
      <c r="G5224" t="s">
        <v>17438</v>
      </c>
      <c r="H5224" t="s">
        <v>17439</v>
      </c>
    </row>
    <row r="5225" spans="1:8">
      <c r="A5225" t="n">
        <v>5225</v>
      </c>
      <c r="B5225" t="s">
        <v>8</v>
      </c>
      <c r="C5225" s="1" t="n">
        <v>41720.07724537037</v>
      </c>
      <c r="D5225" t="s">
        <v>17440</v>
      </c>
      <c r="E5225" t="s">
        <v>25</v>
      </c>
      <c r="F5225" t="s">
        <v>13172</v>
      </c>
      <c r="G5225" t="s">
        <v>13173</v>
      </c>
      <c r="H5225" t="s">
        <v>17441</v>
      </c>
    </row>
    <row r="5226" spans="1:8">
      <c r="A5226" t="n">
        <v>5226</v>
      </c>
      <c r="B5226" t="s">
        <v>8</v>
      </c>
      <c r="C5226" s="1" t="n">
        <v>39802.8640162037</v>
      </c>
      <c r="D5226" t="s">
        <v>17442</v>
      </c>
      <c r="E5226" t="s">
        <v>17443</v>
      </c>
      <c r="F5226" t="s">
        <v>56</v>
      </c>
      <c r="G5226" t="s">
        <v>17444</v>
      </c>
      <c r="H5226" t="s">
        <v>17445</v>
      </c>
    </row>
    <row r="5227" spans="1:8">
      <c r="A5227" t="n">
        <v>5227</v>
      </c>
      <c r="B5227" t="s">
        <v>1</v>
      </c>
      <c r="C5227" s="1" t="n">
        <v>42387.73133101852</v>
      </c>
      <c r="D5227" t="s">
        <v>17446</v>
      </c>
      <c r="E5227" t="s">
        <v>13226</v>
      </c>
      <c r="F5227" t="s">
        <v>132</v>
      </c>
      <c r="G5227" t="s">
        <v>17447</v>
      </c>
      <c r="H5227" t="s">
        <v>17448</v>
      </c>
    </row>
    <row r="5228" spans="1:8">
      <c r="A5228" t="n">
        <v>5228</v>
      </c>
      <c r="B5228" t="s">
        <v>8</v>
      </c>
      <c r="C5228" s="1" t="n">
        <v>42382.85938657408</v>
      </c>
      <c r="D5228" t="s">
        <v>17449</v>
      </c>
      <c r="E5228" t="s">
        <v>17450</v>
      </c>
      <c r="F5228" t="s">
        <v>52</v>
      </c>
      <c r="G5228" t="s">
        <v>17451</v>
      </c>
      <c r="H5228" t="s">
        <v>17452</v>
      </c>
    </row>
    <row r="5229" spans="1:8">
      <c r="A5229" t="n">
        <v>5229</v>
      </c>
      <c r="B5229" t="s">
        <v>8</v>
      </c>
      <c r="C5229" s="1" t="n">
        <v>42441.88487268519</v>
      </c>
      <c r="D5229" t="s">
        <v>17453</v>
      </c>
      <c r="E5229" t="s">
        <v>17454</v>
      </c>
      <c r="F5229" t="s">
        <v>25</v>
      </c>
      <c r="G5229" t="s">
        <v>17455</v>
      </c>
      <c r="H5229" t="s">
        <v>17456</v>
      </c>
    </row>
    <row r="5230" spans="1:8">
      <c r="A5230" t="n">
        <v>5230</v>
      </c>
      <c r="B5230" t="s">
        <v>8</v>
      </c>
      <c r="C5230" s="1" t="n">
        <v>41963.78505787037</v>
      </c>
      <c r="D5230" t="s">
        <v>17457</v>
      </c>
      <c r="E5230" t="s">
        <v>8037</v>
      </c>
      <c r="F5230" t="s">
        <v>17458</v>
      </c>
      <c r="G5230" t="s">
        <v>17459</v>
      </c>
      <c r="H5230" t="s">
        <v>17460</v>
      </c>
    </row>
    <row r="5231" spans="1:8">
      <c r="A5231" t="n">
        <v>5231</v>
      </c>
      <c r="B5231" t="s">
        <v>8</v>
      </c>
      <c r="C5231" s="1" t="n">
        <v>41727.89755787037</v>
      </c>
      <c r="D5231" t="s">
        <v>17461</v>
      </c>
      <c r="E5231" t="s">
        <v>25</v>
      </c>
      <c r="F5231" t="s">
        <v>179</v>
      </c>
      <c r="G5231" t="s">
        <v>17462</v>
      </c>
      <c r="H5231" t="s">
        <v>17463</v>
      </c>
    </row>
    <row r="5232" spans="1:8">
      <c r="A5232" t="n">
        <v>5232</v>
      </c>
      <c r="B5232" t="s">
        <v>1</v>
      </c>
      <c r="C5232" s="1" t="n">
        <v>42202.10996527778</v>
      </c>
      <c r="D5232" t="s">
        <v>17464</v>
      </c>
      <c r="E5232" t="s">
        <v>13226</v>
      </c>
      <c r="F5232" t="s">
        <v>43</v>
      </c>
      <c r="G5232" t="s">
        <v>17465</v>
      </c>
      <c r="H5232" t="s">
        <v>17466</v>
      </c>
    </row>
    <row r="5233" spans="1:8">
      <c r="A5233" t="n">
        <v>5233</v>
      </c>
      <c r="B5233" t="s">
        <v>8</v>
      </c>
      <c r="C5233" s="1" t="n">
        <v>39453.78325231482</v>
      </c>
      <c r="D5233" t="s">
        <v>17467</v>
      </c>
      <c r="E5233" t="s">
        <v>376</v>
      </c>
      <c r="F5233" t="s">
        <v>7574</v>
      </c>
      <c r="G5233" t="s">
        <v>5888</v>
      </c>
      <c r="H5233" t="s">
        <v>17468</v>
      </c>
    </row>
    <row r="5234" spans="1:8">
      <c r="A5234" t="n">
        <v>5234</v>
      </c>
      <c r="B5234" t="s">
        <v>8</v>
      </c>
      <c r="C5234" s="1" t="n">
        <v>42128.80444444445</v>
      </c>
      <c r="D5234" t="s">
        <v>17469</v>
      </c>
      <c r="E5234" t="s">
        <v>3635</v>
      </c>
      <c r="F5234" t="s">
        <v>17113</v>
      </c>
      <c r="G5234" t="s">
        <v>17470</v>
      </c>
      <c r="H5234" t="s">
        <v>17471</v>
      </c>
    </row>
    <row r="5235" spans="1:8">
      <c r="A5235" t="n">
        <v>5235</v>
      </c>
      <c r="B5235" t="s">
        <v>8</v>
      </c>
      <c r="C5235" s="1" t="n">
        <v>42424.06310185185</v>
      </c>
      <c r="D5235" t="s">
        <v>17472</v>
      </c>
      <c r="E5235" t="s">
        <v>7901</v>
      </c>
      <c r="F5235" t="s">
        <v>17473</v>
      </c>
      <c r="G5235" t="s">
        <v>17474</v>
      </c>
      <c r="H5235" t="s">
        <v>17475</v>
      </c>
    </row>
    <row r="5236" spans="1:8">
      <c r="A5236" t="n">
        <v>5236</v>
      </c>
      <c r="B5236" t="s">
        <v>8</v>
      </c>
      <c r="C5236" s="1" t="n">
        <v>41862.97133101852</v>
      </c>
      <c r="D5236" t="s">
        <v>17476</v>
      </c>
      <c r="E5236" t="s">
        <v>6033</v>
      </c>
      <c r="F5236" t="s">
        <v>555</v>
      </c>
      <c r="G5236" t="s">
        <v>17477</v>
      </c>
      <c r="H5236" t="s">
        <v>17478</v>
      </c>
    </row>
    <row r="5237" spans="1:8">
      <c r="A5237" t="n">
        <v>5237</v>
      </c>
      <c r="B5237" t="s">
        <v>8</v>
      </c>
      <c r="C5237" s="1" t="n">
        <v>42162.59598379629</v>
      </c>
      <c r="D5237" t="s">
        <v>17479</v>
      </c>
      <c r="E5237" t="s">
        <v>15463</v>
      </c>
      <c r="F5237" t="s">
        <v>25</v>
      </c>
      <c r="G5237" t="s">
        <v>17480</v>
      </c>
      <c r="H5237" t="s">
        <v>17481</v>
      </c>
    </row>
    <row r="5238" spans="1:8">
      <c r="A5238" t="n">
        <v>5238</v>
      </c>
      <c r="B5238" t="s">
        <v>8</v>
      </c>
      <c r="C5238" s="1" t="n">
        <v>42220.01636574074</v>
      </c>
      <c r="D5238" t="s">
        <v>17482</v>
      </c>
      <c r="E5238" t="s">
        <v>30</v>
      </c>
      <c r="F5238" t="s">
        <v>17483</v>
      </c>
      <c r="G5238" t="s">
        <v>17484</v>
      </c>
      <c r="H5238" t="s">
        <v>17485</v>
      </c>
    </row>
    <row r="5239" spans="1:8">
      <c r="A5239" t="n">
        <v>5239</v>
      </c>
      <c r="B5239" t="s">
        <v>8</v>
      </c>
      <c r="C5239" s="1" t="n">
        <v>42400.78094907408</v>
      </c>
      <c r="D5239" t="s">
        <v>17486</v>
      </c>
      <c r="E5239" t="s">
        <v>17487</v>
      </c>
      <c r="F5239" t="s">
        <v>555</v>
      </c>
      <c r="G5239" t="s">
        <v>17488</v>
      </c>
      <c r="H5239" t="s">
        <v>17489</v>
      </c>
    </row>
    <row r="5240" spans="1:8">
      <c r="A5240" t="n">
        <v>5240</v>
      </c>
      <c r="B5240" t="s">
        <v>8</v>
      </c>
      <c r="C5240" s="1" t="n">
        <v>42119.65478009259</v>
      </c>
      <c r="D5240" t="s">
        <v>17490</v>
      </c>
      <c r="E5240" t="s">
        <v>1144</v>
      </c>
      <c r="F5240" t="s">
        <v>984</v>
      </c>
      <c r="G5240" t="s">
        <v>17491</v>
      </c>
      <c r="H5240" t="s">
        <v>17492</v>
      </c>
    </row>
    <row r="5241" spans="1:8">
      <c r="A5241" t="n">
        <v>5241</v>
      </c>
      <c r="B5241" t="s">
        <v>8</v>
      </c>
      <c r="C5241" s="1" t="n">
        <v>42039.90931712963</v>
      </c>
      <c r="D5241" t="s">
        <v>17493</v>
      </c>
      <c r="E5241" t="s">
        <v>271</v>
      </c>
      <c r="F5241" t="s">
        <v>17494</v>
      </c>
      <c r="G5241" t="s">
        <v>17495</v>
      </c>
      <c r="H5241" t="s">
        <v>17496</v>
      </c>
    </row>
    <row r="5242" spans="1:8">
      <c r="A5242" t="n">
        <v>5242</v>
      </c>
      <c r="B5242" t="s">
        <v>8</v>
      </c>
      <c r="C5242" s="1" t="n">
        <v>39662.9325462963</v>
      </c>
      <c r="D5242" t="s">
        <v>17497</v>
      </c>
      <c r="E5242" t="s">
        <v>8777</v>
      </c>
      <c r="F5242" t="s">
        <v>56</v>
      </c>
      <c r="G5242" t="s">
        <v>17498</v>
      </c>
      <c r="H5242" t="s">
        <v>17499</v>
      </c>
    </row>
    <row r="5243" spans="1:8">
      <c r="A5243" t="n">
        <v>5243</v>
      </c>
      <c r="B5243" t="s">
        <v>1</v>
      </c>
      <c r="C5243" s="1" t="n">
        <v>42374.83453703704</v>
      </c>
      <c r="D5243" t="s">
        <v>17500</v>
      </c>
      <c r="E5243" t="s">
        <v>17501</v>
      </c>
      <c r="F5243" t="s">
        <v>17502</v>
      </c>
      <c r="G5243" t="s">
        <v>17503</v>
      </c>
      <c r="H5243" t="s">
        <v>17504</v>
      </c>
    </row>
    <row r="5244" spans="1:8">
      <c r="A5244" t="n">
        <v>5244</v>
      </c>
      <c r="B5244" t="s">
        <v>8</v>
      </c>
      <c r="C5244" s="1" t="n">
        <v>39804.71188657408</v>
      </c>
      <c r="D5244" t="s">
        <v>17505</v>
      </c>
      <c r="E5244" t="s">
        <v>17506</v>
      </c>
      <c r="F5244" t="s">
        <v>1264</v>
      </c>
      <c r="G5244" t="s">
        <v>17507</v>
      </c>
      <c r="H5244" t="s">
        <v>17508</v>
      </c>
    </row>
    <row r="5245" spans="1:8">
      <c r="A5245" t="n">
        <v>5245</v>
      </c>
      <c r="B5245" t="s">
        <v>8</v>
      </c>
      <c r="C5245" s="1" t="n">
        <v>42265.970625</v>
      </c>
      <c r="D5245" t="s">
        <v>17509</v>
      </c>
      <c r="E5245" t="s">
        <v>17510</v>
      </c>
      <c r="F5245" t="s">
        <v>3168</v>
      </c>
      <c r="G5245" t="s">
        <v>17511</v>
      </c>
      <c r="H5245" t="s">
        <v>17512</v>
      </c>
    </row>
    <row r="5246" spans="1:8">
      <c r="A5246" t="n">
        <v>5246</v>
      </c>
      <c r="B5246" t="s">
        <v>8</v>
      </c>
      <c r="C5246" s="1" t="n">
        <v>42436.14644675926</v>
      </c>
      <c r="D5246" t="s">
        <v>17513</v>
      </c>
      <c r="E5246" t="s">
        <v>4871</v>
      </c>
      <c r="F5246" t="s">
        <v>4872</v>
      </c>
      <c r="G5246" t="s">
        <v>17514</v>
      </c>
      <c r="H5246" t="s">
        <v>17515</v>
      </c>
    </row>
    <row r="5247" spans="1:8">
      <c r="A5247" t="n">
        <v>5247</v>
      </c>
      <c r="B5247" t="s">
        <v>1</v>
      </c>
      <c r="C5247" s="1" t="n">
        <v>41753.58055555556</v>
      </c>
      <c r="D5247" t="s">
        <v>17516</v>
      </c>
      <c r="E5247" t="s">
        <v>7097</v>
      </c>
      <c r="F5247" t="s">
        <v>25</v>
      </c>
      <c r="G5247" t="s">
        <v>7450</v>
      </c>
      <c r="H5247" t="s">
        <v>17517</v>
      </c>
    </row>
    <row r="5248" spans="1:8">
      <c r="A5248" t="n">
        <v>5248</v>
      </c>
      <c r="B5248" t="s">
        <v>8</v>
      </c>
      <c r="C5248" s="1" t="n">
        <v>40205.93015046296</v>
      </c>
      <c r="D5248" t="s">
        <v>17518</v>
      </c>
      <c r="E5248" t="s">
        <v>1852</v>
      </c>
      <c r="F5248" t="s">
        <v>20</v>
      </c>
      <c r="G5248" t="s">
        <v>17519</v>
      </c>
      <c r="H5248" t="s">
        <v>17520</v>
      </c>
    </row>
    <row r="5249" spans="1:8">
      <c r="A5249" t="n">
        <v>5249</v>
      </c>
      <c r="B5249" t="s">
        <v>8</v>
      </c>
      <c r="C5249" s="1" t="n">
        <v>39721.63667824074</v>
      </c>
      <c r="D5249" t="s">
        <v>17521</v>
      </c>
      <c r="E5249" t="s">
        <v>17522</v>
      </c>
      <c r="F5249" t="s">
        <v>56</v>
      </c>
      <c r="G5249" t="s">
        <v>17523</v>
      </c>
      <c r="H5249" t="s">
        <v>17524</v>
      </c>
    </row>
    <row r="5250" spans="1:8">
      <c r="A5250" t="n">
        <v>5250</v>
      </c>
      <c r="B5250" t="s">
        <v>8</v>
      </c>
      <c r="C5250" s="1" t="n">
        <v>41273.69435185185</v>
      </c>
      <c r="D5250" t="s">
        <v>17525</v>
      </c>
      <c r="E5250" t="s">
        <v>4532</v>
      </c>
      <c r="F5250" t="s">
        <v>25</v>
      </c>
      <c r="G5250" t="s">
        <v>17526</v>
      </c>
      <c r="H5250" t="s">
        <v>17527</v>
      </c>
    </row>
    <row r="5251" spans="1:8">
      <c r="A5251" t="n">
        <v>5251</v>
      </c>
      <c r="B5251" t="s">
        <v>1</v>
      </c>
      <c r="C5251" s="1" t="n">
        <v>42210.52429398148</v>
      </c>
      <c r="D5251" t="s">
        <v>17528</v>
      </c>
      <c r="E5251" t="s">
        <v>1731</v>
      </c>
      <c r="F5251" t="s">
        <v>30</v>
      </c>
      <c r="G5251" t="s">
        <v>17529</v>
      </c>
      <c r="H5251" t="s">
        <v>17530</v>
      </c>
    </row>
    <row r="5252" spans="1:8">
      <c r="A5252" t="n">
        <v>5252</v>
      </c>
      <c r="B5252" t="s">
        <v>1</v>
      </c>
      <c r="C5252" s="1" t="n">
        <v>42285.72608796296</v>
      </c>
      <c r="D5252" t="s">
        <v>17531</v>
      </c>
      <c r="E5252" t="s">
        <v>17532</v>
      </c>
      <c r="F5252" t="s">
        <v>17533</v>
      </c>
      <c r="G5252" t="s">
        <v>17534</v>
      </c>
      <c r="H5252" t="s">
        <v>17535</v>
      </c>
    </row>
    <row r="5253" spans="1:8">
      <c r="A5253" t="n">
        <v>5253</v>
      </c>
      <c r="B5253" t="s">
        <v>8</v>
      </c>
      <c r="C5253" s="1" t="n">
        <v>39755.86537037037</v>
      </c>
      <c r="D5253" t="s">
        <v>17536</v>
      </c>
      <c r="E5253" t="s">
        <v>17537</v>
      </c>
      <c r="F5253" t="s">
        <v>17538</v>
      </c>
      <c r="G5253" t="s">
        <v>17539</v>
      </c>
      <c r="H5253" t="s">
        <v>17540</v>
      </c>
    </row>
    <row r="5254" spans="1:8">
      <c r="A5254" t="n">
        <v>5254</v>
      </c>
      <c r="B5254" t="s">
        <v>1</v>
      </c>
      <c r="C5254" s="1" t="n">
        <v>42111.93554398148</v>
      </c>
      <c r="D5254" t="s">
        <v>17541</v>
      </c>
      <c r="E5254" t="s">
        <v>266</v>
      </c>
      <c r="F5254" t="s">
        <v>146</v>
      </c>
      <c r="G5254" t="s">
        <v>17542</v>
      </c>
      <c r="H5254" t="s">
        <v>17543</v>
      </c>
    </row>
    <row r="5255" spans="1:8">
      <c r="A5255" t="n">
        <v>5255</v>
      </c>
      <c r="B5255" t="s">
        <v>1</v>
      </c>
      <c r="C5255" s="1" t="n">
        <v>42224.86625</v>
      </c>
      <c r="D5255" t="s">
        <v>17544</v>
      </c>
      <c r="E5255" t="s">
        <v>323</v>
      </c>
      <c r="F5255" t="s">
        <v>17545</v>
      </c>
      <c r="G5255" t="s">
        <v>17546</v>
      </c>
      <c r="H5255" t="s">
        <v>17547</v>
      </c>
    </row>
    <row r="5256" spans="1:8">
      <c r="A5256" t="n">
        <v>5256</v>
      </c>
      <c r="B5256" t="s">
        <v>8</v>
      </c>
      <c r="C5256" s="1" t="n">
        <v>39455.76484953704</v>
      </c>
      <c r="D5256" t="s">
        <v>17548</v>
      </c>
      <c r="E5256" t="s">
        <v>376</v>
      </c>
      <c r="F5256" t="s">
        <v>1534</v>
      </c>
      <c r="G5256" t="s">
        <v>17549</v>
      </c>
      <c r="H5256" t="s">
        <v>17550</v>
      </c>
    </row>
    <row r="5257" spans="1:8">
      <c r="A5257" t="n">
        <v>5257</v>
      </c>
      <c r="B5257" t="s">
        <v>8</v>
      </c>
      <c r="C5257" s="1" t="n">
        <v>42214.59121527777</v>
      </c>
      <c r="D5257" t="s">
        <v>17551</v>
      </c>
      <c r="E5257" t="s">
        <v>1104</v>
      </c>
      <c r="F5257" t="s">
        <v>25</v>
      </c>
      <c r="G5257" t="s">
        <v>17552</v>
      </c>
      <c r="H5257" t="s">
        <v>17553</v>
      </c>
    </row>
    <row r="5258" spans="1:8">
      <c r="A5258" t="n">
        <v>5258</v>
      </c>
      <c r="B5258" t="s">
        <v>8</v>
      </c>
      <c r="C5258" s="1" t="n">
        <v>42192.99363425926</v>
      </c>
      <c r="D5258" t="s">
        <v>17554</v>
      </c>
      <c r="E5258" t="s">
        <v>25</v>
      </c>
      <c r="F5258" t="s">
        <v>2099</v>
      </c>
      <c r="G5258" t="s">
        <v>17555</v>
      </c>
      <c r="H5258" t="s">
        <v>17556</v>
      </c>
    </row>
    <row r="5259" spans="1:8">
      <c r="A5259" t="n">
        <v>5259</v>
      </c>
      <c r="B5259" t="s">
        <v>1</v>
      </c>
      <c r="C5259" s="1" t="n">
        <v>42031.05900462963</v>
      </c>
      <c r="D5259" t="s">
        <v>17557</v>
      </c>
      <c r="E5259" t="s">
        <v>6203</v>
      </c>
      <c r="F5259" t="s">
        <v>48</v>
      </c>
      <c r="G5259" t="s">
        <v>17558</v>
      </c>
      <c r="H5259" t="s">
        <v>17559</v>
      </c>
    </row>
    <row r="5260" spans="1:8">
      <c r="A5260" t="n">
        <v>5260</v>
      </c>
      <c r="B5260" t="s">
        <v>8</v>
      </c>
      <c r="C5260" s="1" t="n">
        <v>40070.72826388889</v>
      </c>
      <c r="D5260" t="s">
        <v>17560</v>
      </c>
      <c r="E5260" t="s">
        <v>19</v>
      </c>
      <c r="F5260" t="s">
        <v>20</v>
      </c>
      <c r="G5260" t="s">
        <v>17561</v>
      </c>
      <c r="H5260" t="s">
        <v>17562</v>
      </c>
    </row>
    <row r="5261" spans="1:8">
      <c r="A5261" t="n">
        <v>5261</v>
      </c>
      <c r="B5261" t="s">
        <v>8</v>
      </c>
      <c r="C5261" s="1" t="n">
        <v>42041.77083333334</v>
      </c>
      <c r="D5261" t="s">
        <v>17563</v>
      </c>
      <c r="E5261" t="s">
        <v>17564</v>
      </c>
      <c r="F5261" t="s">
        <v>4078</v>
      </c>
      <c r="G5261" t="s">
        <v>17565</v>
      </c>
      <c r="H5261" t="s">
        <v>17566</v>
      </c>
    </row>
    <row r="5262" spans="1:8">
      <c r="A5262" t="n">
        <v>5262</v>
      </c>
      <c r="B5262" t="s">
        <v>8</v>
      </c>
      <c r="C5262" s="1" t="n">
        <v>42182.88086805555</v>
      </c>
      <c r="D5262" t="s">
        <v>17567</v>
      </c>
      <c r="E5262" t="s">
        <v>25</v>
      </c>
      <c r="F5262" t="s">
        <v>30</v>
      </c>
      <c r="G5262" t="s">
        <v>17568</v>
      </c>
      <c r="H5262" t="s">
        <v>17569</v>
      </c>
    </row>
    <row r="5263" spans="1:8">
      <c r="A5263" t="n">
        <v>5263</v>
      </c>
      <c r="B5263" t="s">
        <v>1</v>
      </c>
      <c r="C5263" s="1" t="n">
        <v>42250.58894675926</v>
      </c>
      <c r="D5263" t="s">
        <v>17570</v>
      </c>
      <c r="E5263" t="s">
        <v>11481</v>
      </c>
      <c r="F5263" t="s">
        <v>8406</v>
      </c>
      <c r="G5263" t="s">
        <v>17571</v>
      </c>
      <c r="H5263" t="s">
        <v>17572</v>
      </c>
    </row>
    <row r="5264" spans="1:8">
      <c r="A5264" t="n">
        <v>5264</v>
      </c>
      <c r="B5264" t="s">
        <v>8</v>
      </c>
      <c r="C5264" s="1" t="n">
        <v>42348.70962962963</v>
      </c>
      <c r="D5264" t="s">
        <v>17573</v>
      </c>
      <c r="E5264" t="s">
        <v>348</v>
      </c>
      <c r="F5264" t="s">
        <v>25</v>
      </c>
      <c r="G5264" t="s">
        <v>17574</v>
      </c>
      <c r="H5264" t="s">
        <v>17575</v>
      </c>
    </row>
    <row r="5265" spans="1:8">
      <c r="A5265" t="n">
        <v>5265</v>
      </c>
      <c r="B5265" t="s">
        <v>8</v>
      </c>
      <c r="C5265" s="1" t="n">
        <v>42098.58225694444</v>
      </c>
      <c r="D5265" t="s">
        <v>17576</v>
      </c>
      <c r="E5265" t="s">
        <v>2406</v>
      </c>
      <c r="F5265" t="s">
        <v>2565</v>
      </c>
      <c r="G5265" t="s">
        <v>17577</v>
      </c>
      <c r="H5265" t="s">
        <v>17578</v>
      </c>
    </row>
    <row r="5266" spans="1:8">
      <c r="A5266" t="n">
        <v>5266</v>
      </c>
      <c r="B5266" t="s">
        <v>8</v>
      </c>
      <c r="C5266" s="1" t="n">
        <v>41746.1827662037</v>
      </c>
      <c r="D5266" t="s">
        <v>17579</v>
      </c>
      <c r="E5266" t="s">
        <v>319</v>
      </c>
      <c r="F5266" t="s">
        <v>25</v>
      </c>
      <c r="G5266" t="s">
        <v>17580</v>
      </c>
      <c r="H5266" t="s">
        <v>17581</v>
      </c>
    </row>
    <row r="5267" spans="1:8">
      <c r="A5267" t="n">
        <v>5267</v>
      </c>
      <c r="B5267" t="s">
        <v>1</v>
      </c>
      <c r="C5267" s="1" t="n">
        <v>42310.17060185185</v>
      </c>
      <c r="D5267" t="s">
        <v>17582</v>
      </c>
      <c r="E5267" t="s">
        <v>381</v>
      </c>
      <c r="F5267" t="s">
        <v>17583</v>
      </c>
      <c r="G5267" t="s">
        <v>17584</v>
      </c>
      <c r="H5267" t="s">
        <v>17585</v>
      </c>
    </row>
    <row r="5268" spans="1:8">
      <c r="A5268" t="n">
        <v>5268</v>
      </c>
      <c r="B5268" t="s">
        <v>8</v>
      </c>
      <c r="C5268" s="1" t="n">
        <v>42098.83115740741</v>
      </c>
      <c r="D5268" t="s">
        <v>17586</v>
      </c>
      <c r="E5268" t="s">
        <v>48</v>
      </c>
      <c r="F5268" t="s">
        <v>25</v>
      </c>
      <c r="G5268" t="s">
        <v>17587</v>
      </c>
      <c r="H5268" t="s">
        <v>17588</v>
      </c>
    </row>
    <row r="5269" spans="1:8">
      <c r="A5269" t="n">
        <v>5269</v>
      </c>
      <c r="B5269" t="s">
        <v>1</v>
      </c>
      <c r="C5269" s="1" t="n">
        <v>41713.59204861111</v>
      </c>
      <c r="D5269" t="s">
        <v>17589</v>
      </c>
      <c r="E5269" t="s">
        <v>6547</v>
      </c>
      <c r="F5269" t="s">
        <v>179</v>
      </c>
      <c r="G5269" t="s">
        <v>17590</v>
      </c>
      <c r="H5269" t="s">
        <v>17591</v>
      </c>
    </row>
    <row r="5270" spans="1:8">
      <c r="A5270" t="n">
        <v>5270</v>
      </c>
      <c r="B5270" t="s">
        <v>8</v>
      </c>
      <c r="C5270" s="1" t="n">
        <v>42123.71826388889</v>
      </c>
      <c r="D5270" t="s">
        <v>17592</v>
      </c>
      <c r="E5270" t="s">
        <v>24</v>
      </c>
      <c r="F5270" t="s">
        <v>25</v>
      </c>
      <c r="G5270" t="s">
        <v>17593</v>
      </c>
      <c r="H5270" t="s">
        <v>17594</v>
      </c>
    </row>
    <row r="5271" spans="1:8">
      <c r="A5271" t="n">
        <v>5271</v>
      </c>
      <c r="B5271" t="s">
        <v>8</v>
      </c>
      <c r="C5271" s="1" t="n">
        <v>41739.12538194445</v>
      </c>
      <c r="D5271" t="s">
        <v>17595</v>
      </c>
      <c r="E5271" t="s">
        <v>11420</v>
      </c>
      <c r="F5271" t="s">
        <v>25</v>
      </c>
      <c r="G5271" t="s">
        <v>11421</v>
      </c>
      <c r="H5271" t="s">
        <v>17596</v>
      </c>
    </row>
    <row r="5272" spans="1:8">
      <c r="A5272" t="n">
        <v>5272</v>
      </c>
      <c r="B5272" t="s">
        <v>8</v>
      </c>
      <c r="C5272" s="1" t="n">
        <v>42406.66549768519</v>
      </c>
      <c r="D5272" t="s">
        <v>17597</v>
      </c>
      <c r="E5272" t="s">
        <v>12888</v>
      </c>
      <c r="F5272" t="s">
        <v>52</v>
      </c>
      <c r="G5272" t="s">
        <v>17598</v>
      </c>
      <c r="H5272" t="s">
        <v>17599</v>
      </c>
    </row>
    <row r="5273" spans="1:8">
      <c r="A5273" t="n">
        <v>5273</v>
      </c>
      <c r="B5273" t="s">
        <v>8</v>
      </c>
      <c r="C5273" s="1" t="n">
        <v>41906.76047453703</v>
      </c>
      <c r="D5273" t="s">
        <v>17600</v>
      </c>
      <c r="E5273" t="s">
        <v>17601</v>
      </c>
      <c r="F5273" t="s">
        <v>555</v>
      </c>
      <c r="G5273" t="s">
        <v>17602</v>
      </c>
      <c r="H5273" t="s">
        <v>17603</v>
      </c>
    </row>
    <row r="5274" spans="1:8">
      <c r="A5274" t="n">
        <v>5274</v>
      </c>
      <c r="B5274" t="s">
        <v>8</v>
      </c>
      <c r="C5274" s="1" t="n">
        <v>41342.70467592592</v>
      </c>
      <c r="D5274" t="s">
        <v>17604</v>
      </c>
      <c r="E5274" t="s">
        <v>17605</v>
      </c>
      <c r="F5274" t="s">
        <v>25</v>
      </c>
      <c r="G5274" t="s">
        <v>17606</v>
      </c>
      <c r="H5274" t="s">
        <v>17607</v>
      </c>
    </row>
    <row r="5275" spans="1:8">
      <c r="A5275" t="n">
        <v>5275</v>
      </c>
      <c r="B5275" t="s">
        <v>8</v>
      </c>
      <c r="C5275" s="1" t="n">
        <v>42138.8253125</v>
      </c>
      <c r="D5275" t="s">
        <v>17608</v>
      </c>
      <c r="E5275" t="s">
        <v>7780</v>
      </c>
      <c r="F5275" t="s">
        <v>17609</v>
      </c>
      <c r="G5275" t="s">
        <v>17610</v>
      </c>
      <c r="H5275" t="s">
        <v>17611</v>
      </c>
    </row>
    <row r="5276" spans="1:8">
      <c r="A5276" t="n">
        <v>5276</v>
      </c>
      <c r="B5276" t="s">
        <v>8</v>
      </c>
      <c r="C5276" s="1" t="n">
        <v>40891.91377314815</v>
      </c>
      <c r="D5276" t="s">
        <v>17612</v>
      </c>
      <c r="E5276" t="s">
        <v>9413</v>
      </c>
      <c r="F5276" t="s">
        <v>17613</v>
      </c>
      <c r="G5276" t="s">
        <v>17614</v>
      </c>
      <c r="H5276" t="s">
        <v>17615</v>
      </c>
    </row>
    <row r="5277" spans="1:8">
      <c r="A5277" t="n">
        <v>5277</v>
      </c>
      <c r="B5277" t="s">
        <v>8</v>
      </c>
      <c r="C5277" s="1" t="n">
        <v>41053.68545138889</v>
      </c>
      <c r="D5277" t="s">
        <v>17616</v>
      </c>
      <c r="E5277" t="s">
        <v>17617</v>
      </c>
      <c r="F5277" t="s">
        <v>25</v>
      </c>
      <c r="G5277" t="s">
        <v>17618</v>
      </c>
      <c r="H5277" t="s">
        <v>17619</v>
      </c>
    </row>
    <row r="5278" spans="1:8">
      <c r="A5278" t="n">
        <v>5278</v>
      </c>
      <c r="B5278" t="s">
        <v>8</v>
      </c>
      <c r="C5278" s="1" t="n">
        <v>42076.58394675926</v>
      </c>
      <c r="D5278" t="s">
        <v>17620</v>
      </c>
      <c r="E5278" t="s">
        <v>25</v>
      </c>
      <c r="F5278" t="s">
        <v>7792</v>
      </c>
      <c r="G5278" t="s">
        <v>16848</v>
      </c>
      <c r="H5278" t="s">
        <v>17621</v>
      </c>
    </row>
    <row r="5279" spans="1:8">
      <c r="A5279" t="n">
        <v>5279</v>
      </c>
      <c r="B5279" t="s">
        <v>8</v>
      </c>
      <c r="C5279" s="1" t="n">
        <v>42290.95050925926</v>
      </c>
      <c r="D5279" t="s">
        <v>17622</v>
      </c>
      <c r="E5279" t="s">
        <v>17623</v>
      </c>
      <c r="F5279" t="s">
        <v>555</v>
      </c>
      <c r="G5279" t="s">
        <v>17624</v>
      </c>
      <c r="H5279" t="s">
        <v>17625</v>
      </c>
    </row>
    <row r="5280" spans="1:8">
      <c r="A5280" t="n">
        <v>5280</v>
      </c>
      <c r="B5280" t="s">
        <v>8</v>
      </c>
      <c r="C5280" s="1" t="n">
        <v>42341.95362268519</v>
      </c>
      <c r="D5280" t="s">
        <v>17626</v>
      </c>
      <c r="E5280" t="s">
        <v>3153</v>
      </c>
      <c r="F5280" t="s">
        <v>52</v>
      </c>
      <c r="G5280" t="s">
        <v>17627</v>
      </c>
      <c r="H5280" t="s">
        <v>17628</v>
      </c>
    </row>
    <row r="5281" spans="1:8">
      <c r="A5281" t="n">
        <v>5281</v>
      </c>
      <c r="B5281" t="s">
        <v>8</v>
      </c>
      <c r="C5281" s="1" t="n">
        <v>42178.86358796297</v>
      </c>
      <c r="D5281" t="s">
        <v>17629</v>
      </c>
      <c r="E5281" t="s">
        <v>25</v>
      </c>
      <c r="F5281" t="s">
        <v>14175</v>
      </c>
      <c r="G5281" t="s">
        <v>13387</v>
      </c>
      <c r="H5281" t="s">
        <v>17630</v>
      </c>
    </row>
    <row r="5282" spans="1:8">
      <c r="A5282" t="n">
        <v>5282</v>
      </c>
      <c r="B5282" t="s">
        <v>8</v>
      </c>
      <c r="C5282" s="1" t="n">
        <v>41668.11651620371</v>
      </c>
      <c r="D5282" t="s">
        <v>17631</v>
      </c>
      <c r="E5282" t="s">
        <v>25</v>
      </c>
      <c r="F5282" t="s">
        <v>17632</v>
      </c>
      <c r="G5282" t="s">
        <v>13345</v>
      </c>
      <c r="H5282" t="s">
        <v>17633</v>
      </c>
    </row>
    <row r="5283" spans="1:8">
      <c r="A5283" t="n">
        <v>5283</v>
      </c>
      <c r="B5283" t="s">
        <v>1</v>
      </c>
      <c r="C5283" s="1" t="n">
        <v>42151.84618055556</v>
      </c>
      <c r="D5283" t="s">
        <v>17634</v>
      </c>
      <c r="E5283" t="s">
        <v>17635</v>
      </c>
      <c r="F5283" t="s">
        <v>17636</v>
      </c>
      <c r="G5283" t="s">
        <v>17637</v>
      </c>
      <c r="H5283" t="s">
        <v>17638</v>
      </c>
    </row>
    <row r="5284" spans="1:8">
      <c r="A5284" t="n">
        <v>5284</v>
      </c>
      <c r="B5284" t="s">
        <v>8</v>
      </c>
      <c r="C5284" s="1" t="n">
        <v>41940.84001157407</v>
      </c>
      <c r="D5284" t="s">
        <v>17639</v>
      </c>
      <c r="E5284" t="s">
        <v>17640</v>
      </c>
      <c r="F5284" t="s">
        <v>555</v>
      </c>
      <c r="G5284" t="s">
        <v>17641</v>
      </c>
      <c r="H5284" t="s">
        <v>17642</v>
      </c>
    </row>
    <row r="5285" spans="1:8">
      <c r="A5285" t="n">
        <v>5285</v>
      </c>
      <c r="B5285" t="s">
        <v>8</v>
      </c>
      <c r="C5285" s="1" t="n">
        <v>42128.97800925926</v>
      </c>
      <c r="D5285" t="s">
        <v>17643</v>
      </c>
      <c r="E5285" t="s">
        <v>4451</v>
      </c>
      <c r="F5285" t="s">
        <v>210</v>
      </c>
      <c r="G5285" t="s">
        <v>17644</v>
      </c>
      <c r="H5285" t="s">
        <v>17645</v>
      </c>
    </row>
    <row r="5286" spans="1:8">
      <c r="A5286" t="n">
        <v>5286</v>
      </c>
      <c r="B5286" t="s">
        <v>8</v>
      </c>
      <c r="C5286" s="1" t="n">
        <v>42420.08980324074</v>
      </c>
      <c r="D5286" t="s">
        <v>17646</v>
      </c>
      <c r="E5286" t="s">
        <v>25</v>
      </c>
      <c r="F5286" t="s">
        <v>15463</v>
      </c>
      <c r="G5286" t="s">
        <v>17647</v>
      </c>
      <c r="H5286" t="s">
        <v>17648</v>
      </c>
    </row>
    <row r="5287" spans="1:8">
      <c r="A5287" t="n">
        <v>5287</v>
      </c>
      <c r="B5287" t="s">
        <v>8</v>
      </c>
      <c r="C5287" s="1" t="n">
        <v>42009.729375</v>
      </c>
      <c r="D5287" t="s">
        <v>17649</v>
      </c>
      <c r="E5287" t="s">
        <v>9224</v>
      </c>
      <c r="F5287" t="s">
        <v>17650</v>
      </c>
      <c r="G5287" t="s">
        <v>17651</v>
      </c>
      <c r="H5287" t="s">
        <v>17652</v>
      </c>
    </row>
    <row r="5288" spans="1:8">
      <c r="A5288" t="n">
        <v>5288</v>
      </c>
      <c r="B5288" t="s">
        <v>8</v>
      </c>
      <c r="C5288" s="1" t="n">
        <v>41934.63871527778</v>
      </c>
      <c r="D5288" t="s">
        <v>17653</v>
      </c>
      <c r="E5288" t="s">
        <v>9725</v>
      </c>
      <c r="F5288" t="s">
        <v>17654</v>
      </c>
      <c r="G5288" t="s">
        <v>17655</v>
      </c>
      <c r="H5288" t="s">
        <v>17656</v>
      </c>
    </row>
    <row r="5289" spans="1:8">
      <c r="A5289" t="n">
        <v>5289</v>
      </c>
      <c r="B5289" t="s">
        <v>1</v>
      </c>
      <c r="C5289" s="1" t="n">
        <v>42247.46516203704</v>
      </c>
      <c r="D5289" t="s">
        <v>17657</v>
      </c>
      <c r="E5289" t="s">
        <v>55</v>
      </c>
      <c r="F5289" t="s">
        <v>56</v>
      </c>
      <c r="G5289">
        <f>?utf-8?B?VGhlIERhaWx5IDIwMjogVGVkIENydXrigJlzIGRh?=
 =?utf-8?B?ZCBlbWJyYWNlcyBhbiBhdHRhY2sgZG9nIHJvbGU=?=</f>
        <v/>
      </c>
      <c r="H5289" t="s">
        <v>17658</v>
      </c>
    </row>
    <row r="5290" spans="1:8">
      <c r="A5290" t="n">
        <v>5290</v>
      </c>
      <c r="B5290" t="s">
        <v>1</v>
      </c>
      <c r="C5290" s="1" t="n">
        <v>42102.10655092593</v>
      </c>
      <c r="D5290" t="s">
        <v>17659</v>
      </c>
      <c r="E5290" t="s">
        <v>1108</v>
      </c>
      <c r="F5290" t="s">
        <v>48</v>
      </c>
      <c r="G5290" t="s">
        <v>12116</v>
      </c>
      <c r="H5290" t="s">
        <v>17660</v>
      </c>
    </row>
    <row r="5291" spans="1:8">
      <c r="A5291" t="n">
        <v>5291</v>
      </c>
      <c r="B5291" t="s">
        <v>8</v>
      </c>
      <c r="C5291" s="1" t="n">
        <v>42270.97480324074</v>
      </c>
      <c r="D5291" t="s">
        <v>17661</v>
      </c>
      <c r="E5291" t="s">
        <v>25</v>
      </c>
      <c r="F5291" t="s">
        <v>145</v>
      </c>
      <c r="G5291" t="s">
        <v>17662</v>
      </c>
      <c r="H5291" t="s">
        <v>17663</v>
      </c>
    </row>
    <row r="5292" spans="1:8">
      <c r="A5292" t="n">
        <v>5292</v>
      </c>
      <c r="B5292" t="s">
        <v>8</v>
      </c>
      <c r="C5292" s="1" t="n">
        <v>41255.80890046297</v>
      </c>
      <c r="D5292" t="s">
        <v>17664</v>
      </c>
      <c r="E5292" t="s">
        <v>5467</v>
      </c>
      <c r="F5292" t="s">
        <v>6450</v>
      </c>
      <c r="G5292" t="s">
        <v>17665</v>
      </c>
      <c r="H5292" t="s">
        <v>17666</v>
      </c>
    </row>
    <row r="5293" spans="1:8">
      <c r="A5293" t="n">
        <v>5293</v>
      </c>
      <c r="B5293" t="s">
        <v>8</v>
      </c>
      <c r="C5293" s="1" t="n">
        <v>42176.60474537037</v>
      </c>
      <c r="D5293" t="s">
        <v>17667</v>
      </c>
      <c r="E5293" t="s">
        <v>17668</v>
      </c>
      <c r="F5293" t="s">
        <v>52</v>
      </c>
      <c r="G5293" t="s">
        <v>17669</v>
      </c>
      <c r="H5293" t="s">
        <v>17670</v>
      </c>
    </row>
    <row r="5294" spans="1:8">
      <c r="A5294" t="n">
        <v>5294</v>
      </c>
      <c r="B5294" t="s">
        <v>8</v>
      </c>
      <c r="C5294" s="1" t="n">
        <v>40411.59430555555</v>
      </c>
      <c r="D5294" t="s">
        <v>17671</v>
      </c>
      <c r="E5294" t="s">
        <v>7873</v>
      </c>
      <c r="F5294" t="s">
        <v>25</v>
      </c>
      <c r="G5294" t="s">
        <v>17672</v>
      </c>
      <c r="H5294" t="s">
        <v>17673</v>
      </c>
    </row>
    <row r="5295" spans="1:8">
      <c r="A5295" t="n">
        <v>5295</v>
      </c>
      <c r="B5295" t="s">
        <v>8</v>
      </c>
      <c r="C5295" s="1" t="n">
        <v>42339.10949074074</v>
      </c>
      <c r="D5295" t="s">
        <v>17674</v>
      </c>
      <c r="E5295" t="s">
        <v>25</v>
      </c>
      <c r="F5295" t="s">
        <v>24</v>
      </c>
      <c r="G5295" t="s">
        <v>17675</v>
      </c>
      <c r="H5295" t="s">
        <v>17676</v>
      </c>
    </row>
    <row r="5296" spans="1:8">
      <c r="A5296" t="n">
        <v>5296</v>
      </c>
      <c r="B5296" t="s">
        <v>8</v>
      </c>
      <c r="C5296" s="1" t="n">
        <v>42094.64715277778</v>
      </c>
      <c r="D5296" t="s">
        <v>17677</v>
      </c>
      <c r="E5296" t="s">
        <v>6867</v>
      </c>
      <c r="F5296" t="s">
        <v>17678</v>
      </c>
      <c r="G5296" t="s">
        <v>17679</v>
      </c>
      <c r="H5296" t="s">
        <v>17680</v>
      </c>
    </row>
    <row r="5297" spans="1:8">
      <c r="A5297" t="n">
        <v>5297</v>
      </c>
      <c r="B5297" t="s">
        <v>8</v>
      </c>
      <c r="C5297" s="1" t="n">
        <v>41904.57877314815</v>
      </c>
      <c r="D5297" t="s">
        <v>17681</v>
      </c>
      <c r="E5297" t="s">
        <v>581</v>
      </c>
      <c r="F5297" t="s">
        <v>17682</v>
      </c>
      <c r="G5297" t="s">
        <v>17683</v>
      </c>
      <c r="H5297" t="s">
        <v>17684</v>
      </c>
    </row>
    <row r="5298" spans="1:8">
      <c r="A5298" t="n">
        <v>5298</v>
      </c>
      <c r="B5298" t="s">
        <v>8</v>
      </c>
      <c r="C5298" s="1" t="n">
        <v>42132.04040509259</v>
      </c>
      <c r="D5298" t="s">
        <v>17685</v>
      </c>
      <c r="E5298" t="s">
        <v>1238</v>
      </c>
      <c r="F5298" t="s">
        <v>6675</v>
      </c>
      <c r="G5298" t="s">
        <v>17686</v>
      </c>
      <c r="H5298" t="s">
        <v>17687</v>
      </c>
    </row>
    <row r="5299" spans="1:8">
      <c r="A5299" t="n">
        <v>5299</v>
      </c>
      <c r="B5299" t="s">
        <v>8</v>
      </c>
      <c r="C5299" s="1" t="n">
        <v>42410.21412037037</v>
      </c>
      <c r="D5299" t="s">
        <v>17688</v>
      </c>
      <c r="E5299" t="s">
        <v>25</v>
      </c>
      <c r="F5299" t="s">
        <v>43</v>
      </c>
      <c r="G5299" t="s">
        <v>17689</v>
      </c>
      <c r="H5299" t="s">
        <v>17690</v>
      </c>
    </row>
    <row r="5300" spans="1:8">
      <c r="A5300" t="n">
        <v>5300</v>
      </c>
      <c r="B5300" t="s">
        <v>8</v>
      </c>
      <c r="C5300" s="1" t="n">
        <v>41983.61341435185</v>
      </c>
      <c r="D5300" t="s">
        <v>17691</v>
      </c>
      <c r="E5300" t="s">
        <v>17692</v>
      </c>
      <c r="F5300" t="s">
        <v>56</v>
      </c>
      <c r="G5300" t="s">
        <v>17693</v>
      </c>
      <c r="H5300" t="s">
        <v>17694</v>
      </c>
    </row>
    <row r="5301" spans="1:8">
      <c r="A5301" t="n">
        <v>5301</v>
      </c>
      <c r="B5301" t="s">
        <v>8</v>
      </c>
      <c r="C5301" s="1" t="n">
        <v>41402.93091435185</v>
      </c>
      <c r="D5301" t="s">
        <v>17695</v>
      </c>
      <c r="E5301" t="s">
        <v>17696</v>
      </c>
      <c r="F5301" t="s">
        <v>17697</v>
      </c>
      <c r="G5301" t="s">
        <v>17698</v>
      </c>
      <c r="H5301" t="s">
        <v>17699</v>
      </c>
    </row>
    <row r="5302" spans="1:8">
      <c r="A5302" t="n">
        <v>5302</v>
      </c>
      <c r="B5302" t="s">
        <v>8</v>
      </c>
      <c r="C5302" s="1" t="n">
        <v>42184.00983796296</v>
      </c>
      <c r="D5302" t="s">
        <v>17700</v>
      </c>
      <c r="E5302" t="s">
        <v>24</v>
      </c>
      <c r="F5302" t="s">
        <v>25</v>
      </c>
      <c r="G5302" t="s">
        <v>17701</v>
      </c>
      <c r="H5302" t="s">
        <v>17702</v>
      </c>
    </row>
    <row r="5303" spans="1:8">
      <c r="A5303" t="n">
        <v>5303</v>
      </c>
      <c r="B5303" t="s">
        <v>8</v>
      </c>
      <c r="C5303" s="1" t="n">
        <v>40590.78143518518</v>
      </c>
      <c r="D5303" t="s">
        <v>17703</v>
      </c>
      <c r="E5303" t="s">
        <v>17704</v>
      </c>
      <c r="F5303" t="s">
        <v>56</v>
      </c>
      <c r="G5303" t="s">
        <v>17705</v>
      </c>
      <c r="H5303" t="s">
        <v>17706</v>
      </c>
    </row>
    <row r="5304" spans="1:8">
      <c r="A5304" t="n">
        <v>5304</v>
      </c>
      <c r="B5304" t="s">
        <v>8</v>
      </c>
      <c r="C5304" s="1" t="n">
        <v>39770.07502314815</v>
      </c>
      <c r="D5304" t="s">
        <v>17707</v>
      </c>
      <c r="E5304" t="s">
        <v>1808</v>
      </c>
      <c r="F5304" t="s">
        <v>387</v>
      </c>
      <c r="G5304" t="s">
        <v>17708</v>
      </c>
      <c r="H5304" t="s">
        <v>17709</v>
      </c>
    </row>
    <row r="5305" spans="1:8">
      <c r="A5305" t="n">
        <v>5305</v>
      </c>
      <c r="B5305" t="s">
        <v>8</v>
      </c>
      <c r="C5305" s="1" t="n">
        <v>42253.86689814815</v>
      </c>
      <c r="D5305" t="s">
        <v>17710</v>
      </c>
      <c r="E5305" t="s">
        <v>25</v>
      </c>
      <c r="F5305" t="s">
        <v>348</v>
      </c>
      <c r="G5305" t="s">
        <v>17711</v>
      </c>
      <c r="H5305" t="s">
        <v>17712</v>
      </c>
    </row>
    <row r="5306" spans="1:8">
      <c r="A5306" t="n">
        <v>5306</v>
      </c>
      <c r="B5306" t="s">
        <v>8</v>
      </c>
      <c r="C5306" s="1" t="n">
        <v>40891.696875</v>
      </c>
      <c r="D5306" t="s">
        <v>17713</v>
      </c>
      <c r="E5306" t="s">
        <v>2983</v>
      </c>
      <c r="F5306" t="s">
        <v>17714</v>
      </c>
      <c r="G5306" t="s">
        <v>17715</v>
      </c>
      <c r="H5306" t="s">
        <v>17716</v>
      </c>
    </row>
    <row r="5307" spans="1:8">
      <c r="A5307" t="n">
        <v>5307</v>
      </c>
      <c r="B5307" t="s">
        <v>8</v>
      </c>
      <c r="C5307" s="1" t="n">
        <v>42076.58006944445</v>
      </c>
      <c r="D5307" t="s">
        <v>17717</v>
      </c>
      <c r="E5307" t="s">
        <v>25</v>
      </c>
      <c r="F5307" t="s">
        <v>179</v>
      </c>
      <c r="G5307" t="s">
        <v>17718</v>
      </c>
      <c r="H5307" t="s">
        <v>17719</v>
      </c>
    </row>
    <row r="5308" spans="1:8">
      <c r="A5308" t="n">
        <v>5308</v>
      </c>
      <c r="B5308" t="s">
        <v>8</v>
      </c>
      <c r="C5308" s="1" t="n">
        <v>42269.86570601852</v>
      </c>
      <c r="D5308" t="s">
        <v>17720</v>
      </c>
      <c r="E5308" t="s">
        <v>1208</v>
      </c>
      <c r="F5308" t="s">
        <v>262</v>
      </c>
      <c r="G5308" t="s">
        <v>17721</v>
      </c>
      <c r="H5308" t="s">
        <v>17722</v>
      </c>
    </row>
    <row r="5309" spans="1:8">
      <c r="A5309" t="n">
        <v>5309</v>
      </c>
      <c r="B5309" t="s">
        <v>8</v>
      </c>
      <c r="C5309" s="1" t="n">
        <v>39759.90362268518</v>
      </c>
      <c r="D5309" t="s">
        <v>17723</v>
      </c>
      <c r="E5309" t="s">
        <v>5062</v>
      </c>
      <c r="F5309" t="s">
        <v>17724</v>
      </c>
      <c r="G5309" t="s">
        <v>17725</v>
      </c>
      <c r="H5309" t="s">
        <v>17726</v>
      </c>
    </row>
    <row r="5310" spans="1:8">
      <c r="A5310" t="n">
        <v>5310</v>
      </c>
      <c r="B5310" t="s">
        <v>8</v>
      </c>
      <c r="C5310" s="1" t="n">
        <v>42275.01659722222</v>
      </c>
      <c r="D5310" t="s">
        <v>17727</v>
      </c>
      <c r="E5310" t="s">
        <v>24</v>
      </c>
      <c r="F5310" t="s">
        <v>25</v>
      </c>
      <c r="G5310" t="s">
        <v>17728</v>
      </c>
      <c r="H5310" t="s">
        <v>17729</v>
      </c>
    </row>
    <row r="5311" spans="1:8">
      <c r="A5311" t="n">
        <v>5311</v>
      </c>
      <c r="B5311" t="s">
        <v>8</v>
      </c>
      <c r="C5311" s="1" t="n">
        <v>42418.83421296296</v>
      </c>
      <c r="D5311" t="s">
        <v>17730</v>
      </c>
      <c r="E5311" t="s">
        <v>2880</v>
      </c>
      <c r="F5311" t="s">
        <v>2880</v>
      </c>
      <c r="G5311" t="s">
        <v>17731</v>
      </c>
      <c r="H5311" t="s">
        <v>17732</v>
      </c>
    </row>
    <row r="5312" spans="1:8">
      <c r="A5312" t="n">
        <v>5312</v>
      </c>
      <c r="B5312" t="s">
        <v>8</v>
      </c>
      <c r="C5312" s="1" t="n">
        <v>42026.63546296296</v>
      </c>
      <c r="D5312" t="s">
        <v>17733</v>
      </c>
      <c r="E5312">
        <f>?Windows-1252?Q?Carlos_M=2E_V=E1zquez?= &lt;vazquez@law.georgetown.edu&gt;</f>
        <v/>
      </c>
      <c r="F5312" t="s">
        <v>17734</v>
      </c>
      <c r="G5312" t="s">
        <v>17735</v>
      </c>
      <c r="H5312" t="s">
        <v>17736</v>
      </c>
    </row>
    <row r="5313" spans="1:8">
      <c r="A5313" t="n">
        <v>5313</v>
      </c>
      <c r="B5313" t="s">
        <v>8</v>
      </c>
      <c r="C5313" s="1" t="n">
        <v>41973.82465277778</v>
      </c>
      <c r="D5313" t="s">
        <v>17737</v>
      </c>
      <c r="E5313" t="s">
        <v>8532</v>
      </c>
      <c r="F5313" t="s">
        <v>17738</v>
      </c>
      <c r="G5313" t="s">
        <v>17739</v>
      </c>
      <c r="H5313" t="s">
        <v>17740</v>
      </c>
    </row>
    <row r="5314" spans="1:8">
      <c r="A5314" t="n">
        <v>5314</v>
      </c>
      <c r="B5314" t="s">
        <v>8</v>
      </c>
      <c r="C5314" s="1" t="n">
        <v>41658.38877314814</v>
      </c>
      <c r="D5314" t="s">
        <v>17741</v>
      </c>
      <c r="E5314" t="s">
        <v>6203</v>
      </c>
      <c r="F5314" t="s">
        <v>25</v>
      </c>
      <c r="G5314" t="s">
        <v>17742</v>
      </c>
      <c r="H5314" t="s">
        <v>17743</v>
      </c>
    </row>
    <row r="5315" spans="1:8">
      <c r="A5315" t="n">
        <v>5315</v>
      </c>
      <c r="B5315" t="s">
        <v>8</v>
      </c>
      <c r="C5315" s="1" t="n">
        <v>42085.79810185185</v>
      </c>
      <c r="D5315" t="s">
        <v>17744</v>
      </c>
      <c r="E5315" t="s">
        <v>17745</v>
      </c>
      <c r="F5315" t="s">
        <v>387</v>
      </c>
      <c r="G5315" t="s">
        <v>17746</v>
      </c>
      <c r="H5315" t="s">
        <v>17747</v>
      </c>
    </row>
    <row r="5316" spans="1:8">
      <c r="A5316" t="n">
        <v>5316</v>
      </c>
      <c r="B5316" t="s">
        <v>8</v>
      </c>
      <c r="C5316" s="1" t="n">
        <v>41735.91387731482</v>
      </c>
      <c r="D5316" t="s">
        <v>17748</v>
      </c>
      <c r="E5316" t="s">
        <v>25</v>
      </c>
      <c r="F5316" t="s">
        <v>6547</v>
      </c>
      <c r="G5316" t="s">
        <v>17749</v>
      </c>
      <c r="H5316" t="s">
        <v>17750</v>
      </c>
    </row>
    <row r="5317" spans="1:8">
      <c r="A5317" t="n">
        <v>5317</v>
      </c>
      <c r="B5317" t="s">
        <v>8</v>
      </c>
      <c r="C5317" s="1" t="n">
        <v>41799.09195601852</v>
      </c>
      <c r="D5317" t="s">
        <v>17751</v>
      </c>
      <c r="E5317" t="s">
        <v>25</v>
      </c>
      <c r="F5317" t="s">
        <v>5506</v>
      </c>
      <c r="G5317" t="s">
        <v>17752</v>
      </c>
      <c r="H5317" t="s">
        <v>17753</v>
      </c>
    </row>
    <row r="5318" spans="1:8">
      <c r="A5318" t="n">
        <v>5318</v>
      </c>
      <c r="B5318" t="s">
        <v>8</v>
      </c>
      <c r="C5318" s="1" t="n">
        <v>39625.62451388889</v>
      </c>
      <c r="D5318" t="s">
        <v>17754</v>
      </c>
      <c r="E5318" t="s">
        <v>3272</v>
      </c>
      <c r="F5318" t="s">
        <v>17755</v>
      </c>
      <c r="G5318" t="s">
        <v>17756</v>
      </c>
      <c r="H5318" t="s">
        <v>17757</v>
      </c>
    </row>
    <row r="5319" spans="1:8">
      <c r="A5319" t="n">
        <v>5319</v>
      </c>
      <c r="B5319" t="s">
        <v>8</v>
      </c>
      <c r="C5319" s="1" t="n">
        <v>42317.92203703704</v>
      </c>
      <c r="D5319" t="s">
        <v>17758</v>
      </c>
      <c r="E5319" t="s">
        <v>25</v>
      </c>
      <c r="F5319" t="s">
        <v>7581</v>
      </c>
      <c r="G5319" t="s">
        <v>17759</v>
      </c>
      <c r="H5319" t="s">
        <v>17760</v>
      </c>
    </row>
    <row r="5320" spans="1:8">
      <c r="A5320" t="n">
        <v>5320</v>
      </c>
      <c r="B5320" t="s">
        <v>8</v>
      </c>
      <c r="C5320" s="1" t="n">
        <v>42290.875</v>
      </c>
      <c r="D5320" t="s">
        <v>17761</v>
      </c>
      <c r="E5320" t="s">
        <v>17762</v>
      </c>
      <c r="F5320" t="s">
        <v>4078</v>
      </c>
      <c r="G5320" t="s">
        <v>17763</v>
      </c>
      <c r="H5320" t="s">
        <v>17764</v>
      </c>
    </row>
    <row r="5321" spans="1:8">
      <c r="A5321" t="n">
        <v>5321</v>
      </c>
      <c r="B5321" t="s">
        <v>8</v>
      </c>
      <c r="C5321" s="1" t="n">
        <v>39699.80885416667</v>
      </c>
      <c r="D5321" t="s">
        <v>17765</v>
      </c>
      <c r="E5321" t="s">
        <v>376</v>
      </c>
      <c r="F5321" t="s">
        <v>17766</v>
      </c>
      <c r="G5321" t="s">
        <v>17767</v>
      </c>
      <c r="H5321" t="s">
        <v>17768</v>
      </c>
    </row>
    <row r="5322" spans="1:8">
      <c r="A5322" t="n">
        <v>5322</v>
      </c>
      <c r="B5322" t="s">
        <v>8</v>
      </c>
      <c r="C5322" s="1" t="n">
        <v>42255.84076388889</v>
      </c>
      <c r="D5322" t="s">
        <v>17769</v>
      </c>
      <c r="E5322" t="s">
        <v>25</v>
      </c>
      <c r="F5322" t="s">
        <v>17770</v>
      </c>
      <c r="G5322" t="s">
        <v>17771</v>
      </c>
      <c r="H5322" t="s">
        <v>17772</v>
      </c>
    </row>
    <row r="5323" spans="1:8">
      <c r="A5323" t="n">
        <v>5323</v>
      </c>
      <c r="B5323" t="s">
        <v>8</v>
      </c>
      <c r="C5323" s="1" t="n">
        <v>42300.04582175926</v>
      </c>
      <c r="D5323" t="s">
        <v>17773</v>
      </c>
      <c r="E5323" t="s">
        <v>3168</v>
      </c>
      <c r="F5323" t="s">
        <v>17774</v>
      </c>
      <c r="G5323" t="s">
        <v>17775</v>
      </c>
      <c r="H5323" t="s">
        <v>17776</v>
      </c>
    </row>
    <row r="5324" spans="1:8">
      <c r="A5324" t="n">
        <v>5324</v>
      </c>
      <c r="B5324" t="s">
        <v>8</v>
      </c>
      <c r="C5324" s="1" t="n">
        <v>39609.67172453704</v>
      </c>
      <c r="D5324" t="s">
        <v>17777</v>
      </c>
      <c r="E5324" t="s">
        <v>361</v>
      </c>
      <c r="F5324" t="s">
        <v>20</v>
      </c>
      <c r="G5324" t="s">
        <v>17778</v>
      </c>
      <c r="H5324" t="s">
        <v>17779</v>
      </c>
    </row>
    <row r="5325" spans="1:8">
      <c r="A5325" t="n">
        <v>5325</v>
      </c>
      <c r="B5325" t="s">
        <v>8</v>
      </c>
      <c r="C5325" s="1" t="n">
        <v>41911.74997685185</v>
      </c>
      <c r="D5325" t="s">
        <v>17780</v>
      </c>
      <c r="E5325" t="s">
        <v>67</v>
      </c>
      <c r="F5325" t="s">
        <v>68</v>
      </c>
      <c r="G5325" t="s">
        <v>17781</v>
      </c>
      <c r="H5325" t="s">
        <v>17782</v>
      </c>
    </row>
    <row r="5326" spans="1:8">
      <c r="A5326" t="n">
        <v>5326</v>
      </c>
      <c r="B5326" t="s">
        <v>8</v>
      </c>
      <c r="C5326" s="1" t="n">
        <v>41203.06155092592</v>
      </c>
      <c r="D5326" t="s">
        <v>17783</v>
      </c>
      <c r="E5326" t="s">
        <v>3574</v>
      </c>
      <c r="F5326" t="s">
        <v>25</v>
      </c>
      <c r="G5326" t="s">
        <v>17784</v>
      </c>
      <c r="H5326" t="s">
        <v>17785</v>
      </c>
    </row>
    <row r="5327" spans="1:8">
      <c r="A5327" t="n">
        <v>5327</v>
      </c>
      <c r="B5327" t="s">
        <v>8</v>
      </c>
      <c r="C5327" s="1" t="n">
        <v>40493.79135416666</v>
      </c>
      <c r="D5327" t="s">
        <v>17786</v>
      </c>
      <c r="E5327" t="s">
        <v>972</v>
      </c>
      <c r="F5327" t="s">
        <v>6938</v>
      </c>
      <c r="G5327" t="s">
        <v>17787</v>
      </c>
      <c r="H5327" t="s">
        <v>17788</v>
      </c>
    </row>
    <row r="5328" spans="1:8">
      <c r="A5328" t="n">
        <v>5328</v>
      </c>
      <c r="B5328" t="s">
        <v>8</v>
      </c>
      <c r="C5328" s="1" t="n">
        <v>41794.55395833333</v>
      </c>
      <c r="D5328" t="s">
        <v>17789</v>
      </c>
      <c r="E5328" t="s">
        <v>1009</v>
      </c>
      <c r="F5328" t="s">
        <v>17790</v>
      </c>
      <c r="G5328" t="s">
        <v>17791</v>
      </c>
      <c r="H5328" t="s">
        <v>17792</v>
      </c>
    </row>
    <row r="5329" spans="1:8">
      <c r="A5329" t="n">
        <v>5329</v>
      </c>
      <c r="B5329" t="s">
        <v>8</v>
      </c>
      <c r="C5329" s="1" t="n">
        <v>39730.57712962963</v>
      </c>
      <c r="D5329" t="s">
        <v>17793</v>
      </c>
      <c r="E5329" t="s">
        <v>1351</v>
      </c>
      <c r="F5329" t="s">
        <v>17794</v>
      </c>
      <c r="G5329" t="s">
        <v>17795</v>
      </c>
      <c r="H5329" t="s">
        <v>17796</v>
      </c>
    </row>
    <row r="5330" spans="1:8">
      <c r="A5330" t="n">
        <v>5330</v>
      </c>
      <c r="B5330" t="s">
        <v>8</v>
      </c>
      <c r="C5330" s="1" t="n">
        <v>42068.93912037037</v>
      </c>
      <c r="D5330" t="s">
        <v>17797</v>
      </c>
      <c r="E5330" t="s">
        <v>5580</v>
      </c>
      <c r="F5330" t="s">
        <v>17798</v>
      </c>
      <c r="G5330" t="s">
        <v>17799</v>
      </c>
      <c r="H5330" t="s">
        <v>17800</v>
      </c>
    </row>
    <row r="5331" spans="1:8">
      <c r="A5331" t="n">
        <v>5331</v>
      </c>
      <c r="B5331" t="s">
        <v>8</v>
      </c>
      <c r="C5331" s="1" t="n">
        <v>42191.55965277777</v>
      </c>
      <c r="D5331" t="s">
        <v>17801</v>
      </c>
      <c r="E5331" t="s">
        <v>1238</v>
      </c>
      <c r="F5331" t="s">
        <v>6203</v>
      </c>
      <c r="G5331" t="s">
        <v>13033</v>
      </c>
      <c r="H5331" t="s">
        <v>17802</v>
      </c>
    </row>
    <row r="5332" spans="1:8">
      <c r="A5332" t="n">
        <v>5332</v>
      </c>
      <c r="B5332" t="s">
        <v>8</v>
      </c>
      <c r="C5332" s="1" t="n">
        <v>41549.84375</v>
      </c>
      <c r="D5332" t="s">
        <v>17803</v>
      </c>
      <c r="E5332" t="s">
        <v>8951</v>
      </c>
      <c r="F5332" t="s">
        <v>17804</v>
      </c>
      <c r="G5332" t="s">
        <v>17805</v>
      </c>
      <c r="H5332" t="s">
        <v>17806</v>
      </c>
    </row>
    <row r="5333" spans="1:8">
      <c r="A5333" t="n">
        <v>5333</v>
      </c>
      <c r="B5333" t="s">
        <v>8</v>
      </c>
      <c r="C5333" s="1" t="n">
        <v>41130.79283564815</v>
      </c>
      <c r="D5333" t="s">
        <v>17807</v>
      </c>
      <c r="E5333" t="s">
        <v>17808</v>
      </c>
      <c r="F5333" t="s">
        <v>25</v>
      </c>
      <c r="G5333" t="s">
        <v>17809</v>
      </c>
      <c r="H5333" t="s">
        <v>17810</v>
      </c>
    </row>
    <row r="5334" spans="1:8">
      <c r="A5334" t="n">
        <v>5334</v>
      </c>
      <c r="B5334" t="s">
        <v>1</v>
      </c>
      <c r="C5334" s="1" t="n">
        <v>42160.96771990741</v>
      </c>
      <c r="D5334" t="s">
        <v>17811</v>
      </c>
      <c r="E5334" t="s">
        <v>225</v>
      </c>
      <c r="F5334" t="s">
        <v>12714</v>
      </c>
      <c r="G5334" t="s">
        <v>17812</v>
      </c>
      <c r="H5334" t="s">
        <v>17813</v>
      </c>
    </row>
    <row r="5335" spans="1:8">
      <c r="A5335" t="n">
        <v>5335</v>
      </c>
      <c r="B5335" t="s">
        <v>1</v>
      </c>
      <c r="C5335" s="1" t="n">
        <v>42426.88465277778</v>
      </c>
      <c r="D5335" t="s">
        <v>17814</v>
      </c>
      <c r="E5335" t="s">
        <v>106</v>
      </c>
      <c r="F5335" t="s">
        <v>107</v>
      </c>
      <c r="G5335" t="s">
        <v>17815</v>
      </c>
      <c r="H5335" t="s">
        <v>17816</v>
      </c>
    </row>
    <row r="5336" spans="1:8">
      <c r="A5336" t="n">
        <v>5336</v>
      </c>
      <c r="B5336" t="s">
        <v>1</v>
      </c>
      <c r="C5336" s="1" t="n">
        <v>42305.6099537037</v>
      </c>
      <c r="D5336" t="s">
        <v>17817</v>
      </c>
      <c r="E5336" t="s">
        <v>9494</v>
      </c>
      <c r="F5336" t="s">
        <v>17818</v>
      </c>
      <c r="G5336" t="s">
        <v>17819</v>
      </c>
      <c r="H5336" t="s">
        <v>17820</v>
      </c>
    </row>
    <row r="5337" spans="1:8">
      <c r="A5337" t="n">
        <v>5337</v>
      </c>
      <c r="B5337" t="s">
        <v>8</v>
      </c>
      <c r="C5337" s="1" t="n">
        <v>39815.02214120371</v>
      </c>
      <c r="D5337" t="s">
        <v>17821</v>
      </c>
      <c r="E5337" t="s">
        <v>1808</v>
      </c>
      <c r="F5337" t="s">
        <v>387</v>
      </c>
      <c r="G5337" t="s"/>
      <c r="H5337" t="s">
        <v>17822</v>
      </c>
    </row>
    <row r="5338" spans="1:8">
      <c r="A5338" t="n">
        <v>5338</v>
      </c>
      <c r="B5338" t="s">
        <v>8</v>
      </c>
      <c r="C5338" s="1" t="n">
        <v>40894.79084490741</v>
      </c>
      <c r="D5338" t="s">
        <v>17823</v>
      </c>
      <c r="E5338" t="s">
        <v>25</v>
      </c>
      <c r="F5338" t="s">
        <v>10933</v>
      </c>
      <c r="G5338" t="s">
        <v>17824</v>
      </c>
      <c r="H5338" t="s">
        <v>17825</v>
      </c>
    </row>
    <row r="5339" spans="1:8">
      <c r="A5339" t="n">
        <v>5339</v>
      </c>
      <c r="B5339" t="s">
        <v>8</v>
      </c>
      <c r="C5339" s="1" t="n">
        <v>42105.07471064815</v>
      </c>
      <c r="D5339" t="s">
        <v>17826</v>
      </c>
      <c r="E5339" t="s">
        <v>25</v>
      </c>
      <c r="F5339" t="s">
        <v>11679</v>
      </c>
      <c r="G5339" t="s">
        <v>11719</v>
      </c>
      <c r="H5339" t="s">
        <v>17827</v>
      </c>
    </row>
    <row r="5340" spans="1:8">
      <c r="A5340" t="n">
        <v>5340</v>
      </c>
      <c r="B5340" t="s">
        <v>8</v>
      </c>
      <c r="C5340" s="1" t="n">
        <v>41656.59721064815</v>
      </c>
      <c r="D5340" t="s">
        <v>17828</v>
      </c>
      <c r="E5340" t="s">
        <v>17829</v>
      </c>
      <c r="F5340" t="s">
        <v>25</v>
      </c>
      <c r="G5340" t="s">
        <v>17830</v>
      </c>
      <c r="H5340" t="s">
        <v>17831</v>
      </c>
    </row>
    <row r="5341" spans="1:8">
      <c r="A5341" t="n">
        <v>5341</v>
      </c>
      <c r="B5341" t="s">
        <v>8</v>
      </c>
      <c r="C5341" s="1" t="n">
        <v>39754.49939814815</v>
      </c>
      <c r="D5341" t="s">
        <v>17832</v>
      </c>
      <c r="E5341" t="s">
        <v>56</v>
      </c>
      <c r="F5341" t="s">
        <v>56</v>
      </c>
      <c r="G5341" t="s">
        <v>17833</v>
      </c>
      <c r="H5341" t="s">
        <v>17834</v>
      </c>
    </row>
    <row r="5342" spans="1:8">
      <c r="A5342" t="n">
        <v>5342</v>
      </c>
      <c r="B5342" t="s">
        <v>8</v>
      </c>
      <c r="C5342" s="1" t="n">
        <v>42380.86236111111</v>
      </c>
      <c r="D5342" t="s">
        <v>17835</v>
      </c>
      <c r="E5342" t="s">
        <v>17836</v>
      </c>
      <c r="F5342" t="s">
        <v>52</v>
      </c>
      <c r="G5342" t="s">
        <v>17837</v>
      </c>
      <c r="H5342" t="s">
        <v>17838</v>
      </c>
    </row>
    <row r="5343" spans="1:8">
      <c r="A5343" t="n">
        <v>5343</v>
      </c>
      <c r="B5343" t="s">
        <v>8</v>
      </c>
      <c r="C5343" s="1" t="n">
        <v>42233.57637731481</v>
      </c>
      <c r="D5343" t="s">
        <v>17839</v>
      </c>
      <c r="E5343" t="s">
        <v>17840</v>
      </c>
      <c r="F5343" t="s">
        <v>56</v>
      </c>
      <c r="G5343" t="s">
        <v>17841</v>
      </c>
      <c r="H5343" t="s">
        <v>17842</v>
      </c>
    </row>
    <row r="5344" spans="1:8">
      <c r="A5344" t="n">
        <v>5344</v>
      </c>
      <c r="B5344" t="s">
        <v>8</v>
      </c>
      <c r="C5344" s="1" t="n">
        <v>42185.68533564815</v>
      </c>
      <c r="D5344" t="s">
        <v>17843</v>
      </c>
      <c r="E5344" t="s">
        <v>17844</v>
      </c>
      <c r="F5344" t="s">
        <v>2394</v>
      </c>
      <c r="G5344" t="s">
        <v>17845</v>
      </c>
      <c r="H5344" t="s">
        <v>17846</v>
      </c>
    </row>
    <row r="5345" spans="1:8">
      <c r="A5345" t="n">
        <v>5345</v>
      </c>
      <c r="B5345" t="s">
        <v>8</v>
      </c>
      <c r="C5345" s="1" t="n">
        <v>41957.46857638889</v>
      </c>
      <c r="D5345" t="s">
        <v>17847</v>
      </c>
      <c r="E5345" t="s">
        <v>25</v>
      </c>
      <c r="F5345" t="s">
        <v>17848</v>
      </c>
      <c r="G5345" t="s">
        <v>17849</v>
      </c>
      <c r="H5345" t="s">
        <v>17850</v>
      </c>
    </row>
    <row r="5346" spans="1:8">
      <c r="A5346" t="n">
        <v>5346</v>
      </c>
      <c r="B5346" t="s">
        <v>8</v>
      </c>
      <c r="C5346" s="1" t="n">
        <v>39723.84489583333</v>
      </c>
      <c r="D5346" t="s">
        <v>17851</v>
      </c>
      <c r="E5346" t="s">
        <v>17852</v>
      </c>
      <c r="F5346" t="s">
        <v>56</v>
      </c>
      <c r="G5346" t="s">
        <v>17061</v>
      </c>
      <c r="H5346" t="s">
        <v>17853</v>
      </c>
    </row>
    <row r="5347" spans="1:8">
      <c r="A5347" t="n">
        <v>5347</v>
      </c>
      <c r="B5347" t="s">
        <v>8</v>
      </c>
      <c r="C5347" s="1" t="n">
        <v>41896.55236111111</v>
      </c>
      <c r="D5347" t="s">
        <v>17854</v>
      </c>
      <c r="E5347" t="s">
        <v>16144</v>
      </c>
      <c r="F5347" t="s">
        <v>52</v>
      </c>
      <c r="G5347" t="s">
        <v>17855</v>
      </c>
      <c r="H5347" t="s">
        <v>17856</v>
      </c>
    </row>
    <row r="5348" spans="1:8">
      <c r="A5348" t="n">
        <v>5348</v>
      </c>
      <c r="B5348" t="s">
        <v>1</v>
      </c>
      <c r="C5348" s="1" t="n">
        <v>42440.83881944444</v>
      </c>
      <c r="D5348" t="s">
        <v>17857</v>
      </c>
      <c r="E5348" t="s">
        <v>16031</v>
      </c>
      <c r="F5348" t="s">
        <v>17858</v>
      </c>
      <c r="G5348" t="s">
        <v>17859</v>
      </c>
      <c r="H5348" t="s">
        <v>17860</v>
      </c>
    </row>
    <row r="5349" spans="1:8">
      <c r="A5349" t="n">
        <v>5349</v>
      </c>
      <c r="B5349" t="s">
        <v>8</v>
      </c>
      <c r="C5349" s="1" t="n">
        <v>42054.70266203704</v>
      </c>
      <c r="D5349" t="s">
        <v>17861</v>
      </c>
      <c r="E5349" t="s">
        <v>17862</v>
      </c>
      <c r="F5349" t="s">
        <v>17863</v>
      </c>
      <c r="G5349" t="s">
        <v>17864</v>
      </c>
      <c r="H5349" t="s">
        <v>17865</v>
      </c>
    </row>
    <row r="5350" spans="1:8">
      <c r="A5350" t="n">
        <v>5350</v>
      </c>
      <c r="B5350" t="s">
        <v>8</v>
      </c>
      <c r="C5350" s="1" t="n">
        <v>39703.61006944445</v>
      </c>
      <c r="D5350" t="s">
        <v>17866</v>
      </c>
      <c r="E5350" t="s">
        <v>376</v>
      </c>
      <c r="F5350" t="s">
        <v>17867</v>
      </c>
      <c r="G5350" t="s">
        <v>17868</v>
      </c>
      <c r="H5350" t="s">
        <v>17869</v>
      </c>
    </row>
    <row r="5351" spans="1:8">
      <c r="A5351" t="n">
        <v>5351</v>
      </c>
      <c r="B5351" t="s">
        <v>1</v>
      </c>
      <c r="C5351" s="1" t="n">
        <v>42156.84564814815</v>
      </c>
      <c r="D5351" t="s">
        <v>17870</v>
      </c>
      <c r="E5351" t="s">
        <v>7840</v>
      </c>
      <c r="F5351" t="s">
        <v>25</v>
      </c>
      <c r="G5351" t="s">
        <v>7841</v>
      </c>
      <c r="H5351" t="s">
        <v>17871</v>
      </c>
    </row>
    <row r="5352" spans="1:8">
      <c r="A5352" t="n">
        <v>5352</v>
      </c>
      <c r="B5352" t="s">
        <v>1</v>
      </c>
      <c r="C5352" s="1" t="n">
        <v>41844.8356712963</v>
      </c>
      <c r="D5352" t="s">
        <v>17872</v>
      </c>
      <c r="E5352" t="s">
        <v>1355</v>
      </c>
      <c r="F5352" t="s">
        <v>56</v>
      </c>
      <c r="G5352" t="s">
        <v>17873</v>
      </c>
      <c r="H5352" t="s">
        <v>17874</v>
      </c>
    </row>
    <row r="5353" spans="1:8">
      <c r="A5353" t="n">
        <v>5353</v>
      </c>
      <c r="B5353" t="s">
        <v>8</v>
      </c>
      <c r="C5353" s="1" t="n">
        <v>42408.08475694444</v>
      </c>
      <c r="D5353" t="s">
        <v>17875</v>
      </c>
      <c r="E5353" t="s">
        <v>132</v>
      </c>
      <c r="F5353" t="s">
        <v>17876</v>
      </c>
      <c r="G5353" t="s">
        <v>6052</v>
      </c>
      <c r="H5353" t="s">
        <v>17877</v>
      </c>
    </row>
    <row r="5354" spans="1:8">
      <c r="A5354" t="n">
        <v>5354</v>
      </c>
      <c r="B5354" t="s">
        <v>1</v>
      </c>
      <c r="C5354" s="1" t="n">
        <v>42107.04651620371</v>
      </c>
      <c r="D5354" t="s">
        <v>17878</v>
      </c>
      <c r="E5354" t="s">
        <v>29</v>
      </c>
      <c r="F5354" t="s">
        <v>17879</v>
      </c>
      <c r="G5354" t="s">
        <v>17880</v>
      </c>
      <c r="H5354" t="s">
        <v>17881</v>
      </c>
    </row>
    <row r="5355" spans="1:8">
      <c r="A5355" t="n">
        <v>5355</v>
      </c>
      <c r="B5355" t="s">
        <v>8</v>
      </c>
      <c r="C5355" s="1" t="n">
        <v>41982.5036574074</v>
      </c>
      <c r="D5355" t="s">
        <v>17882</v>
      </c>
      <c r="E5355" t="s">
        <v>17883</v>
      </c>
      <c r="F5355" t="s">
        <v>17884</v>
      </c>
      <c r="G5355" t="s">
        <v>17885</v>
      </c>
      <c r="H5355" t="s">
        <v>17886</v>
      </c>
    </row>
    <row r="5356" spans="1:8">
      <c r="A5356" t="n">
        <v>5356</v>
      </c>
      <c r="B5356" t="s">
        <v>8</v>
      </c>
      <c r="C5356" s="1" t="n">
        <v>42130.67956018518</v>
      </c>
      <c r="D5356" t="s">
        <v>17887</v>
      </c>
      <c r="E5356" t="s">
        <v>24</v>
      </c>
      <c r="F5356" t="s">
        <v>25</v>
      </c>
      <c r="G5356" t="s">
        <v>17888</v>
      </c>
      <c r="H5356" t="s">
        <v>17889</v>
      </c>
    </row>
    <row r="5357" spans="1:8">
      <c r="A5357" t="n">
        <v>5357</v>
      </c>
      <c r="B5357" t="s">
        <v>8</v>
      </c>
      <c r="C5357" s="1" t="n">
        <v>41736.64893518519</v>
      </c>
      <c r="D5357" t="s">
        <v>17890</v>
      </c>
      <c r="E5357" t="s">
        <v>16964</v>
      </c>
      <c r="F5357" t="s">
        <v>16965</v>
      </c>
      <c r="H5357" t="s">
        <v>17891</v>
      </c>
    </row>
    <row r="5358" spans="1:8">
      <c r="A5358" t="n">
        <v>5358</v>
      </c>
      <c r="B5358" t="s">
        <v>8</v>
      </c>
      <c r="C5358" s="1" t="n">
        <v>41624.63162037037</v>
      </c>
      <c r="D5358" t="s">
        <v>17892</v>
      </c>
      <c r="E5358" t="s">
        <v>25</v>
      </c>
      <c r="F5358" t="s">
        <v>8766</v>
      </c>
      <c r="G5358" t="s">
        <v>8767</v>
      </c>
      <c r="H5358" t="s">
        <v>17893</v>
      </c>
    </row>
    <row r="5359" spans="1:8">
      <c r="A5359" t="n">
        <v>5359</v>
      </c>
      <c r="B5359" t="s">
        <v>1</v>
      </c>
      <c r="C5359" s="1" t="n">
        <v>42342.53505787037</v>
      </c>
      <c r="D5359" t="s">
        <v>17894</v>
      </c>
      <c r="E5359" t="s">
        <v>429</v>
      </c>
      <c r="F5359" t="s">
        <v>146</v>
      </c>
      <c r="G5359" t="s">
        <v>9676</v>
      </c>
      <c r="H5359" t="s">
        <v>17895</v>
      </c>
    </row>
    <row r="5360" spans="1:8">
      <c r="A5360" t="n">
        <v>5360</v>
      </c>
      <c r="B5360" t="s">
        <v>8</v>
      </c>
      <c r="C5360" s="1" t="n">
        <v>40926.12752314815</v>
      </c>
      <c r="D5360" t="s">
        <v>17896</v>
      </c>
      <c r="E5360" t="s">
        <v>7557</v>
      </c>
      <c r="F5360" t="s">
        <v>1264</v>
      </c>
      <c r="H5360" t="s">
        <v>17897</v>
      </c>
    </row>
    <row r="5361" spans="1:8">
      <c r="A5361" t="n">
        <v>5361</v>
      </c>
      <c r="B5361" t="s">
        <v>1</v>
      </c>
      <c r="C5361" s="1" t="n">
        <v>42387.89936342592</v>
      </c>
      <c r="D5361" t="s">
        <v>17898</v>
      </c>
      <c r="E5361" t="s">
        <v>24</v>
      </c>
      <c r="F5361" t="s">
        <v>25</v>
      </c>
      <c r="G5361" t="s">
        <v>17899</v>
      </c>
      <c r="H5361" t="s">
        <v>17900</v>
      </c>
    </row>
    <row r="5362" spans="1:8">
      <c r="A5362" t="n">
        <v>5362</v>
      </c>
      <c r="B5362" t="s">
        <v>8</v>
      </c>
      <c r="C5362" s="1" t="n">
        <v>39723.68590277778</v>
      </c>
      <c r="D5362" t="s">
        <v>17901</v>
      </c>
      <c r="E5362" t="s">
        <v>3851</v>
      </c>
      <c r="F5362" t="s">
        <v>17902</v>
      </c>
      <c r="G5362" t="s">
        <v>17903</v>
      </c>
      <c r="H5362" t="s">
        <v>17904</v>
      </c>
    </row>
    <row r="5363" spans="1:8">
      <c r="A5363" t="n">
        <v>5363</v>
      </c>
      <c r="B5363" t="s">
        <v>8</v>
      </c>
      <c r="C5363" s="1" t="n">
        <v>41333.87481481482</v>
      </c>
      <c r="D5363" t="s">
        <v>17905</v>
      </c>
      <c r="E5363" t="s">
        <v>12136</v>
      </c>
      <c r="F5363" t="s">
        <v>56</v>
      </c>
      <c r="G5363" t="s">
        <v>17906</v>
      </c>
      <c r="H5363" t="s">
        <v>17907</v>
      </c>
    </row>
    <row r="5364" spans="1:8">
      <c r="A5364" t="n">
        <v>5364</v>
      </c>
      <c r="B5364" t="s">
        <v>8</v>
      </c>
      <c r="C5364" s="1" t="n">
        <v>42124.80880787037</v>
      </c>
      <c r="D5364" t="s">
        <v>17908</v>
      </c>
      <c r="E5364" t="s">
        <v>25</v>
      </c>
      <c r="F5364" t="s">
        <v>17909</v>
      </c>
      <c r="G5364" t="s">
        <v>17910</v>
      </c>
      <c r="H5364" t="s">
        <v>17911</v>
      </c>
    </row>
    <row r="5365" spans="1:8">
      <c r="A5365" t="n">
        <v>5365</v>
      </c>
      <c r="B5365" t="s">
        <v>8</v>
      </c>
      <c r="C5365" s="1" t="n">
        <v>39590.63163194444</v>
      </c>
      <c r="D5365" t="s">
        <v>17912</v>
      </c>
      <c r="E5365" t="s">
        <v>289</v>
      </c>
      <c r="F5365" t="s">
        <v>20</v>
      </c>
      <c r="G5365" t="s">
        <v>17913</v>
      </c>
      <c r="H5365" t="s">
        <v>17914</v>
      </c>
    </row>
    <row r="5366" spans="1:8">
      <c r="A5366" t="n">
        <v>5366</v>
      </c>
      <c r="B5366" t="s">
        <v>8</v>
      </c>
      <c r="C5366" s="1" t="n">
        <v>41963.81386574074</v>
      </c>
      <c r="D5366" t="s">
        <v>17915</v>
      </c>
      <c r="E5366" t="s">
        <v>67</v>
      </c>
      <c r="F5366" t="s">
        <v>68</v>
      </c>
      <c r="G5366" t="s">
        <v>17916</v>
      </c>
      <c r="H5366" t="s">
        <v>17917</v>
      </c>
    </row>
    <row r="5367" spans="1:8">
      <c r="A5367" t="n">
        <v>5367</v>
      </c>
      <c r="B5367" t="s">
        <v>1</v>
      </c>
      <c r="C5367" s="1" t="n">
        <v>42244.87540509259</v>
      </c>
      <c r="D5367" t="s">
        <v>17918</v>
      </c>
      <c r="E5367" t="s">
        <v>145</v>
      </c>
      <c r="F5367" t="s">
        <v>25</v>
      </c>
      <c r="G5367" t="s">
        <v>17919</v>
      </c>
      <c r="H5367" t="s">
        <v>17920</v>
      </c>
    </row>
    <row r="5368" spans="1:8">
      <c r="A5368" t="n">
        <v>5368</v>
      </c>
      <c r="B5368" t="s">
        <v>8</v>
      </c>
      <c r="C5368" s="1" t="n">
        <v>42361.86065972222</v>
      </c>
      <c r="D5368" t="s">
        <v>17921</v>
      </c>
      <c r="E5368" t="s">
        <v>10123</v>
      </c>
      <c r="F5368" t="s">
        <v>25</v>
      </c>
      <c r="G5368" t="s">
        <v>17922</v>
      </c>
      <c r="H5368" t="s">
        <v>17923</v>
      </c>
    </row>
    <row r="5369" spans="1:8">
      <c r="A5369" t="n">
        <v>5369</v>
      </c>
      <c r="B5369" t="s">
        <v>8</v>
      </c>
      <c r="C5369" s="1" t="n">
        <v>41901.09083333334</v>
      </c>
      <c r="D5369" t="s">
        <v>17924</v>
      </c>
      <c r="E5369" t="s">
        <v>25</v>
      </c>
      <c r="F5369" t="s">
        <v>12737</v>
      </c>
      <c r="G5369" t="s">
        <v>17925</v>
      </c>
      <c r="H5369" t="s">
        <v>17926</v>
      </c>
    </row>
    <row r="5370" spans="1:8">
      <c r="A5370" t="n">
        <v>5370</v>
      </c>
      <c r="B5370" t="s">
        <v>8</v>
      </c>
      <c r="C5370" s="1" t="n">
        <v>40720.81288194445</v>
      </c>
      <c r="D5370" t="s">
        <v>17927</v>
      </c>
      <c r="E5370" t="s">
        <v>8712</v>
      </c>
      <c r="F5370" t="s">
        <v>56</v>
      </c>
      <c r="G5370" t="s">
        <v>17928</v>
      </c>
      <c r="H5370" t="s">
        <v>17929</v>
      </c>
    </row>
    <row r="5371" spans="1:8">
      <c r="A5371" t="n">
        <v>5371</v>
      </c>
      <c r="B5371" t="s">
        <v>8</v>
      </c>
      <c r="C5371" s="1" t="n">
        <v>41872.75201388889</v>
      </c>
      <c r="D5371" t="s">
        <v>17930</v>
      </c>
      <c r="E5371" t="s">
        <v>17931</v>
      </c>
      <c r="F5371" t="s">
        <v>52</v>
      </c>
      <c r="G5371" t="s">
        <v>17932</v>
      </c>
      <c r="H5371" t="s">
        <v>17933</v>
      </c>
    </row>
    <row r="5372" spans="1:8">
      <c r="A5372" t="n">
        <v>5372</v>
      </c>
      <c r="B5372" t="s">
        <v>1</v>
      </c>
      <c r="C5372" s="1" t="n">
        <v>42339.92142361111</v>
      </c>
      <c r="D5372" t="s">
        <v>17934</v>
      </c>
      <c r="E5372" t="s">
        <v>348</v>
      </c>
      <c r="F5372" t="s">
        <v>17935</v>
      </c>
      <c r="G5372" t="s">
        <v>17936</v>
      </c>
      <c r="H5372" t="s">
        <v>17937</v>
      </c>
    </row>
    <row r="5373" spans="1:8">
      <c r="A5373" t="n">
        <v>5373</v>
      </c>
      <c r="B5373" t="s">
        <v>8</v>
      </c>
      <c r="C5373" s="1" t="n">
        <v>42211.77164351852</v>
      </c>
      <c r="D5373" t="s">
        <v>17938</v>
      </c>
      <c r="E5373" t="s">
        <v>25</v>
      </c>
      <c r="F5373" t="s">
        <v>17939</v>
      </c>
      <c r="G5373" t="s">
        <v>17940</v>
      </c>
      <c r="H5373" t="s">
        <v>17941</v>
      </c>
    </row>
    <row r="5374" spans="1:8">
      <c r="A5374" t="n">
        <v>5374</v>
      </c>
      <c r="B5374" t="s">
        <v>8</v>
      </c>
      <c r="C5374" s="1" t="n">
        <v>42267.89896990741</v>
      </c>
      <c r="D5374" t="s">
        <v>17942</v>
      </c>
      <c r="E5374" t="s">
        <v>132</v>
      </c>
      <c r="F5374" t="s">
        <v>17943</v>
      </c>
      <c r="G5374" t="s">
        <v>17944</v>
      </c>
      <c r="H5374" t="s">
        <v>17945</v>
      </c>
    </row>
    <row r="5375" spans="1:8">
      <c r="A5375" t="n">
        <v>5375</v>
      </c>
      <c r="B5375" t="s">
        <v>8</v>
      </c>
      <c r="C5375" s="1" t="n">
        <v>42122.09487268519</v>
      </c>
      <c r="D5375" t="s">
        <v>17946</v>
      </c>
      <c r="E5375" t="s">
        <v>25</v>
      </c>
      <c r="F5375" t="s">
        <v>24</v>
      </c>
      <c r="G5375" t="s">
        <v>17947</v>
      </c>
      <c r="H5375" t="s">
        <v>17948</v>
      </c>
    </row>
    <row r="5376" spans="1:8">
      <c r="A5376" t="n">
        <v>5376</v>
      </c>
      <c r="B5376" t="s">
        <v>8</v>
      </c>
      <c r="C5376" s="1" t="n">
        <v>40787.72666666667</v>
      </c>
      <c r="D5376" t="s">
        <v>17949</v>
      </c>
      <c r="E5376" t="s">
        <v>17950</v>
      </c>
      <c r="F5376" t="s">
        <v>25</v>
      </c>
      <c r="G5376" t="s">
        <v>17951</v>
      </c>
      <c r="H5376" t="s">
        <v>17952</v>
      </c>
    </row>
    <row r="5377" spans="1:8">
      <c r="A5377" t="n">
        <v>5377</v>
      </c>
      <c r="B5377" t="s">
        <v>8</v>
      </c>
      <c r="C5377" s="1" t="n">
        <v>39764.62427083333</v>
      </c>
      <c r="D5377" t="s">
        <v>17953</v>
      </c>
      <c r="E5377" t="s">
        <v>17954</v>
      </c>
      <c r="F5377" t="s">
        <v>17955</v>
      </c>
      <c r="G5377" t="s">
        <v>17956</v>
      </c>
      <c r="H5377" t="s">
        <v>17957</v>
      </c>
    </row>
    <row r="5378" spans="1:8">
      <c r="A5378" t="n">
        <v>5378</v>
      </c>
      <c r="B5378" t="s">
        <v>8</v>
      </c>
      <c r="C5378" s="1" t="n">
        <v>42097.7593287037</v>
      </c>
      <c r="D5378" t="s">
        <v>17958</v>
      </c>
      <c r="E5378">
        <f>?utf-8?Q?Robert=20Garcia=20The=20City=20Project?=
	&lt;rgarcia@cityprojectca.org&gt;</f>
        <v/>
      </c>
      <c r="F5378" t="s">
        <v>52</v>
      </c>
      <c r="G5378">
        <f>?utf-8?Q?U.S.=20House=20Committee=20on=20Natural=20Resources=20Environmental=20Justice=20Public=20Forum=20L.A.=20River=20Center=20April=208=20Rep.=20Grijalva?=</f>
        <v/>
      </c>
      <c r="H5378" t="s">
        <v>17959</v>
      </c>
    </row>
    <row r="5379" spans="1:8">
      <c r="A5379" t="n">
        <v>5379</v>
      </c>
      <c r="B5379" t="s">
        <v>8</v>
      </c>
      <c r="C5379" s="1" t="n">
        <v>42151.73049768519</v>
      </c>
      <c r="D5379" t="s">
        <v>17960</v>
      </c>
      <c r="E5379" t="s">
        <v>24</v>
      </c>
      <c r="F5379" t="s">
        <v>25</v>
      </c>
      <c r="G5379" t="s">
        <v>17961</v>
      </c>
      <c r="H5379" t="s">
        <v>17962</v>
      </c>
    </row>
    <row r="5380" spans="1:8">
      <c r="A5380" t="n">
        <v>5380</v>
      </c>
      <c r="B5380" t="s">
        <v>8</v>
      </c>
      <c r="C5380" s="1" t="n">
        <v>42060.85569444444</v>
      </c>
      <c r="D5380" t="s">
        <v>17963</v>
      </c>
      <c r="E5380" t="s">
        <v>179</v>
      </c>
      <c r="F5380" t="s">
        <v>25</v>
      </c>
      <c r="G5380" t="s">
        <v>17964</v>
      </c>
      <c r="H5380" t="s">
        <v>17965</v>
      </c>
    </row>
    <row r="5381" spans="1:8">
      <c r="A5381" t="n">
        <v>5381</v>
      </c>
      <c r="B5381" t="s">
        <v>1</v>
      </c>
      <c r="C5381" s="1" t="n">
        <v>42267.77712962963</v>
      </c>
      <c r="D5381" t="s">
        <v>17966</v>
      </c>
      <c r="E5381" t="s">
        <v>11481</v>
      </c>
      <c r="F5381" t="s">
        <v>348</v>
      </c>
      <c r="G5381" t="s">
        <v>17967</v>
      </c>
      <c r="H5381" t="s">
        <v>17968</v>
      </c>
    </row>
    <row r="5382" spans="1:8">
      <c r="A5382" t="n">
        <v>5382</v>
      </c>
      <c r="B5382" t="s">
        <v>8</v>
      </c>
      <c r="C5382" s="1" t="n">
        <v>41258.51354166667</v>
      </c>
      <c r="D5382" t="s">
        <v>17969</v>
      </c>
      <c r="E5382" t="s">
        <v>6796</v>
      </c>
      <c r="F5382" t="s">
        <v>56</v>
      </c>
      <c r="G5382" t="s">
        <v>17970</v>
      </c>
      <c r="H5382" t="s">
        <v>17971</v>
      </c>
    </row>
    <row r="5383" spans="1:8">
      <c r="A5383" t="n">
        <v>5383</v>
      </c>
      <c r="B5383" t="s">
        <v>1</v>
      </c>
      <c r="C5383" s="1" t="n">
        <v>42332.68300925926</v>
      </c>
      <c r="D5383" t="s">
        <v>17972</v>
      </c>
      <c r="E5383">
        <f>?UTF-8?B?TWlsZWFnZVBsdXMgUHJvZ3JhbeKAiw==?= &lt;MileagePlus@news.united.com&gt;</f>
        <v/>
      </c>
      <c r="F5383" t="s">
        <v>56</v>
      </c>
      <c r="G5383" t="s">
        <v>17973</v>
      </c>
      <c r="H5383" t="s">
        <v>17974</v>
      </c>
    </row>
    <row r="5384" spans="1:8">
      <c r="A5384" t="n">
        <v>5384</v>
      </c>
      <c r="B5384" t="s">
        <v>8</v>
      </c>
      <c r="C5384" s="1" t="n">
        <v>41868.575</v>
      </c>
      <c r="D5384" t="s">
        <v>17975</v>
      </c>
      <c r="E5384" t="s">
        <v>4801</v>
      </c>
      <c r="F5384" t="s">
        <v>52</v>
      </c>
      <c r="G5384" t="s">
        <v>7464</v>
      </c>
      <c r="H5384" t="s">
        <v>17976</v>
      </c>
    </row>
    <row r="5385" spans="1:8">
      <c r="A5385" t="n">
        <v>5385</v>
      </c>
      <c r="B5385" t="s">
        <v>1</v>
      </c>
      <c r="C5385" s="1" t="n">
        <v>42299.06616898148</v>
      </c>
      <c r="D5385" t="s">
        <v>17977</v>
      </c>
      <c r="E5385" t="s">
        <v>6747</v>
      </c>
      <c r="F5385" t="s">
        <v>17978</v>
      </c>
      <c r="G5385" t="s">
        <v>17979</v>
      </c>
      <c r="H5385" t="s">
        <v>17980</v>
      </c>
    </row>
    <row r="5386" spans="1:8">
      <c r="A5386" t="n">
        <v>5386</v>
      </c>
      <c r="B5386" t="s">
        <v>8</v>
      </c>
      <c r="C5386" s="1" t="n">
        <v>42205.64153935185</v>
      </c>
      <c r="D5386" t="s">
        <v>17981</v>
      </c>
      <c r="E5386" t="s">
        <v>1186</v>
      </c>
      <c r="F5386" t="s">
        <v>17982</v>
      </c>
      <c r="G5386" t="s">
        <v>17983</v>
      </c>
      <c r="H5386" t="s">
        <v>17984</v>
      </c>
    </row>
    <row r="5387" spans="1:8">
      <c r="A5387" t="n">
        <v>5387</v>
      </c>
      <c r="B5387" t="s">
        <v>8</v>
      </c>
      <c r="C5387" s="1" t="n">
        <v>42355.92480324074</v>
      </c>
      <c r="D5387" t="s">
        <v>17985</v>
      </c>
      <c r="E5387" t="s">
        <v>17986</v>
      </c>
      <c r="F5387" t="s">
        <v>52</v>
      </c>
      <c r="G5387" t="s">
        <v>17987</v>
      </c>
      <c r="H5387" t="s">
        <v>17988</v>
      </c>
    </row>
    <row r="5388" spans="1:8">
      <c r="A5388" t="n">
        <v>5388</v>
      </c>
      <c r="B5388" t="s">
        <v>8</v>
      </c>
      <c r="C5388" s="1" t="n">
        <v>42116.06795138889</v>
      </c>
      <c r="D5388" t="s">
        <v>17989</v>
      </c>
      <c r="E5388" t="s">
        <v>25</v>
      </c>
      <c r="F5388" t="s">
        <v>17990</v>
      </c>
      <c r="G5388" t="s">
        <v>11216</v>
      </c>
      <c r="H5388" t="s">
        <v>17991</v>
      </c>
    </row>
    <row r="5389" spans="1:8">
      <c r="A5389" t="n">
        <v>5389</v>
      </c>
      <c r="B5389" t="s">
        <v>8</v>
      </c>
      <c r="C5389" s="1" t="n">
        <v>42271.92831018518</v>
      </c>
      <c r="D5389" t="s">
        <v>17992</v>
      </c>
      <c r="E5389" t="s">
        <v>8859</v>
      </c>
      <c r="F5389" t="s">
        <v>8860</v>
      </c>
      <c r="G5389" t="s">
        <v>17993</v>
      </c>
      <c r="H5389" t="s">
        <v>17994</v>
      </c>
    </row>
    <row r="5390" spans="1:8">
      <c r="A5390" t="n">
        <v>5390</v>
      </c>
      <c r="B5390" t="s">
        <v>8</v>
      </c>
      <c r="C5390" s="1" t="n">
        <v>42075.11875</v>
      </c>
      <c r="D5390" t="s">
        <v>17995</v>
      </c>
      <c r="E5390" t="s">
        <v>17996</v>
      </c>
      <c r="F5390" t="s">
        <v>25</v>
      </c>
      <c r="G5390" t="s">
        <v>17997</v>
      </c>
      <c r="H5390" t="s">
        <v>17998</v>
      </c>
    </row>
    <row r="5391" spans="1:8">
      <c r="A5391" t="n">
        <v>5391</v>
      </c>
      <c r="B5391" t="s">
        <v>1</v>
      </c>
      <c r="C5391" s="1" t="n">
        <v>42335.68446759259</v>
      </c>
      <c r="D5391" t="s">
        <v>17999</v>
      </c>
      <c r="E5391" t="s">
        <v>12032</v>
      </c>
      <c r="F5391" t="s">
        <v>56</v>
      </c>
      <c r="G5391" t="s">
        <v>18000</v>
      </c>
      <c r="H5391" t="s">
        <v>18001</v>
      </c>
    </row>
    <row r="5392" spans="1:8">
      <c r="A5392" t="n">
        <v>5392</v>
      </c>
      <c r="B5392" t="s">
        <v>8</v>
      </c>
      <c r="C5392" s="1" t="n">
        <v>41940.60686342593</v>
      </c>
      <c r="D5392" t="s">
        <v>18002</v>
      </c>
      <c r="E5392" t="s">
        <v>3770</v>
      </c>
      <c r="F5392" t="s">
        <v>555</v>
      </c>
      <c r="G5392" t="s">
        <v>18003</v>
      </c>
      <c r="H5392" t="s">
        <v>18004</v>
      </c>
    </row>
    <row r="5393" spans="1:8">
      <c r="A5393" t="n">
        <v>5393</v>
      </c>
      <c r="B5393" t="s">
        <v>1</v>
      </c>
      <c r="C5393" s="1" t="n">
        <v>42067.86620370371</v>
      </c>
      <c r="D5393" t="s">
        <v>18005</v>
      </c>
      <c r="E5393" t="s">
        <v>2099</v>
      </c>
      <c r="F5393" t="s">
        <v>25</v>
      </c>
      <c r="G5393" t="s">
        <v>18006</v>
      </c>
      <c r="H5393" t="s">
        <v>18007</v>
      </c>
    </row>
    <row r="5394" spans="1:8">
      <c r="A5394" t="n">
        <v>5394</v>
      </c>
      <c r="B5394" t="s">
        <v>8</v>
      </c>
      <c r="C5394" s="1" t="n">
        <v>39713.92295138889</v>
      </c>
      <c r="D5394" t="s">
        <v>18008</v>
      </c>
      <c r="E5394" t="s">
        <v>7078</v>
      </c>
      <c r="F5394" t="s">
        <v>25</v>
      </c>
      <c r="G5394" t="s">
        <v>7079</v>
      </c>
      <c r="H5394" t="s">
        <v>18009</v>
      </c>
    </row>
    <row r="5395" spans="1:8">
      <c r="A5395" t="n">
        <v>5395</v>
      </c>
      <c r="B5395" t="s">
        <v>1</v>
      </c>
      <c r="C5395" s="1" t="n">
        <v>42263.74430555556</v>
      </c>
      <c r="D5395" t="s">
        <v>18010</v>
      </c>
      <c r="E5395" t="s">
        <v>8221</v>
      </c>
      <c r="F5395" t="s">
        <v>18011</v>
      </c>
      <c r="G5395" t="s">
        <v>18012</v>
      </c>
      <c r="H5395" t="s">
        <v>18013</v>
      </c>
    </row>
    <row r="5396" spans="1:8">
      <c r="A5396" t="n">
        <v>5396</v>
      </c>
      <c r="B5396" t="s">
        <v>8</v>
      </c>
      <c r="C5396" s="1" t="n">
        <v>42149.8187962963</v>
      </c>
      <c r="D5396" t="s">
        <v>18014</v>
      </c>
      <c r="E5396" t="s">
        <v>25</v>
      </c>
      <c r="F5396" t="s">
        <v>18015</v>
      </c>
      <c r="G5396" t="s">
        <v>18016</v>
      </c>
      <c r="H5396" t="s">
        <v>18017</v>
      </c>
    </row>
    <row r="5397" spans="1:8">
      <c r="A5397" t="n">
        <v>5397</v>
      </c>
      <c r="B5397" t="s">
        <v>8</v>
      </c>
      <c r="C5397" s="1" t="n">
        <v>42131.74711805556</v>
      </c>
      <c r="D5397" t="s">
        <v>18018</v>
      </c>
      <c r="E5397" t="s">
        <v>25</v>
      </c>
      <c r="F5397" t="s">
        <v>24</v>
      </c>
      <c r="G5397" t="s">
        <v>18019</v>
      </c>
      <c r="H5397" t="s">
        <v>18020</v>
      </c>
    </row>
    <row r="5398" spans="1:8">
      <c r="A5398" t="n">
        <v>5398</v>
      </c>
      <c r="B5398" t="s">
        <v>1</v>
      </c>
      <c r="C5398" s="1" t="n">
        <v>41870.58395833334</v>
      </c>
      <c r="D5398" t="s">
        <v>18021</v>
      </c>
      <c r="E5398" t="s">
        <v>18022</v>
      </c>
      <c r="F5398" t="s">
        <v>56</v>
      </c>
      <c r="G5398" t="s">
        <v>18023</v>
      </c>
      <c r="H5398" t="s">
        <v>18024</v>
      </c>
    </row>
    <row r="5399" spans="1:8">
      <c r="A5399" t="n">
        <v>5399</v>
      </c>
      <c r="B5399" t="s">
        <v>1</v>
      </c>
      <c r="C5399" s="1" t="n">
        <v>42368.58972222222</v>
      </c>
      <c r="D5399" t="s">
        <v>18025</v>
      </c>
      <c r="E5399" t="s">
        <v>984</v>
      </c>
      <c r="F5399" t="s">
        <v>7922</v>
      </c>
      <c r="G5399">
        <f>?UTF-8?Q?Fwd=3A_FW=3A_CLIP_=7C_WaPo=3A_A_guide_to_the_allegations_of_?=
	=?UTF-8?Q?Bill_Clinton=E2=80=99s_womanizing?=</f>
        <v/>
      </c>
      <c r="H5399" t="s">
        <v>18026</v>
      </c>
    </row>
    <row r="5400" spans="1:8">
      <c r="A5400" t="n">
        <v>5400</v>
      </c>
      <c r="B5400" t="s">
        <v>8</v>
      </c>
      <c r="C5400" s="1" t="n">
        <v>42133.65222222222</v>
      </c>
      <c r="D5400" t="s">
        <v>18027</v>
      </c>
      <c r="E5400" t="s">
        <v>9624</v>
      </c>
      <c r="F5400" t="s">
        <v>5019</v>
      </c>
      <c r="G5400" t="s">
        <v>18028</v>
      </c>
      <c r="H5400" t="s">
        <v>18029</v>
      </c>
    </row>
    <row r="5401" spans="1:8">
      <c r="A5401" t="n">
        <v>5401</v>
      </c>
      <c r="B5401" t="s">
        <v>8</v>
      </c>
      <c r="C5401" s="1" t="n">
        <v>42400.04376157407</v>
      </c>
      <c r="D5401" t="s">
        <v>18030</v>
      </c>
      <c r="E5401">
        <f>?utf-8?B?Sm9zZWxpbmUgUGXDsWEtTWVsbnlr?=
	&lt;Joseline@joselinepenamelnyk.com&gt;</f>
        <v/>
      </c>
      <c r="F5401" t="s">
        <v>12237</v>
      </c>
      <c r="G5401" t="s">
        <v>18031</v>
      </c>
      <c r="H5401" t="s">
        <v>18032</v>
      </c>
    </row>
    <row r="5402" spans="1:8">
      <c r="A5402" t="n">
        <v>5402</v>
      </c>
      <c r="B5402" t="s">
        <v>8</v>
      </c>
      <c r="C5402" s="1" t="n">
        <v>42343.79990740741</v>
      </c>
      <c r="D5402" t="s">
        <v>18033</v>
      </c>
      <c r="E5402" t="s">
        <v>1677</v>
      </c>
      <c r="F5402" t="s">
        <v>18034</v>
      </c>
      <c r="G5402" t="s">
        <v>18035</v>
      </c>
      <c r="H5402" t="s">
        <v>18036</v>
      </c>
    </row>
    <row r="5403" spans="1:8">
      <c r="A5403" t="n">
        <v>5403</v>
      </c>
      <c r="B5403" t="s">
        <v>8</v>
      </c>
      <c r="C5403" s="1" t="n">
        <v>40257.6221875</v>
      </c>
      <c r="D5403" t="s">
        <v>18037</v>
      </c>
      <c r="E5403" t="s">
        <v>7006</v>
      </c>
      <c r="F5403" t="s">
        <v>56</v>
      </c>
      <c r="G5403" t="s">
        <v>18038</v>
      </c>
      <c r="H5403" t="s">
        <v>18039</v>
      </c>
    </row>
    <row r="5404" spans="1:8">
      <c r="A5404" t="n">
        <v>5404</v>
      </c>
      <c r="B5404" t="s">
        <v>8</v>
      </c>
      <c r="C5404" s="1" t="n">
        <v>41665.71778935185</v>
      </c>
      <c r="D5404" t="s">
        <v>18040</v>
      </c>
      <c r="E5404" t="s">
        <v>25</v>
      </c>
      <c r="F5404" t="s">
        <v>10879</v>
      </c>
      <c r="G5404" t="s">
        <v>18041</v>
      </c>
      <c r="H5404" t="s">
        <v>18042</v>
      </c>
    </row>
    <row r="5405" spans="1:8">
      <c r="A5405" t="n">
        <v>5405</v>
      </c>
      <c r="B5405" t="s">
        <v>8</v>
      </c>
      <c r="C5405" s="1" t="n">
        <v>40070.92979166667</v>
      </c>
      <c r="D5405" t="s">
        <v>18043</v>
      </c>
      <c r="E5405" t="s">
        <v>18044</v>
      </c>
      <c r="F5405" t="s">
        <v>25</v>
      </c>
      <c r="G5405" t="s">
        <v>18045</v>
      </c>
      <c r="H5405" t="s">
        <v>18046</v>
      </c>
    </row>
    <row r="5406" spans="1:8">
      <c r="A5406" t="n">
        <v>5406</v>
      </c>
      <c r="B5406" t="s">
        <v>8</v>
      </c>
      <c r="C5406" s="1" t="n">
        <v>42041.77388888889</v>
      </c>
      <c r="D5406" t="s">
        <v>18047</v>
      </c>
      <c r="E5406" t="s">
        <v>18048</v>
      </c>
      <c r="F5406" t="s">
        <v>6700</v>
      </c>
      <c r="G5406" t="s">
        <v>18049</v>
      </c>
      <c r="H5406" t="s">
        <v>18050</v>
      </c>
    </row>
    <row r="5407" spans="1:8">
      <c r="A5407" t="n">
        <v>5407</v>
      </c>
      <c r="B5407" t="s">
        <v>8</v>
      </c>
      <c r="C5407" s="1" t="n">
        <v>41947.70597222223</v>
      </c>
      <c r="D5407" t="s">
        <v>18051</v>
      </c>
      <c r="E5407" t="s">
        <v>18052</v>
      </c>
      <c r="G5407" t="s">
        <v>18053</v>
      </c>
      <c r="H5407" t="s">
        <v>18054</v>
      </c>
    </row>
    <row r="5408" spans="1:8">
      <c r="A5408" t="n">
        <v>5408</v>
      </c>
      <c r="B5408" t="s">
        <v>8</v>
      </c>
      <c r="C5408" s="1" t="n">
        <v>41932.60425925926</v>
      </c>
      <c r="D5408" t="s">
        <v>18055</v>
      </c>
      <c r="E5408" t="s">
        <v>18056</v>
      </c>
      <c r="F5408" t="s">
        <v>52</v>
      </c>
      <c r="G5408" t="s">
        <v>18057</v>
      </c>
      <c r="H5408" t="s">
        <v>18058</v>
      </c>
    </row>
    <row r="5409" spans="1:8">
      <c r="A5409" t="n">
        <v>5409</v>
      </c>
      <c r="B5409" t="s">
        <v>1</v>
      </c>
      <c r="C5409" s="1" t="n">
        <v>42373.04895833333</v>
      </c>
      <c r="D5409" t="s">
        <v>18059</v>
      </c>
      <c r="E5409" t="s">
        <v>348</v>
      </c>
      <c r="F5409" t="s">
        <v>25</v>
      </c>
      <c r="G5409" t="s">
        <v>18060</v>
      </c>
      <c r="H5409" t="s">
        <v>18061</v>
      </c>
    </row>
    <row r="5410" spans="1:8">
      <c r="A5410" t="n">
        <v>5410</v>
      </c>
      <c r="B5410" t="s">
        <v>8</v>
      </c>
      <c r="C5410" s="1" t="n">
        <v>39762.1362962963</v>
      </c>
      <c r="D5410" t="s">
        <v>18062</v>
      </c>
      <c r="E5410" t="s">
        <v>3851</v>
      </c>
      <c r="F5410" t="s">
        <v>18063</v>
      </c>
      <c r="G5410" t="s">
        <v>14259</v>
      </c>
      <c r="H5410" t="s">
        <v>18064</v>
      </c>
    </row>
    <row r="5411" spans="1:8">
      <c r="A5411" t="n">
        <v>5411</v>
      </c>
      <c r="B5411" t="s">
        <v>1</v>
      </c>
      <c r="C5411" s="1" t="n">
        <v>42349.59115740741</v>
      </c>
      <c r="D5411" t="s">
        <v>18065</v>
      </c>
      <c r="E5411" t="s">
        <v>2651</v>
      </c>
      <c r="F5411" t="s">
        <v>18066</v>
      </c>
      <c r="G5411" t="s">
        <v>18067</v>
      </c>
      <c r="H5411" t="s">
        <v>18068</v>
      </c>
    </row>
    <row r="5412" spans="1:8">
      <c r="A5412" t="n">
        <v>5412</v>
      </c>
      <c r="B5412" t="s">
        <v>8</v>
      </c>
      <c r="C5412" s="1" t="n">
        <v>42160.5703587963</v>
      </c>
      <c r="D5412" t="s">
        <v>18069</v>
      </c>
      <c r="E5412" t="s">
        <v>25</v>
      </c>
      <c r="F5412" t="s">
        <v>18070</v>
      </c>
      <c r="G5412" t="s">
        <v>18071</v>
      </c>
      <c r="H5412" t="s">
        <v>18072</v>
      </c>
    </row>
    <row r="5413" spans="1:8">
      <c r="A5413" t="n">
        <v>5413</v>
      </c>
      <c r="B5413" t="s">
        <v>8</v>
      </c>
      <c r="C5413" s="1" t="n">
        <v>41738.88256944445</v>
      </c>
      <c r="D5413" t="s">
        <v>18073</v>
      </c>
      <c r="E5413" t="s">
        <v>25</v>
      </c>
      <c r="F5413" t="s">
        <v>18074</v>
      </c>
      <c r="G5413" t="s">
        <v>18075</v>
      </c>
      <c r="H5413" t="s">
        <v>18076</v>
      </c>
    </row>
    <row r="5414" spans="1:8">
      <c r="A5414" t="n">
        <v>5414</v>
      </c>
      <c r="B5414" t="s">
        <v>8</v>
      </c>
      <c r="C5414" s="1" t="n">
        <v>42401.87326388889</v>
      </c>
      <c r="D5414" t="s">
        <v>18077</v>
      </c>
      <c r="E5414" t="s">
        <v>2871</v>
      </c>
      <c r="F5414" t="s">
        <v>52</v>
      </c>
      <c r="G5414" t="s">
        <v>18078</v>
      </c>
      <c r="H5414" t="s">
        <v>18079</v>
      </c>
    </row>
    <row r="5415" spans="1:8">
      <c r="A5415" t="n">
        <v>5415</v>
      </c>
      <c r="B5415" t="s">
        <v>8</v>
      </c>
      <c r="C5415" s="1" t="n">
        <v>39749.99041666667</v>
      </c>
      <c r="D5415" t="s">
        <v>18080</v>
      </c>
      <c r="E5415" t="s">
        <v>56</v>
      </c>
      <c r="F5415" t="s">
        <v>477</v>
      </c>
      <c r="G5415" t="s">
        <v>18081</v>
      </c>
      <c r="H5415" t="s">
        <v>18082</v>
      </c>
    </row>
    <row r="5416" spans="1:8">
      <c r="A5416" t="n">
        <v>5416</v>
      </c>
      <c r="B5416" t="s">
        <v>8</v>
      </c>
      <c r="C5416" s="1" t="n">
        <v>41485.89777777778</v>
      </c>
      <c r="D5416" t="s">
        <v>18083</v>
      </c>
      <c r="E5416" t="s">
        <v>9069</v>
      </c>
      <c r="F5416" t="s">
        <v>25</v>
      </c>
      <c r="G5416" t="s">
        <v>18084</v>
      </c>
      <c r="H5416" t="s">
        <v>18085</v>
      </c>
    </row>
    <row r="5417" spans="1:8">
      <c r="A5417" t="n">
        <v>5417</v>
      </c>
      <c r="B5417" t="s">
        <v>8</v>
      </c>
      <c r="C5417" s="1" t="n">
        <v>42296.79841435186</v>
      </c>
      <c r="D5417" t="s">
        <v>18086</v>
      </c>
      <c r="E5417">
        <f>?utf-8?Q?Verisight?= &lt;info@verisightgroup.com&gt;</f>
        <v/>
      </c>
      <c r="F5417" t="s">
        <v>18087</v>
      </c>
      <c r="G5417">
        <f>?utf-8?Q?INTRODUCING=3A=C2=A0=20The=20Participant=20Learning=20Center?=</f>
        <v/>
      </c>
      <c r="H5417" t="s">
        <v>18088</v>
      </c>
    </row>
    <row r="5418" spans="1:8">
      <c r="A5418" t="n">
        <v>5418</v>
      </c>
      <c r="B5418" t="s">
        <v>8</v>
      </c>
      <c r="C5418" s="1" t="n">
        <v>42070.81320601852</v>
      </c>
      <c r="D5418" t="s">
        <v>18089</v>
      </c>
      <c r="E5418" t="s">
        <v>18090</v>
      </c>
      <c r="F5418" t="s">
        <v>18091</v>
      </c>
      <c r="G5418" t="s">
        <v>18092</v>
      </c>
      <c r="H5418" t="s">
        <v>18093</v>
      </c>
    </row>
    <row r="5419" spans="1:8">
      <c r="A5419" t="n">
        <v>5419</v>
      </c>
      <c r="B5419" t="s">
        <v>8</v>
      </c>
      <c r="C5419" s="1" t="n">
        <v>39957.82579861111</v>
      </c>
      <c r="D5419" t="s">
        <v>18094</v>
      </c>
      <c r="E5419" t="s">
        <v>19</v>
      </c>
      <c r="F5419" t="s">
        <v>20</v>
      </c>
      <c r="G5419" t="s">
        <v>18095</v>
      </c>
      <c r="H5419" t="s">
        <v>18096</v>
      </c>
    </row>
    <row r="5420" spans="1:8">
      <c r="A5420" t="n">
        <v>5420</v>
      </c>
      <c r="B5420" t="s">
        <v>8</v>
      </c>
      <c r="C5420" s="1" t="n">
        <v>42364.63512731482</v>
      </c>
      <c r="D5420" t="s">
        <v>18097</v>
      </c>
      <c r="E5420" t="s">
        <v>18098</v>
      </c>
      <c r="F5420" t="s">
        <v>555</v>
      </c>
      <c r="G5420" t="s">
        <v>18099</v>
      </c>
      <c r="H5420" t="s">
        <v>18100</v>
      </c>
    </row>
    <row r="5421" spans="1:8">
      <c r="A5421" t="n">
        <v>5421</v>
      </c>
      <c r="B5421" t="s">
        <v>1</v>
      </c>
      <c r="C5421" s="1" t="n">
        <v>42387.97993055556</v>
      </c>
      <c r="D5421" t="s">
        <v>18101</v>
      </c>
      <c r="E5421" t="s">
        <v>30</v>
      </c>
      <c r="F5421" t="s">
        <v>132</v>
      </c>
      <c r="G5421" t="s">
        <v>12265</v>
      </c>
      <c r="H5421" t="s">
        <v>18102</v>
      </c>
    </row>
    <row r="5422" spans="1:8">
      <c r="A5422" t="n">
        <v>5422</v>
      </c>
      <c r="B5422" t="s">
        <v>1</v>
      </c>
      <c r="C5422" s="1" t="n">
        <v>42302.88122685185</v>
      </c>
      <c r="D5422" t="s">
        <v>18103</v>
      </c>
      <c r="E5422" t="s">
        <v>497</v>
      </c>
      <c r="F5422" t="s">
        <v>18104</v>
      </c>
      <c r="G5422" t="s">
        <v>8580</v>
      </c>
      <c r="H5422" t="s">
        <v>18105</v>
      </c>
    </row>
    <row r="5423" spans="1:8">
      <c r="A5423" t="n">
        <v>5423</v>
      </c>
      <c r="B5423" t="s">
        <v>8</v>
      </c>
      <c r="C5423" s="1" t="n">
        <v>42449.58384259259</v>
      </c>
      <c r="D5423" t="s">
        <v>18106</v>
      </c>
      <c r="E5423" t="s">
        <v>8047</v>
      </c>
      <c r="F5423" t="s">
        <v>18107</v>
      </c>
      <c r="G5423" t="s">
        <v>18108</v>
      </c>
      <c r="H5423" t="s">
        <v>18109</v>
      </c>
    </row>
    <row r="5424" spans="1:8">
      <c r="A5424" t="n">
        <v>5424</v>
      </c>
      <c r="B5424" t="s">
        <v>8</v>
      </c>
      <c r="C5424" s="1" t="n">
        <v>42321.66427083333</v>
      </c>
      <c r="D5424" t="s">
        <v>18110</v>
      </c>
      <c r="E5424" t="s">
        <v>7548</v>
      </c>
      <c r="F5424" t="s">
        <v>18111</v>
      </c>
      <c r="G5424" t="s">
        <v>18112</v>
      </c>
      <c r="H5424" t="s">
        <v>18113</v>
      </c>
    </row>
    <row r="5425" spans="1:8">
      <c r="A5425" t="n">
        <v>5425</v>
      </c>
      <c r="B5425" t="s">
        <v>1</v>
      </c>
      <c r="C5425" s="1" t="n">
        <v>42100.8945949074</v>
      </c>
      <c r="D5425" t="s">
        <v>18114</v>
      </c>
      <c r="E5425" t="s">
        <v>2099</v>
      </c>
      <c r="F5425" t="s">
        <v>25</v>
      </c>
      <c r="G5425" t="s">
        <v>18115</v>
      </c>
      <c r="H5425" t="s">
        <v>18116</v>
      </c>
    </row>
    <row r="5426" spans="1:8">
      <c r="A5426" t="n">
        <v>5426</v>
      </c>
      <c r="B5426" t="s">
        <v>8</v>
      </c>
      <c r="C5426" s="1" t="n">
        <v>42093.93552083334</v>
      </c>
      <c r="D5426" t="s">
        <v>18117</v>
      </c>
      <c r="E5426" t="s">
        <v>25</v>
      </c>
      <c r="F5426" t="s">
        <v>7518</v>
      </c>
      <c r="G5426" t="s">
        <v>18118</v>
      </c>
      <c r="H5426" t="s">
        <v>18119</v>
      </c>
    </row>
    <row r="5427" spans="1:8">
      <c r="A5427" t="n">
        <v>5427</v>
      </c>
      <c r="B5427" t="s">
        <v>8</v>
      </c>
      <c r="C5427" s="1" t="n">
        <v>41071.88623842593</v>
      </c>
      <c r="D5427" t="s">
        <v>18120</v>
      </c>
      <c r="E5427" t="s">
        <v>484</v>
      </c>
      <c r="F5427" t="s">
        <v>18121</v>
      </c>
      <c r="G5427" t="s">
        <v>18122</v>
      </c>
      <c r="H5427" t="s">
        <v>18123</v>
      </c>
    </row>
    <row r="5428" spans="1:8">
      <c r="A5428" t="n">
        <v>5428</v>
      </c>
      <c r="B5428" t="s">
        <v>8</v>
      </c>
      <c r="C5428" s="1" t="n">
        <v>41809.87508101852</v>
      </c>
      <c r="D5428" t="s">
        <v>18124</v>
      </c>
      <c r="E5428" t="s">
        <v>16964</v>
      </c>
      <c r="F5428" t="s">
        <v>16965</v>
      </c>
      <c r="H5428" t="s">
        <v>18125</v>
      </c>
    </row>
    <row r="5429" spans="1:8">
      <c r="A5429" t="n">
        <v>5429</v>
      </c>
      <c r="B5429" t="s">
        <v>8</v>
      </c>
      <c r="C5429" s="1" t="n">
        <v>42068.58708333333</v>
      </c>
      <c r="D5429" t="s">
        <v>18126</v>
      </c>
      <c r="E5429" t="s">
        <v>13365</v>
      </c>
      <c r="F5429" t="s">
        <v>18127</v>
      </c>
      <c r="G5429" t="s">
        <v>18128</v>
      </c>
      <c r="H5429" t="s">
        <v>18129</v>
      </c>
    </row>
    <row r="5430" spans="1:8">
      <c r="A5430" t="n">
        <v>5430</v>
      </c>
      <c r="B5430" t="s">
        <v>1</v>
      </c>
      <c r="C5430" s="1" t="n">
        <v>42359.88877314814</v>
      </c>
      <c r="D5430" t="s">
        <v>18130</v>
      </c>
      <c r="E5430" t="s">
        <v>6547</v>
      </c>
      <c r="F5430" t="s">
        <v>18131</v>
      </c>
      <c r="G5430" t="s">
        <v>7915</v>
      </c>
      <c r="H5430" t="s">
        <v>18132</v>
      </c>
    </row>
    <row r="5431" spans="1:8">
      <c r="A5431" t="n">
        <v>5431</v>
      </c>
      <c r="B5431" t="s">
        <v>1</v>
      </c>
      <c r="C5431" s="1" t="n">
        <v>42196.78844907408</v>
      </c>
      <c r="D5431" t="s">
        <v>18133</v>
      </c>
      <c r="E5431" t="s">
        <v>1731</v>
      </c>
      <c r="F5431" t="s">
        <v>6554</v>
      </c>
      <c r="G5431" t="s">
        <v>14106</v>
      </c>
      <c r="H5431" t="s">
        <v>18134</v>
      </c>
    </row>
    <row r="5432" spans="1:8">
      <c r="A5432" t="n">
        <v>5432</v>
      </c>
      <c r="B5432" t="s">
        <v>8</v>
      </c>
      <c r="C5432" s="1" t="n">
        <v>42144.81944444445</v>
      </c>
      <c r="D5432" t="s">
        <v>18135</v>
      </c>
      <c r="E5432" t="s">
        <v>25</v>
      </c>
      <c r="F5432" t="s">
        <v>18136</v>
      </c>
      <c r="G5432" t="s">
        <v>18137</v>
      </c>
      <c r="H5432" t="s">
        <v>18138</v>
      </c>
    </row>
    <row r="5433" spans="1:8">
      <c r="A5433" t="n">
        <v>5433</v>
      </c>
      <c r="B5433" t="s">
        <v>1</v>
      </c>
      <c r="C5433" s="1" t="n">
        <v>42409.75206018519</v>
      </c>
      <c r="D5433" t="s">
        <v>18139</v>
      </c>
      <c r="E5433" t="s">
        <v>6747</v>
      </c>
      <c r="F5433" t="s">
        <v>25</v>
      </c>
      <c r="G5433" t="s">
        <v>18140</v>
      </c>
      <c r="H5433" t="s">
        <v>18141</v>
      </c>
    </row>
    <row r="5434" spans="1:8">
      <c r="A5434" t="n">
        <v>5434</v>
      </c>
      <c r="B5434" t="s">
        <v>8</v>
      </c>
      <c r="C5434" s="1" t="n">
        <v>42070.89034722222</v>
      </c>
      <c r="D5434" t="s">
        <v>18142</v>
      </c>
      <c r="E5434" t="s">
        <v>25</v>
      </c>
      <c r="F5434" t="s">
        <v>6203</v>
      </c>
      <c r="G5434" t="s">
        <v>18143</v>
      </c>
      <c r="H5434" t="s">
        <v>18144</v>
      </c>
    </row>
    <row r="5435" spans="1:8">
      <c r="A5435" t="n">
        <v>5435</v>
      </c>
      <c r="B5435" t="s">
        <v>8</v>
      </c>
      <c r="C5435" s="1" t="n">
        <v>42103.81109953704</v>
      </c>
      <c r="D5435" t="s">
        <v>18145</v>
      </c>
      <c r="E5435" t="s">
        <v>25</v>
      </c>
      <c r="F5435" t="s">
        <v>48</v>
      </c>
      <c r="G5435" t="s">
        <v>18146</v>
      </c>
      <c r="H5435" t="s">
        <v>18147</v>
      </c>
    </row>
    <row r="5436" spans="1:8">
      <c r="A5436" t="n">
        <v>5436</v>
      </c>
      <c r="B5436" t="s">
        <v>8</v>
      </c>
      <c r="C5436" s="1" t="n">
        <v>41324.84569444445</v>
      </c>
      <c r="D5436" t="s">
        <v>18148</v>
      </c>
      <c r="E5436" t="s">
        <v>18149</v>
      </c>
      <c r="F5436" t="s">
        <v>56</v>
      </c>
      <c r="G5436" t="s">
        <v>18150</v>
      </c>
      <c r="H5436" t="s">
        <v>18151</v>
      </c>
    </row>
    <row r="5437" spans="1:8">
      <c r="A5437" t="n">
        <v>5437</v>
      </c>
      <c r="B5437" t="s">
        <v>8</v>
      </c>
      <c r="C5437" s="1" t="n">
        <v>39758.07825231482</v>
      </c>
      <c r="D5437" t="s">
        <v>18152</v>
      </c>
      <c r="E5437" t="s">
        <v>56</v>
      </c>
      <c r="F5437" t="s">
        <v>18153</v>
      </c>
      <c r="G5437" t="s">
        <v>18154</v>
      </c>
      <c r="H5437" t="s">
        <v>18155</v>
      </c>
    </row>
    <row r="5438" spans="1:8">
      <c r="A5438" t="n">
        <v>5438</v>
      </c>
      <c r="B5438" t="s">
        <v>8</v>
      </c>
      <c r="C5438" s="1" t="n">
        <v>39616.97326388889</v>
      </c>
      <c r="D5438" t="s">
        <v>18156</v>
      </c>
      <c r="E5438" t="s">
        <v>2070</v>
      </c>
      <c r="F5438" t="s">
        <v>20</v>
      </c>
      <c r="G5438" t="s">
        <v>18157</v>
      </c>
      <c r="H5438" t="s">
        <v>18158</v>
      </c>
    </row>
    <row r="5439" spans="1:8">
      <c r="A5439" t="n">
        <v>5439</v>
      </c>
      <c r="B5439" t="s">
        <v>8</v>
      </c>
      <c r="C5439" s="1" t="n">
        <v>42355.1353125</v>
      </c>
      <c r="D5439" t="s">
        <v>18159</v>
      </c>
      <c r="E5439" t="s">
        <v>25</v>
      </c>
      <c r="F5439" t="s">
        <v>6988</v>
      </c>
      <c r="G5439" t="s">
        <v>18160</v>
      </c>
      <c r="H5439" t="s">
        <v>18161</v>
      </c>
    </row>
    <row r="5440" spans="1:8">
      <c r="A5440" t="n">
        <v>5440</v>
      </c>
      <c r="B5440" t="s">
        <v>8</v>
      </c>
      <c r="C5440" s="1" t="n">
        <v>39602.63581018519</v>
      </c>
      <c r="D5440" t="s">
        <v>18162</v>
      </c>
      <c r="E5440" t="s">
        <v>926</v>
      </c>
      <c r="F5440" t="s">
        <v>20</v>
      </c>
      <c r="G5440" t="s">
        <v>18163</v>
      </c>
      <c r="H5440" t="s">
        <v>18164</v>
      </c>
    </row>
    <row r="5441" spans="1:8">
      <c r="A5441" t="n">
        <v>5441</v>
      </c>
      <c r="B5441" t="s">
        <v>8</v>
      </c>
      <c r="C5441" s="1" t="n">
        <v>41963.4399537037</v>
      </c>
      <c r="D5441" t="s">
        <v>18165</v>
      </c>
      <c r="E5441" t="s">
        <v>25</v>
      </c>
      <c r="F5441" t="s">
        <v>12737</v>
      </c>
      <c r="G5441" t="s">
        <v>18166</v>
      </c>
      <c r="H5441" t="s">
        <v>18167</v>
      </c>
    </row>
    <row r="5442" spans="1:8">
      <c r="A5442" t="n">
        <v>5442</v>
      </c>
      <c r="B5442" t="s">
        <v>8</v>
      </c>
      <c r="C5442" s="1" t="n">
        <v>42392.92005787037</v>
      </c>
      <c r="D5442" t="s">
        <v>18168</v>
      </c>
      <c r="E5442" t="s">
        <v>25</v>
      </c>
      <c r="F5442" t="s">
        <v>6759</v>
      </c>
      <c r="G5442" t="s">
        <v>9180</v>
      </c>
      <c r="H5442" t="s">
        <v>18169</v>
      </c>
    </row>
    <row r="5443" spans="1:8">
      <c r="A5443" t="n">
        <v>5443</v>
      </c>
      <c r="B5443" t="s">
        <v>1</v>
      </c>
      <c r="C5443" s="1" t="n">
        <v>42164.12282407407</v>
      </c>
      <c r="D5443" t="s">
        <v>18170</v>
      </c>
      <c r="E5443" t="s">
        <v>24</v>
      </c>
      <c r="F5443" t="s">
        <v>25</v>
      </c>
      <c r="G5443" t="s">
        <v>18171</v>
      </c>
      <c r="H5443" t="s">
        <v>18172</v>
      </c>
    </row>
    <row r="5444" spans="1:8">
      <c r="A5444" t="n">
        <v>5444</v>
      </c>
      <c r="B5444" t="s">
        <v>8</v>
      </c>
      <c r="C5444" s="1" t="n">
        <v>42229.12712962963</v>
      </c>
      <c r="D5444" t="s">
        <v>18173</v>
      </c>
      <c r="E5444" t="s">
        <v>25</v>
      </c>
      <c r="F5444" t="s">
        <v>132</v>
      </c>
      <c r="G5444" t="s">
        <v>13325</v>
      </c>
      <c r="H5444" t="s">
        <v>18174</v>
      </c>
    </row>
    <row r="5445" spans="1:8">
      <c r="A5445" t="n">
        <v>5445</v>
      </c>
      <c r="B5445" t="s">
        <v>1</v>
      </c>
      <c r="C5445" s="1" t="n">
        <v>42110.03711805555</v>
      </c>
      <c r="D5445" t="s">
        <v>18175</v>
      </c>
      <c r="E5445" t="s">
        <v>16031</v>
      </c>
      <c r="F5445" t="s">
        <v>25</v>
      </c>
      <c r="G5445" t="s"/>
      <c r="H5445" t="s">
        <v>18176</v>
      </c>
    </row>
    <row r="5446" spans="1:8">
      <c r="A5446" t="n">
        <v>5446</v>
      </c>
      <c r="B5446" t="s">
        <v>8</v>
      </c>
      <c r="C5446" s="1" t="n">
        <v>42223.90887731482</v>
      </c>
      <c r="D5446" t="s">
        <v>18177</v>
      </c>
      <c r="E5446" t="s">
        <v>8867</v>
      </c>
      <c r="F5446" t="s">
        <v>18178</v>
      </c>
      <c r="G5446" t="s">
        <v>18179</v>
      </c>
      <c r="H5446" t="s">
        <v>18180</v>
      </c>
    </row>
    <row r="5447" spans="1:8">
      <c r="A5447" t="n">
        <v>5447</v>
      </c>
      <c r="B5447" t="s">
        <v>8</v>
      </c>
      <c r="C5447" s="1" t="n">
        <v>40133.67304398148</v>
      </c>
      <c r="D5447" t="s">
        <v>18181</v>
      </c>
      <c r="E5447" t="s">
        <v>7518</v>
      </c>
      <c r="F5447" t="s">
        <v>1264</v>
      </c>
      <c r="G5447" t="s">
        <v>18182</v>
      </c>
      <c r="H5447" t="s">
        <v>18183</v>
      </c>
    </row>
    <row r="5448" spans="1:8">
      <c r="A5448" t="n">
        <v>5448</v>
      </c>
      <c r="B5448" t="s">
        <v>8</v>
      </c>
      <c r="C5448" s="1" t="n">
        <v>40599.73236111111</v>
      </c>
      <c r="D5448" t="s">
        <v>18184</v>
      </c>
      <c r="E5448" t="s">
        <v>18185</v>
      </c>
      <c r="F5448" t="s">
        <v>18186</v>
      </c>
      <c r="G5448" t="s">
        <v>18187</v>
      </c>
      <c r="H5448" t="s">
        <v>18188</v>
      </c>
    </row>
    <row r="5449" spans="1:8">
      <c r="A5449" t="n">
        <v>5449</v>
      </c>
      <c r="B5449" t="s">
        <v>1</v>
      </c>
      <c r="C5449" s="1" t="n">
        <v>42171.05861111111</v>
      </c>
      <c r="D5449" t="s">
        <v>18189</v>
      </c>
      <c r="E5449" t="s">
        <v>24</v>
      </c>
      <c r="F5449" t="s">
        <v>25</v>
      </c>
      <c r="G5449" t="s">
        <v>18190</v>
      </c>
      <c r="H5449" t="s">
        <v>18191</v>
      </c>
    </row>
    <row r="5450" spans="1:8">
      <c r="A5450" t="n">
        <v>5450</v>
      </c>
      <c r="B5450" t="s">
        <v>8</v>
      </c>
      <c r="C5450" s="1" t="n">
        <v>42279.00068287037</v>
      </c>
      <c r="D5450" t="s">
        <v>18192</v>
      </c>
      <c r="E5450" t="s">
        <v>2099</v>
      </c>
      <c r="F5450" t="s">
        <v>18193</v>
      </c>
      <c r="G5450" t="s">
        <v>7647</v>
      </c>
      <c r="H5450" t="s">
        <v>18194</v>
      </c>
    </row>
    <row r="5451" spans="1:8">
      <c r="A5451" t="n">
        <v>5451</v>
      </c>
      <c r="B5451" t="s">
        <v>1</v>
      </c>
      <c r="C5451" s="1" t="n">
        <v>42054.72861111111</v>
      </c>
      <c r="D5451" t="s">
        <v>18195</v>
      </c>
      <c r="E5451" t="s">
        <v>1238</v>
      </c>
      <c r="F5451" t="s">
        <v>10667</v>
      </c>
      <c r="G5451" t="s">
        <v>18196</v>
      </c>
      <c r="H5451" t="s">
        <v>18197</v>
      </c>
    </row>
    <row r="5452" spans="1:8">
      <c r="A5452" t="n">
        <v>5452</v>
      </c>
      <c r="B5452" t="s">
        <v>8</v>
      </c>
      <c r="C5452" s="1" t="n">
        <v>42418.16442129629</v>
      </c>
      <c r="D5452" t="s">
        <v>18198</v>
      </c>
      <c r="E5452" t="s">
        <v>2880</v>
      </c>
      <c r="F5452" t="s">
        <v>2880</v>
      </c>
      <c r="G5452" t="s">
        <v>18199</v>
      </c>
      <c r="H5452" t="s">
        <v>18200</v>
      </c>
    </row>
    <row r="5453" spans="1:8">
      <c r="A5453" t="n">
        <v>5453</v>
      </c>
      <c r="B5453" t="s">
        <v>8</v>
      </c>
      <c r="C5453" s="1" t="n">
        <v>39754.81290509259</v>
      </c>
      <c r="D5453" t="s">
        <v>18201</v>
      </c>
      <c r="E5453" t="s">
        <v>7561</v>
      </c>
      <c r="F5453" t="s">
        <v>56</v>
      </c>
      <c r="G5453" t="s"/>
      <c r="H5453" t="s">
        <v>18202</v>
      </c>
    </row>
    <row r="5454" spans="1:8">
      <c r="A5454" t="n">
        <v>5454</v>
      </c>
      <c r="B5454" t="s">
        <v>8</v>
      </c>
      <c r="C5454" s="1" t="n">
        <v>42331.74987268518</v>
      </c>
      <c r="D5454" t="s">
        <v>18203</v>
      </c>
      <c r="E5454" t="s">
        <v>7254</v>
      </c>
      <c r="F5454" t="s">
        <v>18204</v>
      </c>
      <c r="G5454" t="s">
        <v>18205</v>
      </c>
      <c r="H5454" t="s">
        <v>18206</v>
      </c>
    </row>
    <row r="5455" spans="1:8">
      <c r="A5455" t="n">
        <v>5455</v>
      </c>
      <c r="B5455" t="s">
        <v>1</v>
      </c>
      <c r="C5455" s="1" t="n">
        <v>42411.97814814815</v>
      </c>
      <c r="D5455" t="s">
        <v>18207</v>
      </c>
      <c r="E5455" t="s">
        <v>18208</v>
      </c>
      <c r="F5455" t="s">
        <v>18209</v>
      </c>
      <c r="G5455" t="s">
        <v>18210</v>
      </c>
      <c r="H5455" t="s">
        <v>18211</v>
      </c>
    </row>
    <row r="5456" spans="1:8">
      <c r="A5456" t="n">
        <v>5456</v>
      </c>
      <c r="B5456" t="s">
        <v>8</v>
      </c>
      <c r="C5456" s="1" t="n">
        <v>42353.99344907407</v>
      </c>
      <c r="D5456" t="s">
        <v>18212</v>
      </c>
      <c r="E5456" t="s">
        <v>16893</v>
      </c>
      <c r="F5456" t="s">
        <v>18213</v>
      </c>
      <c r="G5456" t="s">
        <v>18214</v>
      </c>
      <c r="H5456" t="s">
        <v>18215</v>
      </c>
    </row>
    <row r="5457" spans="1:8">
      <c r="A5457" t="n">
        <v>5457</v>
      </c>
      <c r="B5457" t="s">
        <v>8</v>
      </c>
      <c r="C5457" s="1" t="n">
        <v>41242.54384259259</v>
      </c>
      <c r="D5457" t="s">
        <v>18216</v>
      </c>
      <c r="E5457" t="s">
        <v>18217</v>
      </c>
      <c r="F5457" t="s">
        <v>56</v>
      </c>
      <c r="G5457" t="s">
        <v>18218</v>
      </c>
      <c r="H5457" t="s">
        <v>18219</v>
      </c>
    </row>
    <row r="5458" spans="1:8">
      <c r="A5458" t="n">
        <v>5458</v>
      </c>
      <c r="B5458" t="s">
        <v>1</v>
      </c>
      <c r="C5458" s="1" t="n">
        <v>42117.11092592592</v>
      </c>
      <c r="D5458" t="s">
        <v>18220</v>
      </c>
      <c r="E5458" t="s">
        <v>6203</v>
      </c>
      <c r="F5458" t="s">
        <v>6747</v>
      </c>
      <c r="G5458" t="s">
        <v>18221</v>
      </c>
      <c r="H5458" t="s">
        <v>18222</v>
      </c>
    </row>
    <row r="5459" spans="1:8">
      <c r="A5459" t="n">
        <v>5459</v>
      </c>
      <c r="B5459" t="s">
        <v>8</v>
      </c>
      <c r="C5459" s="1" t="n">
        <v>39595.66027777778</v>
      </c>
      <c r="D5459" t="s">
        <v>18223</v>
      </c>
      <c r="E5459" t="s">
        <v>2198</v>
      </c>
      <c r="F5459" t="s">
        <v>2394</v>
      </c>
      <c r="G5459" t="s">
        <v>18224</v>
      </c>
      <c r="H5459" t="s">
        <v>18225</v>
      </c>
    </row>
    <row r="5460" spans="1:8">
      <c r="A5460" t="n">
        <v>5460</v>
      </c>
      <c r="B5460" t="s">
        <v>8</v>
      </c>
      <c r="C5460" s="1" t="n">
        <v>42326.6578125</v>
      </c>
      <c r="D5460" t="s">
        <v>18226</v>
      </c>
      <c r="E5460" t="s">
        <v>6776</v>
      </c>
      <c r="F5460" t="s">
        <v>2226</v>
      </c>
      <c r="G5460" t="s">
        <v>6777</v>
      </c>
      <c r="H5460" t="s">
        <v>18227</v>
      </c>
    </row>
    <row r="5461" spans="1:8">
      <c r="A5461" t="n">
        <v>5461</v>
      </c>
      <c r="B5461" t="s">
        <v>8</v>
      </c>
      <c r="C5461" s="1" t="n">
        <v>40994.62275462963</v>
      </c>
      <c r="D5461" t="s">
        <v>18228</v>
      </c>
      <c r="E5461" t="s">
        <v>484</v>
      </c>
      <c r="F5461" t="s">
        <v>25</v>
      </c>
      <c r="G5461" t="s">
        <v>18229</v>
      </c>
      <c r="H5461" t="s">
        <v>18230</v>
      </c>
    </row>
    <row r="5462" spans="1:8">
      <c r="A5462" t="n">
        <v>5462</v>
      </c>
      <c r="B5462" t="s">
        <v>8</v>
      </c>
      <c r="C5462" s="1" t="n">
        <v>42367.9960300926</v>
      </c>
      <c r="D5462" t="s">
        <v>18231</v>
      </c>
      <c r="E5462" t="s">
        <v>1120</v>
      </c>
      <c r="F5462" t="s">
        <v>18232</v>
      </c>
      <c r="G5462" t="s">
        <v>18233</v>
      </c>
      <c r="H5462" t="s">
        <v>18234</v>
      </c>
    </row>
    <row r="5463" spans="1:8">
      <c r="A5463" t="n">
        <v>5463</v>
      </c>
      <c r="B5463" t="s">
        <v>1</v>
      </c>
      <c r="C5463" s="1" t="n">
        <v>42313.59304398148</v>
      </c>
      <c r="D5463" t="s">
        <v>18235</v>
      </c>
      <c r="E5463" t="s">
        <v>8361</v>
      </c>
      <c r="F5463" t="s">
        <v>25</v>
      </c>
      <c r="G5463" t="s">
        <v>18236</v>
      </c>
      <c r="H5463" t="s">
        <v>18237</v>
      </c>
    </row>
    <row r="5464" spans="1:8">
      <c r="A5464" t="n">
        <v>5464</v>
      </c>
      <c r="B5464" t="s">
        <v>1</v>
      </c>
      <c r="C5464" s="1" t="n">
        <v>42420.06318287037</v>
      </c>
      <c r="D5464" t="s">
        <v>18238</v>
      </c>
      <c r="E5464" t="s">
        <v>394</v>
      </c>
      <c r="F5464" t="s">
        <v>348</v>
      </c>
      <c r="G5464" t="s">
        <v>18239</v>
      </c>
      <c r="H5464" t="s">
        <v>18240</v>
      </c>
    </row>
    <row r="5465" spans="1:8">
      <c r="A5465" t="n">
        <v>5465</v>
      </c>
      <c r="B5465" t="s">
        <v>8</v>
      </c>
      <c r="C5465" s="1" t="n">
        <v>42445.88512731482</v>
      </c>
      <c r="D5465" t="s">
        <v>18241</v>
      </c>
      <c r="E5465" t="s">
        <v>25</v>
      </c>
      <c r="F5465" t="s">
        <v>18242</v>
      </c>
      <c r="G5465" t="s">
        <v>18243</v>
      </c>
      <c r="H5465" t="s">
        <v>18244</v>
      </c>
    </row>
    <row r="5466" spans="1:8">
      <c r="A5466" t="n">
        <v>5466</v>
      </c>
      <c r="B5466" t="s">
        <v>8</v>
      </c>
      <c r="C5466" s="1" t="n">
        <v>39715.62082175926</v>
      </c>
      <c r="D5466" t="s">
        <v>18245</v>
      </c>
      <c r="E5466" t="s">
        <v>18246</v>
      </c>
      <c r="F5466" t="s">
        <v>56</v>
      </c>
      <c r="G5466" t="s">
        <v>18247</v>
      </c>
      <c r="H5466" t="s">
        <v>18248</v>
      </c>
    </row>
    <row r="5467" spans="1:8">
      <c r="A5467" t="n">
        <v>5467</v>
      </c>
      <c r="B5467" t="s">
        <v>8</v>
      </c>
      <c r="C5467" s="1" t="n">
        <v>39710.65523148148</v>
      </c>
      <c r="D5467" t="s">
        <v>18249</v>
      </c>
      <c r="E5467" t="s">
        <v>3045</v>
      </c>
      <c r="F5467" t="s">
        <v>18250</v>
      </c>
      <c r="G5467" t="s">
        <v>18251</v>
      </c>
      <c r="H5467" t="s">
        <v>18252</v>
      </c>
    </row>
    <row r="5468" spans="1:8">
      <c r="A5468" t="n">
        <v>5468</v>
      </c>
      <c r="B5468" t="s">
        <v>8</v>
      </c>
      <c r="C5468" s="1" t="n">
        <v>42058.72820601852</v>
      </c>
      <c r="D5468" t="s">
        <v>18253</v>
      </c>
      <c r="E5468" t="s">
        <v>7780</v>
      </c>
      <c r="F5468" t="s">
        <v>25</v>
      </c>
      <c r="G5468" t="s">
        <v>18254</v>
      </c>
      <c r="H5468" t="s">
        <v>18255</v>
      </c>
    </row>
    <row r="5469" spans="1:8">
      <c r="A5469" t="n">
        <v>5469</v>
      </c>
      <c r="B5469" t="s">
        <v>8</v>
      </c>
      <c r="C5469" s="1" t="n">
        <v>41962.42769675926</v>
      </c>
      <c r="D5469" t="s">
        <v>18256</v>
      </c>
      <c r="E5469" t="s">
        <v>25</v>
      </c>
      <c r="F5469" t="s">
        <v>6203</v>
      </c>
      <c r="G5469" t="s">
        <v>18257</v>
      </c>
      <c r="H5469" t="s">
        <v>18258</v>
      </c>
    </row>
    <row r="5470" spans="1:8">
      <c r="A5470" t="n">
        <v>5470</v>
      </c>
      <c r="B5470" t="s">
        <v>8</v>
      </c>
      <c r="C5470" s="1" t="n">
        <v>42196.06568287037</v>
      </c>
      <c r="D5470" t="s">
        <v>18259</v>
      </c>
      <c r="E5470" t="s">
        <v>30</v>
      </c>
      <c r="F5470" t="s">
        <v>18260</v>
      </c>
      <c r="G5470" t="s">
        <v>18261</v>
      </c>
      <c r="H5470" t="s">
        <v>18262</v>
      </c>
    </row>
    <row r="5471" spans="1:8">
      <c r="A5471" t="n">
        <v>5471</v>
      </c>
      <c r="B5471" t="s">
        <v>1</v>
      </c>
      <c r="C5471" s="1" t="n">
        <v>42441.71958333333</v>
      </c>
      <c r="D5471" t="s">
        <v>18263</v>
      </c>
      <c r="E5471" t="s">
        <v>39</v>
      </c>
      <c r="F5471" t="s">
        <v>9736</v>
      </c>
      <c r="G5471" t="s">
        <v>9737</v>
      </c>
      <c r="H5471" t="s">
        <v>18264</v>
      </c>
    </row>
    <row r="5472" spans="1:8">
      <c r="A5472" t="n">
        <v>5472</v>
      </c>
      <c r="B5472" t="s">
        <v>1</v>
      </c>
      <c r="C5472" s="1" t="n">
        <v>42235.65188657407</v>
      </c>
      <c r="D5472" t="s">
        <v>18265</v>
      </c>
      <c r="E5472" t="s">
        <v>14217</v>
      </c>
      <c r="F5472" t="s">
        <v>25</v>
      </c>
      <c r="G5472" t="s">
        <v>17043</v>
      </c>
      <c r="H5472" t="s">
        <v>18266</v>
      </c>
    </row>
    <row r="5473" spans="1:8">
      <c r="A5473" t="n">
        <v>5473</v>
      </c>
      <c r="B5473" t="s">
        <v>8</v>
      </c>
      <c r="C5473" s="1" t="n">
        <v>42206.45636574074</v>
      </c>
      <c r="D5473" t="s">
        <v>18267</v>
      </c>
      <c r="E5473" t="s">
        <v>25</v>
      </c>
      <c r="F5473" t="s">
        <v>2099</v>
      </c>
      <c r="G5473" t="s">
        <v>18268</v>
      </c>
      <c r="H5473" t="s">
        <v>18269</v>
      </c>
    </row>
    <row r="5474" spans="1:8">
      <c r="A5474" t="n">
        <v>5474</v>
      </c>
      <c r="B5474" t="s">
        <v>8</v>
      </c>
      <c r="C5474" s="1" t="n">
        <v>40352.57299768519</v>
      </c>
      <c r="D5474" t="s">
        <v>18270</v>
      </c>
      <c r="E5474" t="s">
        <v>2467</v>
      </c>
      <c r="F5474" t="s">
        <v>283</v>
      </c>
      <c r="G5474" t="s">
        <v>18271</v>
      </c>
      <c r="H5474" t="s">
        <v>18272</v>
      </c>
    </row>
    <row r="5475" spans="1:8">
      <c r="A5475" t="n">
        <v>5475</v>
      </c>
      <c r="B5475" t="s">
        <v>8</v>
      </c>
      <c r="C5475" s="1" t="n">
        <v>42113.61888888889</v>
      </c>
      <c r="D5475" t="s">
        <v>18273</v>
      </c>
      <c r="E5475" t="s">
        <v>931</v>
      </c>
      <c r="F5475" t="s">
        <v>262</v>
      </c>
      <c r="G5475" t="s">
        <v>10420</v>
      </c>
      <c r="H5475" t="s">
        <v>18274</v>
      </c>
    </row>
    <row r="5476" spans="1:8">
      <c r="A5476" t="n">
        <v>5476</v>
      </c>
      <c r="B5476" t="s">
        <v>8</v>
      </c>
      <c r="C5476" s="1" t="n">
        <v>42170.85502314815</v>
      </c>
      <c r="D5476" t="s">
        <v>18275</v>
      </c>
      <c r="E5476" t="s">
        <v>18276</v>
      </c>
      <c r="F5476" t="s">
        <v>25</v>
      </c>
      <c r="G5476" t="s">
        <v>18277</v>
      </c>
      <c r="H5476" t="s">
        <v>18278</v>
      </c>
    </row>
    <row r="5477" spans="1:8">
      <c r="A5477" t="n">
        <v>5477</v>
      </c>
      <c r="B5477" t="s">
        <v>8</v>
      </c>
      <c r="C5477" s="1" t="n">
        <v>40070.615</v>
      </c>
      <c r="D5477" t="s">
        <v>18279</v>
      </c>
      <c r="E5477" t="s">
        <v>19</v>
      </c>
      <c r="F5477" t="s">
        <v>20</v>
      </c>
      <c r="G5477" t="s">
        <v>18280</v>
      </c>
      <c r="H5477" t="s">
        <v>18281</v>
      </c>
    </row>
    <row r="5478" spans="1:8">
      <c r="A5478" t="n">
        <v>5478</v>
      </c>
      <c r="B5478" t="s">
        <v>8</v>
      </c>
      <c r="C5478" s="1" t="n">
        <v>39650.6249537037</v>
      </c>
      <c r="D5478" t="s">
        <v>18282</v>
      </c>
      <c r="E5478" t="s">
        <v>768</v>
      </c>
      <c r="F5478" t="s">
        <v>283</v>
      </c>
      <c r="G5478" t="s">
        <v>18283</v>
      </c>
      <c r="H5478" t="s">
        <v>18284</v>
      </c>
    </row>
    <row r="5479" spans="1:8">
      <c r="A5479" t="n">
        <v>5479</v>
      </c>
      <c r="B5479" t="s">
        <v>8</v>
      </c>
      <c r="C5479" s="1" t="n">
        <v>42438.00224537037</v>
      </c>
      <c r="D5479" t="s">
        <v>18285</v>
      </c>
      <c r="E5479" t="s">
        <v>24</v>
      </c>
      <c r="F5479" t="s">
        <v>25</v>
      </c>
      <c r="G5479" t="s">
        <v>18286</v>
      </c>
      <c r="H5479" t="s">
        <v>18287</v>
      </c>
    </row>
    <row r="5480" spans="1:8">
      <c r="A5480" t="n">
        <v>5480</v>
      </c>
      <c r="B5480" t="s">
        <v>1</v>
      </c>
      <c r="C5480" s="1" t="n">
        <v>42444.95697916667</v>
      </c>
      <c r="D5480" t="s">
        <v>18288</v>
      </c>
      <c r="E5480" t="s">
        <v>8527</v>
      </c>
      <c r="F5480" t="s">
        <v>18289</v>
      </c>
      <c r="G5480" t="s">
        <v>18290</v>
      </c>
      <c r="H5480" t="s">
        <v>18291</v>
      </c>
    </row>
    <row r="5481" spans="1:8">
      <c r="A5481" t="n">
        <v>5481</v>
      </c>
      <c r="B5481" t="s">
        <v>1</v>
      </c>
      <c r="C5481" s="1" t="n">
        <v>42069.636875</v>
      </c>
      <c r="D5481" t="s">
        <v>18292</v>
      </c>
      <c r="E5481" t="s">
        <v>6203</v>
      </c>
      <c r="F5481" t="s">
        <v>25</v>
      </c>
      <c r="G5481" t="s">
        <v>18293</v>
      </c>
      <c r="H5481" t="s">
        <v>18294</v>
      </c>
    </row>
    <row r="5482" spans="1:8">
      <c r="A5482" t="n">
        <v>5482</v>
      </c>
      <c r="B5482" t="s">
        <v>8</v>
      </c>
      <c r="C5482" s="1" t="n">
        <v>39801.86753472222</v>
      </c>
      <c r="D5482" t="s">
        <v>18295</v>
      </c>
      <c r="E5482" t="s">
        <v>1808</v>
      </c>
      <c r="F5482" t="s">
        <v>12867</v>
      </c>
      <c r="G5482" t="s">
        <v>18296</v>
      </c>
      <c r="H5482" t="s">
        <v>18297</v>
      </c>
    </row>
    <row r="5483" spans="1:8">
      <c r="A5483" t="n">
        <v>5483</v>
      </c>
      <c r="B5483" t="s">
        <v>8</v>
      </c>
      <c r="C5483" s="1" t="n">
        <v>40935.81449074074</v>
      </c>
      <c r="D5483" t="s">
        <v>18298</v>
      </c>
      <c r="E5483" t="s">
        <v>8196</v>
      </c>
      <c r="F5483" t="s">
        <v>25</v>
      </c>
      <c r="G5483" t="s">
        <v>18299</v>
      </c>
      <c r="H5483" t="s">
        <v>18300</v>
      </c>
    </row>
    <row r="5484" spans="1:8">
      <c r="A5484" t="n">
        <v>5484</v>
      </c>
      <c r="B5484" t="s">
        <v>8</v>
      </c>
      <c r="C5484" s="1" t="n">
        <v>39526.90659722222</v>
      </c>
      <c r="D5484" t="s">
        <v>18301</v>
      </c>
      <c r="E5484" t="s">
        <v>8051</v>
      </c>
      <c r="F5484" t="s">
        <v>56</v>
      </c>
      <c r="G5484" t="s">
        <v>18302</v>
      </c>
      <c r="H5484" t="s">
        <v>18303</v>
      </c>
    </row>
    <row r="5485" spans="1:8">
      <c r="A5485" t="n">
        <v>5485</v>
      </c>
      <c r="B5485" t="s">
        <v>8</v>
      </c>
      <c r="C5485" s="1" t="n">
        <v>42272.0824537037</v>
      </c>
      <c r="D5485" t="s">
        <v>18304</v>
      </c>
      <c r="E5485" t="s">
        <v>3844</v>
      </c>
      <c r="F5485" t="s">
        <v>56</v>
      </c>
      <c r="G5485" t="s">
        <v>18305</v>
      </c>
      <c r="H5485" t="s">
        <v>18306</v>
      </c>
    </row>
    <row r="5486" spans="1:8">
      <c r="A5486" t="n">
        <v>5486</v>
      </c>
      <c r="B5486" t="s">
        <v>8</v>
      </c>
      <c r="C5486" s="1" t="n">
        <v>40899.96116898148</v>
      </c>
      <c r="D5486" t="s">
        <v>18307</v>
      </c>
      <c r="E5486" t="s">
        <v>25</v>
      </c>
      <c r="F5486" t="s">
        <v>6203</v>
      </c>
      <c r="G5486" t="s">
        <v>18308</v>
      </c>
      <c r="H5486" t="s">
        <v>18309</v>
      </c>
    </row>
    <row r="5487" spans="1:8">
      <c r="A5487" t="n">
        <v>5487</v>
      </c>
      <c r="B5487" t="s">
        <v>8</v>
      </c>
      <c r="C5487" s="1" t="n">
        <v>39619.57738425926</v>
      </c>
      <c r="D5487" t="s">
        <v>18310</v>
      </c>
      <c r="E5487" t="s">
        <v>489</v>
      </c>
      <c r="F5487" t="s">
        <v>283</v>
      </c>
      <c r="G5487" t="s">
        <v>18311</v>
      </c>
      <c r="H5487" t="s">
        <v>18312</v>
      </c>
    </row>
    <row r="5488" spans="1:8">
      <c r="A5488" t="n">
        <v>5488</v>
      </c>
      <c r="B5488" t="s">
        <v>8</v>
      </c>
      <c r="C5488" s="1" t="n">
        <v>42427.99047453704</v>
      </c>
      <c r="D5488" t="s">
        <v>18313</v>
      </c>
      <c r="E5488" t="s">
        <v>10350</v>
      </c>
      <c r="F5488" t="s">
        <v>18314</v>
      </c>
      <c r="G5488" t="s">
        <v>18315</v>
      </c>
      <c r="H5488" t="s">
        <v>18316</v>
      </c>
    </row>
    <row r="5489" spans="1:8">
      <c r="A5489" t="n">
        <v>5489</v>
      </c>
      <c r="B5489" t="s">
        <v>8</v>
      </c>
      <c r="C5489" s="1" t="n">
        <v>41664.00252314815</v>
      </c>
      <c r="D5489" t="s">
        <v>18317</v>
      </c>
      <c r="E5489" t="s">
        <v>319</v>
      </c>
      <c r="F5489" t="s">
        <v>25</v>
      </c>
      <c r="G5489" t="s">
        <v>18318</v>
      </c>
      <c r="H5489" t="s">
        <v>18319</v>
      </c>
    </row>
    <row r="5490" spans="1:8">
      <c r="A5490" t="n">
        <v>5490</v>
      </c>
      <c r="B5490" t="s">
        <v>1</v>
      </c>
      <c r="C5490" s="1" t="n">
        <v>42081.9417824074</v>
      </c>
      <c r="D5490" t="s">
        <v>18320</v>
      </c>
      <c r="E5490" t="s">
        <v>1238</v>
      </c>
      <c r="F5490" t="s">
        <v>25</v>
      </c>
      <c r="G5490" t="s">
        <v>18321</v>
      </c>
      <c r="H5490" t="s">
        <v>18322</v>
      </c>
    </row>
    <row r="5491" spans="1:8">
      <c r="A5491" t="n">
        <v>5491</v>
      </c>
      <c r="B5491" t="s">
        <v>8</v>
      </c>
      <c r="C5491" s="1" t="n">
        <v>42377.81549768519</v>
      </c>
      <c r="D5491" t="s">
        <v>18323</v>
      </c>
      <c r="E5491" t="s">
        <v>18324</v>
      </c>
      <c r="F5491" t="s">
        <v>18325</v>
      </c>
      <c r="G5491" t="s">
        <v>18326</v>
      </c>
      <c r="H5491" t="s">
        <v>18327</v>
      </c>
    </row>
    <row r="5492" spans="1:8">
      <c r="A5492" t="n">
        <v>5492</v>
      </c>
      <c r="B5492" t="s">
        <v>1</v>
      </c>
      <c r="C5492" s="1" t="n">
        <v>41845.04305555556</v>
      </c>
      <c r="D5492" t="s">
        <v>18328</v>
      </c>
      <c r="E5492" t="s">
        <v>6654</v>
      </c>
      <c r="F5492" t="s">
        <v>25</v>
      </c>
      <c r="G5492" t="s">
        <v>18329</v>
      </c>
      <c r="H5492" t="s">
        <v>18330</v>
      </c>
    </row>
    <row r="5493" spans="1:8">
      <c r="A5493" t="n">
        <v>5493</v>
      </c>
      <c r="B5493" t="s">
        <v>8</v>
      </c>
      <c r="C5493" s="1" t="n">
        <v>40526.58067129629</v>
      </c>
      <c r="D5493" t="s">
        <v>18331</v>
      </c>
      <c r="E5493" t="s">
        <v>18332</v>
      </c>
      <c r="F5493" t="s">
        <v>56</v>
      </c>
      <c r="G5493" t="s">
        <v>18333</v>
      </c>
      <c r="H5493" t="s">
        <v>18334</v>
      </c>
    </row>
    <row r="5494" spans="1:8">
      <c r="A5494" t="n">
        <v>5494</v>
      </c>
      <c r="B5494" t="s">
        <v>8</v>
      </c>
      <c r="C5494" s="1" t="n">
        <v>42051.90528935185</v>
      </c>
      <c r="D5494" t="s">
        <v>18335</v>
      </c>
      <c r="E5494" t="s">
        <v>7615</v>
      </c>
      <c r="F5494" t="s">
        <v>56</v>
      </c>
      <c r="G5494" t="s">
        <v>18336</v>
      </c>
      <c r="H5494" t="s">
        <v>18337</v>
      </c>
    </row>
    <row r="5495" spans="1:8">
      <c r="A5495" t="n">
        <v>5495</v>
      </c>
      <c r="B5495" t="s">
        <v>8</v>
      </c>
      <c r="C5495" s="1" t="n">
        <v>41215.73270833334</v>
      </c>
      <c r="D5495" t="s">
        <v>18338</v>
      </c>
      <c r="E5495" t="s">
        <v>8182</v>
      </c>
      <c r="F5495" t="s">
        <v>56</v>
      </c>
      <c r="G5495" t="s">
        <v>18339</v>
      </c>
      <c r="H5495" t="s">
        <v>18340</v>
      </c>
    </row>
    <row r="5496" spans="1:8">
      <c r="A5496" t="n">
        <v>5496</v>
      </c>
      <c r="B5496" t="s">
        <v>8</v>
      </c>
      <c r="C5496" s="1" t="n">
        <v>42113.62318287037</v>
      </c>
      <c r="D5496" t="s">
        <v>18341</v>
      </c>
      <c r="E5496" t="s">
        <v>18342</v>
      </c>
      <c r="F5496" t="s">
        <v>18342</v>
      </c>
      <c r="G5496" t="s">
        <v>18343</v>
      </c>
      <c r="H5496" t="s">
        <v>18344</v>
      </c>
    </row>
    <row r="5497" spans="1:8">
      <c r="A5497" t="n">
        <v>5497</v>
      </c>
      <c r="B5497" t="s">
        <v>8</v>
      </c>
      <c r="C5497" s="1" t="n">
        <v>41480.66568287037</v>
      </c>
      <c r="D5497" t="s">
        <v>18345</v>
      </c>
      <c r="E5497" t="s">
        <v>18346</v>
      </c>
      <c r="F5497" t="s">
        <v>18347</v>
      </c>
      <c r="G5497" t="s">
        <v>18348</v>
      </c>
      <c r="H5497" t="s">
        <v>18349</v>
      </c>
    </row>
    <row r="5498" spans="1:8">
      <c r="A5498" t="n">
        <v>5498</v>
      </c>
      <c r="B5498" t="s">
        <v>8</v>
      </c>
      <c r="C5498" s="1" t="n">
        <v>42284.79162037037</v>
      </c>
      <c r="D5498" t="s">
        <v>18350</v>
      </c>
      <c r="E5498" t="s">
        <v>132</v>
      </c>
      <c r="F5498" t="s">
        <v>39</v>
      </c>
      <c r="G5498" t="s">
        <v>18351</v>
      </c>
      <c r="H5498" t="s">
        <v>18352</v>
      </c>
    </row>
    <row r="5499" spans="1:8">
      <c r="A5499" t="n">
        <v>5499</v>
      </c>
      <c r="B5499" t="s">
        <v>8</v>
      </c>
      <c r="C5499" s="1" t="n">
        <v>42092.97488425926</v>
      </c>
      <c r="D5499" t="s">
        <v>18353</v>
      </c>
      <c r="E5499" t="s">
        <v>25</v>
      </c>
      <c r="F5499" t="s">
        <v>1794</v>
      </c>
      <c r="G5499" t="s">
        <v>18354</v>
      </c>
      <c r="H5499" t="s">
        <v>18355</v>
      </c>
    </row>
    <row r="5500" spans="1:8">
      <c r="A5500" t="n">
        <v>5500</v>
      </c>
      <c r="B5500" t="s">
        <v>1</v>
      </c>
      <c r="C5500" s="1" t="n">
        <v>41734.53678240741</v>
      </c>
      <c r="D5500" t="s">
        <v>18356</v>
      </c>
      <c r="E5500" t="s">
        <v>6203</v>
      </c>
      <c r="F5500" t="s">
        <v>6529</v>
      </c>
      <c r="G5500" t="s">
        <v>18357</v>
      </c>
      <c r="H5500" t="s">
        <v>18358</v>
      </c>
    </row>
    <row r="5501" spans="1:8">
      <c r="A5501" t="n">
        <v>5501</v>
      </c>
      <c r="B5501" t="s">
        <v>1</v>
      </c>
      <c r="C5501" s="1" t="n">
        <v>42195.6484837963</v>
      </c>
      <c r="D5501" t="s">
        <v>18359</v>
      </c>
      <c r="E5501" t="s">
        <v>24</v>
      </c>
      <c r="F5501" t="s">
        <v>8032</v>
      </c>
      <c r="G5501" t="s">
        <v>18360</v>
      </c>
      <c r="H5501" t="s">
        <v>18361</v>
      </c>
    </row>
    <row r="5502" spans="1:8">
      <c r="A5502" t="n">
        <v>5502</v>
      </c>
      <c r="B5502" t="s">
        <v>1</v>
      </c>
      <c r="C5502" s="1" t="n">
        <v>42209.6596412037</v>
      </c>
      <c r="D5502" t="s">
        <v>18362</v>
      </c>
      <c r="E5502" t="s">
        <v>7313</v>
      </c>
      <c r="F5502" t="s">
        <v>439</v>
      </c>
      <c r="G5502" t="s">
        <v>18363</v>
      </c>
      <c r="H5502" t="s">
        <v>18364</v>
      </c>
    </row>
    <row r="5503" spans="1:8">
      <c r="A5503" t="n">
        <v>5503</v>
      </c>
      <c r="B5503" t="s">
        <v>8</v>
      </c>
      <c r="C5503" s="1" t="n">
        <v>42074.94825231482</v>
      </c>
      <c r="D5503" t="s">
        <v>18365</v>
      </c>
      <c r="E5503" t="s">
        <v>4140</v>
      </c>
      <c r="F5503" t="s">
        <v>18366</v>
      </c>
      <c r="G5503" t="s">
        <v>18367</v>
      </c>
      <c r="H5503" t="s">
        <v>18368</v>
      </c>
    </row>
    <row r="5504" spans="1:8">
      <c r="A5504" t="n">
        <v>5504</v>
      </c>
      <c r="B5504" t="s">
        <v>1</v>
      </c>
      <c r="C5504" s="1" t="n">
        <v>42356.12424768518</v>
      </c>
      <c r="D5504" t="s">
        <v>18369</v>
      </c>
      <c r="E5504" t="s">
        <v>6554</v>
      </c>
      <c r="F5504" t="s">
        <v>18370</v>
      </c>
      <c r="G5504" t="s">
        <v>18371</v>
      </c>
      <c r="H5504" t="s">
        <v>18372</v>
      </c>
    </row>
    <row r="5505" spans="1:8">
      <c r="A5505" t="n">
        <v>5505</v>
      </c>
      <c r="B5505" t="s">
        <v>8</v>
      </c>
      <c r="C5505" s="1" t="n">
        <v>42346.80789351852</v>
      </c>
      <c r="D5505" t="s">
        <v>18373</v>
      </c>
      <c r="E5505" t="s">
        <v>18374</v>
      </c>
      <c r="F5505" t="s">
        <v>18375</v>
      </c>
      <c r="G5505" t="s">
        <v>18376</v>
      </c>
      <c r="H5505" t="s">
        <v>18377</v>
      </c>
    </row>
    <row r="5506" spans="1:8">
      <c r="A5506" t="n">
        <v>5506</v>
      </c>
      <c r="B5506" t="s">
        <v>1</v>
      </c>
      <c r="C5506" s="1" t="n">
        <v>42215.15603009259</v>
      </c>
      <c r="D5506" t="s">
        <v>18378</v>
      </c>
      <c r="E5506" t="s">
        <v>146</v>
      </c>
      <c r="F5506" t="s">
        <v>7313</v>
      </c>
      <c r="G5506" t="s">
        <v>18379</v>
      </c>
      <c r="H5506" t="s">
        <v>18380</v>
      </c>
    </row>
    <row r="5507" spans="1:8">
      <c r="A5507" t="n">
        <v>5507</v>
      </c>
      <c r="B5507" t="s">
        <v>8</v>
      </c>
      <c r="C5507" s="1" t="n">
        <v>41283.70836805556</v>
      </c>
      <c r="D5507" t="s">
        <v>18381</v>
      </c>
      <c r="E5507" t="s">
        <v>7063</v>
      </c>
      <c r="F5507" t="s">
        <v>56</v>
      </c>
      <c r="G5507" t="s">
        <v>18382</v>
      </c>
      <c r="H5507" t="s">
        <v>18383</v>
      </c>
    </row>
    <row r="5508" spans="1:8">
      <c r="A5508" t="n">
        <v>5508</v>
      </c>
      <c r="B5508" t="s">
        <v>8</v>
      </c>
      <c r="C5508" s="1" t="n">
        <v>39729.65953703703</v>
      </c>
      <c r="D5508" t="s">
        <v>18384</v>
      </c>
      <c r="E5508" t="s">
        <v>18385</v>
      </c>
      <c r="F5508" t="s">
        <v>20</v>
      </c>
      <c r="G5508" t="s">
        <v>18386</v>
      </c>
      <c r="H5508" t="s">
        <v>18387</v>
      </c>
    </row>
    <row r="5509" spans="1:8">
      <c r="A5509" t="n">
        <v>5509</v>
      </c>
      <c r="B5509" t="s">
        <v>1</v>
      </c>
      <c r="C5509" s="1" t="n">
        <v>42127.75115740741</v>
      </c>
      <c r="D5509" t="s">
        <v>18388</v>
      </c>
      <c r="E5509" t="s">
        <v>18389</v>
      </c>
      <c r="F5509" t="s">
        <v>1264</v>
      </c>
      <c r="G5509" t="s">
        <v>18390</v>
      </c>
      <c r="H5509" t="s">
        <v>18391</v>
      </c>
    </row>
    <row r="5510" spans="1:8">
      <c r="A5510" t="n">
        <v>5510</v>
      </c>
      <c r="B5510" t="s">
        <v>8</v>
      </c>
      <c r="C5510" s="1" t="n">
        <v>39729.71921296296</v>
      </c>
      <c r="D5510" t="s">
        <v>18392</v>
      </c>
      <c r="E5510" t="s">
        <v>16753</v>
      </c>
      <c r="F5510" t="s">
        <v>20</v>
      </c>
      <c r="G5510" t="s">
        <v>18393</v>
      </c>
      <c r="H5510" t="s">
        <v>18394</v>
      </c>
    </row>
    <row r="5511" spans="1:8">
      <c r="A5511" t="n">
        <v>5511</v>
      </c>
      <c r="B5511" t="s">
        <v>8</v>
      </c>
      <c r="C5511" s="1" t="n">
        <v>42119.83125</v>
      </c>
      <c r="D5511" t="s">
        <v>18395</v>
      </c>
      <c r="E5511" t="s">
        <v>29</v>
      </c>
      <c r="F5511" t="s">
        <v>18396</v>
      </c>
      <c r="G5511" t="s">
        <v>2345</v>
      </c>
      <c r="H5511" t="s">
        <v>18397</v>
      </c>
    </row>
    <row r="5512" spans="1:8">
      <c r="A5512" t="n">
        <v>5512</v>
      </c>
      <c r="B5512" t="s">
        <v>8</v>
      </c>
      <c r="C5512" s="1" t="n">
        <v>42375.8524537037</v>
      </c>
      <c r="D5512" t="s">
        <v>18398</v>
      </c>
      <c r="E5512" t="s">
        <v>262</v>
      </c>
      <c r="F5512" t="s">
        <v>145</v>
      </c>
      <c r="G5512" t="s">
        <v>18399</v>
      </c>
      <c r="H5512" t="s">
        <v>18400</v>
      </c>
    </row>
    <row r="5513" spans="1:8">
      <c r="A5513" t="n">
        <v>5513</v>
      </c>
      <c r="B5513" t="s">
        <v>1</v>
      </c>
      <c r="C5513" s="1" t="n">
        <v>42109.9016087963</v>
      </c>
      <c r="D5513" t="s">
        <v>18401</v>
      </c>
      <c r="E5513" t="s">
        <v>13230</v>
      </c>
      <c r="F5513" t="s">
        <v>18402</v>
      </c>
      <c r="G5513" t="s">
        <v>18403</v>
      </c>
      <c r="H5513" t="s">
        <v>18404</v>
      </c>
    </row>
    <row r="5514" spans="1:8">
      <c r="A5514" t="n">
        <v>5514</v>
      </c>
      <c r="B5514" t="s">
        <v>8</v>
      </c>
      <c r="C5514" s="1" t="n">
        <v>41940.47935185185</v>
      </c>
      <c r="D5514" t="s">
        <v>18405</v>
      </c>
      <c r="E5514" t="s">
        <v>2623</v>
      </c>
      <c r="F5514" t="s">
        <v>52</v>
      </c>
      <c r="G5514" t="s">
        <v>18406</v>
      </c>
      <c r="H5514" t="s">
        <v>18407</v>
      </c>
    </row>
    <row r="5515" spans="1:8">
      <c r="A5515" t="n">
        <v>5515</v>
      </c>
      <c r="B5515" t="s">
        <v>8</v>
      </c>
      <c r="C5515" s="1" t="n">
        <v>42031.64732638889</v>
      </c>
      <c r="D5515" t="s">
        <v>18408</v>
      </c>
      <c r="E5515" t="s">
        <v>4949</v>
      </c>
      <c r="F5515" t="s">
        <v>18409</v>
      </c>
      <c r="G5515" t="s">
        <v>18410</v>
      </c>
      <c r="H5515" t="s">
        <v>18411</v>
      </c>
    </row>
    <row r="5516" spans="1:8">
      <c r="A5516" t="n">
        <v>5516</v>
      </c>
      <c r="B5516" t="s">
        <v>1</v>
      </c>
      <c r="C5516" s="1" t="n">
        <v>42158.87005787037</v>
      </c>
      <c r="D5516" t="s">
        <v>18412</v>
      </c>
      <c r="E5516" t="s">
        <v>394</v>
      </c>
      <c r="F5516" t="s">
        <v>25</v>
      </c>
      <c r="G5516" t="s">
        <v>18413</v>
      </c>
      <c r="H5516" t="s">
        <v>18414</v>
      </c>
    </row>
    <row r="5517" spans="1:8">
      <c r="A5517" t="n">
        <v>5517</v>
      </c>
      <c r="B5517" t="s">
        <v>8</v>
      </c>
      <c r="C5517" s="1" t="n">
        <v>42240.61486111111</v>
      </c>
      <c r="D5517" t="s">
        <v>18415</v>
      </c>
      <c r="E5517" t="s">
        <v>18416</v>
      </c>
      <c r="F5517" t="s">
        <v>1264</v>
      </c>
      <c r="G5517" t="s">
        <v>18417</v>
      </c>
      <c r="H5517" t="s">
        <v>18418</v>
      </c>
    </row>
    <row r="5518" spans="1:8">
      <c r="A5518" t="n">
        <v>5518</v>
      </c>
      <c r="B5518" t="s">
        <v>8</v>
      </c>
      <c r="C5518" s="1" t="n">
        <v>39937.63486111111</v>
      </c>
      <c r="D5518" t="s">
        <v>18419</v>
      </c>
      <c r="E5518" t="s">
        <v>18420</v>
      </c>
      <c r="F5518" t="s">
        <v>18421</v>
      </c>
      <c r="G5518" t="s">
        <v>18422</v>
      </c>
      <c r="H5518" t="s">
        <v>18423</v>
      </c>
    </row>
    <row r="5519" spans="1:8">
      <c r="A5519" t="n">
        <v>5519</v>
      </c>
      <c r="B5519" t="s">
        <v>8</v>
      </c>
      <c r="C5519" s="1" t="n">
        <v>40745.06310185185</v>
      </c>
      <c r="D5519" t="s">
        <v>18424</v>
      </c>
      <c r="E5519" t="s">
        <v>18425</v>
      </c>
      <c r="F5519" t="s">
        <v>25</v>
      </c>
      <c r="G5519" t="s">
        <v>18426</v>
      </c>
      <c r="H5519" t="s">
        <v>18427</v>
      </c>
    </row>
    <row r="5520" spans="1:8">
      <c r="A5520" t="n">
        <v>5520</v>
      </c>
      <c r="B5520" t="s">
        <v>8</v>
      </c>
      <c r="C5520" s="1" t="n">
        <v>40540.62535879629</v>
      </c>
      <c r="D5520" t="s">
        <v>18428</v>
      </c>
      <c r="E5520" t="s">
        <v>161</v>
      </c>
      <c r="F5520" t="s">
        <v>56</v>
      </c>
      <c r="G5520" t="s">
        <v>18429</v>
      </c>
      <c r="H5520" t="s">
        <v>18430</v>
      </c>
    </row>
    <row r="5521" spans="1:8">
      <c r="A5521" t="n">
        <v>5521</v>
      </c>
      <c r="B5521" t="s">
        <v>8</v>
      </c>
      <c r="C5521" s="1" t="n">
        <v>39700.12978009259</v>
      </c>
      <c r="D5521" t="s">
        <v>18431</v>
      </c>
      <c r="E5521" t="s">
        <v>18432</v>
      </c>
      <c r="F5521" t="s">
        <v>56</v>
      </c>
      <c r="G5521" t="s">
        <v>18433</v>
      </c>
      <c r="H5521" t="s">
        <v>18434</v>
      </c>
    </row>
    <row r="5522" spans="1:8">
      <c r="A5522" t="n">
        <v>5522</v>
      </c>
      <c r="B5522" t="s">
        <v>8</v>
      </c>
      <c r="C5522" s="1" t="n">
        <v>42066.74997685185</v>
      </c>
      <c r="D5522" t="s">
        <v>18435</v>
      </c>
      <c r="E5522" t="s">
        <v>18436</v>
      </c>
      <c r="F5522" t="s">
        <v>25</v>
      </c>
      <c r="G5522" t="s">
        <v>18437</v>
      </c>
      <c r="H5522" t="s">
        <v>18438</v>
      </c>
    </row>
    <row r="5523" spans="1:8">
      <c r="A5523" t="n">
        <v>5523</v>
      </c>
      <c r="B5523" t="s">
        <v>8</v>
      </c>
      <c r="C5523" s="1" t="n">
        <v>41897.77127314815</v>
      </c>
      <c r="D5523" t="s">
        <v>18439</v>
      </c>
      <c r="E5523" t="s">
        <v>67</v>
      </c>
      <c r="F5523" t="s">
        <v>68</v>
      </c>
      <c r="G5523">
        <f>?UTF-8?Q?=E2=80=8BCorrect_The_Record_Monday_September_15=2C_2014_Afte?=
	=?UTF-8?Q?rnoon_Roundup?=</f>
        <v/>
      </c>
      <c r="H5523" t="s">
        <v>18440</v>
      </c>
    </row>
    <row r="5524" spans="1:8">
      <c r="A5524" t="n">
        <v>5524</v>
      </c>
      <c r="B5524" t="s">
        <v>1</v>
      </c>
      <c r="C5524" s="1" t="n">
        <v>42241.0425925926</v>
      </c>
      <c r="D5524" t="s">
        <v>18441</v>
      </c>
      <c r="E5524" t="s">
        <v>146</v>
      </c>
      <c r="F5524" t="s">
        <v>7222</v>
      </c>
      <c r="G5524" t="s">
        <v>18442</v>
      </c>
      <c r="H5524" t="s">
        <v>18443</v>
      </c>
    </row>
    <row r="5525" spans="1:8">
      <c r="A5525" t="n">
        <v>5525</v>
      </c>
      <c r="B5525" t="s">
        <v>8</v>
      </c>
      <c r="C5525" s="1" t="n">
        <v>42124.14840277778</v>
      </c>
      <c r="D5525" t="s">
        <v>18444</v>
      </c>
      <c r="E5525" t="s">
        <v>8528</v>
      </c>
      <c r="F5525" t="s">
        <v>25</v>
      </c>
      <c r="G5525" t="s">
        <v>15010</v>
      </c>
      <c r="H5525" t="s">
        <v>18445</v>
      </c>
    </row>
    <row r="5526" spans="1:8">
      <c r="A5526" t="n">
        <v>5526</v>
      </c>
      <c r="B5526" t="s">
        <v>1</v>
      </c>
      <c r="C5526" s="1" t="n">
        <v>42201.45560185185</v>
      </c>
      <c r="D5526" t="s">
        <v>18446</v>
      </c>
      <c r="E5526" t="s">
        <v>30</v>
      </c>
      <c r="F5526" t="s">
        <v>9649</v>
      </c>
      <c r="G5526" t="s">
        <v>18447</v>
      </c>
      <c r="H5526" t="s">
        <v>18448</v>
      </c>
    </row>
    <row r="5527" spans="1:8">
      <c r="A5527" t="n">
        <v>5527</v>
      </c>
      <c r="B5527" t="s">
        <v>1</v>
      </c>
      <c r="C5527" s="1" t="n">
        <v>42284.78122685185</v>
      </c>
      <c r="D5527" t="s">
        <v>18449</v>
      </c>
      <c r="E5527" t="s">
        <v>7544</v>
      </c>
      <c r="F5527" t="s">
        <v>56</v>
      </c>
      <c r="G5527" t="s">
        <v>18450</v>
      </c>
      <c r="H5527" t="s">
        <v>18451</v>
      </c>
    </row>
    <row r="5528" spans="1:8">
      <c r="A5528" t="n">
        <v>5528</v>
      </c>
      <c r="B5528" t="s">
        <v>8</v>
      </c>
      <c r="C5528" s="1" t="n">
        <v>42304.73559027778</v>
      </c>
      <c r="D5528" t="s">
        <v>18452</v>
      </c>
      <c r="E5528" t="s">
        <v>8099</v>
      </c>
      <c r="F5528" t="s">
        <v>1369</v>
      </c>
      <c r="G5528" t="s">
        <v>18453</v>
      </c>
      <c r="H5528" t="s">
        <v>18454</v>
      </c>
    </row>
    <row r="5529" spans="1:8">
      <c r="A5529" t="n">
        <v>5529</v>
      </c>
      <c r="B5529" t="s">
        <v>8</v>
      </c>
      <c r="C5529" s="1" t="n">
        <v>42271.87033564815</v>
      </c>
      <c r="D5529" t="s">
        <v>18455</v>
      </c>
      <c r="E5529" t="s">
        <v>25</v>
      </c>
      <c r="F5529" t="s">
        <v>18456</v>
      </c>
      <c r="G5529" t="s">
        <v>18457</v>
      </c>
      <c r="H5529" t="s">
        <v>18458</v>
      </c>
    </row>
    <row r="5530" spans="1:8">
      <c r="A5530" t="n">
        <v>5530</v>
      </c>
      <c r="B5530" t="s">
        <v>8</v>
      </c>
      <c r="C5530" s="1" t="n">
        <v>42068.9003125</v>
      </c>
      <c r="D5530" t="s">
        <v>18459</v>
      </c>
      <c r="E5530" t="s">
        <v>18460</v>
      </c>
      <c r="F5530" t="s">
        <v>10211</v>
      </c>
      <c r="G5530" t="s">
        <v>18461</v>
      </c>
      <c r="H5530" t="s">
        <v>18462</v>
      </c>
    </row>
    <row r="5531" spans="1:8">
      <c r="A5531" t="n">
        <v>5531</v>
      </c>
      <c r="B5531" t="s">
        <v>8</v>
      </c>
      <c r="C5531" s="1" t="n">
        <v>39411.68517361111</v>
      </c>
      <c r="D5531" t="s">
        <v>18463</v>
      </c>
      <c r="E5531" t="s">
        <v>856</v>
      </c>
      <c r="G5531" t="s">
        <v>857</v>
      </c>
      <c r="H5531" t="s">
        <v>18464</v>
      </c>
    </row>
    <row r="5532" spans="1:8">
      <c r="A5532" t="n">
        <v>5532</v>
      </c>
      <c r="B5532" t="s">
        <v>1</v>
      </c>
      <c r="C5532" s="1" t="n">
        <v>42081.75449074074</v>
      </c>
      <c r="D5532" t="s">
        <v>18465</v>
      </c>
      <c r="E5532" t="s">
        <v>2099</v>
      </c>
      <c r="F5532" t="s">
        <v>1264</v>
      </c>
      <c r="G5532" t="s">
        <v>18466</v>
      </c>
      <c r="H5532" t="s">
        <v>18467</v>
      </c>
    </row>
    <row r="5533" spans="1:8">
      <c r="A5533" t="n">
        <v>5533</v>
      </c>
      <c r="B5533" t="s">
        <v>8</v>
      </c>
      <c r="C5533" s="1" t="n">
        <v>41966.03008101852</v>
      </c>
      <c r="D5533" t="s">
        <v>18468</v>
      </c>
      <c r="E5533" t="s">
        <v>18469</v>
      </c>
      <c r="F5533" t="s">
        <v>52</v>
      </c>
      <c r="G5533" t="s">
        <v>18470</v>
      </c>
      <c r="H5533" t="s">
        <v>18471</v>
      </c>
    </row>
    <row r="5534" spans="1:8">
      <c r="A5534" t="n">
        <v>5534</v>
      </c>
      <c r="B5534" t="s">
        <v>1</v>
      </c>
      <c r="C5534" s="1" t="n">
        <v>42302.86910879629</v>
      </c>
      <c r="D5534" t="s">
        <v>18472</v>
      </c>
      <c r="E5534" t="s">
        <v>18104</v>
      </c>
      <c r="F5534" t="s">
        <v>132</v>
      </c>
      <c r="G5534" t="s">
        <v>8580</v>
      </c>
      <c r="H5534" t="s">
        <v>18473</v>
      </c>
    </row>
    <row r="5535" spans="1:8">
      <c r="A5535" t="n">
        <v>5535</v>
      </c>
      <c r="B5535" t="s">
        <v>8</v>
      </c>
      <c r="C5535" s="1" t="n">
        <v>42253.55270833334</v>
      </c>
      <c r="D5535" t="s">
        <v>18474</v>
      </c>
      <c r="E5535" t="s">
        <v>2099</v>
      </c>
      <c r="F5535" t="s">
        <v>25</v>
      </c>
      <c r="G5535" t="s">
        <v>13441</v>
      </c>
      <c r="H5535" t="s">
        <v>18475</v>
      </c>
    </row>
    <row r="5536" spans="1:8">
      <c r="A5536" t="n">
        <v>5536</v>
      </c>
      <c r="B5536" t="s">
        <v>1</v>
      </c>
      <c r="C5536" s="1" t="n">
        <v>42440.99325231482</v>
      </c>
      <c r="D5536" t="s">
        <v>18476</v>
      </c>
      <c r="E5536" t="s">
        <v>6747</v>
      </c>
      <c r="F5536" t="s">
        <v>18477</v>
      </c>
      <c r="G5536" t="s">
        <v>18478</v>
      </c>
      <c r="H5536" t="s">
        <v>18479</v>
      </c>
    </row>
    <row r="5537" spans="1:8">
      <c r="A5537" t="n">
        <v>5537</v>
      </c>
      <c r="B5537" t="s">
        <v>8</v>
      </c>
      <c r="C5537" s="1" t="n">
        <v>42187.67967592592</v>
      </c>
      <c r="D5537" t="s">
        <v>18480</v>
      </c>
      <c r="E5537" t="s">
        <v>225</v>
      </c>
      <c r="F5537" t="s">
        <v>1293</v>
      </c>
      <c r="G5537" t="s">
        <v>18481</v>
      </c>
      <c r="H5537" t="s">
        <v>18482</v>
      </c>
    </row>
    <row r="5538" spans="1:8">
      <c r="A5538" t="n">
        <v>5538</v>
      </c>
      <c r="B5538" t="s">
        <v>8</v>
      </c>
      <c r="C5538" s="1" t="n">
        <v>42102.73420138889</v>
      </c>
      <c r="D5538" t="s">
        <v>18483</v>
      </c>
      <c r="E5538" t="s">
        <v>25</v>
      </c>
      <c r="F5538" t="s">
        <v>7419</v>
      </c>
      <c r="G5538" t="s">
        <v>18484</v>
      </c>
      <c r="H5538" t="s">
        <v>18485</v>
      </c>
    </row>
    <row r="5539" spans="1:8">
      <c r="A5539" t="n">
        <v>5539</v>
      </c>
      <c r="B5539" t="s">
        <v>8</v>
      </c>
      <c r="C5539" s="1" t="n">
        <v>39656.51765046296</v>
      </c>
      <c r="D5539" t="s">
        <v>18486</v>
      </c>
      <c r="E5539" t="s">
        <v>18487</v>
      </c>
      <c r="F5539" t="s">
        <v>20</v>
      </c>
      <c r="G5539" t="s">
        <v>18488</v>
      </c>
      <c r="H5539" t="s">
        <v>18489</v>
      </c>
    </row>
    <row r="5540" spans="1:8">
      <c r="A5540" t="n">
        <v>5540</v>
      </c>
      <c r="B5540" t="s">
        <v>8</v>
      </c>
      <c r="C5540" s="1" t="n">
        <v>41877.93936342592</v>
      </c>
      <c r="D5540" t="s">
        <v>18490</v>
      </c>
      <c r="E5540" t="s">
        <v>2099</v>
      </c>
      <c r="F5540" t="s">
        <v>25</v>
      </c>
      <c r="G5540" t="s">
        <v>18491</v>
      </c>
      <c r="H5540" t="s">
        <v>18492</v>
      </c>
    </row>
    <row r="5541" spans="1:8">
      <c r="A5541" t="n">
        <v>5541</v>
      </c>
      <c r="B5541" t="s">
        <v>1</v>
      </c>
      <c r="C5541" s="1" t="n">
        <v>42188.72025462963</v>
      </c>
      <c r="D5541" t="s">
        <v>18493</v>
      </c>
      <c r="E5541" t="s">
        <v>12730</v>
      </c>
      <c r="F5541" t="s">
        <v>984</v>
      </c>
      <c r="G5541" t="s">
        <v>12334</v>
      </c>
      <c r="H5541" t="s">
        <v>18494</v>
      </c>
    </row>
    <row r="5542" spans="1:8">
      <c r="A5542" t="n">
        <v>5542</v>
      </c>
      <c r="B5542" t="s">
        <v>8</v>
      </c>
      <c r="C5542" s="1" t="n">
        <v>41921.53653935185</v>
      </c>
      <c r="D5542" t="s">
        <v>18495</v>
      </c>
      <c r="E5542" t="s">
        <v>67</v>
      </c>
      <c r="F5542" t="s">
        <v>68</v>
      </c>
      <c r="G5542">
        <f>?UTF-8?Q?=E2=80=8BCorrect_The_Record_Thursday_October_9=2C_2014_Morni?=
	=?UTF-8?Q?ng_Roundup?=</f>
        <v/>
      </c>
      <c r="H5542" t="s">
        <v>18496</v>
      </c>
    </row>
    <row r="5543" spans="1:8">
      <c r="A5543" t="n">
        <v>5543</v>
      </c>
      <c r="B5543" t="s">
        <v>8</v>
      </c>
      <c r="C5543" s="1" t="n">
        <v>39754.96391203703</v>
      </c>
      <c r="D5543" t="s">
        <v>18497</v>
      </c>
      <c r="E5543" t="s">
        <v>7683</v>
      </c>
      <c r="F5543" t="s">
        <v>56</v>
      </c>
      <c r="G5543" t="s">
        <v>18498</v>
      </c>
      <c r="H5543" t="s">
        <v>18499</v>
      </c>
    </row>
    <row r="5544" spans="1:8">
      <c r="A5544" t="n">
        <v>5544</v>
      </c>
      <c r="B5544" t="s">
        <v>8</v>
      </c>
      <c r="C5544" s="1" t="n">
        <v>41270.46269675926</v>
      </c>
      <c r="D5544" t="s">
        <v>18500</v>
      </c>
      <c r="E5544" t="s">
        <v>3664</v>
      </c>
      <c r="F5544" t="s">
        <v>56</v>
      </c>
      <c r="G5544" t="s">
        <v>18501</v>
      </c>
      <c r="H5544" t="s">
        <v>18502</v>
      </c>
    </row>
    <row r="5545" spans="1:8">
      <c r="A5545" t="n">
        <v>5545</v>
      </c>
      <c r="B5545" t="s">
        <v>8</v>
      </c>
      <c r="C5545" s="1" t="n">
        <v>42379.86067129629</v>
      </c>
      <c r="D5545" t="s">
        <v>18503</v>
      </c>
      <c r="E5545" t="s">
        <v>6073</v>
      </c>
      <c r="F5545" t="s">
        <v>56</v>
      </c>
      <c r="G5545">
        <f>?utf-8?B?U3RvcCB0aGUgTlJBIOKeoSBTSUdOIHRvIFN0YW5kIHdpdGggUHJlc2lkZW50IE9iYW1h?=</f>
        <v/>
      </c>
      <c r="H5545" t="s">
        <v>18504</v>
      </c>
    </row>
    <row r="5546" spans="1:8">
      <c r="A5546" t="n">
        <v>5546</v>
      </c>
      <c r="B5546" t="s">
        <v>1</v>
      </c>
      <c r="C5546" s="1" t="n">
        <v>42121.55122685185</v>
      </c>
      <c r="D5546" t="s">
        <v>18505</v>
      </c>
      <c r="E5546" t="s">
        <v>14522</v>
      </c>
      <c r="F5546" t="s">
        <v>25</v>
      </c>
      <c r="G5546" t="s">
        <v>12036</v>
      </c>
      <c r="H5546" t="s">
        <v>18506</v>
      </c>
    </row>
    <row r="5547" spans="1:8">
      <c r="A5547" t="n">
        <v>5547</v>
      </c>
      <c r="B5547" t="s">
        <v>8</v>
      </c>
      <c r="C5547" s="1" t="n">
        <v>41723.58770833333</v>
      </c>
      <c r="D5547" t="s">
        <v>18507</v>
      </c>
      <c r="E5547" t="s">
        <v>10686</v>
      </c>
      <c r="F5547" t="s">
        <v>56</v>
      </c>
      <c r="G5547" t="s">
        <v>18508</v>
      </c>
      <c r="H5547" t="s">
        <v>18509</v>
      </c>
    </row>
    <row r="5548" spans="1:8">
      <c r="A5548" t="n">
        <v>5548</v>
      </c>
      <c r="B5548" t="s">
        <v>8</v>
      </c>
      <c r="C5548" s="1" t="n">
        <v>39513.53322916666</v>
      </c>
      <c r="D5548" t="s">
        <v>18510</v>
      </c>
      <c r="E5548" t="s">
        <v>1891</v>
      </c>
      <c r="F5548" t="s">
        <v>18511</v>
      </c>
      <c r="G5548" t="s">
        <v>18512</v>
      </c>
      <c r="H5548" t="s">
        <v>18513</v>
      </c>
    </row>
    <row r="5549" spans="1:8">
      <c r="A5549" t="n">
        <v>5549</v>
      </c>
      <c r="B5549" t="s">
        <v>8</v>
      </c>
      <c r="C5549" s="1" t="n">
        <v>42371.9255324074</v>
      </c>
      <c r="D5549" t="s">
        <v>18514</v>
      </c>
      <c r="E5549" t="s">
        <v>25</v>
      </c>
      <c r="F5549" t="s">
        <v>18515</v>
      </c>
      <c r="G5549" t="s">
        <v>13827</v>
      </c>
      <c r="H5549" t="s">
        <v>18516</v>
      </c>
    </row>
    <row r="5550" spans="1:8">
      <c r="A5550" t="n">
        <v>5550</v>
      </c>
      <c r="B5550" t="s">
        <v>8</v>
      </c>
      <c r="C5550" s="1" t="n">
        <v>39706.67157407408</v>
      </c>
      <c r="D5550" t="s">
        <v>18517</v>
      </c>
      <c r="E5550" t="s">
        <v>768</v>
      </c>
      <c r="F5550" t="s">
        <v>283</v>
      </c>
      <c r="G5550" t="s">
        <v>18518</v>
      </c>
      <c r="H5550" t="s">
        <v>18519</v>
      </c>
    </row>
    <row r="5551" spans="1:8">
      <c r="A5551" t="n">
        <v>5551</v>
      </c>
      <c r="B5551" t="s">
        <v>8</v>
      </c>
      <c r="C5551" s="1" t="n">
        <v>41740.89680555555</v>
      </c>
      <c r="D5551" t="s">
        <v>18520</v>
      </c>
      <c r="E5551" t="s">
        <v>17195</v>
      </c>
      <c r="F5551" t="s">
        <v>15261</v>
      </c>
      <c r="G5551" t="s">
        <v>17196</v>
      </c>
      <c r="H5551" t="s">
        <v>18521</v>
      </c>
    </row>
    <row r="5552" spans="1:8">
      <c r="A5552" t="n">
        <v>5552</v>
      </c>
      <c r="B5552" t="s">
        <v>8</v>
      </c>
      <c r="C5552" s="1" t="n">
        <v>41984.87072916667</v>
      </c>
      <c r="D5552" t="s">
        <v>18522</v>
      </c>
      <c r="E5552" t="s">
        <v>18523</v>
      </c>
      <c r="F5552" t="s">
        <v>6700</v>
      </c>
      <c r="G5552" t="s">
        <v>18524</v>
      </c>
      <c r="H5552" t="s">
        <v>18525</v>
      </c>
    </row>
    <row r="5553" spans="1:8">
      <c r="A5553" t="n">
        <v>5553</v>
      </c>
      <c r="B5553" t="s">
        <v>8</v>
      </c>
      <c r="C5553" s="1" t="n">
        <v>42402.09474537037</v>
      </c>
      <c r="D5553" t="s">
        <v>18526</v>
      </c>
      <c r="E5553" t="s">
        <v>348</v>
      </c>
      <c r="F5553" t="s">
        <v>25</v>
      </c>
      <c r="G5553" t="s">
        <v>18527</v>
      </c>
      <c r="H5553" t="s">
        <v>18528</v>
      </c>
    </row>
    <row r="5554" spans="1:8">
      <c r="A5554" t="n">
        <v>5554</v>
      </c>
      <c r="B5554" t="s">
        <v>1</v>
      </c>
      <c r="C5554" s="1" t="n">
        <v>42261.0029050926</v>
      </c>
      <c r="D5554" t="s">
        <v>18529</v>
      </c>
      <c r="E5554" t="s">
        <v>7186</v>
      </c>
      <c r="F5554" t="s">
        <v>18530</v>
      </c>
      <c r="G5554" t="s">
        <v>18531</v>
      </c>
      <c r="H5554" t="s">
        <v>18532</v>
      </c>
    </row>
    <row r="5555" spans="1:8">
      <c r="A5555" t="n">
        <v>5555</v>
      </c>
      <c r="B5555" t="s">
        <v>8</v>
      </c>
      <c r="C5555" s="1" t="n">
        <v>40749.88172453704</v>
      </c>
      <c r="D5555" t="s">
        <v>18533</v>
      </c>
      <c r="E5555" t="s">
        <v>18534</v>
      </c>
      <c r="F5555" t="s">
        <v>20</v>
      </c>
      <c r="G5555" t="s">
        <v>18535</v>
      </c>
      <c r="H5555" t="s">
        <v>18536</v>
      </c>
    </row>
    <row r="5556" spans="1:8">
      <c r="A5556" t="n">
        <v>5556</v>
      </c>
      <c r="B5556" t="s">
        <v>8</v>
      </c>
      <c r="C5556" s="1" t="n">
        <v>42327.62674768519</v>
      </c>
      <c r="D5556" t="s">
        <v>18537</v>
      </c>
      <c r="E5556">
        <f>?utf-8?Q?S.=20Daniel=20Abraham=20Center=20for=20Middle=20East=20Peace?=
	&lt;info@centerpeace.org&gt;</f>
        <v/>
      </c>
      <c r="F5556" t="s">
        <v>52</v>
      </c>
      <c r="G5556">
        <f>?utf-8?Q?News=20Update=20=2D=20November=2019?=</f>
        <v/>
      </c>
      <c r="H5556" t="s">
        <v>18538</v>
      </c>
    </row>
    <row r="5557" spans="1:8">
      <c r="A5557" t="n">
        <v>5557</v>
      </c>
      <c r="B5557" t="s">
        <v>8</v>
      </c>
      <c r="C5557" s="1" t="n">
        <v>41914.62262731481</v>
      </c>
      <c r="D5557" t="s">
        <v>18539</v>
      </c>
      <c r="E5557" t="s">
        <v>3448</v>
      </c>
      <c r="F5557" t="s">
        <v>3449</v>
      </c>
      <c r="G5557" t="s">
        <v>18540</v>
      </c>
      <c r="H5557" t="s">
        <v>18541</v>
      </c>
    </row>
    <row r="5558" spans="1:8">
      <c r="A5558" t="n">
        <v>5558</v>
      </c>
      <c r="B5558" t="s">
        <v>8</v>
      </c>
      <c r="C5558" s="1" t="n">
        <v>41802.01603009259</v>
      </c>
      <c r="D5558" t="s">
        <v>18542</v>
      </c>
      <c r="E5558" t="s">
        <v>6988</v>
      </c>
      <c r="F5558" t="s">
        <v>6654</v>
      </c>
      <c r="G5558" t="s">
        <v>18543</v>
      </c>
      <c r="H5558" t="s">
        <v>18544</v>
      </c>
    </row>
    <row r="5559" spans="1:8">
      <c r="A5559" t="n">
        <v>5559</v>
      </c>
      <c r="B5559" t="s">
        <v>8</v>
      </c>
      <c r="C5559" s="1" t="n">
        <v>41855.48269675926</v>
      </c>
      <c r="D5559" t="s">
        <v>18545</v>
      </c>
      <c r="E5559" t="s">
        <v>4801</v>
      </c>
      <c r="F5559" t="s">
        <v>52</v>
      </c>
      <c r="G5559" t="s">
        <v>7464</v>
      </c>
      <c r="H5559" t="s">
        <v>18546</v>
      </c>
    </row>
    <row r="5560" spans="1:8">
      <c r="A5560" t="n">
        <v>5560</v>
      </c>
      <c r="B5560" t="s">
        <v>8</v>
      </c>
      <c r="C5560" s="1" t="n">
        <v>39577.5112962963</v>
      </c>
      <c r="D5560" t="s">
        <v>18547</v>
      </c>
      <c r="E5560" t="s">
        <v>10514</v>
      </c>
      <c r="F5560" t="s">
        <v>18548</v>
      </c>
      <c r="G5560" t="s">
        <v>18549</v>
      </c>
      <c r="H5560" t="s">
        <v>18550</v>
      </c>
    </row>
    <row r="5561" spans="1:8">
      <c r="A5561" t="n">
        <v>5561</v>
      </c>
      <c r="B5561" t="s">
        <v>1</v>
      </c>
      <c r="C5561" s="1" t="n">
        <v>42315.95268518518</v>
      </c>
      <c r="D5561" t="s">
        <v>18551</v>
      </c>
      <c r="E5561" t="s">
        <v>2212</v>
      </c>
      <c r="F5561" t="s">
        <v>6259</v>
      </c>
      <c r="G5561" t="s">
        <v>18552</v>
      </c>
      <c r="H5561" t="s">
        <v>18553</v>
      </c>
    </row>
    <row r="5562" spans="1:8">
      <c r="A5562" t="n">
        <v>5562</v>
      </c>
      <c r="B5562" t="s">
        <v>8</v>
      </c>
      <c r="C5562" s="1" t="n">
        <v>42051.58299768518</v>
      </c>
      <c r="D5562" t="s">
        <v>18554</v>
      </c>
      <c r="E5562" t="s">
        <v>25</v>
      </c>
      <c r="F5562" t="s">
        <v>18555</v>
      </c>
      <c r="G5562" t="s">
        <v>8074</v>
      </c>
      <c r="H5562" t="s">
        <v>18556</v>
      </c>
    </row>
    <row r="5563" spans="1:8">
      <c r="A5563" t="n">
        <v>5563</v>
      </c>
      <c r="B5563" t="s">
        <v>8</v>
      </c>
      <c r="C5563" s="1" t="n">
        <v>40236.68243055556</v>
      </c>
      <c r="D5563" t="s">
        <v>18557</v>
      </c>
      <c r="E5563" t="s">
        <v>7518</v>
      </c>
      <c r="F5563" t="s">
        <v>12048</v>
      </c>
      <c r="G5563" t="s">
        <v>18558</v>
      </c>
      <c r="H5563" t="s">
        <v>18559</v>
      </c>
    </row>
    <row r="5564" spans="1:8">
      <c r="A5564" t="n">
        <v>5564</v>
      </c>
      <c r="B5564" t="s">
        <v>8</v>
      </c>
      <c r="C5564" s="1" t="n">
        <v>42156.81444444445</v>
      </c>
      <c r="D5564" t="s">
        <v>18560</v>
      </c>
      <c r="E5564" t="s">
        <v>16802</v>
      </c>
      <c r="F5564" t="s">
        <v>18561</v>
      </c>
      <c r="G5564" t="s">
        <v>18562</v>
      </c>
      <c r="H5564" t="s">
        <v>18563</v>
      </c>
    </row>
    <row r="5565" spans="1:8">
      <c r="A5565" t="n">
        <v>5565</v>
      </c>
      <c r="B5565" t="s">
        <v>1</v>
      </c>
      <c r="C5565" s="1" t="n">
        <v>42187.97019675926</v>
      </c>
      <c r="D5565" t="s">
        <v>18564</v>
      </c>
      <c r="E5565" t="s">
        <v>18565</v>
      </c>
      <c r="F5565" t="s">
        <v>8528</v>
      </c>
      <c r="G5565" t="s">
        <v>18566</v>
      </c>
      <c r="H5565" t="s">
        <v>18567</v>
      </c>
    </row>
    <row r="5566" spans="1:8">
      <c r="A5566" t="n">
        <v>5566</v>
      </c>
      <c r="B5566" t="s">
        <v>1</v>
      </c>
      <c r="C5566" s="1" t="n">
        <v>41736.12268518518</v>
      </c>
      <c r="D5566" t="s">
        <v>18568</v>
      </c>
      <c r="E5566" t="s">
        <v>7097</v>
      </c>
      <c r="F5566" t="s">
        <v>25</v>
      </c>
      <c r="G5566" t="s">
        <v>7450</v>
      </c>
      <c r="H5566" t="s">
        <v>18569</v>
      </c>
    </row>
    <row r="5567" spans="1:8">
      <c r="A5567" t="n">
        <v>5567</v>
      </c>
      <c r="B5567" t="s">
        <v>8</v>
      </c>
      <c r="C5567" s="1" t="n">
        <v>42018.66119212963</v>
      </c>
      <c r="D5567" t="s">
        <v>18570</v>
      </c>
      <c r="E5567" t="s">
        <v>7089</v>
      </c>
      <c r="F5567" t="s">
        <v>25</v>
      </c>
      <c r="G5567" t="s">
        <v>18571</v>
      </c>
      <c r="H5567" t="s">
        <v>18572</v>
      </c>
    </row>
    <row r="5568" spans="1:8">
      <c r="A5568" t="n">
        <v>5568</v>
      </c>
      <c r="B5568" t="s">
        <v>8</v>
      </c>
      <c r="C5568" s="1" t="n">
        <v>42083.86650462963</v>
      </c>
      <c r="D5568" t="s">
        <v>18573</v>
      </c>
      <c r="E5568" t="s">
        <v>25</v>
      </c>
      <c r="F5568" t="s">
        <v>2099</v>
      </c>
      <c r="G5568" t="s">
        <v>18574</v>
      </c>
      <c r="H5568" t="s">
        <v>18575</v>
      </c>
    </row>
    <row r="5569" spans="1:8">
      <c r="A5569" t="n">
        <v>5569</v>
      </c>
      <c r="B5569" t="s">
        <v>1</v>
      </c>
      <c r="C5569" s="1" t="n">
        <v>42439.94569444445</v>
      </c>
      <c r="D5569" t="s">
        <v>18576</v>
      </c>
      <c r="E5569" t="s">
        <v>24</v>
      </c>
      <c r="F5569" t="s">
        <v>10215</v>
      </c>
      <c r="G5569" t="s">
        <v>18577</v>
      </c>
      <c r="H5569" t="s">
        <v>18578</v>
      </c>
    </row>
    <row r="5570" spans="1:8">
      <c r="A5570" t="n">
        <v>5570</v>
      </c>
      <c r="B5570" t="s">
        <v>8</v>
      </c>
      <c r="C5570" s="1" t="n">
        <v>42057.72741898148</v>
      </c>
      <c r="D5570" t="s">
        <v>18579</v>
      </c>
      <c r="E5570" t="s">
        <v>18580</v>
      </c>
      <c r="F5570" t="s">
        <v>18581</v>
      </c>
      <c r="G5570" t="s">
        <v>18582</v>
      </c>
      <c r="H5570" t="s">
        <v>18583</v>
      </c>
    </row>
    <row r="5571" spans="1:8">
      <c r="A5571" t="n">
        <v>5571</v>
      </c>
      <c r="B5571" t="s">
        <v>8</v>
      </c>
      <c r="C5571" s="1" t="n">
        <v>40848.5978125</v>
      </c>
      <c r="D5571" t="s">
        <v>18584</v>
      </c>
      <c r="E5571" t="s">
        <v>25</v>
      </c>
      <c r="F5571" t="s">
        <v>1491</v>
      </c>
      <c r="G5571" t="s">
        <v>18585</v>
      </c>
      <c r="H5571" t="s">
        <v>18586</v>
      </c>
    </row>
    <row r="5572" spans="1:8">
      <c r="A5572" t="n">
        <v>5572</v>
      </c>
      <c r="B5572" t="s">
        <v>8</v>
      </c>
      <c r="C5572" s="1" t="n">
        <v>39716.56534722223</v>
      </c>
      <c r="D5572" t="s">
        <v>18587</v>
      </c>
      <c r="E5572" t="s">
        <v>18588</v>
      </c>
      <c r="F5572" t="s">
        <v>25</v>
      </c>
      <c r="G5572" t="s">
        <v>2137</v>
      </c>
      <c r="H5572" t="s">
        <v>18589</v>
      </c>
    </row>
    <row r="5573" spans="1:8">
      <c r="A5573" t="n">
        <v>5573</v>
      </c>
      <c r="B5573" t="s">
        <v>8</v>
      </c>
      <c r="C5573" s="1" t="n">
        <v>41173.7221875</v>
      </c>
      <c r="D5573" t="s">
        <v>9855</v>
      </c>
      <c r="E5573" t="s">
        <v>9856</v>
      </c>
      <c r="F5573" t="s">
        <v>56</v>
      </c>
      <c r="G5573" t="s">
        <v>9857</v>
      </c>
      <c r="H5573" t="s">
        <v>18590</v>
      </c>
    </row>
    <row r="5574" spans="1:8">
      <c r="A5574" t="n">
        <v>5574</v>
      </c>
      <c r="B5574" t="s">
        <v>1</v>
      </c>
      <c r="C5574" s="1" t="n">
        <v>42446.00422453704</v>
      </c>
      <c r="D5574" t="s">
        <v>18591</v>
      </c>
      <c r="E5574" t="s">
        <v>146</v>
      </c>
      <c r="F5574" t="s">
        <v>323</v>
      </c>
      <c r="G5574" t="s">
        <v>17405</v>
      </c>
      <c r="H5574" t="s">
        <v>18592</v>
      </c>
    </row>
    <row r="5575" spans="1:8">
      <c r="A5575" t="n">
        <v>5575</v>
      </c>
      <c r="B5575" t="s">
        <v>1</v>
      </c>
      <c r="C5575" s="1" t="n">
        <v>41951.56733796297</v>
      </c>
      <c r="D5575" t="s">
        <v>18593</v>
      </c>
      <c r="E5575" t="s">
        <v>6529</v>
      </c>
      <c r="F5575" t="s">
        <v>25</v>
      </c>
      <c r="G5575" t="s">
        <v>18594</v>
      </c>
      <c r="H5575" t="s">
        <v>18595</v>
      </c>
    </row>
    <row r="5576" spans="1:8">
      <c r="A5576" t="n">
        <v>5576</v>
      </c>
      <c r="B5576" t="s">
        <v>8</v>
      </c>
      <c r="C5576" s="1" t="n">
        <v>39723.62292824074</v>
      </c>
      <c r="D5576" t="s">
        <v>18596</v>
      </c>
      <c r="E5576" t="s">
        <v>768</v>
      </c>
      <c r="F5576" t="s">
        <v>283</v>
      </c>
      <c r="G5576" t="s">
        <v>18597</v>
      </c>
      <c r="H5576" t="s">
        <v>18598</v>
      </c>
    </row>
    <row r="5577" spans="1:8">
      <c r="A5577" t="n">
        <v>5577</v>
      </c>
      <c r="B5577" t="s">
        <v>8</v>
      </c>
      <c r="C5577" s="1" t="n">
        <v>42275.94694444445</v>
      </c>
      <c r="D5577" t="s">
        <v>18599</v>
      </c>
      <c r="E5577" t="s">
        <v>6776</v>
      </c>
      <c r="F5577" t="s">
        <v>6776</v>
      </c>
      <c r="G5577" t="s">
        <v>18600</v>
      </c>
      <c r="H5577" t="s">
        <v>18601</v>
      </c>
    </row>
    <row r="5578" spans="1:8">
      <c r="A5578" t="n">
        <v>5578</v>
      </c>
      <c r="B5578" t="s">
        <v>8</v>
      </c>
      <c r="C5578" s="1" t="n">
        <v>40438.0358449074</v>
      </c>
      <c r="D5578" t="s">
        <v>18602</v>
      </c>
      <c r="E5578" t="s">
        <v>2864</v>
      </c>
      <c r="F5578" t="s">
        <v>56</v>
      </c>
      <c r="G5578" t="s">
        <v>18603</v>
      </c>
      <c r="H5578" t="s">
        <v>18604</v>
      </c>
    </row>
    <row r="5579" spans="1:8">
      <c r="A5579" t="n">
        <v>5579</v>
      </c>
      <c r="B5579" t="s">
        <v>8</v>
      </c>
      <c r="C5579" s="1" t="n">
        <v>39657.81517361111</v>
      </c>
      <c r="D5579" t="s">
        <v>18605</v>
      </c>
      <c r="E5579" t="s">
        <v>18606</v>
      </c>
      <c r="F5579" t="s">
        <v>18607</v>
      </c>
      <c r="G5579" t="s">
        <v>18608</v>
      </c>
      <c r="H5579" t="s">
        <v>18609</v>
      </c>
    </row>
    <row r="5580" spans="1:8">
      <c r="A5580" t="n">
        <v>5580</v>
      </c>
      <c r="B5580" t="s">
        <v>8</v>
      </c>
      <c r="C5580" s="1" t="n">
        <v>39773.07710648148</v>
      </c>
      <c r="D5580" t="s">
        <v>18610</v>
      </c>
      <c r="E5580" t="s">
        <v>56</v>
      </c>
      <c r="F5580" t="s">
        <v>56</v>
      </c>
      <c r="G5580" t="s">
        <v>18611</v>
      </c>
      <c r="H5580" t="s">
        <v>18612</v>
      </c>
    </row>
    <row r="5581" spans="1:8">
      <c r="A5581" t="n">
        <v>5581</v>
      </c>
      <c r="B5581" t="s">
        <v>8</v>
      </c>
      <c r="C5581" s="1" t="n">
        <v>42297.25202546296</v>
      </c>
      <c r="D5581" t="s">
        <v>18613</v>
      </c>
      <c r="E5581" t="s">
        <v>132</v>
      </c>
      <c r="F5581" t="s">
        <v>25</v>
      </c>
      <c r="G5581" t="s">
        <v>18614</v>
      </c>
      <c r="H5581" t="s">
        <v>18615</v>
      </c>
    </row>
    <row r="5582" spans="1:8">
      <c r="A5582" t="n">
        <v>5582</v>
      </c>
      <c r="B5582" t="s">
        <v>8</v>
      </c>
      <c r="C5582" s="1" t="n">
        <v>41709.12746527778</v>
      </c>
      <c r="D5582" t="s">
        <v>18616</v>
      </c>
      <c r="E5582" t="s">
        <v>25</v>
      </c>
      <c r="F5582" t="s">
        <v>319</v>
      </c>
      <c r="G5582" t="s">
        <v>18617</v>
      </c>
      <c r="H5582" t="s">
        <v>18618</v>
      </c>
    </row>
    <row r="5583" spans="1:8">
      <c r="A5583" t="n">
        <v>5583</v>
      </c>
      <c r="B5583" t="s">
        <v>8</v>
      </c>
      <c r="C5583" s="1" t="n">
        <v>39746.77929398148</v>
      </c>
      <c r="D5583" t="s">
        <v>18619</v>
      </c>
      <c r="E5583" t="s">
        <v>376</v>
      </c>
      <c r="F5583" t="s">
        <v>3045</v>
      </c>
      <c r="G5583" t="s">
        <v>18620</v>
      </c>
      <c r="H5583" t="s">
        <v>18621</v>
      </c>
    </row>
    <row r="5584" spans="1:8">
      <c r="A5584" t="n">
        <v>5584</v>
      </c>
      <c r="B5584" t="s">
        <v>1</v>
      </c>
      <c r="C5584" s="1" t="n">
        <v>42283.79895833333</v>
      </c>
      <c r="D5584" t="s">
        <v>18622</v>
      </c>
      <c r="E5584" t="s">
        <v>1355</v>
      </c>
      <c r="F5584" t="s">
        <v>56</v>
      </c>
      <c r="G5584" t="s">
        <v>18623</v>
      </c>
      <c r="H5584" t="s">
        <v>18624</v>
      </c>
    </row>
    <row r="5585" spans="1:8">
      <c r="A5585" t="n">
        <v>5585</v>
      </c>
      <c r="B5585" t="s">
        <v>1</v>
      </c>
      <c r="C5585" s="1" t="n">
        <v>42184.95449074074</v>
      </c>
      <c r="D5585" t="s">
        <v>18625</v>
      </c>
      <c r="E5585" t="s">
        <v>225</v>
      </c>
      <c r="F5585" t="s">
        <v>1362</v>
      </c>
      <c r="G5585" t="s">
        <v>18626</v>
      </c>
      <c r="H5585" t="s">
        <v>18627</v>
      </c>
    </row>
    <row r="5586" spans="1:8">
      <c r="A5586" t="n">
        <v>5586</v>
      </c>
      <c r="B5586" t="s">
        <v>8</v>
      </c>
      <c r="C5586" s="1" t="n">
        <v>39743.64693287037</v>
      </c>
      <c r="D5586" t="s">
        <v>18628</v>
      </c>
      <c r="E5586" t="s">
        <v>999</v>
      </c>
      <c r="F5586" t="s">
        <v>473</v>
      </c>
      <c r="G5586">
        <f>?windows-1252?Q?[big_campaign]_MCCAIN_SUPPORTS_BUSH=92S_TAX_CUTS_FOR?=
 =?windows-1252?Q?_THE_RICH_HE_ONCE_OPPOSSED?=</f>
        <v/>
      </c>
      <c r="H5586" t="s">
        <v>18629</v>
      </c>
    </row>
    <row r="5587" spans="1:8">
      <c r="A5587" t="n">
        <v>5587</v>
      </c>
      <c r="B5587" t="s">
        <v>8</v>
      </c>
      <c r="C5587" s="1" t="n">
        <v>41415.75770833333</v>
      </c>
      <c r="D5587" t="s">
        <v>18630</v>
      </c>
      <c r="E5587" t="s">
        <v>16427</v>
      </c>
      <c r="F5587" t="s">
        <v>25</v>
      </c>
      <c r="G5587" t="s">
        <v>18631</v>
      </c>
      <c r="H5587" t="s">
        <v>18632</v>
      </c>
    </row>
    <row r="5588" spans="1:8">
      <c r="A5588" t="n">
        <v>5588</v>
      </c>
      <c r="B5588" t="s">
        <v>1</v>
      </c>
      <c r="C5588" s="1" t="n">
        <v>42348.75620370371</v>
      </c>
      <c r="D5588" t="s">
        <v>18633</v>
      </c>
      <c r="E5588" t="s">
        <v>24</v>
      </c>
      <c r="F5588" t="s">
        <v>25</v>
      </c>
      <c r="G5588" t="s">
        <v>18634</v>
      </c>
      <c r="H5588" t="s">
        <v>18635</v>
      </c>
    </row>
    <row r="5589" spans="1:8">
      <c r="A5589" t="n">
        <v>5589</v>
      </c>
      <c r="B5589" t="s">
        <v>8</v>
      </c>
      <c r="C5589" s="1" t="n">
        <v>42376.91666666666</v>
      </c>
      <c r="D5589" t="s">
        <v>18636</v>
      </c>
      <c r="E5589" t="s">
        <v>18637</v>
      </c>
      <c r="F5589" t="s">
        <v>4078</v>
      </c>
      <c r="G5589" t="s">
        <v>18638</v>
      </c>
      <c r="H5589" t="s">
        <v>18639</v>
      </c>
    </row>
    <row r="5590" spans="1:8">
      <c r="A5590" t="n">
        <v>5590</v>
      </c>
      <c r="B5590" t="s">
        <v>8</v>
      </c>
      <c r="C5590" s="1" t="n">
        <v>42313.10957175926</v>
      </c>
      <c r="D5590" t="s">
        <v>18640</v>
      </c>
      <c r="E5590" t="s">
        <v>8361</v>
      </c>
      <c r="F5590" t="s">
        <v>25</v>
      </c>
      <c r="G5590" t="s">
        <v>18641</v>
      </c>
      <c r="H5590" t="s">
        <v>18642</v>
      </c>
    </row>
    <row r="5591" spans="1:8">
      <c r="A5591" t="n">
        <v>5591</v>
      </c>
      <c r="B5591" t="s">
        <v>1</v>
      </c>
      <c r="C5591" s="1" t="n">
        <v>41899.87491898148</v>
      </c>
      <c r="D5591" t="s">
        <v>18643</v>
      </c>
      <c r="E5591" t="s">
        <v>6203</v>
      </c>
      <c r="F5591" t="s">
        <v>749</v>
      </c>
      <c r="G5591" t="s">
        <v>18644</v>
      </c>
      <c r="H5591" t="s">
        <v>18645</v>
      </c>
    </row>
    <row r="5592" spans="1:8">
      <c r="A5592" t="n">
        <v>5592</v>
      </c>
      <c r="B5592" t="s">
        <v>8</v>
      </c>
      <c r="C5592" s="1" t="n">
        <v>41876.92125</v>
      </c>
      <c r="D5592" t="s">
        <v>18646</v>
      </c>
      <c r="E5592" t="s">
        <v>12252</v>
      </c>
      <c r="F5592" t="s">
        <v>25</v>
      </c>
      <c r="G5592" t="s">
        <v>18647</v>
      </c>
      <c r="H5592" t="s">
        <v>18648</v>
      </c>
    </row>
    <row r="5593" spans="1:8">
      <c r="A5593" t="n">
        <v>5593</v>
      </c>
      <c r="B5593" t="s">
        <v>8</v>
      </c>
      <c r="C5593" s="1" t="n">
        <v>42272.58483796296</v>
      </c>
      <c r="D5593" t="s">
        <v>18649</v>
      </c>
      <c r="E5593" t="s">
        <v>24</v>
      </c>
      <c r="F5593" t="s">
        <v>2742</v>
      </c>
      <c r="G5593" t="s">
        <v>18650</v>
      </c>
      <c r="H5593" t="s">
        <v>18651</v>
      </c>
    </row>
    <row r="5594" spans="1:8">
      <c r="A5594" t="n">
        <v>5594</v>
      </c>
      <c r="B5594" t="s">
        <v>1</v>
      </c>
      <c r="C5594" s="1" t="n">
        <v>42238.90444444444</v>
      </c>
      <c r="D5594" t="s">
        <v>18652</v>
      </c>
      <c r="E5594" t="s">
        <v>1731</v>
      </c>
      <c r="F5594" t="s">
        <v>2014</v>
      </c>
      <c r="G5594" t="s">
        <v>2015</v>
      </c>
      <c r="H5594" t="s">
        <v>18653</v>
      </c>
    </row>
    <row r="5595" spans="1:8">
      <c r="A5595" t="n">
        <v>5595</v>
      </c>
      <c r="B5595" t="s">
        <v>8</v>
      </c>
      <c r="C5595" s="1" t="n">
        <v>42354.71731481481</v>
      </c>
      <c r="D5595" t="s">
        <v>18654</v>
      </c>
      <c r="E5595" t="s">
        <v>2708</v>
      </c>
      <c r="F5595" t="s">
        <v>52</v>
      </c>
      <c r="G5595" t="s">
        <v>18655</v>
      </c>
      <c r="H5595" t="s">
        <v>18656</v>
      </c>
    </row>
    <row r="5596" spans="1:8">
      <c r="A5596" t="n">
        <v>5596</v>
      </c>
      <c r="B5596" t="s">
        <v>8</v>
      </c>
      <c r="C5596" s="1" t="n">
        <v>40311.22697916667</v>
      </c>
      <c r="D5596" t="s">
        <v>18657</v>
      </c>
      <c r="E5596" t="s">
        <v>18658</v>
      </c>
      <c r="F5596" t="s">
        <v>56</v>
      </c>
      <c r="G5596" t="s">
        <v>18659</v>
      </c>
      <c r="H5596" t="s">
        <v>18660</v>
      </c>
    </row>
    <row r="5597" spans="1:8">
      <c r="A5597" t="n">
        <v>5597</v>
      </c>
      <c r="B5597" t="s">
        <v>8</v>
      </c>
      <c r="C5597" s="1" t="n">
        <v>42144.72681712963</v>
      </c>
      <c r="D5597" t="s">
        <v>18661</v>
      </c>
      <c r="E5597" t="s">
        <v>1297</v>
      </c>
      <c r="F5597" t="s">
        <v>25</v>
      </c>
      <c r="G5597" t="s">
        <v>18662</v>
      </c>
      <c r="H5597" t="s">
        <v>18663</v>
      </c>
    </row>
    <row r="5598" spans="1:8">
      <c r="A5598" t="n">
        <v>5598</v>
      </c>
      <c r="B5598" t="s">
        <v>1</v>
      </c>
      <c r="C5598" s="1" t="n">
        <v>42281.74153935185</v>
      </c>
      <c r="D5598" t="s">
        <v>18664</v>
      </c>
      <c r="E5598" t="s">
        <v>30</v>
      </c>
      <c r="F5598" t="s">
        <v>348</v>
      </c>
      <c r="G5598" t="s">
        <v>18665</v>
      </c>
      <c r="H5598" t="s">
        <v>18666</v>
      </c>
    </row>
    <row r="5599" spans="1:8">
      <c r="A5599" t="n">
        <v>5599</v>
      </c>
      <c r="B5599" t="s">
        <v>8</v>
      </c>
      <c r="C5599" s="1" t="n">
        <v>42020.87483796296</v>
      </c>
      <c r="D5599" t="s">
        <v>18667</v>
      </c>
      <c r="E5599" t="s">
        <v>271</v>
      </c>
      <c r="F5599" t="s">
        <v>18668</v>
      </c>
      <c r="G5599" t="s">
        <v>16565</v>
      </c>
      <c r="H5599" t="s">
        <v>18669</v>
      </c>
    </row>
    <row r="5600" spans="1:8">
      <c r="A5600" t="n">
        <v>5600</v>
      </c>
      <c r="B5600" t="s">
        <v>1</v>
      </c>
      <c r="C5600" s="1" t="n">
        <v>41686.57364583333</v>
      </c>
      <c r="D5600" t="s">
        <v>18670</v>
      </c>
      <c r="E5600" t="s">
        <v>6203</v>
      </c>
      <c r="F5600" t="s">
        <v>25</v>
      </c>
      <c r="G5600" t="s">
        <v>18671</v>
      </c>
      <c r="H5600" t="s">
        <v>18672</v>
      </c>
    </row>
    <row r="5601" spans="1:8">
      <c r="A5601" t="n">
        <v>5601</v>
      </c>
      <c r="B5601" t="s">
        <v>8</v>
      </c>
      <c r="C5601" s="1" t="n">
        <v>39660.64571759259</v>
      </c>
      <c r="D5601" t="s">
        <v>18673</v>
      </c>
      <c r="E5601" t="s">
        <v>16753</v>
      </c>
      <c r="F5601" t="s">
        <v>473</v>
      </c>
      <c r="G5601" t="s">
        <v>18674</v>
      </c>
      <c r="H5601" t="s">
        <v>18675</v>
      </c>
    </row>
    <row r="5602" spans="1:8">
      <c r="A5602" t="n">
        <v>5602</v>
      </c>
      <c r="B5602" t="s">
        <v>8</v>
      </c>
      <c r="C5602" s="1" t="n">
        <v>41941.46791666667</v>
      </c>
      <c r="D5602" t="s">
        <v>18676</v>
      </c>
      <c r="E5602" t="s">
        <v>1368</v>
      </c>
      <c r="F5602" t="s">
        <v>1369</v>
      </c>
      <c r="G5602" t="s">
        <v>18677</v>
      </c>
      <c r="H5602" t="s">
        <v>18678</v>
      </c>
    </row>
    <row r="5603" spans="1:8">
      <c r="A5603" t="n">
        <v>5603</v>
      </c>
      <c r="B5603" t="s">
        <v>8</v>
      </c>
      <c r="C5603" s="1" t="n">
        <v>40252.66917824074</v>
      </c>
      <c r="D5603" t="s">
        <v>18679</v>
      </c>
      <c r="E5603" t="s">
        <v>15168</v>
      </c>
      <c r="F5603" t="s">
        <v>56</v>
      </c>
      <c r="G5603" t="s">
        <v>17061</v>
      </c>
      <c r="H5603" t="s">
        <v>18680</v>
      </c>
    </row>
    <row r="5604" spans="1:8">
      <c r="A5604" t="n">
        <v>5604</v>
      </c>
      <c r="B5604" t="s">
        <v>8</v>
      </c>
      <c r="C5604" s="1" t="n">
        <v>42196.76304398148</v>
      </c>
      <c r="D5604" t="s">
        <v>18681</v>
      </c>
      <c r="E5604" t="s">
        <v>7581</v>
      </c>
      <c r="F5604" t="s">
        <v>387</v>
      </c>
      <c r="G5604" t="s">
        <v>18682</v>
      </c>
      <c r="H5604" t="s">
        <v>18683</v>
      </c>
    </row>
    <row r="5605" spans="1:8">
      <c r="A5605" t="n">
        <v>5605</v>
      </c>
      <c r="B5605" t="s">
        <v>8</v>
      </c>
      <c r="C5605" s="1" t="n">
        <v>42198.70189814815</v>
      </c>
      <c r="D5605" t="s">
        <v>18684</v>
      </c>
      <c r="E5605" t="s">
        <v>18685</v>
      </c>
      <c r="F5605" t="s">
        <v>56</v>
      </c>
      <c r="G5605" t="s">
        <v>18686</v>
      </c>
      <c r="H5605" t="s">
        <v>18687</v>
      </c>
    </row>
    <row r="5606" spans="1:8">
      <c r="A5606" t="n">
        <v>5606</v>
      </c>
      <c r="B5606" t="s">
        <v>8</v>
      </c>
      <c r="C5606" s="1" t="n">
        <v>40261.68912037037</v>
      </c>
      <c r="D5606" t="s">
        <v>18688</v>
      </c>
      <c r="E5606" t="s">
        <v>18689</v>
      </c>
      <c r="F5606" t="s">
        <v>18690</v>
      </c>
      <c r="G5606" t="s">
        <v>18691</v>
      </c>
      <c r="H5606" t="s">
        <v>18692</v>
      </c>
    </row>
    <row r="5607" spans="1:8">
      <c r="A5607" t="n">
        <v>5607</v>
      </c>
      <c r="B5607" t="s">
        <v>8</v>
      </c>
      <c r="C5607" s="1" t="n">
        <v>42343.9724537037</v>
      </c>
      <c r="D5607" t="s">
        <v>18693</v>
      </c>
      <c r="E5607" t="s">
        <v>18694</v>
      </c>
      <c r="F5607" t="s">
        <v>25</v>
      </c>
      <c r="G5607" t="s">
        <v>11223</v>
      </c>
      <c r="H5607" t="s">
        <v>18695</v>
      </c>
    </row>
    <row r="5608" spans="1:8">
      <c r="A5608" t="n">
        <v>5608</v>
      </c>
      <c r="B5608" t="s">
        <v>1</v>
      </c>
      <c r="C5608" s="1" t="n">
        <v>41404.70375</v>
      </c>
      <c r="D5608" t="s">
        <v>18696</v>
      </c>
      <c r="E5608" t="s">
        <v>18697</v>
      </c>
      <c r="F5608" t="s">
        <v>56</v>
      </c>
      <c r="G5608" t="s">
        <v>18698</v>
      </c>
      <c r="H5608" t="s">
        <v>18699</v>
      </c>
    </row>
    <row r="5609" spans="1:8">
      <c r="A5609" t="n">
        <v>5609</v>
      </c>
      <c r="B5609" t="s">
        <v>8</v>
      </c>
      <c r="C5609" s="1" t="n">
        <v>42220.95680555556</v>
      </c>
      <c r="D5609" t="s">
        <v>18700</v>
      </c>
      <c r="E5609" t="s">
        <v>1186</v>
      </c>
      <c r="F5609" t="s">
        <v>18701</v>
      </c>
      <c r="G5609" t="s">
        <v>18702</v>
      </c>
      <c r="H5609" t="s">
        <v>18703</v>
      </c>
    </row>
    <row r="5610" spans="1:8">
      <c r="A5610" t="n">
        <v>5610</v>
      </c>
      <c r="B5610" t="s">
        <v>8</v>
      </c>
      <c r="C5610" s="1" t="n">
        <v>39798.01328703704</v>
      </c>
      <c r="D5610" t="s">
        <v>18704</v>
      </c>
      <c r="E5610" t="s">
        <v>18705</v>
      </c>
      <c r="F5610" t="s">
        <v>18706</v>
      </c>
      <c r="G5610" t="s">
        <v>18707</v>
      </c>
      <c r="H5610" t="s">
        <v>18708</v>
      </c>
    </row>
    <row r="5611" spans="1:8">
      <c r="A5611" t="n">
        <v>5611</v>
      </c>
      <c r="B5611" t="s">
        <v>8</v>
      </c>
      <c r="C5611" s="1" t="n">
        <v>41906.8666087963</v>
      </c>
      <c r="D5611" t="s">
        <v>18709</v>
      </c>
      <c r="E5611" t="s">
        <v>18710</v>
      </c>
      <c r="F5611" t="s">
        <v>18711</v>
      </c>
      <c r="G5611" t="s">
        <v>18712</v>
      </c>
      <c r="H5611" t="s">
        <v>18713</v>
      </c>
    </row>
    <row r="5612" spans="1:8">
      <c r="A5612" t="n">
        <v>5612</v>
      </c>
      <c r="B5612" t="s">
        <v>8</v>
      </c>
      <c r="C5612" s="1" t="n">
        <v>41695.95087962963</v>
      </c>
      <c r="D5612" t="s">
        <v>18714</v>
      </c>
      <c r="E5612" t="s">
        <v>7792</v>
      </c>
      <c r="F5612" t="s">
        <v>1264</v>
      </c>
      <c r="G5612" t="s">
        <v>18715</v>
      </c>
      <c r="H5612" t="s">
        <v>18716</v>
      </c>
    </row>
    <row r="5613" spans="1:8">
      <c r="A5613" t="n">
        <v>5613</v>
      </c>
      <c r="B5613" t="s">
        <v>1</v>
      </c>
      <c r="C5613" s="1" t="n">
        <v>41982.91680555556</v>
      </c>
      <c r="D5613" t="s">
        <v>18717</v>
      </c>
      <c r="E5613" t="s">
        <v>6529</v>
      </c>
      <c r="F5613" t="s">
        <v>25</v>
      </c>
      <c r="G5613" t="s">
        <v>18718</v>
      </c>
      <c r="H5613" t="s">
        <v>18719</v>
      </c>
    </row>
    <row r="5614" spans="1:8">
      <c r="A5614" t="n">
        <v>5614</v>
      </c>
      <c r="B5614" t="s">
        <v>8</v>
      </c>
      <c r="C5614" s="1" t="n">
        <v>40927.78628472222</v>
      </c>
      <c r="D5614" t="s">
        <v>18720</v>
      </c>
      <c r="E5614" t="s">
        <v>18721</v>
      </c>
      <c r="F5614" t="s">
        <v>18722</v>
      </c>
      <c r="G5614" t="s">
        <v>18723</v>
      </c>
      <c r="H5614" t="s">
        <v>18724</v>
      </c>
    </row>
    <row r="5615" spans="1:8">
      <c r="A5615" t="n">
        <v>5615</v>
      </c>
      <c r="B5615" t="s">
        <v>8</v>
      </c>
      <c r="C5615" s="1" t="n">
        <v>41963.34212962963</v>
      </c>
      <c r="D5615" t="s">
        <v>18725</v>
      </c>
      <c r="E5615" t="s">
        <v>6203</v>
      </c>
      <c r="F5615" t="s">
        <v>749</v>
      </c>
      <c r="G5615" t="s">
        <v>18726</v>
      </c>
      <c r="H5615" t="s">
        <v>18727</v>
      </c>
    </row>
    <row r="5616" spans="1:8">
      <c r="A5616" t="n">
        <v>5616</v>
      </c>
      <c r="B5616" t="s">
        <v>8</v>
      </c>
      <c r="C5616" s="1" t="n">
        <v>42372.89842592592</v>
      </c>
      <c r="D5616" t="s">
        <v>18728</v>
      </c>
      <c r="E5616" t="s">
        <v>25</v>
      </c>
      <c r="F5616" t="s">
        <v>17227</v>
      </c>
      <c r="G5616" t="s">
        <v>10724</v>
      </c>
      <c r="H5616" t="s">
        <v>18729</v>
      </c>
    </row>
    <row r="5617" spans="1:8">
      <c r="A5617" t="n">
        <v>5617</v>
      </c>
      <c r="B5617" t="s">
        <v>8</v>
      </c>
      <c r="C5617" s="1" t="n">
        <v>41275.81637731481</v>
      </c>
      <c r="D5617" t="s">
        <v>18730</v>
      </c>
      <c r="E5617" t="s">
        <v>7985</v>
      </c>
      <c r="F5617" t="s">
        <v>56</v>
      </c>
      <c r="G5617" t="s">
        <v>18731</v>
      </c>
      <c r="H5617" t="s">
        <v>18732</v>
      </c>
    </row>
    <row r="5618" spans="1:8">
      <c r="A5618" t="n">
        <v>5618</v>
      </c>
      <c r="B5618" t="s">
        <v>8</v>
      </c>
      <c r="C5618" s="1" t="n">
        <v>41712.73609953704</v>
      </c>
      <c r="D5618" t="s">
        <v>18733</v>
      </c>
      <c r="E5618" t="s">
        <v>18734</v>
      </c>
      <c r="F5618" t="s">
        <v>6854</v>
      </c>
      <c r="G5618" t="s">
        <v>18735</v>
      </c>
      <c r="H5618" t="s">
        <v>18736</v>
      </c>
    </row>
    <row r="5619" spans="1:8">
      <c r="A5619" t="n">
        <v>5619</v>
      </c>
      <c r="B5619" t="s">
        <v>8</v>
      </c>
      <c r="C5619" s="1" t="n">
        <v>42300.7146412037</v>
      </c>
      <c r="D5619" t="s">
        <v>18737</v>
      </c>
      <c r="E5619" t="s">
        <v>15021</v>
      </c>
      <c r="F5619" t="s">
        <v>4078</v>
      </c>
      <c r="G5619" t="s">
        <v>18738</v>
      </c>
      <c r="H5619" t="s">
        <v>18739</v>
      </c>
    </row>
    <row r="5620" spans="1:8">
      <c r="A5620" t="n">
        <v>5620</v>
      </c>
      <c r="B5620" t="s">
        <v>8</v>
      </c>
      <c r="C5620" s="1" t="n">
        <v>39738.48163194444</v>
      </c>
      <c r="D5620" t="s">
        <v>18740</v>
      </c>
      <c r="E5620" t="s">
        <v>9487</v>
      </c>
      <c r="F5620" t="s">
        <v>18741</v>
      </c>
      <c r="G5620" t="s">
        <v>18742</v>
      </c>
      <c r="H5620" t="s">
        <v>18743</v>
      </c>
    </row>
    <row r="5621" spans="1:8">
      <c r="A5621" t="n">
        <v>5621</v>
      </c>
      <c r="B5621" t="s">
        <v>8</v>
      </c>
      <c r="C5621" s="1" t="n">
        <v>42145.79990740741</v>
      </c>
      <c r="D5621" t="s">
        <v>18744</v>
      </c>
      <c r="E5621" t="s">
        <v>25</v>
      </c>
      <c r="F5621" t="s">
        <v>6747</v>
      </c>
      <c r="G5621" t="s">
        <v>18745</v>
      </c>
      <c r="H5621" t="s">
        <v>18746</v>
      </c>
    </row>
    <row r="5622" spans="1:8">
      <c r="A5622" t="n">
        <v>5622</v>
      </c>
      <c r="B5622" t="s">
        <v>8</v>
      </c>
      <c r="C5622" s="1" t="n">
        <v>42392.90916666666</v>
      </c>
      <c r="D5622" t="s">
        <v>18747</v>
      </c>
      <c r="E5622" t="s">
        <v>18748</v>
      </c>
      <c r="F5622" t="s">
        <v>555</v>
      </c>
      <c r="G5622" t="s">
        <v>18749</v>
      </c>
      <c r="H5622" t="s">
        <v>18750</v>
      </c>
    </row>
    <row r="5623" spans="1:8">
      <c r="A5623" t="n">
        <v>5623</v>
      </c>
      <c r="B5623" t="s">
        <v>8</v>
      </c>
      <c r="C5623" s="1" t="n">
        <v>42251.0137962963</v>
      </c>
      <c r="D5623" t="s">
        <v>18751</v>
      </c>
      <c r="E5623" t="s">
        <v>25</v>
      </c>
      <c r="F5623" t="s">
        <v>7447</v>
      </c>
      <c r="G5623" t="s">
        <v>5888</v>
      </c>
      <c r="H5623" t="s">
        <v>18752</v>
      </c>
    </row>
    <row r="5624" spans="1:8">
      <c r="A5624" t="n">
        <v>5624</v>
      </c>
      <c r="B5624" t="s">
        <v>8</v>
      </c>
      <c r="C5624" s="1" t="n">
        <v>40099.91722222222</v>
      </c>
      <c r="D5624" t="s">
        <v>18753</v>
      </c>
      <c r="E5624" t="s">
        <v>18754</v>
      </c>
      <c r="F5624" t="s">
        <v>387</v>
      </c>
      <c r="G5624" t="s"/>
      <c r="H5624" t="s">
        <v>18755</v>
      </c>
    </row>
    <row r="5625" spans="1:8">
      <c r="A5625" t="n">
        <v>5625</v>
      </c>
      <c r="B5625" t="s">
        <v>8</v>
      </c>
      <c r="C5625" s="1" t="n">
        <v>41764.00766203704</v>
      </c>
      <c r="D5625" t="s">
        <v>18756</v>
      </c>
      <c r="E5625" t="s">
        <v>18757</v>
      </c>
      <c r="F5625" t="s">
        <v>56</v>
      </c>
      <c r="G5625" t="s">
        <v>18758</v>
      </c>
      <c r="H5625" t="s">
        <v>18759</v>
      </c>
    </row>
    <row r="5626" spans="1:8">
      <c r="A5626" t="n">
        <v>5626</v>
      </c>
      <c r="B5626" t="s">
        <v>1</v>
      </c>
      <c r="C5626" s="1" t="n">
        <v>42426.78418981482</v>
      </c>
      <c r="D5626" t="s">
        <v>18760</v>
      </c>
      <c r="E5626" t="s">
        <v>18761</v>
      </c>
      <c r="F5626" t="s">
        <v>376</v>
      </c>
      <c r="G5626" t="s">
        <v>18762</v>
      </c>
      <c r="H5626" t="s">
        <v>18763</v>
      </c>
    </row>
    <row r="5627" spans="1:8">
      <c r="A5627" t="n">
        <v>5627</v>
      </c>
      <c r="B5627" t="s">
        <v>8</v>
      </c>
      <c r="C5627" s="1" t="n">
        <v>41835.91797453703</v>
      </c>
      <c r="D5627" t="s">
        <v>18764</v>
      </c>
      <c r="E5627" t="s">
        <v>7119</v>
      </c>
      <c r="F5627" t="s">
        <v>56</v>
      </c>
      <c r="G5627" t="s">
        <v>18765</v>
      </c>
      <c r="H5627" t="s">
        <v>18766</v>
      </c>
    </row>
    <row r="5628" spans="1:8">
      <c r="A5628" t="n">
        <v>5628</v>
      </c>
      <c r="B5628" t="s">
        <v>8</v>
      </c>
      <c r="C5628" s="1" t="n">
        <v>42089.97835648148</v>
      </c>
      <c r="D5628" t="s">
        <v>18767</v>
      </c>
      <c r="E5628" t="s">
        <v>25</v>
      </c>
      <c r="F5628" t="s">
        <v>1186</v>
      </c>
      <c r="G5628" t="s">
        <v>18768</v>
      </c>
      <c r="H5628" t="s">
        <v>18769</v>
      </c>
    </row>
    <row r="5629" spans="1:8">
      <c r="A5629" t="n">
        <v>5629</v>
      </c>
      <c r="B5629" t="s">
        <v>8</v>
      </c>
      <c r="C5629" s="1" t="n">
        <v>41851.94053240741</v>
      </c>
      <c r="D5629" t="s">
        <v>18770</v>
      </c>
      <c r="E5629" t="s">
        <v>4418</v>
      </c>
      <c r="F5629" t="s">
        <v>25</v>
      </c>
      <c r="G5629" t="s">
        <v>18771</v>
      </c>
      <c r="H5629" t="s">
        <v>18772</v>
      </c>
    </row>
    <row r="5630" spans="1:8">
      <c r="A5630" t="n">
        <v>5630</v>
      </c>
      <c r="B5630" t="s">
        <v>8</v>
      </c>
      <c r="C5630" s="1" t="n">
        <v>42307.07546296297</v>
      </c>
      <c r="D5630" t="s">
        <v>18773</v>
      </c>
      <c r="E5630" t="s">
        <v>18774</v>
      </c>
      <c r="F5630" t="s">
        <v>1264</v>
      </c>
      <c r="G5630" t="s">
        <v>18775</v>
      </c>
      <c r="H5630" t="s">
        <v>18776</v>
      </c>
    </row>
    <row r="5631" spans="1:8">
      <c r="A5631" t="n">
        <v>5631</v>
      </c>
      <c r="B5631" t="s">
        <v>8</v>
      </c>
      <c r="C5631" s="1" t="n">
        <v>39965.81528935185</v>
      </c>
      <c r="D5631" t="s">
        <v>18777</v>
      </c>
      <c r="E5631" t="s">
        <v>13081</v>
      </c>
      <c r="F5631" t="s">
        <v>2769</v>
      </c>
      <c r="G5631" t="s">
        <v>18778</v>
      </c>
      <c r="H5631" t="s">
        <v>18779</v>
      </c>
    </row>
    <row r="5632" spans="1:8">
      <c r="A5632" t="n">
        <v>5632</v>
      </c>
      <c r="B5632" t="s">
        <v>8</v>
      </c>
      <c r="C5632" s="1" t="n">
        <v>39759.96366898148</v>
      </c>
      <c r="D5632" t="s">
        <v>18780</v>
      </c>
      <c r="E5632" t="s">
        <v>4881</v>
      </c>
      <c r="F5632" t="s">
        <v>56</v>
      </c>
      <c r="G5632" t="s">
        <v>18781</v>
      </c>
      <c r="H5632" t="s">
        <v>18782</v>
      </c>
    </row>
    <row r="5633" spans="1:8">
      <c r="A5633" t="n">
        <v>5633</v>
      </c>
      <c r="B5633" t="s">
        <v>8</v>
      </c>
      <c r="C5633" s="1" t="n">
        <v>40562.88818287037</v>
      </c>
      <c r="D5633" t="s">
        <v>18783</v>
      </c>
      <c r="E5633" t="s">
        <v>18784</v>
      </c>
      <c r="F5633" t="s">
        <v>18785</v>
      </c>
      <c r="G5633" t="s">
        <v>18786</v>
      </c>
      <c r="H5633" t="s">
        <v>18787</v>
      </c>
    </row>
    <row r="5634" spans="1:8">
      <c r="A5634" t="n">
        <v>5634</v>
      </c>
      <c r="B5634" t="s">
        <v>8</v>
      </c>
      <c r="C5634" s="1" t="n">
        <v>40080.86280092593</v>
      </c>
      <c r="D5634" t="s">
        <v>18788</v>
      </c>
      <c r="E5634" t="s">
        <v>18789</v>
      </c>
      <c r="F5634" t="s">
        <v>18790</v>
      </c>
      <c r="G5634" t="s">
        <v>18791</v>
      </c>
      <c r="H5634" t="s">
        <v>18792</v>
      </c>
    </row>
    <row r="5635" spans="1:8">
      <c r="A5635" t="n">
        <v>5635</v>
      </c>
      <c r="B5635" t="s">
        <v>8</v>
      </c>
      <c r="C5635" s="1" t="n">
        <v>42339.84408564815</v>
      </c>
      <c r="D5635" t="s">
        <v>18793</v>
      </c>
      <c r="E5635" t="s">
        <v>6763</v>
      </c>
      <c r="F5635" t="s">
        <v>6619</v>
      </c>
      <c r="G5635" t="s">
        <v>18794</v>
      </c>
      <c r="H5635" t="s">
        <v>18795</v>
      </c>
    </row>
    <row r="5636" spans="1:8">
      <c r="A5636" t="n">
        <v>5636</v>
      </c>
      <c r="B5636" t="s">
        <v>8</v>
      </c>
      <c r="C5636" s="1" t="n">
        <v>42339.79201388889</v>
      </c>
      <c r="D5636" t="s">
        <v>18796</v>
      </c>
      <c r="E5636" t="s">
        <v>7518</v>
      </c>
      <c r="F5636" t="s">
        <v>2226</v>
      </c>
      <c r="G5636" t="s">
        <v>18797</v>
      </c>
      <c r="H5636" t="s">
        <v>18798</v>
      </c>
    </row>
    <row r="5637" spans="1:8">
      <c r="A5637" t="n">
        <v>5637</v>
      </c>
      <c r="B5637" t="s">
        <v>8</v>
      </c>
      <c r="C5637" s="1" t="n">
        <v>41621.91346064815</v>
      </c>
      <c r="D5637" t="s">
        <v>18799</v>
      </c>
      <c r="E5637" t="s">
        <v>6203</v>
      </c>
      <c r="F5637" t="s">
        <v>25</v>
      </c>
      <c r="G5637" t="s">
        <v>18800</v>
      </c>
      <c r="H5637" t="s">
        <v>18801</v>
      </c>
    </row>
    <row r="5638" spans="1:8">
      <c r="A5638" t="n">
        <v>5638</v>
      </c>
      <c r="B5638" t="s">
        <v>8</v>
      </c>
      <c r="C5638" s="1" t="n">
        <v>42373.97627314815</v>
      </c>
      <c r="D5638" t="s">
        <v>18802</v>
      </c>
      <c r="E5638" t="s">
        <v>18803</v>
      </c>
      <c r="F5638" t="s">
        <v>52</v>
      </c>
      <c r="G5638" t="s">
        <v>18804</v>
      </c>
      <c r="H5638" t="s">
        <v>18805</v>
      </c>
    </row>
    <row r="5639" spans="1:8">
      <c r="A5639" t="n">
        <v>5639</v>
      </c>
      <c r="B5639" t="s">
        <v>8</v>
      </c>
      <c r="C5639" s="1" t="n">
        <v>42258.71993055556</v>
      </c>
      <c r="D5639" t="s">
        <v>18806</v>
      </c>
      <c r="E5639" t="s">
        <v>18807</v>
      </c>
      <c r="F5639" t="s">
        <v>1264</v>
      </c>
      <c r="G5639" t="s">
        <v>18808</v>
      </c>
      <c r="H5639" t="s">
        <v>18809</v>
      </c>
    </row>
    <row r="5640" spans="1:8">
      <c r="A5640" t="n">
        <v>5640</v>
      </c>
      <c r="B5640" t="s">
        <v>1</v>
      </c>
      <c r="C5640" s="1" t="n">
        <v>42075.58564814815</v>
      </c>
      <c r="D5640" t="s">
        <v>18810</v>
      </c>
      <c r="E5640" t="s">
        <v>18811</v>
      </c>
      <c r="F5640" t="s">
        <v>270</v>
      </c>
      <c r="G5640" t="s">
        <v>18812</v>
      </c>
      <c r="H5640" t="s">
        <v>18813</v>
      </c>
    </row>
    <row r="5641" spans="1:8">
      <c r="A5641" t="n">
        <v>5641</v>
      </c>
      <c r="B5641" t="s">
        <v>1</v>
      </c>
      <c r="C5641" s="1" t="n">
        <v>42416.26913194444</v>
      </c>
      <c r="D5641" t="s">
        <v>18814</v>
      </c>
      <c r="E5641" t="s">
        <v>6747</v>
      </c>
      <c r="F5641" t="s">
        <v>3168</v>
      </c>
      <c r="G5641" t="s">
        <v>18815</v>
      </c>
      <c r="H5641" t="s">
        <v>18816</v>
      </c>
    </row>
    <row r="5642" spans="1:8">
      <c r="A5642" t="n">
        <v>5642</v>
      </c>
      <c r="B5642" t="s">
        <v>8</v>
      </c>
      <c r="C5642" s="1" t="n">
        <v>41922.76857638889</v>
      </c>
      <c r="D5642" t="s">
        <v>18817</v>
      </c>
      <c r="E5642" t="s">
        <v>111</v>
      </c>
      <c r="F5642" t="s">
        <v>52</v>
      </c>
      <c r="G5642" t="s">
        <v>18818</v>
      </c>
      <c r="H5642" t="s">
        <v>18819</v>
      </c>
    </row>
    <row r="5643" spans="1:8">
      <c r="A5643" t="n">
        <v>5643</v>
      </c>
      <c r="B5643" t="s">
        <v>8</v>
      </c>
      <c r="C5643" s="1" t="n">
        <v>41161.45641203703</v>
      </c>
      <c r="D5643" t="s">
        <v>18820</v>
      </c>
      <c r="E5643" t="s">
        <v>6796</v>
      </c>
      <c r="F5643" t="s">
        <v>56</v>
      </c>
      <c r="G5643">
        <f>?UTF-8?B?VGhlIE5ld2VzdCBGbGVlY2UgRnJvbSBUSEUgTk9SVEg=?=
 =?UTF-8?B?IEZBQ0Ug4oCTIE5vdyBBdmFpbGFibGUh?=</f>
        <v/>
      </c>
      <c r="H5643" t="s">
        <v>18821</v>
      </c>
    </row>
    <row r="5644" spans="1:8">
      <c r="A5644" t="n">
        <v>5644</v>
      </c>
      <c r="B5644" t="s">
        <v>8</v>
      </c>
      <c r="C5644" s="1" t="n">
        <v>42077.77684027778</v>
      </c>
      <c r="D5644" t="s">
        <v>18822</v>
      </c>
      <c r="E5644" t="s">
        <v>25</v>
      </c>
      <c r="F5644" t="s">
        <v>6547</v>
      </c>
      <c r="G5644" t="s">
        <v>18823</v>
      </c>
      <c r="H5644" t="s">
        <v>18824</v>
      </c>
    </row>
    <row r="5645" spans="1:8">
      <c r="A5645" t="n">
        <v>5645</v>
      </c>
      <c r="B5645" t="s">
        <v>8</v>
      </c>
      <c r="C5645" s="1" t="n">
        <v>42050.64565972222</v>
      </c>
      <c r="D5645" t="s">
        <v>18825</v>
      </c>
      <c r="E5645" t="s">
        <v>25</v>
      </c>
      <c r="F5645" t="s">
        <v>1238</v>
      </c>
      <c r="G5645" t="s">
        <v>18826</v>
      </c>
      <c r="H5645" t="s">
        <v>18827</v>
      </c>
    </row>
    <row r="5646" spans="1:8">
      <c r="A5646" t="n">
        <v>5646</v>
      </c>
      <c r="B5646" t="s">
        <v>8</v>
      </c>
      <c r="C5646" s="1" t="n">
        <v>39772.9321412037</v>
      </c>
      <c r="D5646" t="s">
        <v>18828</v>
      </c>
      <c r="E5646" t="s">
        <v>1808</v>
      </c>
      <c r="F5646" t="s">
        <v>387</v>
      </c>
      <c r="G5646" t="s">
        <v>18829</v>
      </c>
      <c r="H5646" t="s">
        <v>18830</v>
      </c>
    </row>
    <row r="5647" spans="1:8">
      <c r="A5647" t="n">
        <v>5647</v>
      </c>
      <c r="B5647" t="s">
        <v>8</v>
      </c>
      <c r="C5647" s="1" t="n">
        <v>42271.78894675926</v>
      </c>
      <c r="D5647" t="s">
        <v>18831</v>
      </c>
      <c r="E5647" t="s">
        <v>7294</v>
      </c>
      <c r="F5647" t="s">
        <v>18832</v>
      </c>
      <c r="G5647" t="s">
        <v>9334</v>
      </c>
      <c r="H5647" t="s">
        <v>18833</v>
      </c>
    </row>
    <row r="5648" spans="1:8">
      <c r="A5648" t="n">
        <v>5648</v>
      </c>
      <c r="B5648" t="s">
        <v>8</v>
      </c>
      <c r="C5648" s="1" t="n">
        <v>42224.87988425926</v>
      </c>
      <c r="D5648" t="s">
        <v>18834</v>
      </c>
      <c r="E5648" t="s">
        <v>25</v>
      </c>
      <c r="F5648" t="s">
        <v>18835</v>
      </c>
      <c r="G5648" t="s">
        <v>18836</v>
      </c>
      <c r="H5648" t="s">
        <v>18837</v>
      </c>
    </row>
    <row r="5649" spans="1:8">
      <c r="A5649" t="n">
        <v>5649</v>
      </c>
      <c r="B5649" t="s">
        <v>1</v>
      </c>
      <c r="C5649" s="1" t="n">
        <v>42210.83898148148</v>
      </c>
      <c r="D5649" t="s">
        <v>18838</v>
      </c>
      <c r="E5649" t="s">
        <v>146</v>
      </c>
      <c r="F5649" t="s">
        <v>2651</v>
      </c>
      <c r="G5649" t="s">
        <v>18839</v>
      </c>
      <c r="H5649" t="s">
        <v>18840</v>
      </c>
    </row>
    <row r="5650" spans="1:8">
      <c r="A5650" t="n">
        <v>5650</v>
      </c>
      <c r="B5650" t="s">
        <v>8</v>
      </c>
      <c r="C5650" s="1" t="n">
        <v>39688.74326388889</v>
      </c>
      <c r="D5650" t="s">
        <v>18841</v>
      </c>
      <c r="E5650" t="s">
        <v>161</v>
      </c>
      <c r="F5650" t="s">
        <v>376</v>
      </c>
      <c r="G5650" t="s">
        <v>18842</v>
      </c>
      <c r="H5650" t="s">
        <v>18843</v>
      </c>
    </row>
    <row r="5651" spans="1:8">
      <c r="A5651" t="n">
        <v>5651</v>
      </c>
      <c r="B5651" t="s">
        <v>8</v>
      </c>
      <c r="C5651" s="1" t="n">
        <v>39550.0834837963</v>
      </c>
      <c r="D5651" t="s">
        <v>18844</v>
      </c>
      <c r="E5651" t="s">
        <v>12493</v>
      </c>
      <c r="F5651" t="s">
        <v>376</v>
      </c>
      <c r="G5651" t="s">
        <v>18845</v>
      </c>
      <c r="H5651" t="s">
        <v>18846</v>
      </c>
    </row>
    <row r="5652" spans="1:8">
      <c r="A5652" t="n">
        <v>5652</v>
      </c>
      <c r="B5652" t="s">
        <v>1</v>
      </c>
      <c r="C5652" s="1" t="n">
        <v>42208.11675925926</v>
      </c>
      <c r="D5652" t="s">
        <v>18847</v>
      </c>
      <c r="E5652" t="s">
        <v>146</v>
      </c>
      <c r="F5652" t="s">
        <v>12542</v>
      </c>
      <c r="G5652" t="s">
        <v>18848</v>
      </c>
      <c r="H5652" t="s">
        <v>18849</v>
      </c>
    </row>
    <row r="5653" spans="1:8">
      <c r="A5653" t="n">
        <v>5653</v>
      </c>
      <c r="B5653" t="s">
        <v>8</v>
      </c>
      <c r="C5653" s="1" t="n">
        <v>42192.66527777778</v>
      </c>
      <c r="D5653" t="s">
        <v>18850</v>
      </c>
      <c r="E5653" t="s">
        <v>7615</v>
      </c>
      <c r="F5653" t="s">
        <v>18851</v>
      </c>
      <c r="G5653" t="s">
        <v>18852</v>
      </c>
      <c r="H5653" t="s">
        <v>18853</v>
      </c>
    </row>
    <row r="5654" spans="1:8">
      <c r="A5654" t="n">
        <v>5654</v>
      </c>
      <c r="B5654" t="s">
        <v>8</v>
      </c>
      <c r="C5654" s="1" t="n">
        <v>42272.67916666667</v>
      </c>
      <c r="D5654" t="s">
        <v>18854</v>
      </c>
      <c r="E5654" t="s">
        <v>18855</v>
      </c>
      <c r="F5654" t="s">
        <v>56</v>
      </c>
      <c r="G5654" t="s">
        <v>18856</v>
      </c>
      <c r="H5654" t="s">
        <v>18857</v>
      </c>
    </row>
    <row r="5655" spans="1:8">
      <c r="A5655" t="n">
        <v>5655</v>
      </c>
      <c r="B5655" t="s">
        <v>8</v>
      </c>
      <c r="C5655" s="1" t="n">
        <v>42069.95533564815</v>
      </c>
      <c r="D5655" t="s">
        <v>18858</v>
      </c>
      <c r="E5655" t="s">
        <v>25</v>
      </c>
      <c r="F5655" t="s">
        <v>6755</v>
      </c>
      <c r="G5655" t="s">
        <v>18859</v>
      </c>
      <c r="H5655" t="s">
        <v>18860</v>
      </c>
    </row>
    <row r="5656" spans="1:8">
      <c r="A5656" t="n">
        <v>5656</v>
      </c>
      <c r="B5656" t="s">
        <v>8</v>
      </c>
      <c r="C5656" s="1" t="n">
        <v>41729.94030092593</v>
      </c>
      <c r="D5656" t="s">
        <v>18861</v>
      </c>
      <c r="E5656" t="s">
        <v>12794</v>
      </c>
      <c r="F5656" t="s">
        <v>6203</v>
      </c>
      <c r="G5656" t="s">
        <v>18862</v>
      </c>
      <c r="H5656" t="s">
        <v>18863</v>
      </c>
    </row>
    <row r="5657" spans="1:8">
      <c r="A5657" t="n">
        <v>5657</v>
      </c>
      <c r="B5657" t="s">
        <v>8</v>
      </c>
      <c r="C5657" s="1" t="n">
        <v>41696.7283912037</v>
      </c>
      <c r="D5657" t="s">
        <v>18864</v>
      </c>
      <c r="E5657" t="s">
        <v>7089</v>
      </c>
      <c r="F5657" t="s">
        <v>25</v>
      </c>
      <c r="G5657" t="s">
        <v>18865</v>
      </c>
      <c r="H5657" t="s">
        <v>18866</v>
      </c>
    </row>
    <row r="5658" spans="1:8">
      <c r="A5658" t="n">
        <v>5658</v>
      </c>
      <c r="B5658" t="s">
        <v>1</v>
      </c>
      <c r="C5658" s="1" t="n">
        <v>42159.9954050926</v>
      </c>
      <c r="D5658" t="s">
        <v>18867</v>
      </c>
      <c r="E5658" t="s">
        <v>6747</v>
      </c>
      <c r="F5658" t="s">
        <v>6554</v>
      </c>
      <c r="G5658" t="s">
        <v>18868</v>
      </c>
      <c r="H5658" t="s">
        <v>18869</v>
      </c>
    </row>
    <row r="5659" spans="1:8">
      <c r="A5659" t="n">
        <v>5659</v>
      </c>
      <c r="B5659" t="s">
        <v>8</v>
      </c>
      <c r="C5659" s="1" t="n">
        <v>40838.36881944445</v>
      </c>
      <c r="D5659" t="s">
        <v>18870</v>
      </c>
      <c r="E5659" t="s">
        <v>6784</v>
      </c>
      <c r="F5659" t="s">
        <v>18871</v>
      </c>
      <c r="G5659" t="s">
        <v>5888</v>
      </c>
      <c r="H5659" t="s">
        <v>18872</v>
      </c>
    </row>
    <row r="5660" spans="1:8">
      <c r="A5660" t="n">
        <v>5660</v>
      </c>
      <c r="B5660" t="s">
        <v>1</v>
      </c>
      <c r="C5660" s="1" t="n">
        <v>42177.78704861111</v>
      </c>
      <c r="D5660" t="s">
        <v>18873</v>
      </c>
      <c r="E5660" t="s">
        <v>146</v>
      </c>
      <c r="F5660" t="s">
        <v>7780</v>
      </c>
      <c r="G5660" t="s">
        <v>16382</v>
      </c>
      <c r="H5660" t="s">
        <v>18874</v>
      </c>
    </row>
    <row r="5661" spans="1:8">
      <c r="A5661" t="n">
        <v>5661</v>
      </c>
      <c r="B5661" t="s">
        <v>8</v>
      </c>
      <c r="C5661" s="1" t="n">
        <v>41265.49730324074</v>
      </c>
      <c r="D5661" t="s">
        <v>18875</v>
      </c>
      <c r="E5661" t="s">
        <v>6796</v>
      </c>
      <c r="F5661" t="s">
        <v>56</v>
      </c>
      <c r="G5661" t="s">
        <v>18876</v>
      </c>
      <c r="H5661" t="s">
        <v>18877</v>
      </c>
    </row>
    <row r="5662" spans="1:8">
      <c r="A5662" t="n">
        <v>5662</v>
      </c>
      <c r="B5662" t="s">
        <v>1</v>
      </c>
      <c r="C5662" s="1" t="n">
        <v>42273.61440972222</v>
      </c>
      <c r="D5662" t="s">
        <v>18878</v>
      </c>
      <c r="E5662" t="s">
        <v>8406</v>
      </c>
      <c r="F5662" t="s">
        <v>18879</v>
      </c>
      <c r="G5662" t="s">
        <v>18880</v>
      </c>
      <c r="H5662" t="s">
        <v>18881</v>
      </c>
    </row>
    <row r="5663" spans="1:8">
      <c r="A5663" t="n">
        <v>5663</v>
      </c>
      <c r="B5663" t="s">
        <v>8</v>
      </c>
      <c r="C5663" s="1" t="n">
        <v>42024.89910879629</v>
      </c>
      <c r="D5663" t="s">
        <v>18882</v>
      </c>
      <c r="E5663" t="s">
        <v>111</v>
      </c>
      <c r="F5663" t="s">
        <v>52</v>
      </c>
      <c r="G5663" t="s">
        <v>18883</v>
      </c>
      <c r="H5663" t="s">
        <v>18884</v>
      </c>
    </row>
    <row r="5664" spans="1:8">
      <c r="A5664" t="n">
        <v>5664</v>
      </c>
      <c r="B5664" t="s">
        <v>8</v>
      </c>
      <c r="C5664" s="1" t="n">
        <v>42253.63936342593</v>
      </c>
      <c r="D5664" t="s">
        <v>18885</v>
      </c>
      <c r="E5664" t="s">
        <v>1677</v>
      </c>
      <c r="F5664" t="s">
        <v>9151</v>
      </c>
      <c r="G5664" t="s">
        <v>18886</v>
      </c>
      <c r="H5664" t="s">
        <v>18887</v>
      </c>
    </row>
    <row r="5665" spans="1:8">
      <c r="A5665" t="n">
        <v>5665</v>
      </c>
      <c r="B5665" t="s">
        <v>8</v>
      </c>
      <c r="C5665" s="1" t="n">
        <v>42206.44199074074</v>
      </c>
      <c r="D5665" t="s">
        <v>18888</v>
      </c>
      <c r="E5665">
        <f>?utf-8?Q?theSkimm?= &lt;dailyskimm@theskimm.com&gt;</f>
        <v/>
      </c>
      <c r="F5665" t="s">
        <v>56</v>
      </c>
      <c r="G5665">
        <f>?utf-8?Q?Daily=20Skimm=3A=20So=20hot=20in=20here=C2=A0?=</f>
        <v/>
      </c>
      <c r="H5665" t="s">
        <v>18889</v>
      </c>
    </row>
    <row r="5666" spans="1:8">
      <c r="A5666" t="n">
        <v>5666</v>
      </c>
      <c r="B5666" t="s">
        <v>8</v>
      </c>
      <c r="C5666" s="1" t="n">
        <v>39800.70886574074</v>
      </c>
      <c r="D5666" t="s">
        <v>18890</v>
      </c>
      <c r="E5666" t="s">
        <v>768</v>
      </c>
      <c r="F5666" t="s">
        <v>283</v>
      </c>
      <c r="G5666" t="s">
        <v>18891</v>
      </c>
      <c r="H5666" t="s">
        <v>18892</v>
      </c>
    </row>
    <row r="5667" spans="1:8">
      <c r="A5667" t="n">
        <v>5667</v>
      </c>
      <c r="B5667" t="s">
        <v>8</v>
      </c>
      <c r="C5667" s="1" t="n">
        <v>39639.59887731481</v>
      </c>
      <c r="D5667" t="s">
        <v>18893</v>
      </c>
      <c r="E5667" t="s">
        <v>450</v>
      </c>
      <c r="F5667" t="s">
        <v>20</v>
      </c>
      <c r="G5667" t="s">
        <v>18894</v>
      </c>
      <c r="H5667" t="s">
        <v>18895</v>
      </c>
    </row>
    <row r="5668" spans="1:8">
      <c r="A5668" t="n">
        <v>5668</v>
      </c>
      <c r="B5668" t="s">
        <v>1</v>
      </c>
      <c r="C5668" s="1" t="n">
        <v>42203.09629629629</v>
      </c>
      <c r="D5668" t="s">
        <v>18896</v>
      </c>
      <c r="E5668" t="s">
        <v>30</v>
      </c>
      <c r="F5668" t="s">
        <v>1731</v>
      </c>
      <c r="G5668" t="s">
        <v>8864</v>
      </c>
      <c r="H5668" t="s">
        <v>18897</v>
      </c>
    </row>
    <row r="5669" spans="1:8">
      <c r="A5669" t="n">
        <v>5669</v>
      </c>
      <c r="B5669" t="s">
        <v>8</v>
      </c>
      <c r="C5669" s="1" t="n">
        <v>42207.89052083333</v>
      </c>
      <c r="D5669" t="s">
        <v>18898</v>
      </c>
      <c r="E5669" t="s">
        <v>8361</v>
      </c>
      <c r="F5669" t="s">
        <v>18899</v>
      </c>
      <c r="H5669" t="s">
        <v>18900</v>
      </c>
    </row>
    <row r="5670" spans="1:8">
      <c r="A5670" t="n">
        <v>5670</v>
      </c>
      <c r="B5670" t="s">
        <v>8</v>
      </c>
      <c r="C5670" s="1" t="n">
        <v>42195.02743055556</v>
      </c>
      <c r="D5670" t="s">
        <v>18901</v>
      </c>
      <c r="E5670" t="s">
        <v>25</v>
      </c>
      <c r="F5670" t="s">
        <v>18902</v>
      </c>
      <c r="G5670" t="s">
        <v>18903</v>
      </c>
      <c r="H5670" t="s">
        <v>18904</v>
      </c>
    </row>
    <row r="5671" spans="1:8">
      <c r="A5671" t="n">
        <v>5671</v>
      </c>
      <c r="B5671" t="s">
        <v>8</v>
      </c>
      <c r="C5671" s="1" t="n">
        <v>39983.57060185185</v>
      </c>
      <c r="D5671" t="s">
        <v>18905</v>
      </c>
      <c r="E5671" t="s">
        <v>18906</v>
      </c>
      <c r="F5671" t="s">
        <v>56</v>
      </c>
      <c r="G5671" t="s">
        <v>18907</v>
      </c>
      <c r="H5671" t="s">
        <v>18908</v>
      </c>
    </row>
    <row r="5672" spans="1:8">
      <c r="A5672" t="n">
        <v>5672</v>
      </c>
      <c r="B5672" t="s">
        <v>8</v>
      </c>
      <c r="C5672" s="1" t="n">
        <v>42334.66333333333</v>
      </c>
      <c r="D5672" t="s">
        <v>18909</v>
      </c>
      <c r="E5672" t="s">
        <v>18910</v>
      </c>
      <c r="F5672" t="s">
        <v>25</v>
      </c>
      <c r="G5672" t="s">
        <v>18911</v>
      </c>
      <c r="H5672" t="s">
        <v>18912</v>
      </c>
    </row>
    <row r="5673" spans="1:8">
      <c r="A5673" t="n">
        <v>5673</v>
      </c>
      <c r="B5673" t="s">
        <v>8</v>
      </c>
      <c r="C5673" s="1" t="n">
        <v>42374.01341435185</v>
      </c>
      <c r="D5673" t="s">
        <v>18913</v>
      </c>
      <c r="E5673" t="s">
        <v>2479</v>
      </c>
      <c r="F5673" t="s">
        <v>18914</v>
      </c>
      <c r="G5673" t="s">
        <v>18915</v>
      </c>
      <c r="H5673" t="s">
        <v>18916</v>
      </c>
    </row>
    <row r="5674" spans="1:8">
      <c r="A5674" t="n">
        <v>5674</v>
      </c>
      <c r="B5674" t="s">
        <v>8</v>
      </c>
      <c r="C5674" s="1" t="n">
        <v>42192.7891087963</v>
      </c>
      <c r="D5674" t="s">
        <v>18917</v>
      </c>
      <c r="E5674" t="s">
        <v>2099</v>
      </c>
      <c r="F5674" t="s">
        <v>25</v>
      </c>
      <c r="G5674" t="s">
        <v>17555</v>
      </c>
      <c r="H5674" t="s">
        <v>18918</v>
      </c>
    </row>
    <row r="5675" spans="1:8">
      <c r="A5675" t="n">
        <v>5675</v>
      </c>
      <c r="B5675" t="s">
        <v>8</v>
      </c>
      <c r="C5675" s="1" t="n">
        <v>41885.79166666666</v>
      </c>
      <c r="D5675" t="s">
        <v>18919</v>
      </c>
      <c r="E5675" t="s">
        <v>18920</v>
      </c>
      <c r="F5675" t="s">
        <v>4078</v>
      </c>
      <c r="G5675" t="s">
        <v>18921</v>
      </c>
      <c r="H5675" t="s">
        <v>18922</v>
      </c>
    </row>
    <row r="5676" spans="1:8">
      <c r="A5676" t="n">
        <v>5676</v>
      </c>
      <c r="B5676" t="s">
        <v>8</v>
      </c>
      <c r="C5676" s="1" t="n">
        <v>41876.5534837963</v>
      </c>
      <c r="D5676" t="s">
        <v>18923</v>
      </c>
      <c r="E5676" t="s">
        <v>6547</v>
      </c>
      <c r="F5676" t="s">
        <v>6654</v>
      </c>
      <c r="G5676" t="s">
        <v>6989</v>
      </c>
      <c r="H5676" t="s">
        <v>18924</v>
      </c>
    </row>
    <row r="5677" spans="1:8">
      <c r="A5677" t="n">
        <v>5677</v>
      </c>
      <c r="B5677" t="s">
        <v>1</v>
      </c>
      <c r="C5677" s="1" t="n">
        <v>42427.97386574074</v>
      </c>
      <c r="D5677" t="s">
        <v>18925</v>
      </c>
      <c r="E5677" t="s">
        <v>262</v>
      </c>
      <c r="F5677" t="s">
        <v>132</v>
      </c>
      <c r="G5677" t="s">
        <v>18926</v>
      </c>
      <c r="H5677" t="s">
        <v>18927</v>
      </c>
    </row>
    <row r="5678" spans="1:8">
      <c r="A5678" t="n">
        <v>5678</v>
      </c>
      <c r="B5678" t="s">
        <v>8</v>
      </c>
      <c r="C5678" s="1" t="n">
        <v>40030.70101851852</v>
      </c>
      <c r="D5678" t="s">
        <v>18928</v>
      </c>
      <c r="E5678" t="s">
        <v>15301</v>
      </c>
      <c r="F5678" t="s">
        <v>25</v>
      </c>
      <c r="G5678" t="s">
        <v>18929</v>
      </c>
      <c r="H5678" t="s">
        <v>18930</v>
      </c>
    </row>
    <row r="5679" spans="1:8">
      <c r="A5679" t="n">
        <v>5679</v>
      </c>
      <c r="B5679" t="s">
        <v>8</v>
      </c>
      <c r="C5679" s="1" t="n">
        <v>42114.77252314815</v>
      </c>
      <c r="D5679" t="s">
        <v>18931</v>
      </c>
      <c r="E5679" t="s">
        <v>146</v>
      </c>
      <c r="F5679" t="s">
        <v>1144</v>
      </c>
      <c r="G5679" t="s">
        <v>18932</v>
      </c>
      <c r="H5679" t="s">
        <v>18933</v>
      </c>
    </row>
    <row r="5680" spans="1:8">
      <c r="A5680" t="n">
        <v>5680</v>
      </c>
      <c r="B5680" t="s">
        <v>1</v>
      </c>
      <c r="C5680" s="1" t="n">
        <v>42373.7536574074</v>
      </c>
      <c r="D5680" t="s">
        <v>18934</v>
      </c>
      <c r="E5680" t="s">
        <v>146</v>
      </c>
      <c r="F5680" t="s">
        <v>132</v>
      </c>
      <c r="G5680" t="s">
        <v>18935</v>
      </c>
      <c r="H5680" t="s">
        <v>18936</v>
      </c>
    </row>
    <row r="5681" spans="1:8">
      <c r="A5681" t="n">
        <v>5681</v>
      </c>
      <c r="B5681" t="s">
        <v>8</v>
      </c>
      <c r="C5681" s="1" t="n">
        <v>42129.76265046297</v>
      </c>
      <c r="D5681" t="s">
        <v>18937</v>
      </c>
      <c r="E5681" t="s">
        <v>25</v>
      </c>
      <c r="F5681" t="s">
        <v>18938</v>
      </c>
      <c r="G5681" t="s">
        <v>18939</v>
      </c>
      <c r="H5681" t="s">
        <v>18940</v>
      </c>
    </row>
    <row r="5682" spans="1:8">
      <c r="A5682" t="n">
        <v>5682</v>
      </c>
      <c r="B5682" t="s">
        <v>1</v>
      </c>
      <c r="C5682" s="1" t="n">
        <v>42389.77011574074</v>
      </c>
      <c r="D5682" t="s">
        <v>18941</v>
      </c>
      <c r="E5682" t="s">
        <v>18942</v>
      </c>
      <c r="F5682" t="s">
        <v>1264</v>
      </c>
      <c r="G5682" t="s">
        <v>18943</v>
      </c>
      <c r="H5682" t="s">
        <v>18944</v>
      </c>
    </row>
    <row r="5683" spans="1:8">
      <c r="A5683" t="n">
        <v>5683</v>
      </c>
      <c r="B5683" t="s">
        <v>8</v>
      </c>
      <c r="C5683" s="1" t="n">
        <v>39723.27643518519</v>
      </c>
      <c r="D5683" t="s">
        <v>18945</v>
      </c>
      <c r="E5683" t="s">
        <v>5192</v>
      </c>
      <c r="F5683" t="s">
        <v>18946</v>
      </c>
      <c r="G5683" t="s">
        <v>18947</v>
      </c>
      <c r="H5683" t="s">
        <v>18948</v>
      </c>
    </row>
    <row r="5684" spans="1:8">
      <c r="A5684" t="n">
        <v>5684</v>
      </c>
      <c r="B5684" t="s">
        <v>8</v>
      </c>
      <c r="C5684" s="1" t="n">
        <v>39619.60136574074</v>
      </c>
      <c r="D5684" t="s">
        <v>18949</v>
      </c>
      <c r="E5684" t="s">
        <v>14398</v>
      </c>
      <c r="F5684" t="s">
        <v>20</v>
      </c>
      <c r="G5684" t="s">
        <v>18950</v>
      </c>
      <c r="H5684" t="s">
        <v>18951</v>
      </c>
    </row>
    <row r="5685" spans="1:8">
      <c r="A5685" t="n">
        <v>5685</v>
      </c>
      <c r="B5685" t="s">
        <v>8</v>
      </c>
      <c r="C5685" s="1" t="n">
        <v>40583.82278935185</v>
      </c>
      <c r="D5685" t="s">
        <v>18952</v>
      </c>
      <c r="E5685" t="s">
        <v>10574</v>
      </c>
      <c r="F5685" t="s">
        <v>20</v>
      </c>
      <c r="G5685" t="s">
        <v>18953</v>
      </c>
      <c r="H5685" t="s">
        <v>18954</v>
      </c>
    </row>
    <row r="5686" spans="1:8">
      <c r="A5686" t="n">
        <v>5686</v>
      </c>
      <c r="B5686" t="s">
        <v>8</v>
      </c>
      <c r="C5686" s="1" t="n">
        <v>42048.65988425926</v>
      </c>
      <c r="D5686" t="s">
        <v>18955</v>
      </c>
      <c r="E5686" t="s">
        <v>2880</v>
      </c>
      <c r="F5686" t="s">
        <v>2880</v>
      </c>
      <c r="G5686" t="s">
        <v>18956</v>
      </c>
      <c r="H5686" t="s">
        <v>18957</v>
      </c>
    </row>
    <row r="5687" spans="1:8">
      <c r="A5687" t="n">
        <v>5687</v>
      </c>
      <c r="B5687" t="s">
        <v>8</v>
      </c>
      <c r="C5687" s="1" t="n">
        <v>40449.39275462963</v>
      </c>
      <c r="D5687" t="s">
        <v>18958</v>
      </c>
      <c r="E5687" t="s">
        <v>18959</v>
      </c>
      <c r="F5687" t="s">
        <v>56</v>
      </c>
      <c r="G5687" t="s">
        <v>18960</v>
      </c>
      <c r="H5687" t="s">
        <v>18961</v>
      </c>
    </row>
    <row r="5688" spans="1:8">
      <c r="A5688" t="n">
        <v>5688</v>
      </c>
      <c r="B5688" t="s">
        <v>8</v>
      </c>
      <c r="C5688" s="1" t="n">
        <v>42121.82739583333</v>
      </c>
      <c r="D5688" t="s">
        <v>18962</v>
      </c>
      <c r="E5688" t="s">
        <v>9547</v>
      </c>
      <c r="F5688" t="s">
        <v>18963</v>
      </c>
      <c r="G5688" t="s">
        <v>18964</v>
      </c>
      <c r="H5688" t="s">
        <v>18965</v>
      </c>
    </row>
    <row r="5689" spans="1:8">
      <c r="A5689" t="n">
        <v>5689</v>
      </c>
      <c r="B5689" t="s">
        <v>1</v>
      </c>
      <c r="C5689" s="1" t="n">
        <v>41425.58353009259</v>
      </c>
      <c r="D5689" t="s">
        <v>18966</v>
      </c>
      <c r="E5689" t="s">
        <v>18967</v>
      </c>
      <c r="F5689" t="s">
        <v>56</v>
      </c>
      <c r="G5689" t="s">
        <v>18968</v>
      </c>
      <c r="H5689" t="s">
        <v>18969</v>
      </c>
    </row>
    <row r="5690" spans="1:8">
      <c r="A5690" t="n">
        <v>5690</v>
      </c>
      <c r="B5690" t="s">
        <v>8</v>
      </c>
      <c r="C5690" s="1" t="n">
        <v>42291.66678240741</v>
      </c>
      <c r="D5690" t="s">
        <v>18970</v>
      </c>
      <c r="E5690" t="s">
        <v>3508</v>
      </c>
      <c r="F5690" t="s">
        <v>18971</v>
      </c>
      <c r="G5690" t="s">
        <v>18972</v>
      </c>
      <c r="H5690" t="s">
        <v>18973</v>
      </c>
    </row>
    <row r="5691" spans="1:8">
      <c r="A5691" t="n">
        <v>5691</v>
      </c>
      <c r="B5691" t="s">
        <v>1</v>
      </c>
      <c r="C5691" s="1" t="n">
        <v>42223.7919212963</v>
      </c>
      <c r="D5691" t="s">
        <v>18974</v>
      </c>
      <c r="E5691" t="s">
        <v>146</v>
      </c>
      <c r="F5691" t="s">
        <v>4657</v>
      </c>
      <c r="G5691" t="s">
        <v>18975</v>
      </c>
      <c r="H5691" t="s">
        <v>18976</v>
      </c>
    </row>
    <row r="5692" spans="1:8">
      <c r="A5692" t="n">
        <v>5692</v>
      </c>
      <c r="B5692" t="s">
        <v>1</v>
      </c>
      <c r="C5692" s="1" t="n">
        <v>42302.92715277777</v>
      </c>
      <c r="D5692" t="s">
        <v>18977</v>
      </c>
      <c r="E5692" t="s">
        <v>497</v>
      </c>
      <c r="F5692" t="s">
        <v>18104</v>
      </c>
      <c r="G5692" t="s">
        <v>8580</v>
      </c>
      <c r="H5692" t="s">
        <v>18978</v>
      </c>
    </row>
    <row r="5693" spans="1:8">
      <c r="A5693" t="n">
        <v>5693</v>
      </c>
      <c r="B5693" t="s">
        <v>8</v>
      </c>
      <c r="C5693" s="1" t="n">
        <v>42262.91440972222</v>
      </c>
      <c r="D5693" t="s">
        <v>18979</v>
      </c>
      <c r="E5693" t="s">
        <v>4949</v>
      </c>
      <c r="F5693" t="s">
        <v>18980</v>
      </c>
      <c r="G5693" t="s">
        <v>9117</v>
      </c>
      <c r="H5693" t="s">
        <v>18981</v>
      </c>
    </row>
    <row r="5694" spans="1:8">
      <c r="A5694" t="n">
        <v>5694</v>
      </c>
      <c r="B5694" t="s">
        <v>8</v>
      </c>
      <c r="C5694" s="1" t="n">
        <v>42272.76822916666</v>
      </c>
      <c r="D5694" t="s">
        <v>18982</v>
      </c>
      <c r="E5694" t="s">
        <v>25</v>
      </c>
      <c r="F5694" t="s">
        <v>10140</v>
      </c>
      <c r="G5694" t="s">
        <v>18983</v>
      </c>
      <c r="H5694" t="s">
        <v>18984</v>
      </c>
    </row>
    <row r="5695" spans="1:8">
      <c r="A5695" t="n">
        <v>5695</v>
      </c>
      <c r="B5695" t="s">
        <v>8</v>
      </c>
      <c r="C5695" s="1" t="n">
        <v>42350.58181712963</v>
      </c>
      <c r="D5695" t="s">
        <v>18985</v>
      </c>
      <c r="E5695" t="s">
        <v>7419</v>
      </c>
      <c r="F5695" t="s">
        <v>387</v>
      </c>
      <c r="G5695" t="s">
        <v>18986</v>
      </c>
      <c r="H5695" t="s">
        <v>18987</v>
      </c>
    </row>
    <row r="5696" spans="1:8">
      <c r="A5696" t="n">
        <v>5696</v>
      </c>
      <c r="B5696" t="s">
        <v>8</v>
      </c>
      <c r="C5696" s="1" t="n">
        <v>42415.71115740741</v>
      </c>
      <c r="D5696" t="s">
        <v>18988</v>
      </c>
      <c r="E5696" t="s">
        <v>18989</v>
      </c>
      <c r="F5696" t="s">
        <v>56</v>
      </c>
      <c r="G5696" t="s"/>
      <c r="H5696" t="s">
        <v>18990</v>
      </c>
    </row>
    <row r="5697" spans="1:8">
      <c r="A5697" t="n">
        <v>5697</v>
      </c>
      <c r="B5697" t="s">
        <v>8</v>
      </c>
      <c r="C5697" s="1" t="n">
        <v>39706.64262731482</v>
      </c>
      <c r="D5697" t="s">
        <v>18991</v>
      </c>
      <c r="E5697" t="s">
        <v>230</v>
      </c>
      <c r="F5697" t="s">
        <v>283</v>
      </c>
      <c r="G5697" t="s">
        <v>18992</v>
      </c>
      <c r="H5697" t="s">
        <v>18993</v>
      </c>
    </row>
    <row r="5698" spans="1:8">
      <c r="A5698" t="n">
        <v>5698</v>
      </c>
      <c r="B5698" t="s">
        <v>8</v>
      </c>
      <c r="C5698" s="1" t="n">
        <v>39624.72297453704</v>
      </c>
      <c r="D5698" t="s">
        <v>18994</v>
      </c>
      <c r="E5698" t="s">
        <v>1534</v>
      </c>
      <c r="F5698" t="s">
        <v>376</v>
      </c>
      <c r="G5698" t="s">
        <v>18995</v>
      </c>
      <c r="H5698" t="s">
        <v>18996</v>
      </c>
    </row>
    <row r="5699" spans="1:8">
      <c r="A5699" t="n">
        <v>5699</v>
      </c>
      <c r="B5699" t="s">
        <v>1</v>
      </c>
      <c r="C5699" s="1" t="n">
        <v>42232.8859375</v>
      </c>
      <c r="D5699" t="s">
        <v>18997</v>
      </c>
      <c r="E5699" t="s">
        <v>323</v>
      </c>
      <c r="F5699" t="s">
        <v>497</v>
      </c>
      <c r="G5699" t="s">
        <v>13758</v>
      </c>
      <c r="H5699" t="s">
        <v>18998</v>
      </c>
    </row>
    <row r="5700" spans="1:8">
      <c r="A5700" t="n">
        <v>5700</v>
      </c>
      <c r="B5700" t="s">
        <v>8</v>
      </c>
      <c r="C5700" s="1" t="n">
        <v>39507.51780092593</v>
      </c>
      <c r="D5700" t="s">
        <v>18999</v>
      </c>
      <c r="E5700" t="s">
        <v>3181</v>
      </c>
      <c r="F5700" t="s">
        <v>19000</v>
      </c>
      <c r="G5700" t="s">
        <v>19001</v>
      </c>
      <c r="H5700" t="s">
        <v>19002</v>
      </c>
    </row>
    <row r="5701" spans="1:8">
      <c r="A5701" t="n">
        <v>5701</v>
      </c>
      <c r="B5701" t="s">
        <v>8</v>
      </c>
      <c r="C5701" s="1" t="n">
        <v>42333.67026620371</v>
      </c>
      <c r="D5701" t="s">
        <v>19003</v>
      </c>
      <c r="E5701" t="s">
        <v>14574</v>
      </c>
      <c r="F5701" t="s">
        <v>555</v>
      </c>
      <c r="G5701" t="s">
        <v>19004</v>
      </c>
      <c r="H5701" t="s">
        <v>19005</v>
      </c>
    </row>
    <row r="5702" spans="1:8">
      <c r="A5702" t="n">
        <v>5702</v>
      </c>
      <c r="B5702" t="s">
        <v>1</v>
      </c>
      <c r="C5702" s="1" t="n">
        <v>42338.9921875</v>
      </c>
      <c r="D5702" t="s">
        <v>19006</v>
      </c>
      <c r="E5702" t="s">
        <v>348</v>
      </c>
      <c r="F5702" t="s">
        <v>25</v>
      </c>
      <c r="G5702" t="s">
        <v>19007</v>
      </c>
      <c r="H5702" t="s">
        <v>19008</v>
      </c>
    </row>
    <row r="5703" spans="1:8">
      <c r="A5703" t="n">
        <v>5703</v>
      </c>
      <c r="B5703" t="s">
        <v>1</v>
      </c>
      <c r="C5703" s="1" t="n">
        <v>41848.74172453704</v>
      </c>
      <c r="D5703" t="s">
        <v>19009</v>
      </c>
      <c r="E5703">
        <f>?UTF-8?B?TWlsZWFnZVBsdXMgUHJvZ3JhbeKAiw==?= &lt;MileagePlus@news.united.com&gt;</f>
        <v/>
      </c>
      <c r="F5703" t="s">
        <v>56</v>
      </c>
      <c r="G5703" t="s">
        <v>19010</v>
      </c>
      <c r="H5703" t="s">
        <v>19011</v>
      </c>
    </row>
    <row r="5704" spans="1:8">
      <c r="A5704" t="n">
        <v>5704</v>
      </c>
      <c r="B5704" t="s">
        <v>8</v>
      </c>
      <c r="C5704" s="1" t="n">
        <v>42209.71706018518</v>
      </c>
      <c r="D5704" t="s">
        <v>19012</v>
      </c>
      <c r="E5704" t="s">
        <v>24</v>
      </c>
      <c r="F5704" t="s">
        <v>25</v>
      </c>
      <c r="G5704" t="s">
        <v>19013</v>
      </c>
      <c r="H5704" t="s">
        <v>19014</v>
      </c>
    </row>
    <row r="5705" spans="1:8">
      <c r="A5705" t="n">
        <v>5705</v>
      </c>
      <c r="B5705" t="s">
        <v>1</v>
      </c>
      <c r="C5705" s="1" t="n">
        <v>42390.90927083333</v>
      </c>
      <c r="D5705" t="s">
        <v>19015</v>
      </c>
      <c r="E5705" t="s">
        <v>7313</v>
      </c>
      <c r="F5705" t="s">
        <v>25</v>
      </c>
      <c r="G5705" t="s">
        <v>19016</v>
      </c>
      <c r="H5705" t="s">
        <v>19017</v>
      </c>
    </row>
    <row r="5706" spans="1:8">
      <c r="A5706" t="n">
        <v>5706</v>
      </c>
      <c r="B5706" t="s">
        <v>1</v>
      </c>
      <c r="C5706" s="1" t="n">
        <v>41751.12737268519</v>
      </c>
      <c r="D5706" t="s">
        <v>19018</v>
      </c>
      <c r="E5706" t="s">
        <v>7313</v>
      </c>
      <c r="F5706" t="s">
        <v>25</v>
      </c>
      <c r="G5706" t="s">
        <v>19019</v>
      </c>
      <c r="H5706" t="s">
        <v>19020</v>
      </c>
    </row>
    <row r="5707" spans="1:8">
      <c r="A5707" t="n">
        <v>5707</v>
      </c>
      <c r="B5707" t="s">
        <v>1</v>
      </c>
      <c r="C5707" s="1" t="n">
        <v>41381.66710648148</v>
      </c>
      <c r="D5707" t="s">
        <v>19021</v>
      </c>
      <c r="E5707" t="s">
        <v>19022</v>
      </c>
      <c r="F5707" t="s">
        <v>56</v>
      </c>
      <c r="G5707" t="s">
        <v>19023</v>
      </c>
      <c r="H5707" t="s">
        <v>19024</v>
      </c>
    </row>
    <row r="5708" spans="1:8">
      <c r="A5708" t="n">
        <v>5708</v>
      </c>
      <c r="B5708" t="s">
        <v>1</v>
      </c>
      <c r="C5708" s="1" t="n">
        <v>42345.81795138889</v>
      </c>
      <c r="D5708" t="s">
        <v>19025</v>
      </c>
      <c r="E5708" t="s">
        <v>429</v>
      </c>
      <c r="F5708" t="s">
        <v>1677</v>
      </c>
      <c r="G5708" t="s">
        <v>19026</v>
      </c>
      <c r="H5708" t="s">
        <v>19027</v>
      </c>
    </row>
    <row r="5709" spans="1:8">
      <c r="A5709" t="n">
        <v>5709</v>
      </c>
      <c r="B5709" t="s">
        <v>1</v>
      </c>
      <c r="C5709" s="1" t="n">
        <v>41834.71390046296</v>
      </c>
      <c r="D5709" t="s">
        <v>19028</v>
      </c>
      <c r="E5709" t="s">
        <v>16173</v>
      </c>
      <c r="F5709" t="s">
        <v>25</v>
      </c>
      <c r="G5709" t="s">
        <v>19029</v>
      </c>
      <c r="H5709" t="s">
        <v>19030</v>
      </c>
    </row>
    <row r="5710" spans="1:8">
      <c r="A5710" t="n">
        <v>5710</v>
      </c>
      <c r="B5710" t="s">
        <v>8</v>
      </c>
      <c r="C5710" s="1" t="n">
        <v>42142.00609953704</v>
      </c>
      <c r="D5710" t="s">
        <v>19031</v>
      </c>
      <c r="E5710" t="s">
        <v>25</v>
      </c>
      <c r="F5710" t="s">
        <v>19032</v>
      </c>
      <c r="G5710" t="s">
        <v>19033</v>
      </c>
      <c r="H5710" t="s">
        <v>19034</v>
      </c>
    </row>
    <row r="5711" spans="1:8">
      <c r="A5711" t="n">
        <v>5711</v>
      </c>
      <c r="B5711" t="s">
        <v>1</v>
      </c>
      <c r="C5711" s="1" t="n">
        <v>42223.66737268519</v>
      </c>
      <c r="D5711" t="s">
        <v>19035</v>
      </c>
      <c r="E5711" t="s">
        <v>145</v>
      </c>
      <c r="F5711" t="s">
        <v>132</v>
      </c>
      <c r="G5711" t="s">
        <v>12801</v>
      </c>
      <c r="H5711" t="s">
        <v>19036</v>
      </c>
    </row>
    <row r="5712" spans="1:8">
      <c r="A5712" t="n">
        <v>5712</v>
      </c>
      <c r="B5712" t="s">
        <v>8</v>
      </c>
      <c r="C5712" s="1" t="n">
        <v>41231.8903125</v>
      </c>
      <c r="D5712" t="s">
        <v>19037</v>
      </c>
      <c r="E5712" t="s">
        <v>19038</v>
      </c>
      <c r="F5712" t="s">
        <v>1077</v>
      </c>
      <c r="G5712" t="s">
        <v>19039</v>
      </c>
      <c r="H5712" t="s">
        <v>19040</v>
      </c>
    </row>
    <row r="5713" spans="1:8">
      <c r="A5713" t="n">
        <v>5713</v>
      </c>
      <c r="B5713" t="s">
        <v>8</v>
      </c>
      <c r="C5713" s="1" t="n">
        <v>39671.68902777778</v>
      </c>
      <c r="D5713" t="s">
        <v>19041</v>
      </c>
      <c r="E5713" t="s">
        <v>376</v>
      </c>
      <c r="F5713" t="s">
        <v>19042</v>
      </c>
      <c r="G5713" t="s">
        <v>19043</v>
      </c>
      <c r="H5713" t="s">
        <v>19044</v>
      </c>
    </row>
    <row r="5714" spans="1:8">
      <c r="A5714" t="n">
        <v>5714</v>
      </c>
      <c r="B5714" t="s">
        <v>1</v>
      </c>
      <c r="C5714" s="1" t="n">
        <v>42211.62549768519</v>
      </c>
      <c r="D5714" t="s">
        <v>19045</v>
      </c>
      <c r="E5714" t="s">
        <v>651</v>
      </c>
      <c r="F5714" t="s">
        <v>19046</v>
      </c>
      <c r="G5714" t="s">
        <v>19047</v>
      </c>
      <c r="H5714" t="s">
        <v>19048</v>
      </c>
    </row>
    <row r="5715" spans="1:8">
      <c r="A5715" t="n">
        <v>5715</v>
      </c>
      <c r="B5715" t="s">
        <v>8</v>
      </c>
      <c r="C5715" s="1" t="n">
        <v>41996.66487268519</v>
      </c>
      <c r="D5715" t="s">
        <v>19049</v>
      </c>
      <c r="E5715" t="s">
        <v>9998</v>
      </c>
      <c r="F5715" t="s">
        <v>19050</v>
      </c>
      <c r="G5715">
        <f>?utf-8?B?Rlc6IENOQkMgb3BpbmlvbjogR292LiBKZW5uaWZlciBHcmFuaG9sbTog4oCc?=
 =?utf-8?B?VGhlIG1lc3NhZ2UgRGVtb2NyYXRzIG5lZWQgdG8gaGl0IGZvciAyMDE24oCd?=</f>
        <v/>
      </c>
      <c r="H5715" t="s">
        <v>19051</v>
      </c>
    </row>
    <row r="5716" spans="1:8">
      <c r="A5716" t="n">
        <v>5716</v>
      </c>
      <c r="B5716" t="s">
        <v>8</v>
      </c>
      <c r="C5716" s="1" t="n">
        <v>42304.85319444445</v>
      </c>
      <c r="D5716" t="s">
        <v>19052</v>
      </c>
      <c r="E5716" t="s">
        <v>10123</v>
      </c>
      <c r="F5716" t="s">
        <v>6559</v>
      </c>
      <c r="G5716" t="s">
        <v>19053</v>
      </c>
      <c r="H5716" t="s">
        <v>19054</v>
      </c>
    </row>
    <row r="5717" spans="1:8">
      <c r="A5717" t="n">
        <v>5717</v>
      </c>
      <c r="B5717" t="s">
        <v>8</v>
      </c>
      <c r="C5717" s="1" t="n">
        <v>39415.896875</v>
      </c>
      <c r="D5717" t="s">
        <v>19055</v>
      </c>
      <c r="E5717" t="s">
        <v>1891</v>
      </c>
      <c r="F5717" t="s">
        <v>12084</v>
      </c>
      <c r="G5717" t="s">
        <v>19056</v>
      </c>
      <c r="H5717" t="s">
        <v>19057</v>
      </c>
    </row>
    <row r="5718" spans="1:8">
      <c r="A5718" t="n">
        <v>5718</v>
      </c>
      <c r="B5718" t="s">
        <v>8</v>
      </c>
      <c r="C5718" s="1" t="n">
        <v>40851.59153935185</v>
      </c>
      <c r="D5718" t="s">
        <v>19058</v>
      </c>
      <c r="E5718" t="s">
        <v>19059</v>
      </c>
      <c r="F5718" t="s">
        <v>56</v>
      </c>
      <c r="G5718" t="s">
        <v>19060</v>
      </c>
      <c r="H5718" t="s">
        <v>19061</v>
      </c>
    </row>
    <row r="5719" spans="1:8">
      <c r="A5719" t="n">
        <v>5719</v>
      </c>
      <c r="B5719" t="s">
        <v>8</v>
      </c>
      <c r="C5719" s="1" t="n">
        <v>42396.68405092593</v>
      </c>
      <c r="D5719" t="s">
        <v>19062</v>
      </c>
      <c r="E5719" t="s">
        <v>120</v>
      </c>
      <c r="F5719" t="s">
        <v>52</v>
      </c>
      <c r="G5719" t="s">
        <v>19063</v>
      </c>
      <c r="H5719" t="s">
        <v>19064</v>
      </c>
    </row>
    <row r="5720" spans="1:8">
      <c r="A5720" t="n">
        <v>5720</v>
      </c>
      <c r="B5720" t="s">
        <v>8</v>
      </c>
      <c r="C5720" s="1" t="n">
        <v>40195.86252314815</v>
      </c>
      <c r="D5720" t="s">
        <v>19065</v>
      </c>
      <c r="E5720" t="s">
        <v>8660</v>
      </c>
      <c r="F5720" t="s">
        <v>20</v>
      </c>
      <c r="G5720" t="s">
        <v>19066</v>
      </c>
      <c r="H5720" t="s">
        <v>19067</v>
      </c>
    </row>
    <row r="5721" spans="1:8">
      <c r="A5721" t="n">
        <v>5721</v>
      </c>
      <c r="B5721" t="s">
        <v>8</v>
      </c>
      <c r="C5721" s="1" t="n">
        <v>41936.96204861111</v>
      </c>
      <c r="D5721" t="s">
        <v>19068</v>
      </c>
      <c r="E5721" t="s">
        <v>19069</v>
      </c>
      <c r="F5721" t="s">
        <v>52</v>
      </c>
      <c r="G5721">
        <f>?utf-8?B?SGVyZeKAmXMgd2hhdOKAmXMgb24geW91ciBiYWxsb3Q6?=</f>
        <v/>
      </c>
      <c r="H5721" t="s">
        <v>19070</v>
      </c>
    </row>
    <row r="5722" spans="1:8">
      <c r="A5722" t="n">
        <v>5722</v>
      </c>
      <c r="B5722" t="s">
        <v>1</v>
      </c>
      <c r="C5722" s="1" t="n">
        <v>41921.85607638889</v>
      </c>
      <c r="D5722" t="s">
        <v>19071</v>
      </c>
      <c r="E5722" t="s">
        <v>19072</v>
      </c>
      <c r="F5722" t="s">
        <v>56</v>
      </c>
      <c r="G5722" t="s">
        <v>19073</v>
      </c>
      <c r="H5722" t="s">
        <v>19074</v>
      </c>
    </row>
    <row r="5723" spans="1:8">
      <c r="A5723" t="n">
        <v>5723</v>
      </c>
      <c r="B5723" t="s">
        <v>1</v>
      </c>
      <c r="C5723" s="1" t="n">
        <v>42377.78655092593</v>
      </c>
      <c r="D5723" t="s">
        <v>19075</v>
      </c>
      <c r="E5723" t="s">
        <v>145</v>
      </c>
      <c r="F5723" t="s">
        <v>19076</v>
      </c>
      <c r="G5723" t="s">
        <v>19077</v>
      </c>
      <c r="H5723" t="s">
        <v>19078</v>
      </c>
    </row>
    <row r="5724" spans="1:8">
      <c r="A5724" t="n">
        <v>5724</v>
      </c>
      <c r="B5724" t="s">
        <v>8</v>
      </c>
      <c r="C5724" s="1" t="n">
        <v>41901.10247685185</v>
      </c>
      <c r="D5724" t="s">
        <v>19079</v>
      </c>
      <c r="E5724" t="s">
        <v>25</v>
      </c>
      <c r="F5724" t="s">
        <v>13567</v>
      </c>
      <c r="G5724" t="s">
        <v>9117</v>
      </c>
      <c r="H5724" t="s">
        <v>19080</v>
      </c>
    </row>
    <row r="5725" spans="1:8">
      <c r="A5725" t="n">
        <v>5725</v>
      </c>
      <c r="B5725" t="s">
        <v>8</v>
      </c>
      <c r="C5725" s="1" t="n">
        <v>42151.12703703704</v>
      </c>
      <c r="D5725" t="s">
        <v>19081</v>
      </c>
      <c r="E5725" t="s">
        <v>7419</v>
      </c>
      <c r="F5725" t="s">
        <v>3233</v>
      </c>
      <c r="G5725" t="s">
        <v>19082</v>
      </c>
      <c r="H5725" t="s">
        <v>19083</v>
      </c>
    </row>
    <row r="5726" spans="1:8">
      <c r="A5726" t="n">
        <v>5726</v>
      </c>
      <c r="B5726" t="s">
        <v>8</v>
      </c>
      <c r="C5726" s="1" t="n">
        <v>39750.70839120371</v>
      </c>
      <c r="D5726" t="s">
        <v>19084</v>
      </c>
      <c r="E5726" t="s">
        <v>56</v>
      </c>
      <c r="F5726" t="s">
        <v>56</v>
      </c>
      <c r="G5726" t="s">
        <v>7431</v>
      </c>
      <c r="H5726" t="s">
        <v>19085</v>
      </c>
    </row>
    <row r="5727" spans="1:8">
      <c r="A5727" t="n">
        <v>5727</v>
      </c>
      <c r="B5727" t="s">
        <v>8</v>
      </c>
      <c r="C5727" s="1" t="n">
        <v>42326.91670138889</v>
      </c>
      <c r="D5727" t="s">
        <v>19086</v>
      </c>
      <c r="E5727" t="s">
        <v>2212</v>
      </c>
      <c r="F5727" t="s">
        <v>7254</v>
      </c>
      <c r="G5727" t="s">
        <v>19087</v>
      </c>
      <c r="H5727" t="s">
        <v>19088</v>
      </c>
    </row>
    <row r="5728" spans="1:8">
      <c r="A5728" t="n">
        <v>5728</v>
      </c>
      <c r="B5728" t="s">
        <v>8</v>
      </c>
      <c r="C5728" s="1" t="n">
        <v>42235.76111111111</v>
      </c>
      <c r="D5728" t="s">
        <v>19089</v>
      </c>
      <c r="E5728" t="s">
        <v>1263</v>
      </c>
      <c r="F5728" t="s">
        <v>19090</v>
      </c>
      <c r="G5728" t="s">
        <v>19091</v>
      </c>
      <c r="H5728" t="s">
        <v>19092</v>
      </c>
    </row>
    <row r="5729" spans="1:8">
      <c r="A5729" t="n">
        <v>5729</v>
      </c>
      <c r="B5729" t="s">
        <v>1</v>
      </c>
      <c r="C5729" s="1" t="n">
        <v>42192.96916666667</v>
      </c>
      <c r="D5729" t="s">
        <v>19093</v>
      </c>
      <c r="E5729" t="s">
        <v>24</v>
      </c>
      <c r="F5729" t="s">
        <v>25</v>
      </c>
      <c r="G5729" t="s">
        <v>19094</v>
      </c>
      <c r="H5729" t="s">
        <v>19095</v>
      </c>
    </row>
    <row r="5730" spans="1:8">
      <c r="A5730" t="n">
        <v>5730</v>
      </c>
      <c r="B5730" t="s">
        <v>1</v>
      </c>
      <c r="C5730" s="1" t="n">
        <v>42331.83341435185</v>
      </c>
      <c r="D5730" t="s">
        <v>19096</v>
      </c>
      <c r="E5730" t="s">
        <v>19097</v>
      </c>
      <c r="F5730" t="s">
        <v>56</v>
      </c>
      <c r="G5730" t="s">
        <v>19098</v>
      </c>
      <c r="H5730" t="s">
        <v>19099</v>
      </c>
    </row>
    <row r="5731" spans="1:8">
      <c r="A5731" t="n">
        <v>5731</v>
      </c>
      <c r="B5731" t="s">
        <v>8</v>
      </c>
      <c r="C5731" s="1" t="n">
        <v>42083.9618287037</v>
      </c>
      <c r="D5731" t="s">
        <v>19100</v>
      </c>
      <c r="E5731" t="s">
        <v>2099</v>
      </c>
      <c r="F5731" t="s">
        <v>25</v>
      </c>
      <c r="G5731" t="s">
        <v>19101</v>
      </c>
      <c r="H5731" t="s">
        <v>19102</v>
      </c>
    </row>
    <row r="5732" spans="1:8">
      <c r="A5732" t="n">
        <v>5732</v>
      </c>
      <c r="B5732" t="s">
        <v>8</v>
      </c>
      <c r="C5732" s="1" t="n">
        <v>41774.10747685185</v>
      </c>
      <c r="D5732" t="s">
        <v>19103</v>
      </c>
      <c r="E5732" t="s">
        <v>16964</v>
      </c>
      <c r="F5732" t="s">
        <v>16965</v>
      </c>
      <c r="H5732" t="s">
        <v>19104</v>
      </c>
    </row>
    <row r="5733" spans="1:8">
      <c r="A5733" t="n">
        <v>5733</v>
      </c>
      <c r="B5733" t="s">
        <v>8</v>
      </c>
      <c r="C5733" s="1" t="n">
        <v>42139.87065972222</v>
      </c>
      <c r="D5733" t="s">
        <v>19105</v>
      </c>
      <c r="E5733" t="s">
        <v>145</v>
      </c>
      <c r="F5733" t="s">
        <v>25</v>
      </c>
      <c r="G5733" t="s">
        <v>19106</v>
      </c>
      <c r="H5733" t="s">
        <v>19107</v>
      </c>
    </row>
    <row r="5734" spans="1:8">
      <c r="A5734" t="n">
        <v>5734</v>
      </c>
      <c r="B5734" t="s">
        <v>1</v>
      </c>
      <c r="C5734" s="1" t="n">
        <v>42072.56212962963</v>
      </c>
      <c r="D5734" t="s">
        <v>19108</v>
      </c>
      <c r="E5734" t="s">
        <v>262</v>
      </c>
      <c r="F5734" t="s">
        <v>19109</v>
      </c>
      <c r="G5734" t="s">
        <v>19110</v>
      </c>
      <c r="H5734" t="s">
        <v>19111</v>
      </c>
    </row>
    <row r="5735" spans="1:8">
      <c r="A5735" t="n">
        <v>5735</v>
      </c>
      <c r="B5735" t="s">
        <v>8</v>
      </c>
      <c r="C5735" s="1" t="n">
        <v>42174.6756712963</v>
      </c>
      <c r="D5735" t="s">
        <v>19112</v>
      </c>
      <c r="E5735" t="s">
        <v>19113</v>
      </c>
      <c r="F5735" t="s">
        <v>19114</v>
      </c>
      <c r="G5735" t="s">
        <v>19115</v>
      </c>
      <c r="H5735" t="s">
        <v>19116</v>
      </c>
    </row>
    <row r="5736" spans="1:8">
      <c r="A5736" t="n">
        <v>5736</v>
      </c>
      <c r="B5736" t="s">
        <v>8</v>
      </c>
      <c r="C5736" s="1" t="n">
        <v>42045.59988425926</v>
      </c>
      <c r="D5736" t="s">
        <v>19117</v>
      </c>
      <c r="E5736" t="s">
        <v>271</v>
      </c>
      <c r="F5736" t="s">
        <v>271</v>
      </c>
      <c r="G5736" t="s">
        <v>19118</v>
      </c>
      <c r="H5736" t="s">
        <v>19119</v>
      </c>
    </row>
    <row r="5737" spans="1:8">
      <c r="A5737" t="n">
        <v>5737</v>
      </c>
      <c r="B5737" t="s">
        <v>8</v>
      </c>
      <c r="C5737" s="1" t="n">
        <v>42023.92590277778</v>
      </c>
      <c r="D5737" t="s">
        <v>19120</v>
      </c>
      <c r="E5737" t="s">
        <v>270</v>
      </c>
      <c r="F5737" t="s">
        <v>262</v>
      </c>
      <c r="G5737" t="s">
        <v>16565</v>
      </c>
      <c r="H5737" t="s">
        <v>19121</v>
      </c>
    </row>
    <row r="5738" spans="1:8">
      <c r="A5738" t="n">
        <v>5738</v>
      </c>
      <c r="B5738" t="s">
        <v>8</v>
      </c>
      <c r="C5738" s="1" t="n">
        <v>42332.83428240741</v>
      </c>
      <c r="D5738" t="s">
        <v>19122</v>
      </c>
      <c r="E5738" t="s">
        <v>4741</v>
      </c>
      <c r="G5738" t="s">
        <v>19123</v>
      </c>
      <c r="H5738" t="s">
        <v>19124</v>
      </c>
    </row>
    <row r="5739" spans="1:8">
      <c r="A5739" t="n">
        <v>5739</v>
      </c>
      <c r="B5739" t="s">
        <v>8</v>
      </c>
      <c r="C5739" s="1" t="n">
        <v>42406.12372685185</v>
      </c>
      <c r="D5739" t="s">
        <v>19125</v>
      </c>
      <c r="E5739" t="s">
        <v>25</v>
      </c>
      <c r="F5739" t="s">
        <v>394</v>
      </c>
      <c r="G5739" t="s">
        <v>19126</v>
      </c>
      <c r="H5739" t="s">
        <v>19127</v>
      </c>
    </row>
    <row r="5740" spans="1:8">
      <c r="A5740" t="n">
        <v>5740</v>
      </c>
      <c r="B5740" t="s">
        <v>8</v>
      </c>
      <c r="C5740" s="1" t="n">
        <v>42414.77055555556</v>
      </c>
      <c r="D5740" t="s">
        <v>19128</v>
      </c>
      <c r="E5740" t="s">
        <v>11964</v>
      </c>
      <c r="F5740" t="s">
        <v>19129</v>
      </c>
      <c r="G5740" t="s">
        <v>19130</v>
      </c>
      <c r="H5740" t="s">
        <v>19131</v>
      </c>
    </row>
    <row r="5741" spans="1:8">
      <c r="A5741" t="n">
        <v>5741</v>
      </c>
      <c r="B5741" t="s">
        <v>8</v>
      </c>
      <c r="C5741" s="1" t="n">
        <v>42279.91174768518</v>
      </c>
      <c r="D5741" t="s">
        <v>19132</v>
      </c>
      <c r="E5741" t="s">
        <v>29</v>
      </c>
      <c r="F5741" t="s">
        <v>19133</v>
      </c>
      <c r="G5741" t="s">
        <v>19134</v>
      </c>
      <c r="H5741" t="s">
        <v>19135</v>
      </c>
    </row>
    <row r="5742" spans="1:8">
      <c r="A5742" t="n">
        <v>5742</v>
      </c>
      <c r="B5742" t="s">
        <v>8</v>
      </c>
      <c r="C5742" s="1" t="n">
        <v>42051.70417824074</v>
      </c>
      <c r="D5742" t="s">
        <v>19136</v>
      </c>
      <c r="E5742" t="s">
        <v>2099</v>
      </c>
      <c r="F5742" t="s">
        <v>25</v>
      </c>
      <c r="G5742" t="s">
        <v>8074</v>
      </c>
      <c r="H5742" t="s">
        <v>19137</v>
      </c>
    </row>
    <row r="5743" spans="1:8">
      <c r="A5743" t="n">
        <v>5743</v>
      </c>
      <c r="B5743" t="s">
        <v>1</v>
      </c>
      <c r="C5743" s="1" t="n">
        <v>41501.77859953704</v>
      </c>
      <c r="D5743" t="s">
        <v>19138</v>
      </c>
      <c r="E5743" t="s">
        <v>16198</v>
      </c>
      <c r="F5743" t="s">
        <v>56</v>
      </c>
      <c r="G5743" t="s">
        <v>19139</v>
      </c>
      <c r="H5743" t="s">
        <v>19140</v>
      </c>
    </row>
    <row r="5744" spans="1:8">
      <c r="A5744" t="n">
        <v>5744</v>
      </c>
      <c r="B5744" t="s">
        <v>8</v>
      </c>
      <c r="C5744" s="1" t="n">
        <v>40542.04313657407</v>
      </c>
      <c r="D5744" t="s">
        <v>19141</v>
      </c>
      <c r="E5744" t="s">
        <v>17704</v>
      </c>
      <c r="F5744" t="s">
        <v>56</v>
      </c>
      <c r="G5744" t="s">
        <v>19142</v>
      </c>
      <c r="H5744" t="s">
        <v>19143</v>
      </c>
    </row>
    <row r="5745" spans="1:8">
      <c r="A5745" t="n">
        <v>5745</v>
      </c>
      <c r="B5745" t="s">
        <v>8</v>
      </c>
      <c r="C5745" s="1" t="n">
        <v>42448.67429398148</v>
      </c>
      <c r="D5745" t="s">
        <v>19144</v>
      </c>
      <c r="E5745" t="s">
        <v>19145</v>
      </c>
      <c r="F5745" t="s">
        <v>25</v>
      </c>
      <c r="G5745" t="s">
        <v>19146</v>
      </c>
      <c r="H5745" t="s">
        <v>19147</v>
      </c>
    </row>
    <row r="5746" spans="1:8">
      <c r="A5746" t="n">
        <v>5746</v>
      </c>
      <c r="B5746" t="s">
        <v>8</v>
      </c>
      <c r="C5746" s="1" t="n">
        <v>41840.24520833333</v>
      </c>
      <c r="D5746" t="s">
        <v>19148</v>
      </c>
      <c r="E5746" t="s">
        <v>319</v>
      </c>
      <c r="F5746" t="s">
        <v>19149</v>
      </c>
      <c r="G5746" t="s">
        <v>19150</v>
      </c>
      <c r="H5746" t="s">
        <v>19151</v>
      </c>
    </row>
    <row r="5747" spans="1:8">
      <c r="A5747" t="n">
        <v>5747</v>
      </c>
      <c r="B5747" t="s">
        <v>1</v>
      </c>
      <c r="C5747" s="1" t="n">
        <v>42446.06483796296</v>
      </c>
      <c r="D5747" t="s">
        <v>19152</v>
      </c>
      <c r="E5747" t="s">
        <v>7186</v>
      </c>
      <c r="F5747" t="s">
        <v>19153</v>
      </c>
      <c r="G5747" t="s">
        <v>19154</v>
      </c>
      <c r="H5747" t="s">
        <v>19155</v>
      </c>
    </row>
    <row r="5748" spans="1:8">
      <c r="A5748" t="n">
        <v>5748</v>
      </c>
      <c r="B5748" t="s">
        <v>1</v>
      </c>
      <c r="C5748" s="1" t="n">
        <v>42435.86141203704</v>
      </c>
      <c r="D5748" t="s">
        <v>19156</v>
      </c>
      <c r="E5748" t="s">
        <v>24</v>
      </c>
      <c r="F5748" t="s">
        <v>25</v>
      </c>
      <c r="G5748" t="s">
        <v>19157</v>
      </c>
      <c r="H5748" t="s">
        <v>19158</v>
      </c>
    </row>
    <row r="5749" spans="1:8">
      <c r="A5749" t="n">
        <v>5749</v>
      </c>
      <c r="B5749" t="s">
        <v>8</v>
      </c>
      <c r="C5749" s="1" t="n">
        <v>41005.94112268519</v>
      </c>
      <c r="D5749" t="s">
        <v>19159</v>
      </c>
      <c r="E5749" t="s">
        <v>484</v>
      </c>
      <c r="F5749" t="s">
        <v>485</v>
      </c>
      <c r="G5749" t="s">
        <v>19160</v>
      </c>
      <c r="H5749" t="s">
        <v>19161</v>
      </c>
    </row>
    <row r="5750" spans="1:8">
      <c r="A5750" t="n">
        <v>5750</v>
      </c>
      <c r="B5750" t="s">
        <v>1</v>
      </c>
      <c r="C5750" s="1" t="n">
        <v>42385.79974537037</v>
      </c>
      <c r="D5750" t="s">
        <v>19162</v>
      </c>
      <c r="E5750" t="s">
        <v>7892</v>
      </c>
      <c r="F5750" t="s">
        <v>43</v>
      </c>
      <c r="G5750" t="s">
        <v>19163</v>
      </c>
      <c r="H5750" t="s">
        <v>19164</v>
      </c>
    </row>
    <row r="5751" spans="1:8">
      <c r="A5751" t="n">
        <v>5751</v>
      </c>
      <c r="B5751" t="s">
        <v>8</v>
      </c>
      <c r="C5751" s="1" t="n">
        <v>41935.48445601852</v>
      </c>
      <c r="D5751" t="s">
        <v>19165</v>
      </c>
      <c r="E5751" t="s">
        <v>19166</v>
      </c>
      <c r="F5751" t="s">
        <v>25</v>
      </c>
      <c r="G5751" t="s">
        <v>19167</v>
      </c>
      <c r="H5751" t="s">
        <v>19168</v>
      </c>
    </row>
    <row r="5752" spans="1:8">
      <c r="A5752" t="n">
        <v>5752</v>
      </c>
      <c r="B5752" t="s">
        <v>8</v>
      </c>
      <c r="C5752" s="1" t="n">
        <v>40611.5440625</v>
      </c>
      <c r="D5752" t="s">
        <v>19169</v>
      </c>
      <c r="E5752" t="s">
        <v>17704</v>
      </c>
      <c r="F5752" t="s">
        <v>56</v>
      </c>
      <c r="G5752" t="s">
        <v>19170</v>
      </c>
      <c r="H5752" t="s">
        <v>19171</v>
      </c>
    </row>
    <row r="5753" spans="1:8">
      <c r="A5753" t="n">
        <v>5753</v>
      </c>
      <c r="B5753" t="s">
        <v>8</v>
      </c>
      <c r="C5753" s="1" t="n">
        <v>41744.96665509259</v>
      </c>
      <c r="D5753" t="s">
        <v>19172</v>
      </c>
      <c r="E5753" t="s">
        <v>19173</v>
      </c>
      <c r="F5753" t="s">
        <v>19174</v>
      </c>
      <c r="G5753" t="s">
        <v>19175</v>
      </c>
      <c r="H5753" t="s">
        <v>19176</v>
      </c>
    </row>
    <row r="5754" spans="1:8">
      <c r="A5754" t="n">
        <v>5754</v>
      </c>
      <c r="B5754" t="s">
        <v>8</v>
      </c>
      <c r="C5754" s="1" t="n">
        <v>42016.95520833333</v>
      </c>
      <c r="D5754" t="s">
        <v>19177</v>
      </c>
      <c r="E5754" t="s">
        <v>2880</v>
      </c>
      <c r="F5754" t="s">
        <v>2880</v>
      </c>
      <c r="G5754" t="s">
        <v>19178</v>
      </c>
      <c r="H5754" t="s">
        <v>19179</v>
      </c>
    </row>
    <row r="5755" spans="1:8">
      <c r="A5755" t="n">
        <v>5755</v>
      </c>
      <c r="B5755" t="s">
        <v>8</v>
      </c>
      <c r="C5755" s="1" t="n">
        <v>41753.21121527778</v>
      </c>
      <c r="D5755" t="s">
        <v>19180</v>
      </c>
      <c r="E5755" t="s">
        <v>319</v>
      </c>
      <c r="F5755" t="s">
        <v>25</v>
      </c>
      <c r="G5755" t="s">
        <v>19181</v>
      </c>
      <c r="H5755" t="s">
        <v>19182</v>
      </c>
    </row>
    <row r="5756" spans="1:8">
      <c r="A5756" t="n">
        <v>5756</v>
      </c>
      <c r="B5756" t="s">
        <v>8</v>
      </c>
      <c r="C5756" s="1" t="n">
        <v>41684.62710648148</v>
      </c>
      <c r="D5756" t="s">
        <v>19183</v>
      </c>
      <c r="E5756" t="s">
        <v>4393</v>
      </c>
      <c r="F5756" t="s">
        <v>7306</v>
      </c>
      <c r="G5756" t="s">
        <v>19184</v>
      </c>
      <c r="H5756" t="s">
        <v>19185</v>
      </c>
    </row>
    <row r="5757" spans="1:8">
      <c r="A5757" t="n">
        <v>5757</v>
      </c>
      <c r="B5757" t="s">
        <v>8</v>
      </c>
      <c r="C5757" s="1" t="n">
        <v>41941.64910879629</v>
      </c>
      <c r="D5757" t="s">
        <v>19186</v>
      </c>
      <c r="E5757" t="s">
        <v>12271</v>
      </c>
      <c r="F5757" t="s">
        <v>52</v>
      </c>
      <c r="G5757" t="s">
        <v>19187</v>
      </c>
      <c r="H5757" t="s">
        <v>19188</v>
      </c>
    </row>
    <row r="5758" spans="1:8">
      <c r="A5758" t="n">
        <v>5758</v>
      </c>
      <c r="B5758" t="s">
        <v>8</v>
      </c>
      <c r="C5758" s="1" t="n">
        <v>39728.68879629629</v>
      </c>
      <c r="D5758" t="s">
        <v>19189</v>
      </c>
      <c r="E5758" t="s">
        <v>1452</v>
      </c>
      <c r="F5758" t="s">
        <v>1452</v>
      </c>
      <c r="G5758" t="s">
        <v>19190</v>
      </c>
      <c r="H5758" t="s">
        <v>19191</v>
      </c>
    </row>
    <row r="5759" spans="1:8">
      <c r="A5759" t="n">
        <v>5759</v>
      </c>
      <c r="B5759" t="s">
        <v>1</v>
      </c>
      <c r="C5759" s="1" t="n">
        <v>42429.46133101852</v>
      </c>
      <c r="D5759" t="s">
        <v>19192</v>
      </c>
      <c r="E5759" t="s">
        <v>106</v>
      </c>
      <c r="F5759" t="s">
        <v>107</v>
      </c>
      <c r="G5759" t="s">
        <v>19193</v>
      </c>
      <c r="H5759" t="s">
        <v>19194</v>
      </c>
    </row>
    <row r="5760" spans="1:8">
      <c r="A5760" t="n">
        <v>5760</v>
      </c>
      <c r="B5760" t="s">
        <v>1</v>
      </c>
      <c r="C5760" s="1" t="n">
        <v>42253.68931712963</v>
      </c>
      <c r="D5760" t="s">
        <v>19195</v>
      </c>
      <c r="E5760" t="s">
        <v>1731</v>
      </c>
      <c r="F5760" t="s">
        <v>8382</v>
      </c>
      <c r="G5760" t="s">
        <v>19196</v>
      </c>
      <c r="H5760" t="s">
        <v>19197</v>
      </c>
    </row>
    <row r="5761" spans="1:8">
      <c r="A5761" t="n">
        <v>5761</v>
      </c>
      <c r="B5761" t="s">
        <v>8</v>
      </c>
      <c r="C5761" s="1" t="n">
        <v>42377.85934027778</v>
      </c>
      <c r="D5761" t="s">
        <v>19198</v>
      </c>
      <c r="E5761" t="s">
        <v>15675</v>
      </c>
      <c r="F5761" t="s">
        <v>56</v>
      </c>
      <c r="G5761">
        <f>?windows-1252?Q?Sign_the_petition:_Reject_Trump=92s_hate?=</f>
        <v/>
      </c>
      <c r="H5761" t="s">
        <v>19199</v>
      </c>
    </row>
    <row r="5762" spans="1:8">
      <c r="A5762" t="n">
        <v>5762</v>
      </c>
      <c r="B5762" t="s">
        <v>8</v>
      </c>
      <c r="C5762" s="1" t="n">
        <v>42445.88481481482</v>
      </c>
      <c r="D5762" t="s">
        <v>19200</v>
      </c>
      <c r="E5762" t="s">
        <v>25</v>
      </c>
      <c r="F5762" t="s">
        <v>5828</v>
      </c>
      <c r="G5762" t="s">
        <v>19201</v>
      </c>
      <c r="H5762" t="s">
        <v>19202</v>
      </c>
    </row>
    <row r="5763" spans="1:8">
      <c r="A5763" t="n">
        <v>5763</v>
      </c>
      <c r="B5763" t="s">
        <v>1</v>
      </c>
      <c r="C5763" s="1" t="n">
        <v>42240.79671296296</v>
      </c>
      <c r="D5763" t="s">
        <v>19203</v>
      </c>
      <c r="E5763" t="s">
        <v>16620</v>
      </c>
      <c r="F5763" t="s">
        <v>56</v>
      </c>
      <c r="G5763" t="s">
        <v>19204</v>
      </c>
      <c r="H5763" t="s">
        <v>19205</v>
      </c>
    </row>
    <row r="5764" spans="1:8">
      <c r="A5764" t="n">
        <v>5764</v>
      </c>
      <c r="B5764" t="s">
        <v>8</v>
      </c>
      <c r="C5764" s="1" t="n">
        <v>41910.13118055555</v>
      </c>
      <c r="D5764" t="s">
        <v>19206</v>
      </c>
      <c r="E5764" t="s">
        <v>9998</v>
      </c>
      <c r="F5764" t="s">
        <v>25</v>
      </c>
      <c r="G5764" t="s">
        <v>19207</v>
      </c>
      <c r="H5764" t="s">
        <v>19208</v>
      </c>
    </row>
    <row r="5765" spans="1:8">
      <c r="A5765" t="n">
        <v>5765</v>
      </c>
      <c r="B5765" t="s">
        <v>8</v>
      </c>
      <c r="C5765" s="1" t="n">
        <v>39577.80974537037</v>
      </c>
      <c r="D5765" t="s">
        <v>19209</v>
      </c>
      <c r="E5765" t="s">
        <v>19</v>
      </c>
      <c r="F5765" t="s">
        <v>20</v>
      </c>
      <c r="G5765" t="s">
        <v>19210</v>
      </c>
      <c r="H5765" t="s">
        <v>19211</v>
      </c>
    </row>
    <row r="5766" spans="1:8">
      <c r="A5766" t="n">
        <v>5766</v>
      </c>
      <c r="B5766" t="s">
        <v>8</v>
      </c>
      <c r="C5766" s="1" t="n">
        <v>41857.09547453704</v>
      </c>
      <c r="D5766" t="s">
        <v>19212</v>
      </c>
      <c r="E5766" t="s">
        <v>11952</v>
      </c>
      <c r="F5766" t="s">
        <v>52</v>
      </c>
      <c r="G5766" t="s">
        <v>19213</v>
      </c>
      <c r="H5766" t="s">
        <v>19214</v>
      </c>
    </row>
    <row r="5767" spans="1:8">
      <c r="A5767" t="n">
        <v>5767</v>
      </c>
      <c r="B5767" t="s">
        <v>8</v>
      </c>
      <c r="C5767" s="1" t="n">
        <v>41667.69304398148</v>
      </c>
      <c r="D5767" t="s">
        <v>19215</v>
      </c>
      <c r="E5767" t="s">
        <v>17632</v>
      </c>
      <c r="F5767" t="s">
        <v>1264</v>
      </c>
      <c r="G5767" t="s">
        <v>19216</v>
      </c>
      <c r="H5767" t="s">
        <v>19217</v>
      </c>
    </row>
    <row r="5768" spans="1:8">
      <c r="A5768" t="n">
        <v>5768</v>
      </c>
      <c r="B5768" t="s">
        <v>1</v>
      </c>
      <c r="C5768" s="1" t="n">
        <v>42264.78070601852</v>
      </c>
      <c r="D5768" t="s">
        <v>19218</v>
      </c>
      <c r="E5768" t="s">
        <v>146</v>
      </c>
      <c r="F5768" t="s">
        <v>25</v>
      </c>
      <c r="G5768" t="s">
        <v>19219</v>
      </c>
      <c r="H5768" t="s">
        <v>19220</v>
      </c>
    </row>
    <row r="5769" spans="1:8">
      <c r="A5769" t="n">
        <v>5769</v>
      </c>
      <c r="B5769" t="s">
        <v>8</v>
      </c>
      <c r="C5769" s="1" t="n">
        <v>41452.68547453704</v>
      </c>
      <c r="D5769" t="s">
        <v>19221</v>
      </c>
      <c r="E5769" t="s">
        <v>1286</v>
      </c>
      <c r="F5769" t="s">
        <v>25</v>
      </c>
      <c r="G5769" t="s">
        <v>19222</v>
      </c>
      <c r="H5769" t="s">
        <v>19223</v>
      </c>
    </row>
    <row r="5770" spans="1:8">
      <c r="A5770" t="n">
        <v>5770</v>
      </c>
      <c r="B5770" t="s">
        <v>8</v>
      </c>
      <c r="C5770" s="1" t="n">
        <v>41664.005625</v>
      </c>
      <c r="D5770" t="s">
        <v>19224</v>
      </c>
      <c r="E5770" t="s">
        <v>319</v>
      </c>
      <c r="F5770" t="s">
        <v>25</v>
      </c>
      <c r="G5770" t="s">
        <v>19225</v>
      </c>
      <c r="H5770" t="s">
        <v>19226</v>
      </c>
    </row>
    <row r="5771" spans="1:8">
      <c r="A5771" t="n">
        <v>5771</v>
      </c>
      <c r="B5771" t="s">
        <v>8</v>
      </c>
      <c r="C5771" s="1" t="n">
        <v>42250.56690972222</v>
      </c>
      <c r="D5771" t="s">
        <v>19227</v>
      </c>
      <c r="E5771" t="s">
        <v>19228</v>
      </c>
      <c r="F5771" t="s">
        <v>6619</v>
      </c>
      <c r="G5771" t="s">
        <v>19229</v>
      </c>
      <c r="H5771" t="s">
        <v>19230</v>
      </c>
    </row>
    <row r="5772" spans="1:8">
      <c r="A5772" t="n">
        <v>5772</v>
      </c>
      <c r="B5772" t="s">
        <v>8</v>
      </c>
      <c r="C5772" s="1" t="n">
        <v>42134.61724537037</v>
      </c>
      <c r="D5772" t="s">
        <v>19231</v>
      </c>
      <c r="E5772" t="s">
        <v>19232</v>
      </c>
      <c r="F5772" t="s">
        <v>5019</v>
      </c>
      <c r="G5772" t="s">
        <v>19233</v>
      </c>
      <c r="H5772" t="s">
        <v>19234</v>
      </c>
    </row>
    <row r="5773" spans="1:8">
      <c r="A5773" t="n">
        <v>5773</v>
      </c>
      <c r="B5773" t="s">
        <v>8</v>
      </c>
      <c r="C5773" s="1" t="n">
        <v>41133.65847222223</v>
      </c>
      <c r="D5773" t="s">
        <v>19235</v>
      </c>
      <c r="E5773" t="s">
        <v>72</v>
      </c>
      <c r="F5773" t="s">
        <v>72</v>
      </c>
      <c r="G5773" t="s">
        <v>19236</v>
      </c>
      <c r="H5773" t="s">
        <v>19237</v>
      </c>
    </row>
    <row r="5774" spans="1:8">
      <c r="A5774" t="n">
        <v>5774</v>
      </c>
      <c r="B5774" t="s">
        <v>8</v>
      </c>
      <c r="C5774" s="1" t="n">
        <v>42328.80914351852</v>
      </c>
      <c r="D5774" t="s">
        <v>19238</v>
      </c>
      <c r="E5774" t="s">
        <v>25</v>
      </c>
      <c r="F5774" t="s">
        <v>7234</v>
      </c>
      <c r="G5774" t="s">
        <v>19239</v>
      </c>
      <c r="H5774" t="s">
        <v>19240</v>
      </c>
    </row>
    <row r="5775" spans="1:8">
      <c r="A5775" t="n">
        <v>5775</v>
      </c>
      <c r="B5775" t="s">
        <v>8</v>
      </c>
      <c r="C5775" s="1" t="n">
        <v>41979.74325231482</v>
      </c>
      <c r="D5775" t="s">
        <v>19241</v>
      </c>
      <c r="E5775" t="s">
        <v>9580</v>
      </c>
      <c r="F5775" t="s">
        <v>19242</v>
      </c>
      <c r="G5775" t="s">
        <v>19243</v>
      </c>
      <c r="H5775" t="s">
        <v>19244</v>
      </c>
    </row>
    <row r="5776" spans="1:8">
      <c r="A5776" t="n">
        <v>5776</v>
      </c>
      <c r="B5776" t="s">
        <v>8</v>
      </c>
      <c r="C5776" s="1" t="n">
        <v>41783.69559027778</v>
      </c>
      <c r="D5776" t="s">
        <v>19245</v>
      </c>
      <c r="E5776" t="s">
        <v>10257</v>
      </c>
      <c r="F5776" t="s">
        <v>25</v>
      </c>
      <c r="G5776" t="s">
        <v>19246</v>
      </c>
      <c r="H5776" t="s">
        <v>19247</v>
      </c>
    </row>
    <row r="5777" spans="1:8">
      <c r="A5777" t="n">
        <v>5777</v>
      </c>
      <c r="B5777" t="s">
        <v>8</v>
      </c>
      <c r="C5777" s="1" t="n">
        <v>39952.83569444445</v>
      </c>
      <c r="D5777" t="s">
        <v>19248</v>
      </c>
      <c r="E5777" t="s">
        <v>19</v>
      </c>
      <c r="F5777" t="s">
        <v>20</v>
      </c>
      <c r="G5777" t="s">
        <v>19249</v>
      </c>
      <c r="H5777" t="s">
        <v>19250</v>
      </c>
    </row>
    <row r="5778" spans="1:8">
      <c r="A5778" t="n">
        <v>5778</v>
      </c>
      <c r="B5778" t="s">
        <v>8</v>
      </c>
      <c r="C5778" s="1" t="n">
        <v>39752.04736111111</v>
      </c>
      <c r="D5778" t="s">
        <v>19251</v>
      </c>
      <c r="E5778" t="s">
        <v>4881</v>
      </c>
      <c r="F5778" t="s">
        <v>19252</v>
      </c>
      <c r="G5778" t="s">
        <v>19253</v>
      </c>
      <c r="H5778" t="s">
        <v>19254</v>
      </c>
    </row>
    <row r="5779" spans="1:8">
      <c r="A5779" t="n">
        <v>5779</v>
      </c>
      <c r="B5779" t="s">
        <v>1</v>
      </c>
      <c r="C5779" s="1" t="n">
        <v>41950.91054398148</v>
      </c>
      <c r="D5779" t="s">
        <v>19255</v>
      </c>
      <c r="E5779" t="s">
        <v>6529</v>
      </c>
      <c r="F5779" t="s">
        <v>6203</v>
      </c>
      <c r="G5779" t="s">
        <v>19256</v>
      </c>
      <c r="H5779" t="s">
        <v>19257</v>
      </c>
    </row>
    <row r="5780" spans="1:8">
      <c r="A5780" t="n">
        <v>5780</v>
      </c>
      <c r="B5780" t="s">
        <v>8</v>
      </c>
      <c r="C5780" s="1" t="n">
        <v>42105.48186342593</v>
      </c>
      <c r="D5780" t="s">
        <v>19258</v>
      </c>
      <c r="E5780" t="s">
        <v>48</v>
      </c>
      <c r="F5780" t="s">
        <v>266</v>
      </c>
      <c r="G5780" t="s">
        <v>19259</v>
      </c>
      <c r="H5780" t="s">
        <v>19260</v>
      </c>
    </row>
    <row r="5781" spans="1:8">
      <c r="A5781" t="n">
        <v>5781</v>
      </c>
      <c r="B5781" t="s">
        <v>8</v>
      </c>
      <c r="C5781" s="1" t="n">
        <v>42410.96594907407</v>
      </c>
      <c r="D5781" t="s">
        <v>19261</v>
      </c>
      <c r="E5781" t="s">
        <v>8361</v>
      </c>
      <c r="F5781" t="s">
        <v>25</v>
      </c>
      <c r="G5781" t="s">
        <v>19262</v>
      </c>
      <c r="H5781" t="s">
        <v>19263</v>
      </c>
    </row>
    <row r="5782" spans="1:8">
      <c r="A5782" t="n">
        <v>5782</v>
      </c>
      <c r="B5782" t="s">
        <v>1</v>
      </c>
      <c r="C5782" s="1" t="n">
        <v>41644.02309027778</v>
      </c>
      <c r="D5782" t="s">
        <v>19264</v>
      </c>
      <c r="E5782" t="s">
        <v>6547</v>
      </c>
      <c r="F5782" t="s">
        <v>1264</v>
      </c>
      <c r="G5782" t="s">
        <v>19265</v>
      </c>
      <c r="H5782" t="s">
        <v>19266</v>
      </c>
    </row>
    <row r="5783" spans="1:8">
      <c r="A5783" t="n">
        <v>5783</v>
      </c>
      <c r="B5783" t="s">
        <v>8</v>
      </c>
      <c r="C5783" s="1" t="n">
        <v>42350.74063657408</v>
      </c>
      <c r="D5783" t="s">
        <v>19267</v>
      </c>
      <c r="E5783" t="s">
        <v>25</v>
      </c>
      <c r="F5783" t="s">
        <v>12436</v>
      </c>
      <c r="G5783" t="s">
        <v>19268</v>
      </c>
      <c r="H5783" t="s">
        <v>19269</v>
      </c>
    </row>
    <row r="5784" spans="1:8">
      <c r="A5784" t="n">
        <v>5784</v>
      </c>
      <c r="B5784" t="s">
        <v>1</v>
      </c>
      <c r="C5784" s="1" t="n">
        <v>42381.92134259259</v>
      </c>
      <c r="D5784" t="s">
        <v>19270</v>
      </c>
      <c r="E5784" t="s">
        <v>30</v>
      </c>
      <c r="F5784" t="s">
        <v>25</v>
      </c>
      <c r="G5784" t="s">
        <v>19271</v>
      </c>
      <c r="H5784" t="s">
        <v>19272</v>
      </c>
    </row>
    <row r="5785" spans="1:8">
      <c r="A5785" t="n">
        <v>5785</v>
      </c>
      <c r="B5785" t="s">
        <v>8</v>
      </c>
      <c r="C5785" s="1" t="n">
        <v>42186.60222222222</v>
      </c>
      <c r="D5785" t="s">
        <v>19273</v>
      </c>
      <c r="E5785" t="s">
        <v>24</v>
      </c>
      <c r="F5785" t="s">
        <v>25</v>
      </c>
      <c r="G5785" t="s">
        <v>19274</v>
      </c>
      <c r="H5785" t="s">
        <v>19275</v>
      </c>
    </row>
    <row r="5786" spans="1:8">
      <c r="A5786" t="n">
        <v>5786</v>
      </c>
      <c r="B5786" t="s">
        <v>8</v>
      </c>
      <c r="C5786" s="1" t="n">
        <v>42394.79689814815</v>
      </c>
      <c r="D5786" t="s">
        <v>19276</v>
      </c>
      <c r="E5786" t="s">
        <v>24</v>
      </c>
      <c r="F5786" t="s">
        <v>25</v>
      </c>
      <c r="G5786" t="s">
        <v>19277</v>
      </c>
      <c r="H5786" t="s">
        <v>19278</v>
      </c>
    </row>
    <row r="5787" spans="1:8">
      <c r="A5787" t="n">
        <v>5787</v>
      </c>
      <c r="B5787" t="s">
        <v>8</v>
      </c>
      <c r="C5787" s="1" t="n">
        <v>39408.59930555556</v>
      </c>
      <c r="D5787" t="s">
        <v>19279</v>
      </c>
      <c r="E5787" t="s">
        <v>11999</v>
      </c>
      <c r="G5787" t="s">
        <v>19280</v>
      </c>
      <c r="H5787" t="s">
        <v>19281</v>
      </c>
    </row>
    <row r="5788" spans="1:8">
      <c r="A5788" t="n">
        <v>5788</v>
      </c>
      <c r="B5788" t="s">
        <v>8</v>
      </c>
      <c r="C5788" s="1" t="n">
        <v>42265.76759259259</v>
      </c>
      <c r="D5788" t="s">
        <v>19282</v>
      </c>
      <c r="E5788" t="s">
        <v>25</v>
      </c>
      <c r="F5788" t="s">
        <v>2284</v>
      </c>
      <c r="G5788" t="s">
        <v>19283</v>
      </c>
      <c r="H5788" t="s">
        <v>19284</v>
      </c>
    </row>
    <row r="5789" spans="1:8">
      <c r="A5789" t="n">
        <v>5789</v>
      </c>
      <c r="B5789" t="s">
        <v>8</v>
      </c>
      <c r="C5789" s="1" t="n">
        <v>42302.04479166667</v>
      </c>
      <c r="D5789" t="s">
        <v>19285</v>
      </c>
      <c r="E5789" t="s">
        <v>179</v>
      </c>
      <c r="F5789" t="s">
        <v>19286</v>
      </c>
      <c r="G5789" t="s">
        <v>19287</v>
      </c>
      <c r="H5789" t="s">
        <v>19288</v>
      </c>
    </row>
    <row r="5790" spans="1:8">
      <c r="A5790" t="n">
        <v>5790</v>
      </c>
      <c r="B5790" t="s">
        <v>1</v>
      </c>
      <c r="C5790" s="1" t="n">
        <v>42064.09987268518</v>
      </c>
      <c r="D5790" t="s">
        <v>19289</v>
      </c>
      <c r="E5790" t="s">
        <v>10401</v>
      </c>
      <c r="F5790" t="s">
        <v>19290</v>
      </c>
      <c r="G5790" t="s">
        <v>19291</v>
      </c>
      <c r="H5790" t="s">
        <v>19292</v>
      </c>
    </row>
    <row r="5791" spans="1:8">
      <c r="A5791" t="n">
        <v>5791</v>
      </c>
      <c r="B5791" t="s">
        <v>8</v>
      </c>
      <c r="C5791" s="1" t="n">
        <v>42407.95510416666</v>
      </c>
      <c r="D5791" t="s">
        <v>19293</v>
      </c>
      <c r="E5791" t="s">
        <v>2406</v>
      </c>
      <c r="F5791" t="s">
        <v>146</v>
      </c>
      <c r="G5791" t="s">
        <v>19294</v>
      </c>
      <c r="H5791" t="s">
        <v>19295</v>
      </c>
    </row>
    <row r="5792" spans="1:8">
      <c r="A5792" t="n">
        <v>5792</v>
      </c>
      <c r="B5792" t="s">
        <v>8</v>
      </c>
      <c r="C5792" s="1" t="n">
        <v>41207.56377314815</v>
      </c>
      <c r="D5792" t="s">
        <v>19296</v>
      </c>
      <c r="E5792" t="s">
        <v>7200</v>
      </c>
      <c r="F5792" t="s">
        <v>7201</v>
      </c>
      <c r="G5792" t="s">
        <v>19297</v>
      </c>
      <c r="H5792" t="s">
        <v>19298</v>
      </c>
    </row>
    <row r="5793" spans="1:8">
      <c r="A5793" t="n">
        <v>5793</v>
      </c>
      <c r="B5793" t="s">
        <v>8</v>
      </c>
      <c r="C5793" s="1" t="n">
        <v>42182.31469907407</v>
      </c>
      <c r="D5793" t="s">
        <v>19299</v>
      </c>
      <c r="E5793" t="s">
        <v>25</v>
      </c>
      <c r="F5793" t="s">
        <v>19300</v>
      </c>
      <c r="G5793" t="s">
        <v>19301</v>
      </c>
      <c r="H5793" t="s">
        <v>19302</v>
      </c>
    </row>
    <row r="5794" spans="1:8">
      <c r="A5794" t="n">
        <v>5794</v>
      </c>
      <c r="B5794" t="s">
        <v>8</v>
      </c>
      <c r="C5794" s="1" t="n">
        <v>40710.66521990741</v>
      </c>
      <c r="D5794" t="s">
        <v>19303</v>
      </c>
      <c r="E5794" t="s">
        <v>19304</v>
      </c>
      <c r="F5794" t="s">
        <v>56</v>
      </c>
      <c r="G5794">
        <f>?UTF-8?Q?Ryan_Medicare_Plan's_Effect_o?=
 =?UTF-8?Q?n_Veterans_=E2=80=93_Spread_the_Word!?=</f>
        <v/>
      </c>
      <c r="H5794" t="s">
        <v>19305</v>
      </c>
    </row>
    <row r="5795" spans="1:8">
      <c r="A5795" t="n">
        <v>5795</v>
      </c>
      <c r="B5795" t="s">
        <v>8</v>
      </c>
      <c r="C5795" s="1" t="n">
        <v>42368.80229166667</v>
      </c>
      <c r="D5795" t="s">
        <v>19306</v>
      </c>
      <c r="E5795" t="s">
        <v>179</v>
      </c>
      <c r="F5795" t="s">
        <v>25</v>
      </c>
      <c r="G5795" t="s">
        <v>12217</v>
      </c>
      <c r="H5795" t="s">
        <v>19307</v>
      </c>
    </row>
    <row r="5796" spans="1:8">
      <c r="A5796" t="n">
        <v>5796</v>
      </c>
      <c r="B5796" t="s">
        <v>8</v>
      </c>
      <c r="C5796" s="1" t="n">
        <v>41977.75550925926</v>
      </c>
      <c r="D5796" t="s">
        <v>19308</v>
      </c>
      <c r="E5796" t="s">
        <v>271</v>
      </c>
      <c r="F5796" t="s">
        <v>19309</v>
      </c>
      <c r="G5796" t="s">
        <v>19310</v>
      </c>
      <c r="H5796" t="s">
        <v>19311</v>
      </c>
    </row>
    <row r="5797" spans="1:8">
      <c r="A5797" t="n">
        <v>5797</v>
      </c>
      <c r="B5797" t="s">
        <v>8</v>
      </c>
      <c r="C5797" s="1" t="n">
        <v>42427.12552083333</v>
      </c>
      <c r="D5797" t="s">
        <v>19312</v>
      </c>
      <c r="E5797" t="s">
        <v>25</v>
      </c>
      <c r="F5797" t="s">
        <v>16994</v>
      </c>
      <c r="G5797" t="s">
        <v>19313</v>
      </c>
      <c r="H5797" t="s">
        <v>19314</v>
      </c>
    </row>
    <row r="5798" spans="1:8">
      <c r="A5798" t="n">
        <v>5798</v>
      </c>
      <c r="B5798" t="s">
        <v>8</v>
      </c>
      <c r="C5798" s="1" t="n">
        <v>42199.71605324074</v>
      </c>
      <c r="D5798" t="s">
        <v>19315</v>
      </c>
      <c r="E5798" t="s">
        <v>6763</v>
      </c>
      <c r="F5798" t="s">
        <v>6619</v>
      </c>
      <c r="G5798" t="s">
        <v>19316</v>
      </c>
      <c r="H5798" t="s">
        <v>19317</v>
      </c>
    </row>
    <row r="5799" spans="1:8">
      <c r="A5799" t="n">
        <v>5799</v>
      </c>
      <c r="B5799" t="s">
        <v>8</v>
      </c>
      <c r="C5799" s="1" t="n">
        <v>41945.52657407407</v>
      </c>
      <c r="D5799" t="s">
        <v>19318</v>
      </c>
      <c r="E5799" t="s">
        <v>25</v>
      </c>
      <c r="F5799" t="s">
        <v>19319</v>
      </c>
      <c r="G5799" t="s">
        <v>19320</v>
      </c>
      <c r="H5799" t="s">
        <v>19321</v>
      </c>
    </row>
    <row r="5800" spans="1:8">
      <c r="A5800" t="n">
        <v>5800</v>
      </c>
      <c r="B5800" t="s">
        <v>8</v>
      </c>
      <c r="C5800" s="1" t="n">
        <v>42333.43452546297</v>
      </c>
      <c r="D5800" t="s">
        <v>19322</v>
      </c>
      <c r="E5800" t="s">
        <v>323</v>
      </c>
      <c r="F5800" t="s">
        <v>6259</v>
      </c>
      <c r="G5800" t="s">
        <v>10164</v>
      </c>
      <c r="H5800" t="s">
        <v>19323</v>
      </c>
    </row>
    <row r="5801" spans="1:8">
      <c r="A5801" t="n">
        <v>5801</v>
      </c>
      <c r="B5801" t="s">
        <v>8</v>
      </c>
      <c r="C5801" s="1" t="n">
        <v>39694.85829861111</v>
      </c>
      <c r="D5801" t="s">
        <v>19324</v>
      </c>
      <c r="E5801" t="s">
        <v>3045</v>
      </c>
      <c r="F5801" t="s">
        <v>19325</v>
      </c>
      <c r="G5801" t="s">
        <v>19326</v>
      </c>
      <c r="H5801" t="s">
        <v>19327</v>
      </c>
    </row>
    <row r="5802" spans="1:8">
      <c r="A5802" t="n">
        <v>5802</v>
      </c>
      <c r="B5802" t="s">
        <v>8</v>
      </c>
      <c r="C5802" s="1" t="n">
        <v>42249.01439814815</v>
      </c>
      <c r="D5802" t="s">
        <v>19328</v>
      </c>
      <c r="E5802" t="s">
        <v>25</v>
      </c>
      <c r="F5802" t="s">
        <v>8532</v>
      </c>
      <c r="G5802" t="s">
        <v>19329</v>
      </c>
      <c r="H5802" t="s">
        <v>19330</v>
      </c>
    </row>
    <row r="5803" spans="1:8">
      <c r="A5803" t="n">
        <v>5803</v>
      </c>
      <c r="B5803" t="s">
        <v>8</v>
      </c>
      <c r="C5803" s="1" t="n">
        <v>42207.01778935185</v>
      </c>
      <c r="D5803" t="s">
        <v>19331</v>
      </c>
      <c r="E5803" t="s">
        <v>25</v>
      </c>
      <c r="F5803" t="s">
        <v>19332</v>
      </c>
      <c r="G5803">
        <f>?UTF-8?Q?Fwd=3A_Fw=3A_Fwd=3A_Morning_Education=3A_Race=2Dbased_admissio?=
	=?UTF-8?Q?ns_in_flux_=E2=80=94_What=E2=80=99s_on_the_line_in_Los_Angeles_=E2=80=94_Senat?=
	=?UTF-8?Q?e_turns_to_tax_extenders?=</f>
        <v/>
      </c>
      <c r="H5803" t="s">
        <v>19333</v>
      </c>
    </row>
    <row r="5804" spans="1:8">
      <c r="A5804" t="n">
        <v>5804</v>
      </c>
      <c r="B5804" t="s">
        <v>8</v>
      </c>
      <c r="C5804" s="1" t="n">
        <v>41109.22282407407</v>
      </c>
      <c r="D5804" t="s">
        <v>19334</v>
      </c>
      <c r="E5804" t="s">
        <v>10933</v>
      </c>
      <c r="F5804" t="s">
        <v>19335</v>
      </c>
      <c r="G5804" t="s">
        <v>19336</v>
      </c>
      <c r="H5804" t="s">
        <v>19337</v>
      </c>
    </row>
    <row r="5805" spans="1:8">
      <c r="A5805" t="n">
        <v>5805</v>
      </c>
      <c r="B5805" t="s">
        <v>8</v>
      </c>
      <c r="C5805" s="1" t="n">
        <v>42126.89297453704</v>
      </c>
      <c r="D5805" t="s">
        <v>19338</v>
      </c>
      <c r="E5805" t="s">
        <v>30</v>
      </c>
      <c r="F5805" t="s">
        <v>25</v>
      </c>
      <c r="G5805" t="s">
        <v>19339</v>
      </c>
      <c r="H5805" t="s">
        <v>19340</v>
      </c>
    </row>
    <row r="5806" spans="1:8">
      <c r="A5806" t="n">
        <v>5806</v>
      </c>
      <c r="B5806" t="s">
        <v>8</v>
      </c>
      <c r="C5806" s="1" t="n">
        <v>40862.66990740741</v>
      </c>
      <c r="D5806" t="s">
        <v>19341</v>
      </c>
      <c r="E5806" t="s">
        <v>6784</v>
      </c>
      <c r="F5806" t="s">
        <v>19342</v>
      </c>
      <c r="G5806" t="s">
        <v>19343</v>
      </c>
      <c r="H5806" t="s">
        <v>19344</v>
      </c>
    </row>
    <row r="5807" spans="1:8">
      <c r="A5807" t="n">
        <v>5807</v>
      </c>
      <c r="B5807" t="s">
        <v>1</v>
      </c>
      <c r="C5807" s="1" t="n">
        <v>42333.30810185185</v>
      </c>
      <c r="D5807" t="s">
        <v>19345</v>
      </c>
      <c r="E5807" t="s">
        <v>12032</v>
      </c>
      <c r="F5807" t="s">
        <v>56</v>
      </c>
      <c r="G5807" t="s">
        <v>19346</v>
      </c>
      <c r="H5807" t="s">
        <v>19347</v>
      </c>
    </row>
    <row r="5808" spans="1:8">
      <c r="A5808" t="n">
        <v>5808</v>
      </c>
      <c r="B5808" t="s">
        <v>1</v>
      </c>
      <c r="C5808" s="1" t="n">
        <v>42191.12572916667</v>
      </c>
      <c r="D5808" t="s">
        <v>19348</v>
      </c>
      <c r="E5808" t="s">
        <v>9633</v>
      </c>
      <c r="F5808" t="s">
        <v>1731</v>
      </c>
      <c r="G5808" t="s">
        <v>8864</v>
      </c>
      <c r="H5808" t="s">
        <v>19349</v>
      </c>
    </row>
    <row r="5809" spans="1:8">
      <c r="A5809" t="n">
        <v>5809</v>
      </c>
      <c r="B5809" t="s">
        <v>8</v>
      </c>
      <c r="C5809" s="1" t="n">
        <v>42218.96996527778</v>
      </c>
      <c r="D5809" t="s">
        <v>19350</v>
      </c>
      <c r="E5809" t="s">
        <v>25</v>
      </c>
      <c r="F5809" t="s">
        <v>660</v>
      </c>
      <c r="G5809" t="s">
        <v>8577</v>
      </c>
      <c r="H5809" t="s">
        <v>19351</v>
      </c>
    </row>
    <row r="5810" spans="1:8">
      <c r="A5810" t="n">
        <v>5810</v>
      </c>
      <c r="B5810" t="s">
        <v>1</v>
      </c>
      <c r="C5810" s="1" t="n">
        <v>42345.92650462963</v>
      </c>
      <c r="D5810" t="s">
        <v>19352</v>
      </c>
      <c r="E5810" t="s">
        <v>394</v>
      </c>
      <c r="F5810" t="s">
        <v>25</v>
      </c>
      <c r="G5810" t="s">
        <v>19353</v>
      </c>
      <c r="H5810" t="s">
        <v>19354</v>
      </c>
    </row>
    <row r="5811" spans="1:8">
      <c r="A5811" t="n">
        <v>5811</v>
      </c>
      <c r="B5811" t="s">
        <v>1</v>
      </c>
      <c r="C5811" s="1" t="n">
        <v>42114.83219907407</v>
      </c>
      <c r="D5811" t="s">
        <v>19355</v>
      </c>
      <c r="E5811" t="s">
        <v>209</v>
      </c>
      <c r="F5811" t="s">
        <v>493</v>
      </c>
      <c r="G5811">
        <f>?UTF-8?Q?Washington_Blade_Op=2DEd=3A_O=E2=80=99Malley=E2=80=99s_amnesia_on_ma?=
	=?UTF-8?Q?rriage?=</f>
        <v/>
      </c>
      <c r="H5811" t="s">
        <v>19356</v>
      </c>
    </row>
    <row r="5812" spans="1:8">
      <c r="A5812" t="n">
        <v>5812</v>
      </c>
      <c r="B5812" t="s">
        <v>8</v>
      </c>
      <c r="C5812" s="1" t="n">
        <v>41353.82351851852</v>
      </c>
      <c r="D5812" t="s">
        <v>19357</v>
      </c>
      <c r="E5812" t="s">
        <v>19358</v>
      </c>
      <c r="F5812" t="s">
        <v>56</v>
      </c>
      <c r="G5812" t="s">
        <v>19359</v>
      </c>
      <c r="H5812" t="s">
        <v>19360</v>
      </c>
    </row>
    <row r="5813" spans="1:8">
      <c r="A5813" t="n">
        <v>5813</v>
      </c>
      <c r="B5813" t="s">
        <v>8</v>
      </c>
      <c r="C5813" s="1" t="n">
        <v>42425.86525462963</v>
      </c>
      <c r="D5813" t="s">
        <v>19361</v>
      </c>
      <c r="E5813">
        <f>?utf-8?Q?Office=20of=20Financial=20Affairs?= &lt;otw@georgetown.edu&gt;</f>
        <v/>
      </c>
      <c r="F5813" t="s">
        <v>7510</v>
      </c>
      <c r="G5813">
        <f>?utf-8?Q?National=20Car=20Rental=20and=20Enterprise=20Rent=2DA=2DCar=20University=20wide=20agreements?=</f>
        <v/>
      </c>
      <c r="H5813" t="s">
        <v>19362</v>
      </c>
    </row>
    <row r="5814" spans="1:8">
      <c r="A5814" t="n">
        <v>5814</v>
      </c>
      <c r="B5814" t="s">
        <v>8</v>
      </c>
      <c r="C5814" s="1" t="n">
        <v>41869.57510416667</v>
      </c>
      <c r="D5814" t="s">
        <v>19363</v>
      </c>
      <c r="E5814" t="s">
        <v>13522</v>
      </c>
      <c r="F5814" t="s">
        <v>19364</v>
      </c>
      <c r="G5814" t="s">
        <v>19365</v>
      </c>
      <c r="H5814" t="s">
        <v>19366</v>
      </c>
    </row>
    <row r="5815" spans="1:8">
      <c r="A5815" t="n">
        <v>5815</v>
      </c>
      <c r="B5815" t="s">
        <v>1</v>
      </c>
      <c r="C5815" s="1" t="n">
        <v>42260.81103009259</v>
      </c>
      <c r="D5815" t="s">
        <v>19367</v>
      </c>
      <c r="E5815" t="s">
        <v>8032</v>
      </c>
      <c r="F5815" t="s">
        <v>1677</v>
      </c>
      <c r="G5815" t="s">
        <v>19368</v>
      </c>
      <c r="H5815" t="s">
        <v>19369</v>
      </c>
    </row>
    <row r="5816" spans="1:8">
      <c r="A5816" t="n">
        <v>5816</v>
      </c>
      <c r="B5816" t="s">
        <v>8</v>
      </c>
      <c r="C5816" s="1" t="n">
        <v>41984.87380787037</v>
      </c>
      <c r="D5816" t="s">
        <v>19370</v>
      </c>
      <c r="E5816" t="s">
        <v>7024</v>
      </c>
      <c r="F5816" t="s">
        <v>19371</v>
      </c>
      <c r="G5816" t="s">
        <v>19372</v>
      </c>
      <c r="H5816" t="s">
        <v>19373</v>
      </c>
    </row>
    <row r="5817" spans="1:8">
      <c r="A5817" t="n">
        <v>5817</v>
      </c>
      <c r="B5817" t="s">
        <v>1</v>
      </c>
      <c r="C5817" s="1" t="n">
        <v>42265.6836574074</v>
      </c>
      <c r="D5817" t="s">
        <v>19374</v>
      </c>
      <c r="E5817" t="s">
        <v>30</v>
      </c>
      <c r="F5817" t="s">
        <v>19375</v>
      </c>
      <c r="G5817" t="s">
        <v>19376</v>
      </c>
      <c r="H5817" t="s">
        <v>19377</v>
      </c>
    </row>
    <row r="5818" spans="1:8">
      <c r="A5818" t="n">
        <v>5818</v>
      </c>
      <c r="B5818" t="s">
        <v>8</v>
      </c>
      <c r="C5818" s="1" t="n">
        <v>39749.8146412037</v>
      </c>
      <c r="D5818" t="s">
        <v>19378</v>
      </c>
      <c r="E5818" t="s">
        <v>19379</v>
      </c>
      <c r="F5818" t="s">
        <v>376</v>
      </c>
      <c r="G5818" t="s">
        <v>19380</v>
      </c>
      <c r="H5818" t="s">
        <v>19381</v>
      </c>
    </row>
    <row r="5819" spans="1:8">
      <c r="A5819" t="n">
        <v>5819</v>
      </c>
      <c r="B5819" t="s">
        <v>8</v>
      </c>
      <c r="C5819" s="1" t="n">
        <v>42341.80548611111</v>
      </c>
      <c r="D5819" t="s">
        <v>19382</v>
      </c>
      <c r="E5819" t="s">
        <v>6763</v>
      </c>
      <c r="F5819" t="s">
        <v>6763</v>
      </c>
      <c r="G5819" t="s">
        <v>19383</v>
      </c>
      <c r="H5819" t="s">
        <v>19384</v>
      </c>
    </row>
    <row r="5820" spans="1:8">
      <c r="A5820" t="n">
        <v>5820</v>
      </c>
      <c r="B5820" t="s">
        <v>1</v>
      </c>
      <c r="C5820" s="1" t="n">
        <v>42402.9885300926</v>
      </c>
      <c r="D5820" t="s">
        <v>19385</v>
      </c>
      <c r="E5820" t="s">
        <v>30</v>
      </c>
      <c r="F5820" t="s">
        <v>19386</v>
      </c>
      <c r="G5820" t="s">
        <v>19387</v>
      </c>
      <c r="H5820" t="s">
        <v>19388</v>
      </c>
    </row>
    <row r="5821" spans="1:8">
      <c r="A5821" t="n">
        <v>5821</v>
      </c>
      <c r="B5821" t="s">
        <v>1</v>
      </c>
      <c r="C5821" s="1" t="n">
        <v>42059.73533564815</v>
      </c>
      <c r="D5821" t="s">
        <v>19389</v>
      </c>
      <c r="E5821" t="s">
        <v>6529</v>
      </c>
      <c r="F5821" t="s">
        <v>25</v>
      </c>
      <c r="G5821" t="s">
        <v>19390</v>
      </c>
      <c r="H5821" t="s">
        <v>19391</v>
      </c>
    </row>
    <row r="5822" spans="1:8">
      <c r="A5822" t="n">
        <v>5822</v>
      </c>
      <c r="B5822" t="s">
        <v>1</v>
      </c>
      <c r="C5822" s="1" t="n">
        <v>41415.7505787037</v>
      </c>
      <c r="D5822" t="s">
        <v>19392</v>
      </c>
      <c r="E5822" t="s">
        <v>19022</v>
      </c>
      <c r="F5822" t="s">
        <v>56</v>
      </c>
      <c r="G5822" t="s">
        <v>19393</v>
      </c>
      <c r="H5822" t="s">
        <v>19394</v>
      </c>
    </row>
    <row r="5823" spans="1:8">
      <c r="A5823" t="n">
        <v>5823</v>
      </c>
      <c r="B5823" t="s">
        <v>8</v>
      </c>
      <c r="C5823" s="1" t="n">
        <v>39759.90540509259</v>
      </c>
      <c r="D5823" t="s">
        <v>19395</v>
      </c>
      <c r="E5823" t="s">
        <v>56</v>
      </c>
      <c r="F5823" t="s">
        <v>5062</v>
      </c>
      <c r="G5823" t="s">
        <v>19396</v>
      </c>
      <c r="H5823" t="s">
        <v>19397</v>
      </c>
    </row>
    <row r="5824" spans="1:8">
      <c r="A5824" t="n">
        <v>5824</v>
      </c>
      <c r="B5824" t="s">
        <v>8</v>
      </c>
      <c r="C5824" s="1" t="n">
        <v>41909.13390046296</v>
      </c>
      <c r="D5824" t="s">
        <v>19398</v>
      </c>
      <c r="E5824" t="s">
        <v>25</v>
      </c>
      <c r="F5824" t="s">
        <v>19399</v>
      </c>
      <c r="G5824" t="s">
        <v>19400</v>
      </c>
      <c r="H5824" t="s">
        <v>19401</v>
      </c>
    </row>
    <row r="5825" spans="1:8">
      <c r="A5825" t="n">
        <v>5825</v>
      </c>
      <c r="B5825" t="s">
        <v>8</v>
      </c>
      <c r="C5825" s="1" t="n">
        <v>40389.69701388889</v>
      </c>
      <c r="D5825" t="s">
        <v>19402</v>
      </c>
      <c r="E5825" t="s">
        <v>15205</v>
      </c>
      <c r="F5825" t="s">
        <v>56</v>
      </c>
      <c r="G5825" t="s">
        <v>19403</v>
      </c>
      <c r="H5825" t="s">
        <v>19404</v>
      </c>
    </row>
    <row r="5826" spans="1:8">
      <c r="A5826" t="n">
        <v>5826</v>
      </c>
      <c r="B5826" t="s">
        <v>8</v>
      </c>
      <c r="C5826" s="1" t="n">
        <v>39777.00160879629</v>
      </c>
      <c r="D5826" t="s">
        <v>19405</v>
      </c>
      <c r="E5826" t="s">
        <v>19406</v>
      </c>
      <c r="F5826" t="s">
        <v>19407</v>
      </c>
      <c r="G5826" t="s">
        <v>19408</v>
      </c>
      <c r="H5826" t="s">
        <v>19409</v>
      </c>
    </row>
    <row r="5827" spans="1:8">
      <c r="A5827" t="n">
        <v>5827</v>
      </c>
      <c r="B5827" t="s">
        <v>8</v>
      </c>
      <c r="C5827" s="1" t="n">
        <v>42448.92975694445</v>
      </c>
      <c r="D5827" t="s">
        <v>19410</v>
      </c>
      <c r="E5827" t="s">
        <v>19411</v>
      </c>
      <c r="F5827" t="s">
        <v>19412</v>
      </c>
      <c r="G5827" t="s">
        <v>19413</v>
      </c>
      <c r="H5827" t="s">
        <v>19414</v>
      </c>
    </row>
    <row r="5828" spans="1:8">
      <c r="A5828" t="n">
        <v>5828</v>
      </c>
      <c r="B5828" t="s">
        <v>1</v>
      </c>
      <c r="C5828" s="1" t="n">
        <v>42439.7152199074</v>
      </c>
      <c r="D5828" t="s">
        <v>19415</v>
      </c>
      <c r="E5828" t="s">
        <v>2561</v>
      </c>
      <c r="F5828" t="s">
        <v>11471</v>
      </c>
      <c r="G5828" t="s">
        <v>19416</v>
      </c>
      <c r="H5828" t="s">
        <v>19417</v>
      </c>
    </row>
    <row r="5829" spans="1:8">
      <c r="A5829" t="n">
        <v>5829</v>
      </c>
      <c r="B5829" t="s">
        <v>1</v>
      </c>
      <c r="C5829" s="1" t="n">
        <v>42169.64671296296</v>
      </c>
      <c r="D5829" t="s">
        <v>19418</v>
      </c>
      <c r="E5829" t="s">
        <v>24</v>
      </c>
      <c r="F5829" t="s">
        <v>25</v>
      </c>
      <c r="G5829" t="s">
        <v>19419</v>
      </c>
      <c r="H5829" t="s">
        <v>19420</v>
      </c>
    </row>
    <row r="5830" spans="1:8">
      <c r="A5830" t="n">
        <v>5830</v>
      </c>
      <c r="B5830" t="s">
        <v>8</v>
      </c>
      <c r="C5830" s="1" t="n">
        <v>42332.69730324074</v>
      </c>
      <c r="D5830" t="s">
        <v>19421</v>
      </c>
      <c r="E5830" t="s">
        <v>19422</v>
      </c>
      <c r="F5830" t="s">
        <v>19423</v>
      </c>
      <c r="G5830" t="s">
        <v>19424</v>
      </c>
      <c r="H5830" t="s">
        <v>19425</v>
      </c>
    </row>
    <row r="5831" spans="1:8">
      <c r="A5831" t="n">
        <v>5831</v>
      </c>
      <c r="B5831" t="s">
        <v>8</v>
      </c>
      <c r="C5831" s="1" t="n">
        <v>39761.97966435185</v>
      </c>
      <c r="D5831" t="s">
        <v>19426</v>
      </c>
      <c r="E5831" t="s">
        <v>1808</v>
      </c>
      <c r="F5831" t="s">
        <v>19427</v>
      </c>
      <c r="G5831" t="s">
        <v>19428</v>
      </c>
      <c r="H5831" t="s">
        <v>19429</v>
      </c>
    </row>
    <row r="5832" spans="1:8">
      <c r="A5832" t="n">
        <v>5832</v>
      </c>
      <c r="B5832" t="s">
        <v>1</v>
      </c>
      <c r="C5832" s="1" t="n">
        <v>42327.83344907407</v>
      </c>
      <c r="D5832" t="s">
        <v>19430</v>
      </c>
      <c r="E5832" t="s">
        <v>19431</v>
      </c>
      <c r="F5832" t="s">
        <v>25</v>
      </c>
      <c r="G5832" t="s">
        <v>19432</v>
      </c>
      <c r="H5832" t="s">
        <v>19433</v>
      </c>
    </row>
    <row r="5833" spans="1:8">
      <c r="A5833" t="n">
        <v>5833</v>
      </c>
      <c r="B5833" t="s">
        <v>1</v>
      </c>
      <c r="C5833" s="1" t="n">
        <v>42203.78835648148</v>
      </c>
      <c r="D5833" t="s">
        <v>19434</v>
      </c>
      <c r="E5833" t="s">
        <v>19435</v>
      </c>
      <c r="F5833" t="s">
        <v>25</v>
      </c>
      <c r="G5833" t="s">
        <v>19436</v>
      </c>
      <c r="H5833" t="s">
        <v>19437</v>
      </c>
    </row>
    <row r="5834" spans="1:8">
      <c r="A5834" t="n">
        <v>5834</v>
      </c>
      <c r="B5834" t="s">
        <v>1</v>
      </c>
      <c r="C5834" s="1" t="n">
        <v>41834.71846064815</v>
      </c>
      <c r="D5834" t="s">
        <v>19438</v>
      </c>
      <c r="E5834" t="s">
        <v>6654</v>
      </c>
      <c r="F5834" t="s">
        <v>13684</v>
      </c>
      <c r="G5834" t="s">
        <v>19439</v>
      </c>
      <c r="H5834" t="s">
        <v>19440</v>
      </c>
    </row>
    <row r="5835" spans="1:8">
      <c r="A5835" t="n">
        <v>5835</v>
      </c>
      <c r="B5835" t="s">
        <v>8</v>
      </c>
      <c r="C5835" s="1" t="n">
        <v>41915.66392361111</v>
      </c>
      <c r="D5835" t="s">
        <v>19441</v>
      </c>
      <c r="E5835" t="s">
        <v>3901</v>
      </c>
      <c r="F5835" t="s">
        <v>6450</v>
      </c>
      <c r="G5835" t="s">
        <v>19442</v>
      </c>
      <c r="H5835" t="s">
        <v>19443</v>
      </c>
    </row>
    <row r="5836" spans="1:8">
      <c r="A5836" t="n">
        <v>5836</v>
      </c>
      <c r="B5836" t="s">
        <v>8</v>
      </c>
      <c r="C5836" s="1" t="n">
        <v>41868.68148148148</v>
      </c>
      <c r="D5836" t="s">
        <v>19444</v>
      </c>
      <c r="E5836" t="s">
        <v>4801</v>
      </c>
      <c r="F5836" t="s">
        <v>52</v>
      </c>
      <c r="G5836" t="s">
        <v>7464</v>
      </c>
      <c r="H5836" t="s">
        <v>19445</v>
      </c>
    </row>
    <row r="5837" spans="1:8">
      <c r="A5837" t="n">
        <v>5837</v>
      </c>
      <c r="B5837" t="s">
        <v>8</v>
      </c>
      <c r="C5837" s="1" t="n">
        <v>39640.91908564815</v>
      </c>
      <c r="D5837" t="s">
        <v>19446</v>
      </c>
      <c r="E5837" t="s">
        <v>13797</v>
      </c>
      <c r="F5837" t="s">
        <v>56</v>
      </c>
      <c r="G5837" t="s">
        <v>19447</v>
      </c>
      <c r="H5837" t="s">
        <v>19448</v>
      </c>
    </row>
    <row r="5838" spans="1:8">
      <c r="A5838" t="n">
        <v>5838</v>
      </c>
      <c r="B5838" t="s">
        <v>8</v>
      </c>
      <c r="C5838" s="1" t="n">
        <v>42080.88422453704</v>
      </c>
      <c r="D5838" t="s">
        <v>19449</v>
      </c>
      <c r="E5838" t="s">
        <v>2186</v>
      </c>
      <c r="F5838" t="s">
        <v>25</v>
      </c>
      <c r="G5838" t="s">
        <v>19450</v>
      </c>
      <c r="H5838" t="s">
        <v>19451</v>
      </c>
    </row>
    <row r="5839" spans="1:8">
      <c r="A5839" t="n">
        <v>5839</v>
      </c>
      <c r="B5839" t="s">
        <v>8</v>
      </c>
      <c r="C5839" s="1" t="n">
        <v>39826.28428240741</v>
      </c>
      <c r="D5839" t="s">
        <v>19452</v>
      </c>
      <c r="E5839" t="s">
        <v>1721</v>
      </c>
      <c r="G5839">
        <f>?big5?B?sXqms6Zot1Kxeqq6qHjFprbcoUhXaG93IG11Y2gg?=
	=?big5?B?ZG8geW91IGxvdmUgeW91ciBsaXZlcqFI?=</f>
        <v/>
      </c>
      <c r="H5839" t="s">
        <v>19453</v>
      </c>
    </row>
    <row r="5840" spans="1:8">
      <c r="A5840" t="n">
        <v>5840</v>
      </c>
      <c r="B5840" t="s">
        <v>8</v>
      </c>
      <c r="C5840" s="1" t="n">
        <v>41877.86758101852</v>
      </c>
      <c r="D5840" t="s">
        <v>19454</v>
      </c>
      <c r="E5840" t="s">
        <v>25</v>
      </c>
      <c r="F5840" t="s">
        <v>6988</v>
      </c>
      <c r="G5840" t="s">
        <v>19455</v>
      </c>
      <c r="H5840" t="s">
        <v>19456</v>
      </c>
    </row>
    <row r="5841" spans="1:8">
      <c r="A5841" t="n">
        <v>5841</v>
      </c>
      <c r="B5841" t="s">
        <v>8</v>
      </c>
      <c r="C5841" s="1" t="n">
        <v>41892.946875</v>
      </c>
      <c r="D5841" t="s">
        <v>19457</v>
      </c>
      <c r="E5841" t="s">
        <v>7706</v>
      </c>
      <c r="F5841" t="s">
        <v>387</v>
      </c>
      <c r="G5841" t="s">
        <v>19458</v>
      </c>
      <c r="H5841" t="s">
        <v>19459</v>
      </c>
    </row>
    <row r="5842" spans="1:8">
      <c r="A5842" t="n">
        <v>5842</v>
      </c>
      <c r="B5842" t="s">
        <v>8</v>
      </c>
      <c r="C5842" s="1" t="n">
        <v>42321.68170138889</v>
      </c>
      <c r="D5842" t="s">
        <v>19460</v>
      </c>
      <c r="E5842" t="s">
        <v>17770</v>
      </c>
      <c r="F5842" t="s">
        <v>1369</v>
      </c>
      <c r="G5842" t="s">
        <v>19461</v>
      </c>
      <c r="H5842" t="s">
        <v>19462</v>
      </c>
    </row>
    <row r="5843" spans="1:8">
      <c r="A5843" t="n">
        <v>5843</v>
      </c>
      <c r="B5843" t="s">
        <v>8</v>
      </c>
      <c r="C5843" s="1" t="n">
        <v>42192.74966435185</v>
      </c>
      <c r="D5843" t="s">
        <v>19463</v>
      </c>
      <c r="E5843" t="s">
        <v>19464</v>
      </c>
      <c r="F5843" t="s">
        <v>387</v>
      </c>
      <c r="G5843" t="s">
        <v>19465</v>
      </c>
      <c r="H5843" t="s">
        <v>19466</v>
      </c>
    </row>
    <row r="5844" spans="1:8">
      <c r="A5844" t="n">
        <v>5844</v>
      </c>
      <c r="B5844" t="s">
        <v>8</v>
      </c>
      <c r="C5844" s="1" t="n">
        <v>42127.98284722222</v>
      </c>
      <c r="D5844" t="s">
        <v>19467</v>
      </c>
      <c r="E5844" t="s">
        <v>25</v>
      </c>
      <c r="F5844" t="s">
        <v>6547</v>
      </c>
      <c r="G5844" t="s">
        <v>19468</v>
      </c>
      <c r="H5844" t="s">
        <v>19469</v>
      </c>
    </row>
    <row r="5845" spans="1:8">
      <c r="A5845" t="n">
        <v>5845</v>
      </c>
      <c r="B5845" t="s">
        <v>8</v>
      </c>
      <c r="C5845" s="1" t="n">
        <v>42131.82060185185</v>
      </c>
      <c r="D5845" t="s">
        <v>19470</v>
      </c>
      <c r="E5845" t="s">
        <v>1297</v>
      </c>
      <c r="F5845" t="s">
        <v>25</v>
      </c>
      <c r="G5845" t="s">
        <v>19471</v>
      </c>
      <c r="H5845" t="s">
        <v>19472</v>
      </c>
    </row>
    <row r="5846" spans="1:8">
      <c r="A5846" t="n">
        <v>5846</v>
      </c>
      <c r="B5846" t="s">
        <v>8</v>
      </c>
      <c r="C5846" s="1" t="n">
        <v>40296.84618055556</v>
      </c>
      <c r="D5846" t="s">
        <v>19473</v>
      </c>
      <c r="E5846" t="s">
        <v>7873</v>
      </c>
      <c r="F5846" t="s">
        <v>25</v>
      </c>
      <c r="G5846" t="s">
        <v>19474</v>
      </c>
      <c r="H5846" t="s">
        <v>19475</v>
      </c>
    </row>
    <row r="5847" spans="1:8">
      <c r="A5847" t="n">
        <v>5847</v>
      </c>
      <c r="B5847" t="s">
        <v>8</v>
      </c>
      <c r="C5847" s="1" t="n">
        <v>42385.97451388889</v>
      </c>
      <c r="D5847" t="s">
        <v>19476</v>
      </c>
      <c r="E5847" t="s">
        <v>25</v>
      </c>
      <c r="F5847" t="s">
        <v>146</v>
      </c>
      <c r="G5847" t="s">
        <v>19477</v>
      </c>
      <c r="H5847" t="s">
        <v>19478</v>
      </c>
    </row>
    <row r="5848" spans="1:8">
      <c r="A5848" t="n">
        <v>5848</v>
      </c>
      <c r="B5848" t="s">
        <v>8</v>
      </c>
      <c r="C5848" s="1" t="n">
        <v>41201.12385416667</v>
      </c>
      <c r="D5848" t="s">
        <v>19479</v>
      </c>
      <c r="E5848" t="s">
        <v>19480</v>
      </c>
      <c r="F5848" t="s">
        <v>25</v>
      </c>
      <c r="G5848" t="s">
        <v>19481</v>
      </c>
      <c r="H5848" t="s">
        <v>19482</v>
      </c>
    </row>
    <row r="5849" spans="1:8">
      <c r="A5849" t="n">
        <v>5849</v>
      </c>
      <c r="B5849" t="s">
        <v>1</v>
      </c>
      <c r="C5849" s="1" t="n">
        <v>42061.45050925926</v>
      </c>
      <c r="D5849" t="s">
        <v>19483</v>
      </c>
      <c r="E5849" t="s">
        <v>6203</v>
      </c>
      <c r="F5849" t="s">
        <v>25</v>
      </c>
      <c r="G5849" t="s">
        <v>19484</v>
      </c>
      <c r="H5849" t="s">
        <v>19485</v>
      </c>
    </row>
    <row r="5850" spans="1:8">
      <c r="A5850" t="n">
        <v>5850</v>
      </c>
      <c r="B5850" t="s">
        <v>1</v>
      </c>
      <c r="C5850" s="1" t="n">
        <v>42426.14237268519</v>
      </c>
      <c r="D5850" t="s">
        <v>19486</v>
      </c>
      <c r="E5850" t="s">
        <v>16458</v>
      </c>
      <c r="F5850" t="s">
        <v>25</v>
      </c>
      <c r="G5850" t="s">
        <v>19487</v>
      </c>
      <c r="H5850" t="s">
        <v>19488</v>
      </c>
    </row>
    <row r="5851" spans="1:8">
      <c r="A5851" t="n">
        <v>5851</v>
      </c>
      <c r="B5851" t="s">
        <v>8</v>
      </c>
      <c r="C5851" s="1" t="n">
        <v>40631.80164351852</v>
      </c>
      <c r="D5851" t="s">
        <v>19489</v>
      </c>
      <c r="E5851" t="s">
        <v>161</v>
      </c>
      <c r="F5851" t="s">
        <v>56</v>
      </c>
      <c r="G5851" t="s">
        <v>19490</v>
      </c>
      <c r="H5851" t="s">
        <v>19491</v>
      </c>
    </row>
    <row r="5852" spans="1:8">
      <c r="A5852" t="n">
        <v>5852</v>
      </c>
      <c r="B5852" t="s">
        <v>8</v>
      </c>
      <c r="C5852" s="1" t="n">
        <v>42277.62258101852</v>
      </c>
      <c r="D5852" t="s">
        <v>19492</v>
      </c>
      <c r="E5852" t="s">
        <v>2880</v>
      </c>
      <c r="F5852" t="s">
        <v>2880</v>
      </c>
      <c r="G5852" t="s">
        <v>19493</v>
      </c>
      <c r="H5852" t="s">
        <v>19494</v>
      </c>
    </row>
    <row r="5853" spans="1:8">
      <c r="A5853" t="n">
        <v>5853</v>
      </c>
      <c r="B5853" t="s">
        <v>8</v>
      </c>
      <c r="C5853" s="1" t="n">
        <v>39605.71483796297</v>
      </c>
      <c r="D5853" t="s">
        <v>19495</v>
      </c>
      <c r="E5853" t="s">
        <v>19</v>
      </c>
      <c r="F5853" t="s">
        <v>20</v>
      </c>
      <c r="G5853" t="s">
        <v>19496</v>
      </c>
      <c r="H5853" t="s">
        <v>19497</v>
      </c>
    </row>
    <row r="5854" spans="1:8">
      <c r="A5854" t="n">
        <v>5854</v>
      </c>
      <c r="B5854" t="s">
        <v>8</v>
      </c>
      <c r="C5854" s="1" t="n">
        <v>39990.9759375</v>
      </c>
      <c r="D5854" t="s">
        <v>19498</v>
      </c>
      <c r="E5854" t="s">
        <v>161</v>
      </c>
      <c r="F5854" t="s">
        <v>376</v>
      </c>
      <c r="G5854" t="s">
        <v>19499</v>
      </c>
      <c r="H5854" t="s">
        <v>19500</v>
      </c>
    </row>
    <row r="5855" spans="1:8">
      <c r="A5855" t="n">
        <v>5855</v>
      </c>
      <c r="B5855" t="s">
        <v>8</v>
      </c>
      <c r="C5855" s="1" t="n">
        <v>42172.96414351852</v>
      </c>
      <c r="D5855" t="s">
        <v>19501</v>
      </c>
      <c r="E5855" t="s">
        <v>24</v>
      </c>
      <c r="F5855" t="s">
        <v>25</v>
      </c>
      <c r="G5855" t="s">
        <v>19502</v>
      </c>
      <c r="H5855" t="s">
        <v>19503</v>
      </c>
    </row>
    <row r="5856" spans="1:8">
      <c r="A5856" t="n">
        <v>5856</v>
      </c>
      <c r="B5856" t="s">
        <v>8</v>
      </c>
      <c r="C5856" s="1" t="n">
        <v>42228.9900462963</v>
      </c>
      <c r="D5856" t="s">
        <v>19504</v>
      </c>
      <c r="E5856" t="s">
        <v>11133</v>
      </c>
      <c r="F5856" t="s">
        <v>25</v>
      </c>
      <c r="G5856" t="s">
        <v>19505</v>
      </c>
      <c r="H5856" t="s">
        <v>19506</v>
      </c>
    </row>
    <row r="5857" spans="1:8">
      <c r="A5857" t="n">
        <v>5857</v>
      </c>
      <c r="B5857" t="s">
        <v>8</v>
      </c>
      <c r="C5857" s="1" t="n">
        <v>42141.02993055555</v>
      </c>
      <c r="D5857" t="s">
        <v>19507</v>
      </c>
      <c r="E5857" t="s">
        <v>16663</v>
      </c>
      <c r="F5857" t="s">
        <v>25</v>
      </c>
      <c r="G5857" t="s">
        <v>7762</v>
      </c>
      <c r="H5857" t="s">
        <v>19508</v>
      </c>
    </row>
    <row r="5858" spans="1:8">
      <c r="A5858" t="n">
        <v>5858</v>
      </c>
      <c r="B5858" t="s">
        <v>1</v>
      </c>
      <c r="C5858" s="1" t="n">
        <v>41436.48802083333</v>
      </c>
      <c r="D5858" t="s">
        <v>19509</v>
      </c>
      <c r="E5858" t="s">
        <v>72</v>
      </c>
      <c r="F5858" t="s">
        <v>72</v>
      </c>
      <c r="G5858" t="s">
        <v>19510</v>
      </c>
      <c r="H5858" t="s">
        <v>19511</v>
      </c>
    </row>
    <row r="5859" spans="1:8">
      <c r="A5859" t="n">
        <v>5859</v>
      </c>
      <c r="B5859" t="s">
        <v>8</v>
      </c>
      <c r="C5859" s="1" t="n">
        <v>39624.65199074074</v>
      </c>
      <c r="D5859" t="s">
        <v>19512</v>
      </c>
      <c r="E5859" t="s">
        <v>17191</v>
      </c>
      <c r="F5859" t="s">
        <v>376</v>
      </c>
      <c r="G5859" t="s">
        <v>19513</v>
      </c>
      <c r="H5859" t="s">
        <v>19514</v>
      </c>
    </row>
    <row r="5860" spans="1:8">
      <c r="A5860" t="n">
        <v>5860</v>
      </c>
      <c r="B5860" t="s">
        <v>8</v>
      </c>
      <c r="C5860" s="1" t="n">
        <v>42059.01951388889</v>
      </c>
      <c r="D5860" t="s">
        <v>19515</v>
      </c>
      <c r="E5860" t="s">
        <v>25</v>
      </c>
      <c r="F5860" t="s">
        <v>1238</v>
      </c>
      <c r="G5860" t="s">
        <v>19516</v>
      </c>
      <c r="H5860" t="s">
        <v>19517</v>
      </c>
    </row>
    <row r="5861" spans="1:8">
      <c r="A5861" t="n">
        <v>5861</v>
      </c>
      <c r="B5861" t="s">
        <v>8</v>
      </c>
      <c r="C5861" s="1" t="n">
        <v>41644.91166666667</v>
      </c>
      <c r="D5861" t="s">
        <v>19518</v>
      </c>
      <c r="E5861" t="s">
        <v>3232</v>
      </c>
      <c r="F5861" t="s">
        <v>3233</v>
      </c>
      <c r="G5861" t="s">
        <v>19519</v>
      </c>
      <c r="H5861" t="s">
        <v>19520</v>
      </c>
    </row>
    <row r="5862" spans="1:8">
      <c r="A5862" t="n">
        <v>5862</v>
      </c>
      <c r="B5862" t="s">
        <v>1</v>
      </c>
      <c r="C5862" s="1" t="n">
        <v>42319.7791087963</v>
      </c>
      <c r="D5862" t="s">
        <v>19521</v>
      </c>
      <c r="E5862" t="s">
        <v>24</v>
      </c>
      <c r="F5862" t="s">
        <v>25</v>
      </c>
      <c r="G5862" t="s">
        <v>19522</v>
      </c>
      <c r="H5862" t="s">
        <v>19523</v>
      </c>
    </row>
    <row r="5863" spans="1:8">
      <c r="A5863" t="n">
        <v>5863</v>
      </c>
      <c r="B5863" t="s">
        <v>8</v>
      </c>
      <c r="C5863" s="1" t="n">
        <v>40401.53775462963</v>
      </c>
      <c r="D5863" t="s">
        <v>19524</v>
      </c>
      <c r="E5863" t="s">
        <v>19525</v>
      </c>
      <c r="F5863" t="s">
        <v>25</v>
      </c>
      <c r="G5863" t="s">
        <v>19526</v>
      </c>
      <c r="H5863" t="s">
        <v>19527</v>
      </c>
    </row>
    <row r="5864" spans="1:8">
      <c r="A5864" t="n">
        <v>5864</v>
      </c>
      <c r="B5864" t="s">
        <v>8</v>
      </c>
      <c r="C5864" s="1" t="n">
        <v>42176.05282407408</v>
      </c>
      <c r="D5864" t="s">
        <v>19528</v>
      </c>
      <c r="E5864" t="s">
        <v>331</v>
      </c>
      <c r="F5864" t="s">
        <v>19529</v>
      </c>
      <c r="G5864" t="s">
        <v>19530</v>
      </c>
      <c r="H5864" t="s">
        <v>19531</v>
      </c>
    </row>
    <row r="5865" spans="1:8">
      <c r="A5865" t="n">
        <v>5865</v>
      </c>
      <c r="B5865" t="s">
        <v>8</v>
      </c>
      <c r="C5865" s="1" t="n">
        <v>39756.03328703704</v>
      </c>
      <c r="D5865" t="s">
        <v>19532</v>
      </c>
      <c r="E5865" t="s">
        <v>10991</v>
      </c>
      <c r="F5865" t="s">
        <v>19533</v>
      </c>
      <c r="G5865" t="s">
        <v>10913</v>
      </c>
      <c r="H5865" t="s">
        <v>19534</v>
      </c>
    </row>
    <row r="5866" spans="1:8">
      <c r="A5866" t="n">
        <v>5866</v>
      </c>
      <c r="B5866" t="s">
        <v>8</v>
      </c>
      <c r="C5866" s="1" t="n">
        <v>40415.81729166667</v>
      </c>
      <c r="D5866" t="s">
        <v>19535</v>
      </c>
      <c r="E5866" t="s">
        <v>19536</v>
      </c>
      <c r="F5866" t="s">
        <v>56</v>
      </c>
      <c r="G5866" t="s">
        <v>19537</v>
      </c>
      <c r="H5866" t="s">
        <v>19538</v>
      </c>
    </row>
    <row r="5867" spans="1:8">
      <c r="A5867" t="n">
        <v>5867</v>
      </c>
      <c r="B5867" t="s">
        <v>8</v>
      </c>
      <c r="C5867" s="1" t="n">
        <v>42359.14300925926</v>
      </c>
      <c r="D5867" t="s">
        <v>19539</v>
      </c>
      <c r="E5867" t="s">
        <v>25</v>
      </c>
      <c r="F5867" t="s">
        <v>11274</v>
      </c>
      <c r="G5867" t="s">
        <v>9193</v>
      </c>
      <c r="H5867" t="s">
        <v>19540</v>
      </c>
    </row>
    <row r="5868" spans="1:8">
      <c r="A5868" t="n">
        <v>5868</v>
      </c>
      <c r="B5868" t="s">
        <v>1</v>
      </c>
      <c r="C5868" s="1" t="n">
        <v>42152.0434837963</v>
      </c>
      <c r="D5868" t="s">
        <v>19541</v>
      </c>
      <c r="E5868" t="s">
        <v>225</v>
      </c>
      <c r="F5868" t="s">
        <v>1572</v>
      </c>
      <c r="G5868" t="s">
        <v>19542</v>
      </c>
      <c r="H5868" t="s">
        <v>19543</v>
      </c>
    </row>
    <row r="5869" spans="1:8">
      <c r="A5869" t="n">
        <v>5869</v>
      </c>
      <c r="B5869" t="s">
        <v>8</v>
      </c>
      <c r="C5869" s="1" t="n">
        <v>42381.79467592593</v>
      </c>
      <c r="D5869" t="s">
        <v>19544</v>
      </c>
      <c r="E5869" t="s">
        <v>25</v>
      </c>
      <c r="F5869" t="s">
        <v>7313</v>
      </c>
      <c r="G5869" t="s">
        <v>1345</v>
      </c>
      <c r="H5869" t="s">
        <v>19545</v>
      </c>
    </row>
    <row r="5870" spans="1:8">
      <c r="A5870" t="n">
        <v>5870</v>
      </c>
      <c r="B5870" t="s">
        <v>8</v>
      </c>
      <c r="C5870" s="1" t="n">
        <v>42251.59467592592</v>
      </c>
      <c r="D5870" t="s">
        <v>19546</v>
      </c>
      <c r="E5870" t="s">
        <v>1979</v>
      </c>
      <c r="F5870" t="s">
        <v>1979</v>
      </c>
      <c r="G5870" t="s">
        <v>7021</v>
      </c>
      <c r="H5870" t="s">
        <v>19547</v>
      </c>
    </row>
    <row r="5871" spans="1:8">
      <c r="A5871" t="n">
        <v>5871</v>
      </c>
      <c r="B5871" t="s">
        <v>1</v>
      </c>
      <c r="C5871" s="1" t="n">
        <v>42176.5474537037</v>
      </c>
      <c r="D5871" t="s">
        <v>19548</v>
      </c>
      <c r="E5871" t="s">
        <v>497</v>
      </c>
      <c r="F5871" t="s">
        <v>7780</v>
      </c>
      <c r="G5871" t="s">
        <v>19549</v>
      </c>
      <c r="H5871" t="s">
        <v>19550</v>
      </c>
    </row>
    <row r="5872" spans="1:8">
      <c r="A5872" t="n">
        <v>5872</v>
      </c>
      <c r="B5872" t="s">
        <v>8</v>
      </c>
      <c r="C5872" s="1" t="n">
        <v>42216.74905092592</v>
      </c>
      <c r="D5872" t="s">
        <v>19551</v>
      </c>
      <c r="E5872" t="s">
        <v>25</v>
      </c>
      <c r="F5872" t="s">
        <v>12141</v>
      </c>
      <c r="G5872" t="s">
        <v>19552</v>
      </c>
      <c r="H5872" t="s">
        <v>19553</v>
      </c>
    </row>
    <row r="5873" spans="1:8">
      <c r="A5873" t="n">
        <v>5873</v>
      </c>
      <c r="B5873" t="s">
        <v>8</v>
      </c>
      <c r="C5873" s="1" t="n">
        <v>39270.62358796296</v>
      </c>
      <c r="D5873" t="s">
        <v>19554</v>
      </c>
      <c r="E5873" t="s">
        <v>19555</v>
      </c>
      <c r="F5873" t="s">
        <v>19556</v>
      </c>
      <c r="G5873" t="s">
        <v>19557</v>
      </c>
      <c r="H5873" t="s">
        <v>19558</v>
      </c>
    </row>
    <row r="5874" spans="1:8">
      <c r="A5874" t="n">
        <v>5874</v>
      </c>
      <c r="B5874" t="s">
        <v>8</v>
      </c>
      <c r="C5874" s="1" t="n">
        <v>40093.90495370371</v>
      </c>
      <c r="D5874" t="s">
        <v>19559</v>
      </c>
      <c r="E5874" t="s">
        <v>7885</v>
      </c>
      <c r="F5874" t="s">
        <v>56</v>
      </c>
      <c r="G5874" t="s">
        <v>19560</v>
      </c>
      <c r="H5874" t="s">
        <v>19561</v>
      </c>
    </row>
    <row r="5875" spans="1:8">
      <c r="A5875" t="n">
        <v>5875</v>
      </c>
      <c r="B5875" t="s">
        <v>1</v>
      </c>
      <c r="C5875" s="1" t="n">
        <v>42278.95525462963</v>
      </c>
      <c r="D5875" t="s">
        <v>19562</v>
      </c>
      <c r="E5875" t="s">
        <v>348</v>
      </c>
      <c r="F5875" t="s">
        <v>19563</v>
      </c>
      <c r="G5875" t="s">
        <v>19564</v>
      </c>
      <c r="H5875" t="s">
        <v>19565</v>
      </c>
    </row>
    <row r="5876" spans="1:8">
      <c r="A5876" t="n">
        <v>5876</v>
      </c>
      <c r="B5876" t="s">
        <v>8</v>
      </c>
      <c r="C5876" s="1" t="n">
        <v>42125.90891203703</v>
      </c>
      <c r="D5876" t="s">
        <v>19566</v>
      </c>
      <c r="E5876" t="s">
        <v>8007</v>
      </c>
      <c r="F5876" t="s">
        <v>56</v>
      </c>
      <c r="G5876" t="s">
        <v>19567</v>
      </c>
      <c r="H5876" t="s">
        <v>19568</v>
      </c>
    </row>
    <row r="5877" spans="1:8">
      <c r="A5877" t="n">
        <v>5877</v>
      </c>
      <c r="B5877" t="s">
        <v>8</v>
      </c>
      <c r="C5877" s="1" t="n">
        <v>42078.92913194445</v>
      </c>
      <c r="D5877" t="s">
        <v>19569</v>
      </c>
      <c r="E5877" t="s">
        <v>25</v>
      </c>
      <c r="F5877" t="s">
        <v>1238</v>
      </c>
      <c r="G5877" t="s">
        <v>19570</v>
      </c>
      <c r="H5877" t="s">
        <v>19571</v>
      </c>
    </row>
    <row r="5878" spans="1:8">
      <c r="A5878" t="n">
        <v>5878</v>
      </c>
      <c r="B5878" t="s">
        <v>8</v>
      </c>
      <c r="C5878" s="1" t="n">
        <v>42284.79622685185</v>
      </c>
      <c r="D5878" t="s">
        <v>19572</v>
      </c>
      <c r="E5878" t="s">
        <v>19573</v>
      </c>
      <c r="F5878" t="s">
        <v>555</v>
      </c>
      <c r="G5878" t="s">
        <v>19574</v>
      </c>
      <c r="H5878" t="s">
        <v>19575</v>
      </c>
    </row>
    <row r="5879" spans="1:8">
      <c r="A5879" t="n">
        <v>5879</v>
      </c>
      <c r="B5879" t="s">
        <v>8</v>
      </c>
      <c r="C5879" s="1" t="n">
        <v>39689.1962037037</v>
      </c>
      <c r="D5879" t="s">
        <v>19576</v>
      </c>
      <c r="E5879" t="s">
        <v>1822</v>
      </c>
      <c r="F5879" t="s">
        <v>25</v>
      </c>
      <c r="G5879" t="s">
        <v>19577</v>
      </c>
      <c r="H5879" t="s">
        <v>19578</v>
      </c>
    </row>
    <row r="5880" spans="1:8">
      <c r="A5880" t="n">
        <v>5880</v>
      </c>
      <c r="B5880" t="s">
        <v>8</v>
      </c>
      <c r="C5880" s="1" t="n">
        <v>42083.66862268518</v>
      </c>
      <c r="D5880" t="s">
        <v>19579</v>
      </c>
      <c r="E5880" t="s">
        <v>19580</v>
      </c>
      <c r="F5880" t="s">
        <v>1264</v>
      </c>
      <c r="G5880" t="s">
        <v>19581</v>
      </c>
      <c r="H5880" t="s">
        <v>19582</v>
      </c>
    </row>
    <row r="5881" spans="1:8">
      <c r="A5881" t="n">
        <v>5881</v>
      </c>
      <c r="B5881" t="s">
        <v>8</v>
      </c>
      <c r="C5881" s="1" t="n">
        <v>42226.8584375</v>
      </c>
      <c r="D5881" t="s">
        <v>19583</v>
      </c>
      <c r="E5881" t="s">
        <v>19584</v>
      </c>
      <c r="F5881" t="s">
        <v>56</v>
      </c>
      <c r="G5881" t="s">
        <v>19585</v>
      </c>
      <c r="H5881" t="s">
        <v>19586</v>
      </c>
    </row>
    <row r="5882" spans="1:8">
      <c r="A5882" t="n">
        <v>5882</v>
      </c>
      <c r="B5882" t="s">
        <v>8</v>
      </c>
      <c r="C5882" s="1" t="n">
        <v>42130.77</v>
      </c>
      <c r="D5882" t="s">
        <v>19587</v>
      </c>
      <c r="E5882" t="s">
        <v>394</v>
      </c>
      <c r="F5882" t="s">
        <v>6316</v>
      </c>
      <c r="G5882" t="s">
        <v>19588</v>
      </c>
      <c r="H5882" t="s">
        <v>19589</v>
      </c>
    </row>
    <row r="5883" spans="1:8">
      <c r="A5883" t="n">
        <v>5883</v>
      </c>
      <c r="B5883" t="s">
        <v>8</v>
      </c>
      <c r="C5883" s="1" t="n">
        <v>41707.03814814815</v>
      </c>
      <c r="D5883" t="s">
        <v>19590</v>
      </c>
      <c r="E5883" t="s">
        <v>25</v>
      </c>
      <c r="F5883" t="s">
        <v>19591</v>
      </c>
      <c r="G5883" t="s">
        <v>19592</v>
      </c>
      <c r="H5883" t="s">
        <v>19593</v>
      </c>
    </row>
    <row r="5884" spans="1:8">
      <c r="A5884" t="n">
        <v>5884</v>
      </c>
      <c r="B5884" t="s">
        <v>8</v>
      </c>
      <c r="C5884" s="1" t="n">
        <v>39727.91872685185</v>
      </c>
      <c r="D5884" t="s">
        <v>19594</v>
      </c>
      <c r="E5884" t="s">
        <v>56</v>
      </c>
      <c r="F5884" t="s">
        <v>56</v>
      </c>
      <c r="G5884" t="s">
        <v>19595</v>
      </c>
      <c r="H5884" t="s">
        <v>19596</v>
      </c>
    </row>
    <row r="5885" spans="1:8">
      <c r="A5885" t="n">
        <v>5885</v>
      </c>
      <c r="B5885" t="s">
        <v>8</v>
      </c>
      <c r="C5885" s="1" t="n">
        <v>42224.56591435185</v>
      </c>
      <c r="D5885" t="s">
        <v>19597</v>
      </c>
      <c r="E5885" t="s">
        <v>12468</v>
      </c>
      <c r="F5885" t="s">
        <v>19598</v>
      </c>
      <c r="G5885" t="s">
        <v>7605</v>
      </c>
      <c r="H5885" t="s">
        <v>19599</v>
      </c>
    </row>
    <row r="5886" spans="1:8">
      <c r="A5886" t="n">
        <v>5886</v>
      </c>
      <c r="B5886" t="s">
        <v>1</v>
      </c>
      <c r="C5886" s="1" t="n">
        <v>42325.67758101852</v>
      </c>
      <c r="D5886" t="s">
        <v>19600</v>
      </c>
      <c r="E5886" t="s">
        <v>24</v>
      </c>
      <c r="F5886" t="s">
        <v>25</v>
      </c>
      <c r="G5886" t="s">
        <v>19601</v>
      </c>
      <c r="H5886" t="s">
        <v>19602</v>
      </c>
    </row>
    <row r="5887" spans="1:8">
      <c r="A5887" t="n">
        <v>5887</v>
      </c>
      <c r="B5887" t="s">
        <v>8</v>
      </c>
      <c r="C5887" s="1" t="n">
        <v>39818.91994212963</v>
      </c>
      <c r="D5887" t="s">
        <v>19603</v>
      </c>
      <c r="E5887" t="s">
        <v>19604</v>
      </c>
      <c r="F5887" t="s">
        <v>56</v>
      </c>
      <c r="G5887" t="s">
        <v>19605</v>
      </c>
      <c r="H5887" t="s">
        <v>19606</v>
      </c>
    </row>
    <row r="5888" spans="1:8">
      <c r="A5888" t="n">
        <v>5888</v>
      </c>
      <c r="B5888" t="s">
        <v>8</v>
      </c>
      <c r="C5888" s="1" t="n">
        <v>42055.89390046296</v>
      </c>
      <c r="D5888" t="s">
        <v>19607</v>
      </c>
      <c r="E5888" t="s">
        <v>319</v>
      </c>
      <c r="F5888" t="s">
        <v>4856</v>
      </c>
      <c r="G5888" t="s">
        <v>19608</v>
      </c>
      <c r="H5888" t="s">
        <v>19609</v>
      </c>
    </row>
    <row r="5889" spans="1:8">
      <c r="A5889" t="n">
        <v>5889</v>
      </c>
      <c r="B5889" t="s">
        <v>8</v>
      </c>
      <c r="C5889" s="1" t="n">
        <v>42013.09666666666</v>
      </c>
      <c r="D5889" t="s">
        <v>19610</v>
      </c>
      <c r="E5889" t="s">
        <v>25</v>
      </c>
      <c r="F5889" t="s">
        <v>9725</v>
      </c>
      <c r="G5889" t="s">
        <v>19611</v>
      </c>
      <c r="H5889" t="s">
        <v>19612</v>
      </c>
    </row>
    <row r="5890" spans="1:8">
      <c r="A5890" t="n">
        <v>5890</v>
      </c>
      <c r="B5890" t="s">
        <v>8</v>
      </c>
      <c r="C5890" s="1" t="n">
        <v>42404.95276620371</v>
      </c>
      <c r="D5890" t="s">
        <v>19613</v>
      </c>
      <c r="E5890" t="s">
        <v>25</v>
      </c>
      <c r="F5890" t="s">
        <v>19614</v>
      </c>
      <c r="G5890" t="s">
        <v>19615</v>
      </c>
      <c r="H5890" t="s">
        <v>19616</v>
      </c>
    </row>
    <row r="5891" spans="1:8">
      <c r="A5891" t="n">
        <v>5891</v>
      </c>
      <c r="B5891" t="s">
        <v>8</v>
      </c>
      <c r="C5891" s="1" t="n">
        <v>42213.03230324074</v>
      </c>
      <c r="D5891" t="s">
        <v>19617</v>
      </c>
      <c r="E5891" t="s">
        <v>25</v>
      </c>
      <c r="F5891" t="s">
        <v>19618</v>
      </c>
      <c r="G5891" t="s">
        <v>19619</v>
      </c>
      <c r="H5891" t="s">
        <v>19620</v>
      </c>
    </row>
    <row r="5892" spans="1:8">
      <c r="A5892" t="n">
        <v>5892</v>
      </c>
      <c r="B5892" t="s">
        <v>8</v>
      </c>
      <c r="C5892" s="1" t="n">
        <v>42179.21829861111</v>
      </c>
      <c r="D5892" t="s">
        <v>19621</v>
      </c>
      <c r="E5892" t="s">
        <v>25</v>
      </c>
      <c r="F5892" t="s">
        <v>19622</v>
      </c>
      <c r="G5892" t="s">
        <v>19623</v>
      </c>
      <c r="H5892" t="s">
        <v>19624</v>
      </c>
    </row>
    <row r="5893" spans="1:8">
      <c r="A5893" t="n">
        <v>5893</v>
      </c>
      <c r="B5893" t="s">
        <v>8</v>
      </c>
      <c r="C5893" s="1" t="n">
        <v>42093.53025462963</v>
      </c>
      <c r="D5893" t="s">
        <v>19625</v>
      </c>
      <c r="E5893" t="s">
        <v>6867</v>
      </c>
      <c r="F5893" t="s">
        <v>17678</v>
      </c>
      <c r="G5893" t="s">
        <v>19626</v>
      </c>
      <c r="H5893" t="s">
        <v>19627</v>
      </c>
    </row>
    <row r="5894" spans="1:8">
      <c r="A5894" t="n">
        <v>5894</v>
      </c>
      <c r="B5894" t="s">
        <v>8</v>
      </c>
      <c r="C5894" s="1" t="n">
        <v>41289.66501157408</v>
      </c>
      <c r="D5894" t="s">
        <v>17288</v>
      </c>
      <c r="E5894" t="s">
        <v>16198</v>
      </c>
      <c r="F5894" t="s">
        <v>56</v>
      </c>
      <c r="G5894" t="s">
        <v>17289</v>
      </c>
      <c r="H5894" t="s">
        <v>19628</v>
      </c>
    </row>
    <row r="5895" spans="1:8">
      <c r="A5895" t="n">
        <v>5895</v>
      </c>
      <c r="B5895" t="s">
        <v>8</v>
      </c>
      <c r="C5895" s="1" t="n">
        <v>41796.84888888889</v>
      </c>
      <c r="D5895" t="s">
        <v>19629</v>
      </c>
      <c r="E5895" t="s">
        <v>6729</v>
      </c>
      <c r="F5895" t="s">
        <v>8106</v>
      </c>
      <c r="G5895" t="s">
        <v>19630</v>
      </c>
      <c r="H5895" t="s">
        <v>19631</v>
      </c>
    </row>
    <row r="5896" spans="1:8">
      <c r="A5896" t="n">
        <v>5896</v>
      </c>
      <c r="B5896" t="s">
        <v>1</v>
      </c>
      <c r="C5896" s="1" t="n">
        <v>41845.68520833334</v>
      </c>
      <c r="D5896" t="s">
        <v>19632</v>
      </c>
      <c r="E5896" t="s">
        <v>6988</v>
      </c>
      <c r="F5896" t="s">
        <v>6755</v>
      </c>
      <c r="G5896" t="s">
        <v>14888</v>
      </c>
      <c r="H5896" t="s">
        <v>19633</v>
      </c>
    </row>
    <row r="5897" spans="1:8">
      <c r="A5897" t="n">
        <v>5897</v>
      </c>
      <c r="B5897" t="s">
        <v>1</v>
      </c>
      <c r="C5897" s="1" t="n">
        <v>42040.70329861111</v>
      </c>
      <c r="D5897" t="s">
        <v>19634</v>
      </c>
      <c r="E5897" t="s">
        <v>19635</v>
      </c>
      <c r="F5897" t="s">
        <v>56</v>
      </c>
      <c r="G5897" t="s">
        <v>19636</v>
      </c>
      <c r="H5897" t="s">
        <v>19637</v>
      </c>
    </row>
    <row r="5898" spans="1:8">
      <c r="A5898" t="n">
        <v>5898</v>
      </c>
      <c r="B5898" t="s">
        <v>8</v>
      </c>
      <c r="C5898" s="1" t="n">
        <v>42079.85803240741</v>
      </c>
      <c r="D5898" t="s">
        <v>19638</v>
      </c>
      <c r="E5898" t="s">
        <v>12787</v>
      </c>
      <c r="F5898" t="s">
        <v>8960</v>
      </c>
      <c r="G5898" t="s">
        <v>19639</v>
      </c>
      <c r="H5898" t="s">
        <v>19640</v>
      </c>
    </row>
    <row r="5899" spans="1:8">
      <c r="A5899" t="n">
        <v>5899</v>
      </c>
      <c r="B5899" t="s">
        <v>1</v>
      </c>
      <c r="C5899" s="1" t="n">
        <v>42242.83320601852</v>
      </c>
      <c r="D5899" t="s">
        <v>19641</v>
      </c>
      <c r="E5899" t="s">
        <v>394</v>
      </c>
      <c r="F5899" t="s">
        <v>6747</v>
      </c>
      <c r="G5899" t="s">
        <v>15827</v>
      </c>
      <c r="H5899" t="s">
        <v>19642</v>
      </c>
    </row>
    <row r="5900" spans="1:8">
      <c r="A5900" t="n">
        <v>5900</v>
      </c>
      <c r="B5900" t="s">
        <v>8</v>
      </c>
      <c r="C5900" s="1" t="n">
        <v>41258.70841435185</v>
      </c>
      <c r="D5900" t="s">
        <v>19643</v>
      </c>
      <c r="E5900" t="s">
        <v>19644</v>
      </c>
      <c r="F5900" t="s">
        <v>56</v>
      </c>
      <c r="G5900" t="s">
        <v>19645</v>
      </c>
      <c r="H5900" t="s">
        <v>19646</v>
      </c>
    </row>
    <row r="5901" spans="1:8">
      <c r="A5901" t="n">
        <v>5901</v>
      </c>
      <c r="B5901" t="s">
        <v>8</v>
      </c>
      <c r="C5901" s="1" t="n">
        <v>40436.64883101852</v>
      </c>
      <c r="D5901" t="s">
        <v>19647</v>
      </c>
      <c r="E5901" t="s">
        <v>7514</v>
      </c>
      <c r="F5901" t="s">
        <v>56</v>
      </c>
      <c r="G5901" t="s">
        <v>19648</v>
      </c>
      <c r="H5901" t="s">
        <v>19649</v>
      </c>
    </row>
    <row r="5902" spans="1:8">
      <c r="A5902" t="n">
        <v>5902</v>
      </c>
      <c r="B5902" t="s">
        <v>1</v>
      </c>
      <c r="C5902" s="1" t="n">
        <v>42196.98990740741</v>
      </c>
      <c r="D5902" t="s">
        <v>19650</v>
      </c>
      <c r="E5902" t="s">
        <v>43</v>
      </c>
      <c r="F5902" t="s">
        <v>19651</v>
      </c>
      <c r="G5902" t="s">
        <v>8161</v>
      </c>
      <c r="H5902" t="s">
        <v>19652</v>
      </c>
    </row>
    <row r="5903" spans="1:8">
      <c r="A5903" t="n">
        <v>5903</v>
      </c>
      <c r="B5903" t="s">
        <v>8</v>
      </c>
      <c r="C5903" s="1" t="n">
        <v>39689.95133101852</v>
      </c>
      <c r="D5903" t="s">
        <v>19653</v>
      </c>
      <c r="E5903" t="s">
        <v>9576</v>
      </c>
      <c r="F5903" t="s">
        <v>25</v>
      </c>
      <c r="G5903" t="s">
        <v>19654</v>
      </c>
      <c r="H5903" t="s">
        <v>19655</v>
      </c>
    </row>
    <row r="5904" spans="1:8">
      <c r="A5904" t="n">
        <v>5904</v>
      </c>
      <c r="B5904" t="s">
        <v>8</v>
      </c>
      <c r="C5904" s="1" t="n">
        <v>41214.04851851852</v>
      </c>
      <c r="D5904" t="s">
        <v>19656</v>
      </c>
      <c r="E5904" t="s">
        <v>1822</v>
      </c>
      <c r="F5904" t="s">
        <v>25</v>
      </c>
      <c r="G5904" t="s">
        <v>19657</v>
      </c>
      <c r="H5904" t="s">
        <v>19658</v>
      </c>
    </row>
    <row r="5905" spans="1:8">
      <c r="A5905" t="n">
        <v>5905</v>
      </c>
      <c r="B5905" t="s">
        <v>8</v>
      </c>
      <c r="C5905" s="1" t="n">
        <v>41877.64024305555</v>
      </c>
      <c r="D5905" t="s">
        <v>19659</v>
      </c>
      <c r="E5905" t="s">
        <v>19660</v>
      </c>
      <c r="F5905" t="s">
        <v>555</v>
      </c>
      <c r="G5905" t="s">
        <v>19661</v>
      </c>
      <c r="H5905" t="s">
        <v>19662</v>
      </c>
    </row>
    <row r="5906" spans="1:8">
      <c r="A5906" t="n">
        <v>5906</v>
      </c>
      <c r="B5906" t="s">
        <v>8</v>
      </c>
      <c r="C5906" s="1" t="n">
        <v>42283.90649305555</v>
      </c>
      <c r="D5906" t="s">
        <v>19663</v>
      </c>
      <c r="E5906" t="s">
        <v>1368</v>
      </c>
      <c r="F5906" t="s">
        <v>8634</v>
      </c>
      <c r="G5906" t="s">
        <v>19664</v>
      </c>
      <c r="H5906" t="s">
        <v>19665</v>
      </c>
    </row>
    <row r="5907" spans="1:8">
      <c r="A5907" t="n">
        <v>5907</v>
      </c>
      <c r="B5907" t="s">
        <v>8</v>
      </c>
      <c r="C5907" s="1" t="n">
        <v>41219.74429398148</v>
      </c>
      <c r="D5907" t="s">
        <v>19666</v>
      </c>
      <c r="E5907" t="s">
        <v>3574</v>
      </c>
      <c r="F5907" t="s">
        <v>25</v>
      </c>
      <c r="G5907" t="s">
        <v>19667</v>
      </c>
      <c r="H5907" t="s">
        <v>19668</v>
      </c>
    </row>
    <row r="5908" spans="1:8">
      <c r="A5908" t="n">
        <v>5908</v>
      </c>
      <c r="B5908" t="s">
        <v>8</v>
      </c>
      <c r="C5908" s="1" t="n">
        <v>41762.97533564815</v>
      </c>
      <c r="D5908" t="s">
        <v>19669</v>
      </c>
      <c r="E5908" t="s">
        <v>19670</v>
      </c>
      <c r="F5908" t="s">
        <v>1077</v>
      </c>
      <c r="G5908" t="s">
        <v>19671</v>
      </c>
      <c r="H5908" t="s">
        <v>19672</v>
      </c>
    </row>
    <row r="5909" spans="1:8">
      <c r="A5909" t="n">
        <v>5909</v>
      </c>
      <c r="B5909" t="s">
        <v>1</v>
      </c>
      <c r="C5909" s="1" t="n">
        <v>41987.13314814815</v>
      </c>
      <c r="D5909" t="s">
        <v>19673</v>
      </c>
      <c r="E5909" t="s">
        <v>19674</v>
      </c>
      <c r="F5909" t="s">
        <v>25</v>
      </c>
      <c r="G5909" t="s">
        <v>19675</v>
      </c>
      <c r="H5909" t="s">
        <v>19676</v>
      </c>
    </row>
    <row r="5910" spans="1:8">
      <c r="A5910" t="n">
        <v>5910</v>
      </c>
      <c r="B5910" t="s">
        <v>8</v>
      </c>
      <c r="C5910" s="1" t="n">
        <v>42320.54855324074</v>
      </c>
      <c r="D5910" t="s">
        <v>19677</v>
      </c>
      <c r="E5910" t="s">
        <v>6988</v>
      </c>
      <c r="F5910" t="s">
        <v>25</v>
      </c>
      <c r="G5910" t="s">
        <v>19678</v>
      </c>
      <c r="H5910" t="s">
        <v>19679</v>
      </c>
    </row>
    <row r="5911" spans="1:8">
      <c r="A5911" t="n">
        <v>5911</v>
      </c>
      <c r="B5911" t="s">
        <v>1</v>
      </c>
      <c r="C5911" s="1" t="n">
        <v>42142.05871527778</v>
      </c>
      <c r="D5911" t="s">
        <v>19680</v>
      </c>
      <c r="E5911" t="s">
        <v>145</v>
      </c>
      <c r="F5911" t="s">
        <v>323</v>
      </c>
      <c r="G5911" t="s">
        <v>19681</v>
      </c>
      <c r="H5911" t="s">
        <v>19682</v>
      </c>
    </row>
    <row r="5912" spans="1:8">
      <c r="A5912" t="n">
        <v>5912</v>
      </c>
      <c r="B5912" t="s">
        <v>8</v>
      </c>
      <c r="C5912" s="1" t="n">
        <v>42168.05125</v>
      </c>
      <c r="D5912" t="s">
        <v>19683</v>
      </c>
      <c r="E5912" t="s">
        <v>19684</v>
      </c>
      <c r="F5912" t="s">
        <v>25</v>
      </c>
      <c r="G5912" t="s">
        <v>19685</v>
      </c>
      <c r="H5912" t="s">
        <v>19686</v>
      </c>
    </row>
    <row r="5913" spans="1:8">
      <c r="A5913" t="n">
        <v>5913</v>
      </c>
      <c r="B5913" t="s">
        <v>8</v>
      </c>
      <c r="C5913" s="1" t="n">
        <v>41900.8313425926</v>
      </c>
      <c r="D5913" t="s">
        <v>19687</v>
      </c>
      <c r="E5913" t="s">
        <v>19660</v>
      </c>
      <c r="F5913" t="s">
        <v>555</v>
      </c>
      <c r="G5913" t="s">
        <v>7317</v>
      </c>
      <c r="H5913" t="s">
        <v>19688</v>
      </c>
    </row>
    <row r="5914" spans="1:8">
      <c r="A5914" t="n">
        <v>5914</v>
      </c>
      <c r="B5914" t="s">
        <v>8</v>
      </c>
      <c r="C5914" s="1" t="n">
        <v>42146.73748842593</v>
      </c>
      <c r="D5914" t="s">
        <v>19689</v>
      </c>
      <c r="E5914" t="s">
        <v>25</v>
      </c>
      <c r="F5914" t="s">
        <v>24</v>
      </c>
      <c r="G5914" t="s">
        <v>19690</v>
      </c>
      <c r="H5914" t="s">
        <v>19691</v>
      </c>
    </row>
    <row r="5915" spans="1:8">
      <c r="A5915" t="n">
        <v>5915</v>
      </c>
      <c r="B5915" t="s">
        <v>8</v>
      </c>
      <c r="C5915" s="1" t="n">
        <v>40481.56664351852</v>
      </c>
      <c r="D5915" t="s">
        <v>19692</v>
      </c>
      <c r="E5915" t="s">
        <v>19693</v>
      </c>
      <c r="F5915" t="s">
        <v>56</v>
      </c>
      <c r="G5915" t="s">
        <v>19694</v>
      </c>
      <c r="H5915" t="s">
        <v>19695</v>
      </c>
    </row>
    <row r="5916" spans="1:8">
      <c r="A5916" t="n">
        <v>5916</v>
      </c>
      <c r="B5916" t="s">
        <v>1</v>
      </c>
      <c r="C5916" s="1" t="n">
        <v>42378.87474537037</v>
      </c>
      <c r="D5916" t="s">
        <v>19696</v>
      </c>
      <c r="E5916" t="s">
        <v>2212</v>
      </c>
      <c r="F5916" t="s">
        <v>1677</v>
      </c>
      <c r="G5916" t="s">
        <v>19697</v>
      </c>
      <c r="H5916" t="s">
        <v>19698</v>
      </c>
    </row>
    <row r="5917" spans="1:8">
      <c r="A5917" t="n">
        <v>5917</v>
      </c>
      <c r="B5917" t="s">
        <v>1</v>
      </c>
      <c r="C5917" s="1" t="n">
        <v>41909.27277777778</v>
      </c>
      <c r="D5917" t="s">
        <v>19699</v>
      </c>
      <c r="E5917" t="s">
        <v>6654</v>
      </c>
      <c r="F5917" t="s">
        <v>19700</v>
      </c>
      <c r="G5917" t="s">
        <v>19701</v>
      </c>
      <c r="H5917" t="s">
        <v>19702</v>
      </c>
    </row>
    <row r="5918" spans="1:8">
      <c r="A5918" t="n">
        <v>5918</v>
      </c>
      <c r="B5918" t="s">
        <v>8</v>
      </c>
      <c r="C5918" s="1" t="n">
        <v>41153.10256944445</v>
      </c>
      <c r="D5918" t="s">
        <v>19703</v>
      </c>
      <c r="E5918" t="s">
        <v>3574</v>
      </c>
      <c r="F5918" t="s">
        <v>25</v>
      </c>
      <c r="G5918" t="s">
        <v>19704</v>
      </c>
      <c r="H5918" t="s">
        <v>19705</v>
      </c>
    </row>
    <row r="5919" spans="1:8">
      <c r="A5919" t="n">
        <v>5919</v>
      </c>
      <c r="B5919" t="s">
        <v>8</v>
      </c>
      <c r="C5919" s="1" t="n">
        <v>41119.68040509259</v>
      </c>
      <c r="D5919" t="s">
        <v>19706</v>
      </c>
      <c r="E5919" t="s">
        <v>14198</v>
      </c>
      <c r="F5919" t="s">
        <v>25</v>
      </c>
      <c r="G5919" t="s">
        <v>19707</v>
      </c>
      <c r="H5919" t="s">
        <v>19708</v>
      </c>
    </row>
    <row r="5920" spans="1:8">
      <c r="A5920" t="n">
        <v>5920</v>
      </c>
      <c r="B5920" t="s">
        <v>1</v>
      </c>
      <c r="C5920" s="1" t="n">
        <v>41151.21740740741</v>
      </c>
      <c r="D5920" t="s">
        <v>19709</v>
      </c>
      <c r="E5920" t="s">
        <v>5435</v>
      </c>
      <c r="F5920" t="s">
        <v>56</v>
      </c>
      <c r="G5920" t="s">
        <v>19710</v>
      </c>
      <c r="H5920" t="s">
        <v>19711</v>
      </c>
    </row>
    <row r="5921" spans="1:8">
      <c r="A5921" t="n">
        <v>5921</v>
      </c>
      <c r="B5921" t="s">
        <v>8</v>
      </c>
      <c r="C5921" s="1" t="n">
        <v>41198.65087962963</v>
      </c>
      <c r="D5921" t="s">
        <v>19712</v>
      </c>
      <c r="E5921" t="s">
        <v>7200</v>
      </c>
      <c r="F5921" t="s">
        <v>7201</v>
      </c>
      <c r="G5921" t="s">
        <v>19713</v>
      </c>
      <c r="H5921" t="s">
        <v>19714</v>
      </c>
    </row>
    <row r="5922" spans="1:8">
      <c r="A5922" t="n">
        <v>5922</v>
      </c>
      <c r="B5922" t="s">
        <v>8</v>
      </c>
      <c r="C5922" s="1" t="n">
        <v>39455.77023148148</v>
      </c>
      <c r="D5922" t="s">
        <v>19715</v>
      </c>
      <c r="E5922" t="s">
        <v>376</v>
      </c>
      <c r="F5922" t="s">
        <v>10514</v>
      </c>
      <c r="G5922" t="s">
        <v>5888</v>
      </c>
      <c r="H5922" t="s">
        <v>19716</v>
      </c>
    </row>
    <row r="5923" spans="1:8">
      <c r="A5923" t="n">
        <v>5923</v>
      </c>
      <c r="B5923" t="s">
        <v>8</v>
      </c>
      <c r="C5923" s="1" t="n">
        <v>42350.69225694444</v>
      </c>
      <c r="D5923" t="s">
        <v>19717</v>
      </c>
      <c r="E5923" t="s">
        <v>6675</v>
      </c>
      <c r="F5923" t="s">
        <v>25</v>
      </c>
      <c r="G5923" t="s">
        <v>19718</v>
      </c>
      <c r="H5923" t="s">
        <v>19719</v>
      </c>
    </row>
    <row r="5924" spans="1:8">
      <c r="A5924" t="n">
        <v>5924</v>
      </c>
      <c r="B5924" t="s">
        <v>8</v>
      </c>
      <c r="C5924" s="1" t="n">
        <v>40009.37017361111</v>
      </c>
      <c r="D5924" t="s">
        <v>19720</v>
      </c>
      <c r="E5924" t="s">
        <v>2000</v>
      </c>
      <c r="F5924" t="s">
        <v>2001</v>
      </c>
      <c r="G5924" t="s">
        <v>19721</v>
      </c>
      <c r="H5924" t="s">
        <v>19722</v>
      </c>
    </row>
    <row r="5925" spans="1:8">
      <c r="A5925" t="n">
        <v>5925</v>
      </c>
      <c r="B5925" t="s">
        <v>8</v>
      </c>
      <c r="C5925" s="1" t="n">
        <v>41038.71616898148</v>
      </c>
      <c r="D5925" t="s">
        <v>19723</v>
      </c>
      <c r="E5925" t="s">
        <v>19724</v>
      </c>
      <c r="F5925" t="s">
        <v>56</v>
      </c>
      <c r="G5925" t="s">
        <v>19725</v>
      </c>
      <c r="H5925" t="s">
        <v>19726</v>
      </c>
    </row>
    <row r="5926" spans="1:8">
      <c r="A5926" t="n">
        <v>5926</v>
      </c>
      <c r="B5926" t="s">
        <v>8</v>
      </c>
      <c r="C5926" s="1" t="n">
        <v>42203.68435185185</v>
      </c>
      <c r="D5926" t="s">
        <v>19727</v>
      </c>
      <c r="E5926" t="s">
        <v>7901</v>
      </c>
      <c r="F5926" t="s">
        <v>19728</v>
      </c>
      <c r="G5926" t="s">
        <v>19729</v>
      </c>
      <c r="H5926" t="s">
        <v>19730</v>
      </c>
    </row>
    <row r="5927" spans="1:8">
      <c r="A5927" t="n">
        <v>5927</v>
      </c>
      <c r="B5927" t="s">
        <v>8</v>
      </c>
      <c r="C5927" s="1" t="n">
        <v>42212.74688657407</v>
      </c>
      <c r="D5927" t="s">
        <v>19731</v>
      </c>
      <c r="E5927" t="s">
        <v>8032</v>
      </c>
      <c r="F5927" t="s">
        <v>19732</v>
      </c>
      <c r="G5927" t="s">
        <v>19733</v>
      </c>
      <c r="H5927" t="s">
        <v>19734</v>
      </c>
    </row>
    <row r="5928" spans="1:8">
      <c r="A5928" t="n">
        <v>5928</v>
      </c>
      <c r="B5928" t="s">
        <v>8</v>
      </c>
      <c r="C5928" s="1" t="n">
        <v>42176.74665509259</v>
      </c>
      <c r="D5928" t="s">
        <v>19735</v>
      </c>
      <c r="E5928" t="s">
        <v>140</v>
      </c>
      <c r="F5928" t="s">
        <v>141</v>
      </c>
      <c r="G5928" t="s">
        <v>19736</v>
      </c>
      <c r="H5928" t="s">
        <v>19737</v>
      </c>
    </row>
    <row r="5929" spans="1:8">
      <c r="A5929" t="n">
        <v>5929</v>
      </c>
      <c r="B5929" t="s">
        <v>1</v>
      </c>
      <c r="C5929" s="1" t="n">
        <v>42139.50445601852</v>
      </c>
      <c r="D5929" t="s">
        <v>19738</v>
      </c>
      <c r="E5929" t="s">
        <v>7313</v>
      </c>
      <c r="F5929" t="s">
        <v>8382</v>
      </c>
      <c r="G5929" t="s">
        <v>8390</v>
      </c>
      <c r="H5929" t="s">
        <v>19739</v>
      </c>
    </row>
    <row r="5930" spans="1:8">
      <c r="A5930" t="n">
        <v>5930</v>
      </c>
      <c r="B5930" t="s">
        <v>8</v>
      </c>
      <c r="C5930" s="1" t="n">
        <v>42116.0037962963</v>
      </c>
      <c r="D5930" t="s">
        <v>19740</v>
      </c>
      <c r="E5930" t="s">
        <v>24</v>
      </c>
      <c r="F5930" t="s">
        <v>25</v>
      </c>
      <c r="G5930" t="s">
        <v>19741</v>
      </c>
      <c r="H5930" t="s">
        <v>19742</v>
      </c>
    </row>
    <row r="5931" spans="1:8">
      <c r="A5931" t="n">
        <v>5931</v>
      </c>
      <c r="B5931" t="s">
        <v>8</v>
      </c>
      <c r="C5931" s="1" t="n">
        <v>42387.64273148148</v>
      </c>
      <c r="D5931" t="s">
        <v>19743</v>
      </c>
      <c r="E5931" t="s">
        <v>25</v>
      </c>
      <c r="F5931" t="s">
        <v>24</v>
      </c>
      <c r="G5931" t="s">
        <v>16682</v>
      </c>
      <c r="H5931" t="s">
        <v>19744</v>
      </c>
    </row>
    <row r="5932" spans="1:8">
      <c r="A5932" t="n">
        <v>5932</v>
      </c>
      <c r="B5932" t="s">
        <v>8</v>
      </c>
      <c r="C5932" s="1" t="n">
        <v>42058.66953703704</v>
      </c>
      <c r="D5932" t="s">
        <v>19745</v>
      </c>
      <c r="E5932" t="s">
        <v>270</v>
      </c>
      <c r="F5932" t="s">
        <v>323</v>
      </c>
      <c r="G5932" t="s">
        <v>16572</v>
      </c>
      <c r="H5932" t="s">
        <v>19746</v>
      </c>
    </row>
    <row r="5933" spans="1:8">
      <c r="A5933" t="n">
        <v>5933</v>
      </c>
      <c r="B5933" t="s">
        <v>8</v>
      </c>
      <c r="C5933" s="1" t="n">
        <v>42376.04605324074</v>
      </c>
      <c r="D5933" t="s">
        <v>19747</v>
      </c>
      <c r="E5933" t="s">
        <v>19748</v>
      </c>
      <c r="F5933" t="s">
        <v>56</v>
      </c>
      <c r="G5933" t="s">
        <v>19749</v>
      </c>
      <c r="H5933" t="s">
        <v>19750</v>
      </c>
    </row>
    <row r="5934" spans="1:8">
      <c r="A5934" t="n">
        <v>5934</v>
      </c>
      <c r="B5934" t="s">
        <v>8</v>
      </c>
      <c r="C5934" s="1" t="n">
        <v>42382.84756944444</v>
      </c>
      <c r="D5934" t="s">
        <v>19751</v>
      </c>
      <c r="E5934" t="s">
        <v>25</v>
      </c>
      <c r="F5934" t="s">
        <v>348</v>
      </c>
      <c r="G5934" t="s">
        <v>19752</v>
      </c>
      <c r="H5934" t="s">
        <v>19753</v>
      </c>
    </row>
    <row r="5935" spans="1:8">
      <c r="A5935" t="n">
        <v>5935</v>
      </c>
      <c r="B5935" t="s">
        <v>8</v>
      </c>
      <c r="C5935" s="1" t="n">
        <v>41944.86061342592</v>
      </c>
      <c r="D5935" t="s">
        <v>19754</v>
      </c>
      <c r="E5935" t="s">
        <v>3770</v>
      </c>
      <c r="F5935" t="s">
        <v>555</v>
      </c>
      <c r="G5935" t="s">
        <v>19755</v>
      </c>
      <c r="H5935" t="s">
        <v>19756</v>
      </c>
    </row>
    <row r="5936" spans="1:8">
      <c r="A5936" t="n">
        <v>5936</v>
      </c>
      <c r="B5936" t="s">
        <v>8</v>
      </c>
      <c r="C5936" s="1" t="n">
        <v>42298.89488425926</v>
      </c>
      <c r="D5936" t="s">
        <v>19757</v>
      </c>
      <c r="E5936" t="s">
        <v>15563</v>
      </c>
      <c r="F5936" t="s">
        <v>19758</v>
      </c>
      <c r="G5936" t="s">
        <v>19759</v>
      </c>
      <c r="H5936" t="s">
        <v>19760</v>
      </c>
    </row>
    <row r="5937" spans="1:8">
      <c r="A5937" t="n">
        <v>5937</v>
      </c>
      <c r="B5937" t="s">
        <v>8</v>
      </c>
      <c r="C5937" s="1" t="n">
        <v>42107.03350694444</v>
      </c>
      <c r="D5937" t="s">
        <v>19761</v>
      </c>
      <c r="E5937" t="s">
        <v>25</v>
      </c>
      <c r="F5937" t="s">
        <v>5828</v>
      </c>
      <c r="G5937" t="s">
        <v>19762</v>
      </c>
      <c r="H5937" t="s">
        <v>19763</v>
      </c>
    </row>
    <row r="5938" spans="1:8">
      <c r="A5938" t="n">
        <v>5938</v>
      </c>
      <c r="B5938" t="s">
        <v>8</v>
      </c>
      <c r="C5938" s="1" t="n">
        <v>40883.98719907407</v>
      </c>
      <c r="D5938" t="s">
        <v>19764</v>
      </c>
      <c r="E5938" t="s">
        <v>1491</v>
      </c>
      <c r="F5938" t="s">
        <v>19765</v>
      </c>
      <c r="G5938" t="s">
        <v>19766</v>
      </c>
      <c r="H5938" t="s">
        <v>19767</v>
      </c>
    </row>
    <row r="5939" spans="1:8">
      <c r="A5939" t="n">
        <v>5939</v>
      </c>
      <c r="B5939" t="s">
        <v>8</v>
      </c>
      <c r="C5939" s="1" t="n">
        <v>42075.53303240741</v>
      </c>
      <c r="D5939" t="s">
        <v>19768</v>
      </c>
      <c r="E5939" t="s">
        <v>270</v>
      </c>
      <c r="F5939" t="s">
        <v>19769</v>
      </c>
      <c r="G5939" t="s">
        <v>19770</v>
      </c>
      <c r="H5939" t="s">
        <v>19771</v>
      </c>
    </row>
    <row r="5940" spans="1:8">
      <c r="A5940" t="n">
        <v>5940</v>
      </c>
      <c r="B5940" t="s">
        <v>8</v>
      </c>
      <c r="C5940" s="1" t="n">
        <v>39735.54019675926</v>
      </c>
      <c r="D5940" t="s">
        <v>19772</v>
      </c>
      <c r="E5940" t="s">
        <v>477</v>
      </c>
      <c r="F5940" t="s">
        <v>19773</v>
      </c>
      <c r="G5940" t="s">
        <v>19774</v>
      </c>
      <c r="H5940" t="s">
        <v>19775</v>
      </c>
    </row>
    <row r="5941" spans="1:8">
      <c r="A5941" t="n">
        <v>5941</v>
      </c>
      <c r="B5941" t="s">
        <v>1</v>
      </c>
      <c r="C5941" s="1" t="n">
        <v>42308.8744212963</v>
      </c>
      <c r="D5941" t="s">
        <v>19776</v>
      </c>
      <c r="E5941" t="s">
        <v>9560</v>
      </c>
      <c r="F5941" t="s">
        <v>25</v>
      </c>
      <c r="G5941" t="s">
        <v>19777</v>
      </c>
      <c r="H5941" t="s">
        <v>19778</v>
      </c>
    </row>
    <row r="5942" spans="1:8">
      <c r="A5942" t="n">
        <v>5942</v>
      </c>
      <c r="B5942" t="s">
        <v>8</v>
      </c>
      <c r="C5942" s="1" t="n">
        <v>42250.7612962963</v>
      </c>
      <c r="D5942" t="s">
        <v>19779</v>
      </c>
      <c r="E5942" t="s">
        <v>7896</v>
      </c>
      <c r="F5942" t="s">
        <v>19780</v>
      </c>
      <c r="G5942" t="s">
        <v>19781</v>
      </c>
      <c r="H5942" t="s">
        <v>19782</v>
      </c>
    </row>
    <row r="5943" spans="1:8">
      <c r="A5943" t="n">
        <v>5943</v>
      </c>
      <c r="B5943" t="s">
        <v>8</v>
      </c>
      <c r="C5943" s="1" t="n">
        <v>42447.70649305556</v>
      </c>
      <c r="D5943" t="s">
        <v>19783</v>
      </c>
      <c r="E5943" t="s">
        <v>319</v>
      </c>
      <c r="F5943" t="s">
        <v>19784</v>
      </c>
      <c r="G5943" t="s">
        <v>19785</v>
      </c>
      <c r="H5943" t="s">
        <v>19786</v>
      </c>
    </row>
    <row r="5944" spans="1:8">
      <c r="A5944" t="n">
        <v>5944</v>
      </c>
      <c r="B5944" t="s">
        <v>8</v>
      </c>
      <c r="C5944" s="1" t="n">
        <v>42038.97934027778</v>
      </c>
      <c r="D5944" t="s">
        <v>19787</v>
      </c>
      <c r="E5944" t="s">
        <v>6629</v>
      </c>
      <c r="F5944" t="s">
        <v>19788</v>
      </c>
      <c r="G5944" t="s">
        <v>19789</v>
      </c>
      <c r="H5944" t="s">
        <v>19790</v>
      </c>
    </row>
    <row r="5945" spans="1:8">
      <c r="A5945" t="n">
        <v>5945</v>
      </c>
      <c r="B5945" t="s">
        <v>8</v>
      </c>
      <c r="C5945" s="1" t="n">
        <v>42227.13239583333</v>
      </c>
      <c r="D5945" t="s">
        <v>19791</v>
      </c>
      <c r="E5945" t="s">
        <v>7313</v>
      </c>
      <c r="F5945" t="s">
        <v>25</v>
      </c>
      <c r="G5945" t="s">
        <v>19792</v>
      </c>
      <c r="H5945" t="s">
        <v>19793</v>
      </c>
    </row>
    <row r="5946" spans="1:8">
      <c r="A5946" t="n">
        <v>5946</v>
      </c>
      <c r="B5946" t="s">
        <v>8</v>
      </c>
      <c r="C5946" s="1" t="n">
        <v>42076.77063657407</v>
      </c>
      <c r="D5946" t="s">
        <v>19794</v>
      </c>
      <c r="E5946" t="s">
        <v>25</v>
      </c>
      <c r="F5946" t="s">
        <v>7261</v>
      </c>
      <c r="G5946" t="s">
        <v>19795</v>
      </c>
      <c r="H5946" t="s">
        <v>19796</v>
      </c>
    </row>
    <row r="5947" spans="1:8">
      <c r="A5947" t="n">
        <v>5947</v>
      </c>
      <c r="B5947" t="s">
        <v>8</v>
      </c>
      <c r="C5947" s="1" t="n">
        <v>41418.63976851852</v>
      </c>
      <c r="D5947" t="s">
        <v>19797</v>
      </c>
      <c r="E5947" t="s">
        <v>12136</v>
      </c>
      <c r="F5947" t="s">
        <v>56</v>
      </c>
      <c r="G5947" t="s">
        <v>19798</v>
      </c>
      <c r="H5947" t="s">
        <v>19799</v>
      </c>
    </row>
    <row r="5948" spans="1:8">
      <c r="A5948" t="n">
        <v>5948</v>
      </c>
      <c r="B5948" t="s">
        <v>8</v>
      </c>
      <c r="C5948" s="1" t="n">
        <v>42317.70965277778</v>
      </c>
      <c r="D5948" t="s">
        <v>19800</v>
      </c>
      <c r="E5948">
        <f>?utf-8?Q?Stan=20Greenberg?= &lt;dcorps@democracycorps.com&gt;</f>
        <v/>
      </c>
      <c r="F5948" t="s">
        <v>52</v>
      </c>
      <c r="G5948">
        <f>?utf-8?Q?Retaking=20the=20Senate=3A=20Senate=20Battleground=20Poll=2C=201=20Year=20from=20Election=20Day?=</f>
        <v/>
      </c>
      <c r="H5948" t="s">
        <v>19801</v>
      </c>
    </row>
    <row r="5949" spans="1:8">
      <c r="A5949" t="n">
        <v>5949</v>
      </c>
      <c r="B5949" t="s">
        <v>8</v>
      </c>
      <c r="C5949" s="1" t="n">
        <v>42035.96348379629</v>
      </c>
      <c r="D5949" t="s">
        <v>19802</v>
      </c>
      <c r="E5949" t="s">
        <v>25</v>
      </c>
      <c r="F5949" t="s">
        <v>12252</v>
      </c>
      <c r="G5949" t="s">
        <v>19803</v>
      </c>
      <c r="H5949" t="s">
        <v>19804</v>
      </c>
    </row>
    <row r="5950" spans="1:8">
      <c r="A5950" t="n">
        <v>5950</v>
      </c>
      <c r="B5950" t="s">
        <v>1</v>
      </c>
      <c r="C5950" s="1" t="n">
        <v>42256.63752314815</v>
      </c>
      <c r="D5950" t="s">
        <v>19805</v>
      </c>
      <c r="E5950" t="s">
        <v>1677</v>
      </c>
      <c r="F5950" t="s">
        <v>6259</v>
      </c>
      <c r="G5950" t="s">
        <v>19806</v>
      </c>
      <c r="H5950" t="s">
        <v>19807</v>
      </c>
    </row>
    <row r="5951" spans="1:8">
      <c r="A5951" t="n">
        <v>5951</v>
      </c>
      <c r="B5951" t="s">
        <v>8</v>
      </c>
      <c r="C5951" s="1" t="n">
        <v>42031.8049537037</v>
      </c>
      <c r="D5951" t="s">
        <v>19808</v>
      </c>
      <c r="E5951" t="s">
        <v>19809</v>
      </c>
      <c r="F5951" t="s">
        <v>19810</v>
      </c>
      <c r="G5951" t="s">
        <v>19811</v>
      </c>
      <c r="H5951" t="s">
        <v>19812</v>
      </c>
    </row>
    <row r="5952" spans="1:8">
      <c r="A5952" t="n">
        <v>5952</v>
      </c>
      <c r="B5952" t="s">
        <v>1</v>
      </c>
      <c r="C5952" s="1" t="n">
        <v>41406.73960648148</v>
      </c>
      <c r="D5952" t="s">
        <v>19813</v>
      </c>
      <c r="E5952" t="s">
        <v>13361</v>
      </c>
      <c r="F5952" t="s">
        <v>56</v>
      </c>
      <c r="G5952" t="s">
        <v>19814</v>
      </c>
      <c r="H5952" t="s">
        <v>19815</v>
      </c>
    </row>
    <row r="5953" spans="1:8">
      <c r="A5953" t="n">
        <v>5953</v>
      </c>
      <c r="B5953" t="s">
        <v>8</v>
      </c>
      <c r="C5953" s="1" t="n">
        <v>42103.84674768519</v>
      </c>
      <c r="D5953" t="s">
        <v>19816</v>
      </c>
      <c r="E5953" t="s">
        <v>297</v>
      </c>
      <c r="F5953" t="s">
        <v>19817</v>
      </c>
      <c r="G5953" t="s">
        <v>19818</v>
      </c>
      <c r="H5953" t="s">
        <v>19819</v>
      </c>
    </row>
    <row r="5954" spans="1:8">
      <c r="A5954" t="n">
        <v>5954</v>
      </c>
      <c r="B5954" t="s">
        <v>8</v>
      </c>
      <c r="C5954" s="1" t="n">
        <v>42072.85634259259</v>
      </c>
      <c r="D5954" t="s">
        <v>19820</v>
      </c>
      <c r="E5954" t="s">
        <v>19821</v>
      </c>
      <c r="F5954" t="s">
        <v>100</v>
      </c>
      <c r="G5954" t="s">
        <v>19822</v>
      </c>
      <c r="H5954" t="s">
        <v>19823</v>
      </c>
    </row>
    <row r="5955" spans="1:8">
      <c r="A5955" t="n">
        <v>5955</v>
      </c>
      <c r="B5955" t="s">
        <v>1</v>
      </c>
      <c r="C5955" s="1" t="n">
        <v>42198.86521990741</v>
      </c>
      <c r="D5955" t="s">
        <v>19824</v>
      </c>
      <c r="E5955" t="s">
        <v>145</v>
      </c>
      <c r="F5955" t="s">
        <v>19825</v>
      </c>
      <c r="G5955" t="s">
        <v>19826</v>
      </c>
      <c r="H5955" t="s">
        <v>19827</v>
      </c>
    </row>
    <row r="5956" spans="1:8">
      <c r="A5956" t="n">
        <v>5956</v>
      </c>
      <c r="B5956" t="s">
        <v>8</v>
      </c>
      <c r="C5956" s="1" t="n">
        <v>39787.36229166666</v>
      </c>
      <c r="D5956" t="s">
        <v>19828</v>
      </c>
      <c r="E5956" t="s">
        <v>9155</v>
      </c>
      <c r="F5956" t="s">
        <v>9156</v>
      </c>
      <c r="G5956" t="s">
        <v>19829</v>
      </c>
      <c r="H5956" t="s">
        <v>19830</v>
      </c>
    </row>
    <row r="5957" spans="1:8">
      <c r="A5957" t="n">
        <v>5957</v>
      </c>
      <c r="B5957" t="s">
        <v>8</v>
      </c>
      <c r="C5957" s="1" t="n">
        <v>41877.76850694444</v>
      </c>
      <c r="D5957" t="s">
        <v>19831</v>
      </c>
      <c r="E5957" t="s">
        <v>3448</v>
      </c>
      <c r="F5957" t="s">
        <v>16816</v>
      </c>
      <c r="G5957" t="s">
        <v>19832</v>
      </c>
      <c r="H5957" t="s">
        <v>19833</v>
      </c>
    </row>
    <row r="5958" spans="1:8">
      <c r="A5958" t="n">
        <v>5958</v>
      </c>
      <c r="B5958" t="s">
        <v>1</v>
      </c>
      <c r="C5958" s="1" t="n">
        <v>42364.55164351852</v>
      </c>
      <c r="D5958" t="s">
        <v>19834</v>
      </c>
      <c r="E5958" t="s">
        <v>12032</v>
      </c>
      <c r="F5958" t="s">
        <v>56</v>
      </c>
      <c r="G5958" t="s">
        <v>19835</v>
      </c>
      <c r="H5958" t="s">
        <v>19836</v>
      </c>
    </row>
    <row r="5959" spans="1:8">
      <c r="A5959" t="n">
        <v>5959</v>
      </c>
      <c r="B5959" t="s">
        <v>8</v>
      </c>
      <c r="C5959" s="1" t="n">
        <v>42262.85171296296</v>
      </c>
      <c r="D5959" t="s">
        <v>19837</v>
      </c>
      <c r="E5959" t="s">
        <v>25</v>
      </c>
      <c r="F5959" t="s">
        <v>19838</v>
      </c>
      <c r="G5959" t="s">
        <v>19839</v>
      </c>
      <c r="H5959" t="s">
        <v>19840</v>
      </c>
    </row>
    <row r="5960" spans="1:8">
      <c r="A5960" t="n">
        <v>5960</v>
      </c>
      <c r="B5960" t="s">
        <v>1</v>
      </c>
      <c r="C5960" s="1" t="n">
        <v>42305.00028935185</v>
      </c>
      <c r="D5960" t="s">
        <v>19841</v>
      </c>
      <c r="E5960" t="s">
        <v>19842</v>
      </c>
      <c r="F5960" t="s">
        <v>56</v>
      </c>
      <c r="G5960" t="s">
        <v>19843</v>
      </c>
      <c r="H5960" t="s">
        <v>19844</v>
      </c>
    </row>
    <row r="5961" spans="1:8">
      <c r="A5961" t="n">
        <v>5961</v>
      </c>
      <c r="B5961" t="s">
        <v>8</v>
      </c>
      <c r="C5961" s="1" t="n">
        <v>39645.66148148148</v>
      </c>
      <c r="D5961" t="s">
        <v>19845</v>
      </c>
      <c r="E5961" t="s">
        <v>230</v>
      </c>
      <c r="F5961" t="s">
        <v>20</v>
      </c>
      <c r="G5961" t="s">
        <v>19846</v>
      </c>
      <c r="H5961" t="s">
        <v>19847</v>
      </c>
    </row>
    <row r="5962" spans="1:8">
      <c r="A5962" t="n">
        <v>5962</v>
      </c>
      <c r="B5962" t="s">
        <v>1</v>
      </c>
      <c r="C5962" s="1" t="n">
        <v>42422.68965277778</v>
      </c>
      <c r="D5962" t="s">
        <v>19848</v>
      </c>
      <c r="E5962" t="s">
        <v>497</v>
      </c>
      <c r="F5962" t="s">
        <v>9736</v>
      </c>
      <c r="G5962" t="s">
        <v>19849</v>
      </c>
      <c r="H5962" t="s">
        <v>19850</v>
      </c>
    </row>
    <row r="5963" spans="1:8">
      <c r="A5963" t="n">
        <v>5963</v>
      </c>
      <c r="B5963" t="s">
        <v>8</v>
      </c>
      <c r="C5963" s="1" t="n">
        <v>40557.81887731481</v>
      </c>
      <c r="D5963" t="s">
        <v>19851</v>
      </c>
      <c r="E5963" t="s">
        <v>9576</v>
      </c>
      <c r="F5963" t="s">
        <v>25</v>
      </c>
      <c r="G5963" t="s">
        <v>19852</v>
      </c>
      <c r="H5963" t="s">
        <v>19853</v>
      </c>
    </row>
    <row r="5964" spans="1:8">
      <c r="A5964" t="n">
        <v>5964</v>
      </c>
      <c r="B5964" t="s">
        <v>8</v>
      </c>
      <c r="C5964" s="1" t="n">
        <v>42269.653125</v>
      </c>
      <c r="D5964" t="s">
        <v>19854</v>
      </c>
      <c r="E5964" t="s">
        <v>9199</v>
      </c>
      <c r="F5964" t="s">
        <v>10667</v>
      </c>
      <c r="G5964" t="s">
        <v>19855</v>
      </c>
      <c r="H5964" t="s">
        <v>19856</v>
      </c>
    </row>
    <row r="5965" spans="1:8">
      <c r="A5965" t="n">
        <v>5965</v>
      </c>
      <c r="B5965" t="s">
        <v>8</v>
      </c>
      <c r="C5965" s="1" t="n">
        <v>41847.62574074074</v>
      </c>
      <c r="D5965" t="s">
        <v>19857</v>
      </c>
      <c r="E5965" t="s">
        <v>372</v>
      </c>
      <c r="F5965" t="s">
        <v>150</v>
      </c>
      <c r="G5965" t="s">
        <v>19858</v>
      </c>
      <c r="H5965" t="s">
        <v>19859</v>
      </c>
    </row>
    <row r="5966" spans="1:8">
      <c r="A5966" t="n">
        <v>5966</v>
      </c>
      <c r="B5966" t="s">
        <v>8</v>
      </c>
      <c r="C5966" s="1" t="n">
        <v>42263.93150462963</v>
      </c>
      <c r="D5966" t="s">
        <v>19860</v>
      </c>
      <c r="E5966" t="s">
        <v>739</v>
      </c>
      <c r="F5966" t="s">
        <v>25</v>
      </c>
      <c r="G5966" t="s">
        <v>19861</v>
      </c>
      <c r="H5966" t="s">
        <v>19862</v>
      </c>
    </row>
    <row r="5967" spans="1:8">
      <c r="A5967" t="n">
        <v>5967</v>
      </c>
      <c r="B5967" t="s">
        <v>8</v>
      </c>
      <c r="C5967" s="1" t="n">
        <v>39732.74199074074</v>
      </c>
      <c r="D5967" t="s">
        <v>19863</v>
      </c>
      <c r="E5967" t="s">
        <v>56</v>
      </c>
      <c r="F5967" t="s">
        <v>7127</v>
      </c>
      <c r="G5967" t="s">
        <v>19864</v>
      </c>
      <c r="H5967" t="s">
        <v>19865</v>
      </c>
    </row>
    <row r="5968" spans="1:8">
      <c r="A5968" t="n">
        <v>5968</v>
      </c>
      <c r="B5968" t="s">
        <v>8</v>
      </c>
      <c r="C5968" s="1" t="n">
        <v>42156.83122685185</v>
      </c>
      <c r="D5968" t="s">
        <v>19866</v>
      </c>
      <c r="E5968" t="s">
        <v>12078</v>
      </c>
      <c r="F5968" t="s">
        <v>19867</v>
      </c>
      <c r="G5968" t="s">
        <v>19868</v>
      </c>
      <c r="H5968" t="s">
        <v>19869</v>
      </c>
    </row>
    <row r="5969" spans="1:8">
      <c r="A5969" t="n">
        <v>5969</v>
      </c>
      <c r="B5969" t="s">
        <v>8</v>
      </c>
      <c r="C5969" s="1" t="n">
        <v>42412.24759259259</v>
      </c>
      <c r="D5969" t="s">
        <v>19870</v>
      </c>
      <c r="E5969" t="s">
        <v>9494</v>
      </c>
      <c r="F5969" t="s">
        <v>1677</v>
      </c>
      <c r="G5969" t="s">
        <v>19871</v>
      </c>
      <c r="H5969" t="s">
        <v>19872</v>
      </c>
    </row>
    <row r="5970" spans="1:8">
      <c r="A5970" t="n">
        <v>5970</v>
      </c>
      <c r="B5970" t="s">
        <v>8</v>
      </c>
      <c r="C5970" s="1" t="n">
        <v>41981.06038194444</v>
      </c>
      <c r="D5970" t="s">
        <v>19873</v>
      </c>
      <c r="E5970" t="s">
        <v>19874</v>
      </c>
      <c r="F5970" t="s">
        <v>19875</v>
      </c>
      <c r="G5970" t="s">
        <v>19876</v>
      </c>
      <c r="H5970" t="s">
        <v>19877</v>
      </c>
    </row>
    <row r="5971" spans="1:8">
      <c r="A5971" t="n">
        <v>5971</v>
      </c>
      <c r="B5971" t="s">
        <v>8</v>
      </c>
      <c r="C5971" s="1" t="n">
        <v>42395.68081018519</v>
      </c>
      <c r="D5971" t="s">
        <v>19878</v>
      </c>
      <c r="E5971" t="s">
        <v>19879</v>
      </c>
      <c r="F5971" t="s">
        <v>19880</v>
      </c>
      <c r="G5971" t="s">
        <v>19881</v>
      </c>
      <c r="H5971" t="s">
        <v>19882</v>
      </c>
    </row>
    <row r="5972" spans="1:8">
      <c r="A5972" t="n">
        <v>5972</v>
      </c>
      <c r="B5972" t="s">
        <v>8</v>
      </c>
      <c r="C5972" s="1" t="n">
        <v>42132.81351851852</v>
      </c>
      <c r="D5972" t="s">
        <v>19883</v>
      </c>
      <c r="E5972" t="s">
        <v>8823</v>
      </c>
      <c r="F5972" t="s">
        <v>19884</v>
      </c>
      <c r="G5972" t="s">
        <v>19885</v>
      </c>
      <c r="H5972" t="s">
        <v>19886</v>
      </c>
    </row>
    <row r="5973" spans="1:8">
      <c r="A5973" t="n">
        <v>5973</v>
      </c>
      <c r="B5973" t="s">
        <v>1</v>
      </c>
      <c r="C5973" s="1" t="n">
        <v>42297.7355787037</v>
      </c>
      <c r="D5973" t="s">
        <v>19887</v>
      </c>
      <c r="E5973" t="s">
        <v>19888</v>
      </c>
      <c r="F5973" t="s">
        <v>56</v>
      </c>
      <c r="G5973" t="s">
        <v>19889</v>
      </c>
      <c r="H5973" t="s">
        <v>19890</v>
      </c>
    </row>
    <row r="5974" spans="1:8">
      <c r="A5974" t="n">
        <v>5974</v>
      </c>
      <c r="B5974" t="s">
        <v>8</v>
      </c>
      <c r="C5974" s="1" t="n">
        <v>39790.98041666667</v>
      </c>
      <c r="D5974" t="s">
        <v>19891</v>
      </c>
      <c r="E5974" t="s">
        <v>19892</v>
      </c>
      <c r="F5974" t="s">
        <v>56</v>
      </c>
      <c r="G5974" t="s">
        <v>19893</v>
      </c>
      <c r="H5974" t="s">
        <v>19894</v>
      </c>
    </row>
    <row r="5975" spans="1:8">
      <c r="A5975" t="n">
        <v>5975</v>
      </c>
      <c r="B5975" t="s">
        <v>8</v>
      </c>
      <c r="C5975" s="1" t="n">
        <v>42204.46188657408</v>
      </c>
      <c r="D5975" t="s">
        <v>19895</v>
      </c>
      <c r="E5975" t="s">
        <v>8793</v>
      </c>
      <c r="F5975" t="s">
        <v>56</v>
      </c>
      <c r="G5975" t="s">
        <v>19896</v>
      </c>
      <c r="H5975" t="s">
        <v>19897</v>
      </c>
    </row>
    <row r="5976" spans="1:8">
      <c r="A5976" t="n">
        <v>5976</v>
      </c>
      <c r="B5976" t="s">
        <v>8</v>
      </c>
      <c r="C5976" s="1" t="n">
        <v>41314.09574074074</v>
      </c>
      <c r="D5976" t="s">
        <v>19898</v>
      </c>
      <c r="E5976" t="s">
        <v>19899</v>
      </c>
      <c r="F5976" t="s">
        <v>19900</v>
      </c>
      <c r="G5976" t="s"/>
      <c r="H5976" t="s">
        <v>19901</v>
      </c>
    </row>
    <row r="5977" spans="1:8">
      <c r="A5977" t="n">
        <v>5977</v>
      </c>
      <c r="B5977" t="s">
        <v>8</v>
      </c>
      <c r="C5977" s="1" t="n">
        <v>41753.79238425926</v>
      </c>
      <c r="D5977" t="s">
        <v>19902</v>
      </c>
      <c r="E5977" t="s">
        <v>25</v>
      </c>
      <c r="F5977" t="s">
        <v>6547</v>
      </c>
      <c r="G5977" t="s">
        <v>19903</v>
      </c>
      <c r="H5977" t="s">
        <v>19904</v>
      </c>
    </row>
    <row r="5978" spans="1:8">
      <c r="A5978" t="n">
        <v>5978</v>
      </c>
      <c r="B5978" t="s">
        <v>8</v>
      </c>
      <c r="C5978" s="1" t="n">
        <v>39771.79072916666</v>
      </c>
      <c r="D5978" t="s">
        <v>19905</v>
      </c>
      <c r="E5978" t="s">
        <v>19906</v>
      </c>
      <c r="F5978" t="s">
        <v>6953</v>
      </c>
      <c r="G5978" t="s">
        <v>19907</v>
      </c>
      <c r="H5978" t="s">
        <v>19908</v>
      </c>
    </row>
    <row r="5979" spans="1:8">
      <c r="A5979" t="n">
        <v>5979</v>
      </c>
      <c r="B5979" t="s">
        <v>8</v>
      </c>
      <c r="C5979" s="1" t="n">
        <v>42356.86559027778</v>
      </c>
      <c r="D5979" t="s">
        <v>19909</v>
      </c>
      <c r="E5979" t="s">
        <v>19910</v>
      </c>
      <c r="F5979" t="s">
        <v>19911</v>
      </c>
      <c r="G5979" t="s">
        <v>19912</v>
      </c>
      <c r="H5979" t="s">
        <v>19913</v>
      </c>
    </row>
    <row r="5980" spans="1:8">
      <c r="A5980" t="n">
        <v>5980</v>
      </c>
      <c r="B5980" t="s">
        <v>8</v>
      </c>
      <c r="C5980" s="1" t="n">
        <v>42364.11201388889</v>
      </c>
      <c r="D5980" t="s">
        <v>19914</v>
      </c>
      <c r="E5980" t="s">
        <v>7419</v>
      </c>
      <c r="F5980" t="s">
        <v>3233</v>
      </c>
      <c r="G5980" t="s">
        <v>19915</v>
      </c>
      <c r="H5980" t="s">
        <v>19916</v>
      </c>
    </row>
    <row r="5981" spans="1:8">
      <c r="A5981" t="n">
        <v>5981</v>
      </c>
      <c r="B5981" t="s">
        <v>8</v>
      </c>
      <c r="C5981" s="1" t="n">
        <v>42255.66104166667</v>
      </c>
      <c r="D5981" t="s">
        <v>19917</v>
      </c>
      <c r="E5981" t="s">
        <v>19918</v>
      </c>
      <c r="F5981" t="s">
        <v>6700</v>
      </c>
      <c r="G5981" t="s">
        <v>19919</v>
      </c>
      <c r="H5981" t="s">
        <v>19920</v>
      </c>
    </row>
    <row r="5982" spans="1:8">
      <c r="A5982" t="n">
        <v>5982</v>
      </c>
      <c r="B5982" t="s">
        <v>8</v>
      </c>
      <c r="C5982" s="1" t="n">
        <v>42342.09850694444</v>
      </c>
      <c r="D5982" t="s">
        <v>19921</v>
      </c>
      <c r="E5982" t="s">
        <v>19922</v>
      </c>
      <c r="F5982" t="s">
        <v>25</v>
      </c>
      <c r="G5982" t="s">
        <v>19923</v>
      </c>
      <c r="H5982" t="s">
        <v>19924</v>
      </c>
    </row>
    <row r="5983" spans="1:8">
      <c r="A5983" t="n">
        <v>5983</v>
      </c>
      <c r="B5983" t="s">
        <v>8</v>
      </c>
      <c r="C5983" s="1" t="n">
        <v>39730.57895833333</v>
      </c>
      <c r="D5983" t="s">
        <v>19925</v>
      </c>
      <c r="E5983" t="s">
        <v>3045</v>
      </c>
      <c r="F5983" t="s">
        <v>19926</v>
      </c>
      <c r="G5983" t="s">
        <v>19927</v>
      </c>
      <c r="H5983" t="s">
        <v>19928</v>
      </c>
    </row>
    <row r="5984" spans="1:8">
      <c r="A5984" t="n">
        <v>5984</v>
      </c>
      <c r="B5984" t="s">
        <v>8</v>
      </c>
      <c r="C5984" s="1" t="n">
        <v>42059.97174768519</v>
      </c>
      <c r="D5984" t="s">
        <v>19929</v>
      </c>
      <c r="E5984" t="s">
        <v>25</v>
      </c>
      <c r="F5984" t="s">
        <v>1238</v>
      </c>
      <c r="G5984" t="s">
        <v>19930</v>
      </c>
      <c r="H5984" t="s">
        <v>19931</v>
      </c>
    </row>
    <row r="5985" spans="1:8">
      <c r="A5985" t="n">
        <v>5985</v>
      </c>
      <c r="B5985" t="s">
        <v>1</v>
      </c>
      <c r="C5985" s="1" t="n">
        <v>42062.97137731482</v>
      </c>
      <c r="D5985" t="s">
        <v>19932</v>
      </c>
      <c r="E5985" t="s">
        <v>19933</v>
      </c>
      <c r="F5985" t="s">
        <v>25</v>
      </c>
      <c r="G5985" t="s">
        <v>5888</v>
      </c>
      <c r="H5985" t="s">
        <v>19934</v>
      </c>
    </row>
    <row r="5986" spans="1:8">
      <c r="A5986" t="n">
        <v>5986</v>
      </c>
      <c r="B5986" t="s">
        <v>8</v>
      </c>
      <c r="C5986" s="1" t="n">
        <v>42443.67040509259</v>
      </c>
      <c r="D5986" t="s">
        <v>19935</v>
      </c>
      <c r="E5986" t="s">
        <v>19936</v>
      </c>
      <c r="F5986" t="s">
        <v>2394</v>
      </c>
      <c r="G5986" t="s">
        <v>19937</v>
      </c>
      <c r="H5986" t="s">
        <v>19938</v>
      </c>
    </row>
    <row r="5987" spans="1:8">
      <c r="A5987" t="n">
        <v>5987</v>
      </c>
      <c r="B5987" t="s">
        <v>1</v>
      </c>
      <c r="C5987" s="1" t="n">
        <v>42411.22268518519</v>
      </c>
      <c r="D5987" t="s">
        <v>19939</v>
      </c>
      <c r="E5987" t="s">
        <v>931</v>
      </c>
      <c r="F5987" t="s">
        <v>10327</v>
      </c>
      <c r="G5987" t="s">
        <v>14806</v>
      </c>
      <c r="H5987" t="s">
        <v>19940</v>
      </c>
    </row>
    <row r="5988" spans="1:8">
      <c r="A5988" t="n">
        <v>5988</v>
      </c>
      <c r="B5988" t="s">
        <v>8</v>
      </c>
      <c r="C5988" s="1" t="n">
        <v>42109.92917824074</v>
      </c>
      <c r="D5988" t="s">
        <v>19941</v>
      </c>
      <c r="E5988" t="s">
        <v>25</v>
      </c>
      <c r="F5988" t="s">
        <v>19942</v>
      </c>
      <c r="G5988" t="s">
        <v>19943</v>
      </c>
      <c r="H5988" t="s">
        <v>19944</v>
      </c>
    </row>
    <row r="5989" spans="1:8">
      <c r="A5989" t="n">
        <v>5989</v>
      </c>
      <c r="B5989" t="s">
        <v>8</v>
      </c>
      <c r="C5989" s="1" t="n">
        <v>42379.80023148148</v>
      </c>
      <c r="D5989" t="s">
        <v>19945</v>
      </c>
      <c r="E5989" t="s">
        <v>25</v>
      </c>
      <c r="F5989" t="s">
        <v>19946</v>
      </c>
      <c r="G5989" t="s">
        <v>19947</v>
      </c>
      <c r="H5989" t="s">
        <v>19948</v>
      </c>
    </row>
    <row r="5990" spans="1:8">
      <c r="A5990" t="n">
        <v>5990</v>
      </c>
      <c r="B5990" t="s">
        <v>8</v>
      </c>
      <c r="C5990" s="1" t="n">
        <v>42062.99663194444</v>
      </c>
      <c r="D5990" t="s">
        <v>19949</v>
      </c>
      <c r="E5990" t="s">
        <v>4140</v>
      </c>
      <c r="F5990" t="s">
        <v>19950</v>
      </c>
      <c r="G5990" t="s">
        <v>19951</v>
      </c>
      <c r="H5990" t="s">
        <v>19952</v>
      </c>
    </row>
    <row r="5991" spans="1:8">
      <c r="A5991" t="n">
        <v>5991</v>
      </c>
      <c r="B5991" t="s">
        <v>8</v>
      </c>
      <c r="C5991" s="1" t="n">
        <v>39636.64398148148</v>
      </c>
      <c r="D5991" t="s">
        <v>19953</v>
      </c>
      <c r="E5991" t="s">
        <v>230</v>
      </c>
      <c r="F5991" t="s">
        <v>20</v>
      </c>
      <c r="G5991" t="s">
        <v>19954</v>
      </c>
      <c r="H5991" t="s">
        <v>19955</v>
      </c>
    </row>
    <row r="5992" spans="1:8">
      <c r="A5992" t="n">
        <v>5992</v>
      </c>
      <c r="B5992" t="s">
        <v>8</v>
      </c>
      <c r="C5992" s="1" t="n">
        <v>42286.12179398148</v>
      </c>
      <c r="D5992" t="s">
        <v>19956</v>
      </c>
      <c r="E5992" t="s">
        <v>24</v>
      </c>
      <c r="F5992" t="s">
        <v>25</v>
      </c>
      <c r="G5992" t="s">
        <v>15940</v>
      </c>
      <c r="H5992" t="s">
        <v>19957</v>
      </c>
    </row>
    <row r="5993" spans="1:8">
      <c r="A5993" t="n">
        <v>5993</v>
      </c>
      <c r="B5993" t="s">
        <v>1</v>
      </c>
      <c r="C5993" s="1" t="n">
        <v>42178.07092592592</v>
      </c>
      <c r="D5993" t="s">
        <v>19958</v>
      </c>
      <c r="E5993" t="s">
        <v>92</v>
      </c>
      <c r="F5993" t="s">
        <v>8406</v>
      </c>
      <c r="G5993" t="s">
        <v>19959</v>
      </c>
      <c r="H5993" t="s">
        <v>19960</v>
      </c>
    </row>
    <row r="5994" spans="1:8">
      <c r="A5994" t="n">
        <v>5994</v>
      </c>
      <c r="B5994" t="s">
        <v>1</v>
      </c>
      <c r="C5994" s="1" t="n">
        <v>42335.59944444444</v>
      </c>
      <c r="D5994" t="s">
        <v>19961</v>
      </c>
      <c r="E5994" t="s">
        <v>1355</v>
      </c>
      <c r="F5994" t="s">
        <v>56</v>
      </c>
      <c r="G5994" t="s">
        <v>19962</v>
      </c>
      <c r="H5994" t="s">
        <v>19963</v>
      </c>
    </row>
    <row r="5995" spans="1:8">
      <c r="A5995" t="n">
        <v>5995</v>
      </c>
      <c r="B5995" t="s">
        <v>8</v>
      </c>
      <c r="C5995" s="1" t="n">
        <v>42226.95936342593</v>
      </c>
      <c r="D5995" t="s">
        <v>19964</v>
      </c>
      <c r="E5995" t="s">
        <v>19965</v>
      </c>
      <c r="F5995" t="s">
        <v>19966</v>
      </c>
      <c r="G5995" t="s">
        <v>19967</v>
      </c>
      <c r="H5995" t="s">
        <v>19968</v>
      </c>
    </row>
    <row r="5996" spans="1:8">
      <c r="A5996" t="n">
        <v>5996</v>
      </c>
      <c r="B5996" t="s">
        <v>8</v>
      </c>
      <c r="C5996" s="1" t="n">
        <v>42209.61326388889</v>
      </c>
      <c r="D5996" t="s">
        <v>19969</v>
      </c>
      <c r="E5996" t="s">
        <v>19970</v>
      </c>
      <c r="F5996" t="s">
        <v>931</v>
      </c>
      <c r="G5996" t="s">
        <v>19971</v>
      </c>
      <c r="H5996" t="s">
        <v>19972</v>
      </c>
    </row>
    <row r="5997" spans="1:8">
      <c r="A5997" t="n">
        <v>5997</v>
      </c>
      <c r="B5997" t="s">
        <v>8</v>
      </c>
      <c r="C5997" s="1" t="n">
        <v>42354.81488425926</v>
      </c>
      <c r="D5997" t="s">
        <v>19973</v>
      </c>
      <c r="E5997" t="s">
        <v>19910</v>
      </c>
      <c r="F5997" t="s">
        <v>19974</v>
      </c>
      <c r="G5997" t="s">
        <v>19975</v>
      </c>
      <c r="H5997" t="s">
        <v>19976</v>
      </c>
    </row>
    <row r="5998" spans="1:8">
      <c r="A5998" t="n">
        <v>5998</v>
      </c>
      <c r="B5998" t="s">
        <v>8</v>
      </c>
      <c r="C5998" s="1" t="n">
        <v>41745.65210648148</v>
      </c>
      <c r="D5998" t="s">
        <v>19977</v>
      </c>
      <c r="E5998" t="s">
        <v>19978</v>
      </c>
      <c r="F5998" t="s">
        <v>387</v>
      </c>
      <c r="G5998" t="s">
        <v>19979</v>
      </c>
      <c r="H5998" t="s">
        <v>19980</v>
      </c>
    </row>
    <row r="5999" spans="1:8">
      <c r="A5999" t="n">
        <v>5999</v>
      </c>
      <c r="B5999" t="s">
        <v>8</v>
      </c>
      <c r="C5999" s="1" t="n">
        <v>42002.43077546296</v>
      </c>
      <c r="D5999" t="s">
        <v>19981</v>
      </c>
      <c r="E5999" t="s">
        <v>6203</v>
      </c>
      <c r="F5999" t="s">
        <v>6203</v>
      </c>
      <c r="G5999" t="s">
        <v>19982</v>
      </c>
      <c r="H5999" t="s">
        <v>19983</v>
      </c>
    </row>
    <row r="6000" spans="1:8">
      <c r="A6000" t="n">
        <v>6000</v>
      </c>
      <c r="B6000" t="s">
        <v>1</v>
      </c>
      <c r="C6000" s="1" t="n">
        <v>42146.019375</v>
      </c>
      <c r="D6000" t="s">
        <v>19984</v>
      </c>
      <c r="E6000" t="s">
        <v>1731</v>
      </c>
      <c r="F6000" t="s">
        <v>30</v>
      </c>
      <c r="G6000" t="s">
        <v>19985</v>
      </c>
      <c r="H6000" t="s">
        <v>19986</v>
      </c>
    </row>
    <row r="6001" spans="1:8">
      <c r="A6001" t="n">
        <v>6001</v>
      </c>
      <c r="B6001" t="s">
        <v>8</v>
      </c>
      <c r="C6001" s="1" t="n">
        <v>41658.89357638889</v>
      </c>
      <c r="D6001" t="s">
        <v>19987</v>
      </c>
      <c r="E6001" t="s">
        <v>7089</v>
      </c>
      <c r="F6001" t="s">
        <v>25</v>
      </c>
      <c r="G6001" t="s">
        <v>13387</v>
      </c>
      <c r="H6001" t="s">
        <v>19988</v>
      </c>
    </row>
    <row r="6002" spans="1:8">
      <c r="A6002" t="n">
        <v>6002</v>
      </c>
      <c r="B6002" t="s">
        <v>1</v>
      </c>
      <c r="C6002" s="1" t="n">
        <v>41994.18608796296</v>
      </c>
      <c r="D6002" t="s">
        <v>19989</v>
      </c>
      <c r="E6002" t="s">
        <v>7710</v>
      </c>
      <c r="F6002" t="s">
        <v>9281</v>
      </c>
      <c r="G6002" t="s">
        <v>19990</v>
      </c>
      <c r="H6002" t="s">
        <v>19991</v>
      </c>
    </row>
    <row r="6003" spans="1:8">
      <c r="A6003" t="n">
        <v>6003</v>
      </c>
      <c r="B6003" t="s">
        <v>8</v>
      </c>
      <c r="C6003" s="1" t="n">
        <v>42232.03538194444</v>
      </c>
      <c r="D6003" t="s">
        <v>19992</v>
      </c>
      <c r="E6003" t="s">
        <v>2099</v>
      </c>
      <c r="F6003" t="s">
        <v>25</v>
      </c>
      <c r="G6003" t="s">
        <v>19993</v>
      </c>
      <c r="H6003" t="s">
        <v>19994</v>
      </c>
    </row>
    <row r="6004" spans="1:8">
      <c r="A6004" t="n">
        <v>6004</v>
      </c>
      <c r="B6004" t="s">
        <v>8</v>
      </c>
      <c r="C6004" s="1" t="n">
        <v>42079.58253472222</v>
      </c>
      <c r="D6004" t="s">
        <v>19995</v>
      </c>
      <c r="E6004" t="s">
        <v>25</v>
      </c>
      <c r="F6004" t="s">
        <v>2099</v>
      </c>
      <c r="G6004" t="s">
        <v>19996</v>
      </c>
      <c r="H6004" t="s">
        <v>19997</v>
      </c>
    </row>
    <row r="6005" spans="1:8">
      <c r="A6005" t="n">
        <v>6005</v>
      </c>
      <c r="B6005" t="s">
        <v>1</v>
      </c>
      <c r="C6005" s="1" t="n">
        <v>42430.92857638889</v>
      </c>
      <c r="D6005" t="s">
        <v>19998</v>
      </c>
      <c r="E6005" t="s">
        <v>145</v>
      </c>
      <c r="F6005" t="s">
        <v>19999</v>
      </c>
      <c r="G6005" t="s">
        <v>20000</v>
      </c>
      <c r="H6005" t="s">
        <v>20001</v>
      </c>
    </row>
    <row r="6006" spans="1:8">
      <c r="A6006" t="n">
        <v>6006</v>
      </c>
      <c r="B6006" t="s">
        <v>8</v>
      </c>
      <c r="C6006" s="1" t="n">
        <v>41101.88525462963</v>
      </c>
      <c r="D6006" t="s">
        <v>20002</v>
      </c>
      <c r="E6006" t="s">
        <v>484</v>
      </c>
      <c r="F6006" t="s">
        <v>20003</v>
      </c>
      <c r="G6006" t="s">
        <v>19336</v>
      </c>
      <c r="H6006" t="s">
        <v>20004</v>
      </c>
    </row>
    <row r="6007" spans="1:8">
      <c r="A6007" t="n">
        <v>6008</v>
      </c>
      <c r="B6007" t="s">
        <v>1</v>
      </c>
      <c r="C6007" s="1" t="n">
        <v>42409.95574074074</v>
      </c>
      <c r="D6007" t="s">
        <v>20005</v>
      </c>
      <c r="E6007" t="s">
        <v>10529</v>
      </c>
      <c r="F6007" t="s">
        <v>25</v>
      </c>
      <c r="G6007" t="s">
        <v>20006</v>
      </c>
      <c r="H6007" t="s">
        <v>20007</v>
      </c>
    </row>
    <row r="6008" spans="1:8">
      <c r="A6008" t="n">
        <v>6009</v>
      </c>
      <c r="B6008" t="s">
        <v>8</v>
      </c>
      <c r="C6008" s="1" t="n">
        <v>42252.79358796297</v>
      </c>
      <c r="D6008" t="s">
        <v>20008</v>
      </c>
      <c r="E6008" t="s">
        <v>6203</v>
      </c>
      <c r="F6008" t="s">
        <v>25</v>
      </c>
      <c r="G6008" t="s">
        <v>20009</v>
      </c>
      <c r="H6008" t="s">
        <v>20010</v>
      </c>
    </row>
    <row r="6009" spans="1:8">
      <c r="A6009" t="n">
        <v>6010</v>
      </c>
      <c r="B6009" t="s">
        <v>8</v>
      </c>
      <c r="C6009" s="1" t="n">
        <v>42101.03541666667</v>
      </c>
      <c r="D6009" t="s">
        <v>20011</v>
      </c>
      <c r="E6009" t="s">
        <v>6629</v>
      </c>
      <c r="F6009" t="s">
        <v>12855</v>
      </c>
      <c r="G6009" t="s">
        <v>20012</v>
      </c>
      <c r="H6009" t="s">
        <v>20013</v>
      </c>
    </row>
    <row r="6010" spans="1:8">
      <c r="A6010" t="n">
        <v>6011</v>
      </c>
      <c r="B6010" t="s">
        <v>8</v>
      </c>
      <c r="C6010" s="1" t="n">
        <v>41801.93653935185</v>
      </c>
      <c r="D6010" t="s">
        <v>20014</v>
      </c>
      <c r="E6010" t="s">
        <v>11114</v>
      </c>
      <c r="F6010" t="s">
        <v>25</v>
      </c>
      <c r="G6010" t="s">
        <v>20015</v>
      </c>
      <c r="H6010" t="s">
        <v>20016</v>
      </c>
    </row>
    <row r="6011" spans="1:8">
      <c r="A6011" t="n">
        <v>6012</v>
      </c>
      <c r="B6011" t="s">
        <v>8</v>
      </c>
      <c r="C6011" s="1" t="n">
        <v>42128.12208333334</v>
      </c>
      <c r="D6011" t="s">
        <v>20017</v>
      </c>
      <c r="E6011" t="s">
        <v>146</v>
      </c>
      <c r="F6011" t="s">
        <v>266</v>
      </c>
      <c r="G6011" t="s">
        <v>4406</v>
      </c>
      <c r="H6011" t="s">
        <v>20018</v>
      </c>
    </row>
    <row r="6012" spans="1:8">
      <c r="A6012" t="n">
        <v>6013</v>
      </c>
      <c r="B6012" t="s">
        <v>1</v>
      </c>
      <c r="C6012" s="1" t="n">
        <v>42186.02244212963</v>
      </c>
      <c r="D6012" t="s">
        <v>20019</v>
      </c>
      <c r="E6012" t="s">
        <v>209</v>
      </c>
      <c r="F6012" t="s">
        <v>20020</v>
      </c>
      <c r="G6012" t="s">
        <v>20021</v>
      </c>
      <c r="H6012" t="s">
        <v>20022</v>
      </c>
    </row>
    <row r="6013" spans="1:8">
      <c r="A6013" t="n">
        <v>6014</v>
      </c>
      <c r="B6013" t="s">
        <v>8</v>
      </c>
      <c r="C6013" s="1" t="n">
        <v>42299.100625</v>
      </c>
      <c r="D6013" t="s">
        <v>20023</v>
      </c>
      <c r="E6013" t="s">
        <v>12643</v>
      </c>
      <c r="F6013" t="s">
        <v>20024</v>
      </c>
      <c r="G6013" t="s">
        <v>20025</v>
      </c>
      <c r="H6013" t="s">
        <v>20026</v>
      </c>
    </row>
    <row r="6014" spans="1:8">
      <c r="A6014" t="n">
        <v>6015</v>
      </c>
      <c r="B6014" t="s">
        <v>8</v>
      </c>
      <c r="C6014" s="1" t="n">
        <v>42116.82523148148</v>
      </c>
      <c r="D6014" t="s">
        <v>20027</v>
      </c>
      <c r="E6014" t="s">
        <v>24</v>
      </c>
      <c r="F6014" t="s">
        <v>25</v>
      </c>
      <c r="G6014" t="s">
        <v>20028</v>
      </c>
      <c r="H6014" t="s">
        <v>20029</v>
      </c>
    </row>
    <row r="6015" spans="1:8">
      <c r="A6015" t="n">
        <v>6016</v>
      </c>
      <c r="B6015" t="s">
        <v>1</v>
      </c>
      <c r="C6015" s="1" t="n">
        <v>42253.90878472223</v>
      </c>
      <c r="D6015" t="s">
        <v>20030</v>
      </c>
      <c r="E6015" t="s">
        <v>348</v>
      </c>
      <c r="F6015" t="s">
        <v>24</v>
      </c>
      <c r="G6015" t="s">
        <v>20031</v>
      </c>
      <c r="H6015" t="s">
        <v>20032</v>
      </c>
    </row>
    <row r="6016" spans="1:8">
      <c r="A6016" t="n">
        <v>6017</v>
      </c>
      <c r="B6016" t="s">
        <v>8</v>
      </c>
      <c r="C6016" s="1" t="n">
        <v>42247.57796296296</v>
      </c>
      <c r="D6016" t="s">
        <v>20033</v>
      </c>
      <c r="E6016" t="s">
        <v>3448</v>
      </c>
      <c r="F6016" t="s">
        <v>3449</v>
      </c>
      <c r="G6016" t="s">
        <v>20034</v>
      </c>
      <c r="H6016" t="s">
        <v>20035</v>
      </c>
    </row>
    <row r="6017" spans="1:8">
      <c r="A6017" t="n">
        <v>6018</v>
      </c>
      <c r="B6017" t="s">
        <v>8</v>
      </c>
      <c r="C6017" s="1" t="n">
        <v>39584.59164351852</v>
      </c>
      <c r="D6017" t="s">
        <v>20036</v>
      </c>
      <c r="E6017" t="s">
        <v>926</v>
      </c>
      <c r="F6017" t="s">
        <v>20037</v>
      </c>
      <c r="G6017" t="s">
        <v>20038</v>
      </c>
      <c r="H6017" t="s">
        <v>20039</v>
      </c>
    </row>
    <row r="6018" spans="1:8">
      <c r="A6018" t="n">
        <v>6019</v>
      </c>
      <c r="B6018" t="s">
        <v>1</v>
      </c>
      <c r="C6018" s="1" t="n">
        <v>42086.6728125</v>
      </c>
      <c r="D6018" t="s">
        <v>20040</v>
      </c>
      <c r="E6018" t="s">
        <v>48</v>
      </c>
      <c r="F6018" t="s">
        <v>25</v>
      </c>
      <c r="G6018" t="s">
        <v>20041</v>
      </c>
      <c r="H6018" t="s">
        <v>20042</v>
      </c>
    </row>
    <row r="6019" spans="1:8">
      <c r="A6019" t="n">
        <v>6020</v>
      </c>
      <c r="B6019" t="s">
        <v>1</v>
      </c>
      <c r="C6019" s="1" t="n">
        <v>42299.08012731482</v>
      </c>
      <c r="D6019" t="s">
        <v>20043</v>
      </c>
      <c r="E6019" t="s">
        <v>30</v>
      </c>
      <c r="F6019" t="s">
        <v>381</v>
      </c>
      <c r="G6019" t="s">
        <v>13820</v>
      </c>
      <c r="H6019" t="s">
        <v>20044</v>
      </c>
    </row>
    <row r="6020" spans="1:8">
      <c r="A6020" t="n">
        <v>6021</v>
      </c>
      <c r="B6020" t="s">
        <v>8</v>
      </c>
      <c r="C6020" s="1" t="n">
        <v>42333.00938657407</v>
      </c>
      <c r="D6020" t="s">
        <v>20045</v>
      </c>
      <c r="E6020" t="s">
        <v>20046</v>
      </c>
      <c r="F6020" t="s">
        <v>555</v>
      </c>
      <c r="G6020" t="s">
        <v>20047</v>
      </c>
      <c r="H6020" t="s">
        <v>20048</v>
      </c>
    </row>
    <row r="6021" spans="1:8">
      <c r="A6021" t="n">
        <v>6022</v>
      </c>
      <c r="B6021" t="s">
        <v>8</v>
      </c>
      <c r="C6021" s="1" t="n">
        <v>41510.94327546296</v>
      </c>
      <c r="D6021" t="s">
        <v>20049</v>
      </c>
      <c r="E6021" t="s">
        <v>559</v>
      </c>
      <c r="F6021" t="s">
        <v>20050</v>
      </c>
      <c r="G6021" t="s">
        <v>561</v>
      </c>
      <c r="H6021" t="s">
        <v>20051</v>
      </c>
    </row>
    <row r="6022" spans="1:8">
      <c r="A6022" t="n">
        <v>6023</v>
      </c>
      <c r="B6022" t="s">
        <v>8</v>
      </c>
      <c r="C6022" s="1" t="n">
        <v>42103.98585648148</v>
      </c>
      <c r="D6022" t="s">
        <v>20052</v>
      </c>
      <c r="E6022" t="s">
        <v>749</v>
      </c>
      <c r="F6022" t="s">
        <v>20053</v>
      </c>
      <c r="G6022" t="s">
        <v>2686</v>
      </c>
      <c r="H6022" t="s">
        <v>20054</v>
      </c>
    </row>
    <row r="6023" spans="1:8">
      <c r="A6023" t="n">
        <v>6024</v>
      </c>
      <c r="B6023" t="s">
        <v>8</v>
      </c>
      <c r="C6023" s="1" t="n">
        <v>39744.65557870371</v>
      </c>
      <c r="D6023" t="s">
        <v>20055</v>
      </c>
      <c r="E6023" t="s">
        <v>56</v>
      </c>
      <c r="F6023" t="s">
        <v>56</v>
      </c>
      <c r="G6023" t="s">
        <v>20056</v>
      </c>
      <c r="H6023" t="s">
        <v>20057</v>
      </c>
    </row>
    <row r="6024" spans="1:8">
      <c r="A6024" t="n">
        <v>6025</v>
      </c>
      <c r="B6024" t="s">
        <v>1</v>
      </c>
      <c r="C6024" s="1" t="n">
        <v>42184.88034722222</v>
      </c>
      <c r="D6024" t="s">
        <v>20058</v>
      </c>
      <c r="E6024" t="s">
        <v>20059</v>
      </c>
      <c r="F6024" t="s">
        <v>25</v>
      </c>
      <c r="G6024" t="s">
        <v>20060</v>
      </c>
      <c r="H6024" t="s">
        <v>20061</v>
      </c>
    </row>
    <row r="6025" spans="1:8">
      <c r="A6025" t="n">
        <v>6026</v>
      </c>
      <c r="B6025" t="s">
        <v>8</v>
      </c>
      <c r="C6025" s="1" t="n">
        <v>42152.74715277777</v>
      </c>
      <c r="D6025" t="s">
        <v>20062</v>
      </c>
      <c r="E6025" t="s">
        <v>20063</v>
      </c>
      <c r="F6025" t="s">
        <v>25</v>
      </c>
      <c r="G6025" t="s">
        <v>13387</v>
      </c>
      <c r="H6025" t="s">
        <v>20064</v>
      </c>
    </row>
    <row r="6026" spans="1:8">
      <c r="A6026" t="n">
        <v>6027</v>
      </c>
      <c r="B6026" t="s">
        <v>8</v>
      </c>
      <c r="C6026" s="1" t="n">
        <v>39948.64662037037</v>
      </c>
      <c r="D6026" t="s">
        <v>20065</v>
      </c>
      <c r="E6026" t="s">
        <v>19</v>
      </c>
      <c r="F6026" t="s">
        <v>20</v>
      </c>
      <c r="G6026" t="s">
        <v>20066</v>
      </c>
      <c r="H6026" t="s">
        <v>20067</v>
      </c>
    </row>
    <row r="6027" spans="1:8">
      <c r="A6027" t="n">
        <v>6028</v>
      </c>
      <c r="B6027" t="s">
        <v>8</v>
      </c>
      <c r="C6027" s="1" t="n">
        <v>41955.59612268519</v>
      </c>
      <c r="D6027" t="s">
        <v>20068</v>
      </c>
      <c r="E6027" t="s">
        <v>20069</v>
      </c>
      <c r="F6027" t="s">
        <v>4078</v>
      </c>
      <c r="G6027" t="s">
        <v>20070</v>
      </c>
      <c r="H6027" t="s">
        <v>20071</v>
      </c>
    </row>
    <row r="6028" spans="1:8">
      <c r="A6028" t="n">
        <v>6029</v>
      </c>
      <c r="B6028" t="s">
        <v>1</v>
      </c>
      <c r="C6028" s="1" t="n">
        <v>42287.57341435185</v>
      </c>
      <c r="D6028" t="s">
        <v>20072</v>
      </c>
      <c r="E6028" t="s">
        <v>348</v>
      </c>
      <c r="F6028" t="s">
        <v>25</v>
      </c>
      <c r="G6028" t="s">
        <v>20073</v>
      </c>
      <c r="H6028" t="s">
        <v>20074</v>
      </c>
    </row>
    <row r="6029" spans="1:8">
      <c r="A6029" t="n">
        <v>6030</v>
      </c>
      <c r="B6029" t="s">
        <v>8</v>
      </c>
      <c r="C6029" s="1" t="n">
        <v>39688.78641203704</v>
      </c>
      <c r="D6029" t="s">
        <v>20075</v>
      </c>
      <c r="E6029" t="s">
        <v>20076</v>
      </c>
      <c r="F6029" t="s">
        <v>56</v>
      </c>
      <c r="G6029" t="s">
        <v>20077</v>
      </c>
      <c r="H6029" t="s">
        <v>20078</v>
      </c>
    </row>
    <row r="6030" spans="1:8">
      <c r="A6030" t="n">
        <v>6031</v>
      </c>
      <c r="B6030" t="s">
        <v>8</v>
      </c>
      <c r="C6030" s="1" t="n">
        <v>39745.59766203703</v>
      </c>
      <c r="D6030" t="s">
        <v>20079</v>
      </c>
      <c r="E6030" t="s">
        <v>20080</v>
      </c>
      <c r="F6030" t="s">
        <v>56</v>
      </c>
      <c r="G6030" t="s">
        <v>20081</v>
      </c>
      <c r="H6030" t="s">
        <v>20082</v>
      </c>
    </row>
    <row r="6031" spans="1:8">
      <c r="A6031" t="n">
        <v>6032</v>
      </c>
      <c r="B6031" t="s">
        <v>8</v>
      </c>
      <c r="C6031" s="1" t="n">
        <v>42349.86640046296</v>
      </c>
      <c r="D6031" t="s">
        <v>20083</v>
      </c>
      <c r="E6031" t="s">
        <v>2099</v>
      </c>
      <c r="F6031" t="s">
        <v>25</v>
      </c>
      <c r="G6031" t="s">
        <v>12776</v>
      </c>
      <c r="H6031" t="s">
        <v>20084</v>
      </c>
    </row>
    <row r="6032" spans="1:8">
      <c r="A6032" t="n">
        <v>6033</v>
      </c>
      <c r="B6032" t="s">
        <v>1</v>
      </c>
      <c r="C6032" s="1" t="n">
        <v>41909.1830787037</v>
      </c>
      <c r="D6032" t="s">
        <v>20085</v>
      </c>
      <c r="E6032" t="s">
        <v>20086</v>
      </c>
      <c r="G6032" t="s">
        <v>20087</v>
      </c>
      <c r="H6032" t="s">
        <v>20088</v>
      </c>
    </row>
    <row r="6033" spans="1:8">
      <c r="A6033" t="n">
        <v>6034</v>
      </c>
      <c r="B6033" t="s">
        <v>8</v>
      </c>
      <c r="C6033" s="1" t="n">
        <v>42122.01421296296</v>
      </c>
      <c r="D6033" t="s">
        <v>20089</v>
      </c>
      <c r="E6033" t="s">
        <v>20090</v>
      </c>
      <c r="F6033" t="s">
        <v>25</v>
      </c>
      <c r="G6033" t="s">
        <v>20091</v>
      </c>
      <c r="H6033" t="s">
        <v>20092</v>
      </c>
    </row>
    <row r="6034" spans="1:8">
      <c r="A6034" t="n">
        <v>6035</v>
      </c>
      <c r="B6034" t="s">
        <v>8</v>
      </c>
      <c r="C6034" s="1" t="n">
        <v>42244.96966435185</v>
      </c>
      <c r="D6034" t="s">
        <v>20093</v>
      </c>
      <c r="E6034" t="s">
        <v>7896</v>
      </c>
      <c r="F6034" t="s">
        <v>20094</v>
      </c>
      <c r="G6034" t="s">
        <v>20095</v>
      </c>
      <c r="H6034" t="s">
        <v>20096</v>
      </c>
    </row>
    <row r="6035" spans="1:8">
      <c r="A6035" t="n">
        <v>6036</v>
      </c>
      <c r="B6035" t="s">
        <v>8</v>
      </c>
      <c r="C6035" s="1" t="n">
        <v>42022.69314814815</v>
      </c>
      <c r="D6035" t="s">
        <v>20097</v>
      </c>
      <c r="E6035" t="s">
        <v>179</v>
      </c>
      <c r="F6035" t="s">
        <v>25</v>
      </c>
      <c r="G6035" t="s">
        <v>20098</v>
      </c>
      <c r="H6035" t="s">
        <v>20099</v>
      </c>
    </row>
    <row r="6036" spans="1:8">
      <c r="A6036" t="n">
        <v>6037</v>
      </c>
      <c r="B6036" t="s">
        <v>1</v>
      </c>
      <c r="C6036" s="1" t="n">
        <v>42325.76527777778</v>
      </c>
      <c r="D6036" t="s">
        <v>20100</v>
      </c>
      <c r="E6036" t="s">
        <v>9189</v>
      </c>
      <c r="F6036" t="s">
        <v>24</v>
      </c>
      <c r="G6036" t="s">
        <v>9190</v>
      </c>
      <c r="H6036" t="s">
        <v>20101</v>
      </c>
    </row>
    <row r="6037" spans="1:8">
      <c r="A6037" t="n">
        <v>6038</v>
      </c>
      <c r="B6037" t="s">
        <v>8</v>
      </c>
      <c r="C6037" s="1" t="n">
        <v>42227.84324074074</v>
      </c>
      <c r="D6037" t="s">
        <v>20102</v>
      </c>
      <c r="E6037" t="s">
        <v>7901</v>
      </c>
      <c r="F6037" t="s">
        <v>20103</v>
      </c>
      <c r="G6037" t="s">
        <v>20104</v>
      </c>
      <c r="H6037" t="s">
        <v>20105</v>
      </c>
    </row>
    <row r="6038" spans="1:8">
      <c r="A6038" t="n">
        <v>6039</v>
      </c>
      <c r="B6038" t="s">
        <v>8</v>
      </c>
      <c r="C6038" s="1" t="n">
        <v>41874.76643518519</v>
      </c>
      <c r="D6038" t="s">
        <v>20106</v>
      </c>
      <c r="E6038" t="s">
        <v>5147</v>
      </c>
      <c r="F6038" t="s">
        <v>555</v>
      </c>
      <c r="G6038" t="s">
        <v>20107</v>
      </c>
      <c r="H6038" t="s">
        <v>20108</v>
      </c>
    </row>
    <row r="6039" spans="1:8">
      <c r="A6039" t="n">
        <v>6040</v>
      </c>
      <c r="B6039" t="s">
        <v>8</v>
      </c>
      <c r="C6039" s="1" t="n">
        <v>42204.56392361111</v>
      </c>
      <c r="D6039" t="s">
        <v>20109</v>
      </c>
      <c r="E6039" t="s">
        <v>2099</v>
      </c>
      <c r="F6039" t="s">
        <v>25</v>
      </c>
      <c r="G6039" t="s">
        <v>20110</v>
      </c>
      <c r="H6039" t="s">
        <v>20111</v>
      </c>
    </row>
    <row r="6040" spans="1:8">
      <c r="A6040" t="n">
        <v>6041</v>
      </c>
      <c r="B6040" t="s">
        <v>8</v>
      </c>
      <c r="C6040" s="1" t="n">
        <v>42099.94431712963</v>
      </c>
      <c r="D6040" t="s">
        <v>20112</v>
      </c>
      <c r="E6040" t="s">
        <v>154</v>
      </c>
      <c r="F6040" t="s">
        <v>25</v>
      </c>
      <c r="G6040" t="s">
        <v>20113</v>
      </c>
      <c r="H6040" t="s">
        <v>20114</v>
      </c>
    </row>
    <row r="6041" spans="1:8">
      <c r="A6041" t="n">
        <v>6042</v>
      </c>
      <c r="B6041" t="s">
        <v>8</v>
      </c>
      <c r="C6041" s="1" t="n">
        <v>42130.66366898148</v>
      </c>
      <c r="D6041" t="s">
        <v>20115</v>
      </c>
      <c r="E6041" t="s">
        <v>20116</v>
      </c>
      <c r="F6041" t="s">
        <v>11396</v>
      </c>
      <c r="G6041" t="s">
        <v>20117</v>
      </c>
      <c r="H6041" t="s">
        <v>20118</v>
      </c>
    </row>
    <row r="6042" spans="1:8">
      <c r="A6042" t="n">
        <v>6043</v>
      </c>
      <c r="B6042" t="s">
        <v>8</v>
      </c>
      <c r="C6042" s="1" t="n">
        <v>39774.95017361111</v>
      </c>
      <c r="D6042" t="s">
        <v>20119</v>
      </c>
      <c r="E6042" t="s">
        <v>20120</v>
      </c>
      <c r="F6042" t="s">
        <v>56</v>
      </c>
      <c r="G6042" t="s"/>
      <c r="H6042" t="s">
        <v>20121</v>
      </c>
    </row>
    <row r="6043" spans="1:8">
      <c r="A6043" t="n">
        <v>6044</v>
      </c>
      <c r="B6043" t="s">
        <v>8</v>
      </c>
      <c r="C6043" s="1" t="n">
        <v>41937.92425925926</v>
      </c>
      <c r="D6043" t="s">
        <v>20122</v>
      </c>
      <c r="E6043" t="s">
        <v>25</v>
      </c>
      <c r="F6043" t="s">
        <v>7010</v>
      </c>
      <c r="G6043" t="s">
        <v>20123</v>
      </c>
      <c r="H6043" t="s">
        <v>20124</v>
      </c>
    </row>
    <row r="6044" spans="1:8">
      <c r="A6044" t="n">
        <v>6045</v>
      </c>
      <c r="B6044" t="s">
        <v>1</v>
      </c>
      <c r="C6044" s="1" t="n">
        <v>42277.73203703704</v>
      </c>
      <c r="D6044" t="s">
        <v>20125</v>
      </c>
      <c r="E6044" t="s">
        <v>20126</v>
      </c>
      <c r="F6044" t="s">
        <v>25</v>
      </c>
      <c r="G6044" t="s">
        <v>20127</v>
      </c>
      <c r="H6044" t="s">
        <v>20128</v>
      </c>
    </row>
    <row r="6045" spans="1:8">
      <c r="A6045" t="n">
        <v>6046</v>
      </c>
      <c r="B6045" t="s">
        <v>8</v>
      </c>
      <c r="C6045" s="1" t="n">
        <v>42304.65444444444</v>
      </c>
      <c r="D6045" t="s">
        <v>20129</v>
      </c>
      <c r="E6045" t="s">
        <v>20130</v>
      </c>
      <c r="F6045" t="s">
        <v>555</v>
      </c>
      <c r="G6045">
        <f>?utf-8?Q?1OO,OOO Signers =E2=86=92 John Podesta is not one of them?=</f>
        <v/>
      </c>
      <c r="H6045" t="s">
        <v>20131</v>
      </c>
    </row>
    <row r="6046" spans="1:8">
      <c r="A6046" t="n">
        <v>6047</v>
      </c>
      <c r="B6046" t="s">
        <v>8</v>
      </c>
      <c r="C6046" s="1" t="n">
        <v>42037.73832175926</v>
      </c>
      <c r="D6046" t="s">
        <v>20132</v>
      </c>
      <c r="E6046" t="s">
        <v>20133</v>
      </c>
      <c r="F6046" t="s">
        <v>1657</v>
      </c>
      <c r="G6046" t="s">
        <v>20134</v>
      </c>
      <c r="H6046" t="s">
        <v>20135</v>
      </c>
    </row>
    <row r="6047" spans="1:8">
      <c r="A6047" t="n">
        <v>6048</v>
      </c>
      <c r="B6047" t="s">
        <v>1</v>
      </c>
      <c r="C6047" s="1" t="n">
        <v>42321.8881712963</v>
      </c>
      <c r="D6047" t="s">
        <v>20136</v>
      </c>
      <c r="E6047" t="s">
        <v>24</v>
      </c>
      <c r="F6047" t="s">
        <v>25</v>
      </c>
      <c r="G6047" t="s">
        <v>20137</v>
      </c>
      <c r="H6047" t="s">
        <v>20138</v>
      </c>
    </row>
    <row r="6048" spans="1:8">
      <c r="A6048" t="n">
        <v>6049</v>
      </c>
      <c r="B6048" t="s">
        <v>8</v>
      </c>
      <c r="C6048" s="1" t="n">
        <v>42327.32883101852</v>
      </c>
      <c r="D6048" t="s">
        <v>20139</v>
      </c>
      <c r="E6048" t="s">
        <v>132</v>
      </c>
      <c r="F6048" t="s">
        <v>9151</v>
      </c>
      <c r="G6048" t="s">
        <v>20140</v>
      </c>
      <c r="H6048" t="s">
        <v>20141</v>
      </c>
    </row>
    <row r="6049" spans="1:8">
      <c r="A6049" t="n">
        <v>6050</v>
      </c>
      <c r="B6049" t="s">
        <v>8</v>
      </c>
      <c r="C6049" s="1" t="n">
        <v>39498.86493055556</v>
      </c>
      <c r="D6049" t="s">
        <v>20142</v>
      </c>
      <c r="E6049" t="s">
        <v>1892</v>
      </c>
      <c r="F6049" t="s">
        <v>2042</v>
      </c>
      <c r="G6049" t="s">
        <v>20143</v>
      </c>
      <c r="H6049" t="s">
        <v>20144</v>
      </c>
    </row>
    <row r="6050" spans="1:8">
      <c r="A6050" t="n">
        <v>6051</v>
      </c>
      <c r="B6050" t="s">
        <v>8</v>
      </c>
      <c r="C6050" s="1" t="n">
        <v>39763.90530092592</v>
      </c>
      <c r="D6050" t="s">
        <v>20145</v>
      </c>
      <c r="E6050" t="s">
        <v>20146</v>
      </c>
      <c r="F6050" t="s">
        <v>20147</v>
      </c>
      <c r="G6050" t="s">
        <v>20148</v>
      </c>
      <c r="H6050" t="s">
        <v>20149</v>
      </c>
    </row>
    <row r="6051" spans="1:8">
      <c r="A6051" t="n">
        <v>6052</v>
      </c>
      <c r="B6051" t="s">
        <v>8</v>
      </c>
      <c r="C6051" s="1" t="n">
        <v>42160.78001157408</v>
      </c>
      <c r="D6051" t="s">
        <v>20150</v>
      </c>
      <c r="E6051" t="s">
        <v>20151</v>
      </c>
      <c r="F6051" t="s">
        <v>1264</v>
      </c>
      <c r="G6051" t="s">
        <v>20152</v>
      </c>
      <c r="H6051" t="s">
        <v>20153</v>
      </c>
    </row>
    <row r="6052" spans="1:8">
      <c r="A6052" t="n">
        <v>6053</v>
      </c>
      <c r="B6052" t="s">
        <v>8</v>
      </c>
      <c r="C6052" s="1" t="n">
        <v>42428.97659722222</v>
      </c>
      <c r="D6052" t="s">
        <v>20154</v>
      </c>
      <c r="E6052" t="s">
        <v>9443</v>
      </c>
      <c r="F6052" t="s">
        <v>2394</v>
      </c>
      <c r="G6052" t="s">
        <v>18437</v>
      </c>
      <c r="H6052" t="s">
        <v>20155</v>
      </c>
    </row>
    <row r="6053" spans="1:8">
      <c r="A6053" t="n">
        <v>6054</v>
      </c>
      <c r="B6053" t="s">
        <v>8</v>
      </c>
      <c r="C6053" s="1" t="n">
        <v>39770.6346412037</v>
      </c>
      <c r="D6053" t="s">
        <v>20156</v>
      </c>
      <c r="E6053" t="s">
        <v>56</v>
      </c>
      <c r="F6053" t="s">
        <v>20157</v>
      </c>
      <c r="G6053" t="s">
        <v>20158</v>
      </c>
      <c r="H6053" t="s">
        <v>20159</v>
      </c>
    </row>
    <row r="6054" spans="1:8">
      <c r="A6054" t="n">
        <v>6055</v>
      </c>
      <c r="B6054" t="s">
        <v>8</v>
      </c>
      <c r="C6054" s="1" t="n">
        <v>40305.61435185185</v>
      </c>
      <c r="D6054" t="s">
        <v>20160</v>
      </c>
      <c r="E6054" t="s">
        <v>7006</v>
      </c>
      <c r="F6054" t="s">
        <v>56</v>
      </c>
      <c r="G6054" t="s">
        <v>20161</v>
      </c>
      <c r="H6054" t="s">
        <v>20162</v>
      </c>
    </row>
    <row r="6055" spans="1:8">
      <c r="A6055" t="n">
        <v>6056</v>
      </c>
      <c r="B6055" t="s">
        <v>8</v>
      </c>
      <c r="C6055" s="1" t="n">
        <v>41963.28607638889</v>
      </c>
      <c r="D6055" t="s">
        <v>20163</v>
      </c>
      <c r="E6055" t="s">
        <v>6784</v>
      </c>
      <c r="F6055" t="s">
        <v>271</v>
      </c>
      <c r="G6055" t="s">
        <v>20164</v>
      </c>
      <c r="H6055" t="s">
        <v>20165</v>
      </c>
    </row>
    <row r="6056" spans="1:8">
      <c r="A6056" t="n">
        <v>6057</v>
      </c>
      <c r="B6056" t="s">
        <v>1</v>
      </c>
      <c r="C6056" s="1" t="n">
        <v>42348.90914351852</v>
      </c>
      <c r="D6056" t="s">
        <v>20166</v>
      </c>
      <c r="E6056" t="s">
        <v>7901</v>
      </c>
      <c r="F6056" t="s">
        <v>20167</v>
      </c>
      <c r="G6056" t="s">
        <v>20168</v>
      </c>
      <c r="H6056" t="s">
        <v>20169</v>
      </c>
    </row>
    <row r="6057" spans="1:8">
      <c r="A6057" t="n">
        <v>6058</v>
      </c>
      <c r="B6057" t="s">
        <v>8</v>
      </c>
      <c r="C6057" s="1" t="n">
        <v>40484.91072916667</v>
      </c>
      <c r="D6057" t="s">
        <v>20170</v>
      </c>
      <c r="E6057" t="s">
        <v>20171</v>
      </c>
      <c r="F6057" t="s">
        <v>25</v>
      </c>
      <c r="G6057" t="s">
        <v>20172</v>
      </c>
      <c r="H6057" t="s">
        <v>20173</v>
      </c>
    </row>
    <row r="6058" spans="1:8">
      <c r="A6058" t="n">
        <v>6059</v>
      </c>
      <c r="B6058" t="s">
        <v>8</v>
      </c>
      <c r="C6058" s="1" t="n">
        <v>41150.69133101852</v>
      </c>
      <c r="D6058" t="s">
        <v>20174</v>
      </c>
      <c r="E6058" t="s">
        <v>484</v>
      </c>
      <c r="F6058" t="s">
        <v>4220</v>
      </c>
      <c r="G6058" t="s"/>
      <c r="H6058" t="s">
        <v>20175</v>
      </c>
    </row>
    <row r="6059" spans="1:8">
      <c r="A6059" t="n">
        <v>6060</v>
      </c>
      <c r="B6059" t="s">
        <v>8</v>
      </c>
      <c r="C6059" s="1" t="n">
        <v>39735.90954861111</v>
      </c>
      <c r="D6059" t="s">
        <v>20176</v>
      </c>
      <c r="E6059" t="s">
        <v>12397</v>
      </c>
      <c r="F6059" t="s">
        <v>56</v>
      </c>
      <c r="G6059" t="s">
        <v>20177</v>
      </c>
      <c r="H6059" t="s">
        <v>20178</v>
      </c>
    </row>
    <row r="6060" spans="1:8">
      <c r="A6060" t="n">
        <v>6061</v>
      </c>
      <c r="B6060" t="s">
        <v>8</v>
      </c>
      <c r="C6060" s="1" t="n">
        <v>41828.84575231482</v>
      </c>
      <c r="D6060" t="s">
        <v>20179</v>
      </c>
      <c r="E6060" t="s">
        <v>20180</v>
      </c>
      <c r="F6060" t="s">
        <v>56</v>
      </c>
      <c r="G6060" t="s">
        <v>20181</v>
      </c>
      <c r="H6060" t="s">
        <v>20182</v>
      </c>
    </row>
    <row r="6061" spans="1:8">
      <c r="A6061" t="n">
        <v>6062</v>
      </c>
      <c r="B6061" t="s">
        <v>8</v>
      </c>
      <c r="C6061" s="1" t="n">
        <v>42002.64297453704</v>
      </c>
      <c r="D6061" t="s">
        <v>20183</v>
      </c>
      <c r="E6061" t="s">
        <v>6203</v>
      </c>
      <c r="F6061" t="s">
        <v>13689</v>
      </c>
      <c r="G6061" t="s">
        <v>20184</v>
      </c>
      <c r="H6061" t="s">
        <v>20185</v>
      </c>
    </row>
    <row r="6062" spans="1:8">
      <c r="A6062" t="n">
        <v>6063</v>
      </c>
      <c r="B6062" t="s">
        <v>8</v>
      </c>
      <c r="C6062" s="1" t="n">
        <v>42165.08378472222</v>
      </c>
      <c r="D6062" t="s">
        <v>20186</v>
      </c>
      <c r="E6062" t="s">
        <v>2561</v>
      </c>
      <c r="F6062" t="s">
        <v>25</v>
      </c>
      <c r="G6062" t="s">
        <v>5888</v>
      </c>
      <c r="H6062" t="s">
        <v>20187</v>
      </c>
    </row>
    <row r="6063" spans="1:8">
      <c r="A6063" t="n">
        <v>6064</v>
      </c>
      <c r="B6063" t="s">
        <v>8</v>
      </c>
      <c r="C6063" s="1" t="n">
        <v>41951.22109953704</v>
      </c>
      <c r="D6063" t="s">
        <v>20188</v>
      </c>
      <c r="E6063" t="s">
        <v>3858</v>
      </c>
      <c r="F6063" t="s">
        <v>1264</v>
      </c>
      <c r="G6063" t="s">
        <v>20189</v>
      </c>
      <c r="H6063" t="s">
        <v>20190</v>
      </c>
    </row>
    <row r="6064" spans="1:8">
      <c r="A6064" t="n">
        <v>6065</v>
      </c>
      <c r="B6064" t="s">
        <v>1</v>
      </c>
      <c r="C6064" s="1" t="n">
        <v>41922.70372685185</v>
      </c>
      <c r="D6064" t="s">
        <v>20191</v>
      </c>
      <c r="E6064" t="s">
        <v>19173</v>
      </c>
      <c r="F6064" t="s">
        <v>19174</v>
      </c>
      <c r="G6064" t="s">
        <v>20192</v>
      </c>
      <c r="H6064" t="s">
        <v>20193</v>
      </c>
    </row>
    <row r="6065" spans="1:8">
      <c r="A6065" t="n">
        <v>6066</v>
      </c>
      <c r="B6065" t="s">
        <v>8</v>
      </c>
      <c r="C6065" s="1" t="n">
        <v>41983.70041666667</v>
      </c>
      <c r="D6065" t="s">
        <v>20194</v>
      </c>
      <c r="E6065" t="s">
        <v>20195</v>
      </c>
      <c r="F6065" t="s">
        <v>4643</v>
      </c>
      <c r="G6065" t="s">
        <v>20196</v>
      </c>
      <c r="H6065" t="s">
        <v>20197</v>
      </c>
    </row>
    <row r="6066" spans="1:8">
      <c r="A6066" t="n">
        <v>6067</v>
      </c>
      <c r="B6066" t="s">
        <v>8</v>
      </c>
      <c r="C6066" s="1" t="n">
        <v>42261.82555555556</v>
      </c>
      <c r="D6066" t="s">
        <v>20198</v>
      </c>
      <c r="E6066" t="s">
        <v>3168</v>
      </c>
      <c r="F6066" t="s">
        <v>20199</v>
      </c>
      <c r="G6066" t="s">
        <v>20200</v>
      </c>
      <c r="H6066" t="s">
        <v>20201</v>
      </c>
    </row>
    <row r="6067" spans="1:8">
      <c r="A6067" t="n">
        <v>6068</v>
      </c>
      <c r="B6067" t="s">
        <v>8</v>
      </c>
      <c r="C6067" s="1" t="n">
        <v>42250.55418981481</v>
      </c>
      <c r="D6067" t="s">
        <v>20202</v>
      </c>
      <c r="E6067" t="s">
        <v>7901</v>
      </c>
      <c r="F6067" t="s">
        <v>20203</v>
      </c>
      <c r="G6067" t="s">
        <v>20204</v>
      </c>
      <c r="H6067" t="s">
        <v>20205</v>
      </c>
    </row>
    <row r="6068" spans="1:8">
      <c r="A6068" t="n">
        <v>6069</v>
      </c>
      <c r="B6068" t="s">
        <v>8</v>
      </c>
      <c r="C6068" s="1" t="n">
        <v>42294.05888888889</v>
      </c>
      <c r="D6068" t="s">
        <v>20206</v>
      </c>
      <c r="E6068" t="s">
        <v>394</v>
      </c>
      <c r="F6068" t="s">
        <v>6042</v>
      </c>
      <c r="G6068" t="s">
        <v>3458</v>
      </c>
      <c r="H6068" t="s">
        <v>20207</v>
      </c>
    </row>
    <row r="6069" spans="1:8">
      <c r="A6069" t="n">
        <v>6070</v>
      </c>
      <c r="B6069" t="s">
        <v>8</v>
      </c>
      <c r="C6069" s="1" t="n">
        <v>42354.85106481481</v>
      </c>
      <c r="D6069" t="s">
        <v>20208</v>
      </c>
      <c r="E6069" t="s">
        <v>7502</v>
      </c>
      <c r="F6069" t="s">
        <v>20209</v>
      </c>
      <c r="G6069" t="s">
        <v>20210</v>
      </c>
      <c r="H6069" t="s">
        <v>20211</v>
      </c>
    </row>
    <row r="6070" spans="1:8">
      <c r="A6070" t="n">
        <v>6071</v>
      </c>
      <c r="B6070" t="s">
        <v>8</v>
      </c>
      <c r="C6070" s="1" t="n">
        <v>40473.77450231482</v>
      </c>
      <c r="D6070" t="s">
        <v>20212</v>
      </c>
      <c r="E6070" t="s">
        <v>6828</v>
      </c>
      <c r="F6070" t="s">
        <v>56</v>
      </c>
      <c r="G6070" t="s">
        <v>20213</v>
      </c>
      <c r="H6070" t="s">
        <v>20214</v>
      </c>
    </row>
    <row r="6071" spans="1:8">
      <c r="A6071" t="n">
        <v>6072</v>
      </c>
      <c r="B6071" t="s">
        <v>8</v>
      </c>
      <c r="C6071" s="1" t="n">
        <v>41813.58476851852</v>
      </c>
      <c r="D6071" t="s">
        <v>20215</v>
      </c>
      <c r="E6071" t="s">
        <v>3858</v>
      </c>
      <c r="F6071" t="s">
        <v>56</v>
      </c>
      <c r="G6071" t="s">
        <v>20216</v>
      </c>
      <c r="H6071" t="s">
        <v>20217</v>
      </c>
    </row>
    <row r="6072" spans="1:8">
      <c r="A6072" t="n">
        <v>6073</v>
      </c>
      <c r="B6072" t="s">
        <v>1</v>
      </c>
      <c r="C6072" s="1" t="n">
        <v>42205.56340277778</v>
      </c>
      <c r="D6072" t="s">
        <v>20218</v>
      </c>
      <c r="E6072" t="s">
        <v>394</v>
      </c>
      <c r="F6072" t="s">
        <v>13908</v>
      </c>
      <c r="G6072" t="s">
        <v>13909</v>
      </c>
      <c r="H6072" t="s">
        <v>20219</v>
      </c>
    </row>
    <row r="6073" spans="1:8">
      <c r="A6073" t="n">
        <v>6074</v>
      </c>
      <c r="B6073" t="s">
        <v>1</v>
      </c>
      <c r="C6073" s="1" t="n">
        <v>42163.87872685185</v>
      </c>
      <c r="D6073" t="s">
        <v>20220</v>
      </c>
      <c r="E6073" t="s">
        <v>20221</v>
      </c>
      <c r="F6073" t="s">
        <v>25</v>
      </c>
      <c r="G6073" t="s">
        <v>20222</v>
      </c>
      <c r="H6073" t="s">
        <v>20223</v>
      </c>
    </row>
    <row r="6074" spans="1:8">
      <c r="A6074" t="n">
        <v>6075</v>
      </c>
      <c r="B6074" t="s">
        <v>8</v>
      </c>
      <c r="C6074" s="1" t="n">
        <v>40486.5994212963</v>
      </c>
      <c r="D6074" t="s">
        <v>20224</v>
      </c>
      <c r="E6074" t="s">
        <v>7006</v>
      </c>
      <c r="F6074" t="s">
        <v>56</v>
      </c>
      <c r="G6074" t="s">
        <v>16697</v>
      </c>
      <c r="H6074" t="s">
        <v>20225</v>
      </c>
    </row>
    <row r="6075" spans="1:8">
      <c r="A6075" t="n">
        <v>6076</v>
      </c>
      <c r="B6075" t="s">
        <v>1</v>
      </c>
      <c r="C6075" s="1" t="n">
        <v>42238.71436342593</v>
      </c>
      <c r="D6075" t="s">
        <v>20226</v>
      </c>
      <c r="E6075" t="s">
        <v>24</v>
      </c>
      <c r="F6075" t="s">
        <v>25</v>
      </c>
      <c r="G6075" t="s">
        <v>20227</v>
      </c>
      <c r="H6075" t="s">
        <v>20228</v>
      </c>
    </row>
    <row r="6076" spans="1:8">
      <c r="A6076" t="n">
        <v>6077</v>
      </c>
      <c r="B6076" t="s">
        <v>8</v>
      </c>
      <c r="C6076" s="1" t="n">
        <v>39703.94023148148</v>
      </c>
      <c r="D6076" t="s">
        <v>20229</v>
      </c>
      <c r="E6076" t="s">
        <v>7561</v>
      </c>
      <c r="F6076" t="s">
        <v>15932</v>
      </c>
      <c r="G6076" t="s"/>
      <c r="H6076" t="s">
        <v>20230</v>
      </c>
    </row>
    <row r="6077" spans="1:8">
      <c r="A6077" t="n">
        <v>6078</v>
      </c>
      <c r="B6077" t="s">
        <v>8</v>
      </c>
      <c r="C6077" s="1" t="n">
        <v>42325.0496412037</v>
      </c>
      <c r="D6077" t="s">
        <v>20231</v>
      </c>
      <c r="E6077" t="s">
        <v>20232</v>
      </c>
      <c r="F6077" t="s">
        <v>52</v>
      </c>
      <c r="G6077" t="s">
        <v>20233</v>
      </c>
      <c r="H6077" t="s">
        <v>20234</v>
      </c>
    </row>
    <row r="6078" spans="1:8">
      <c r="A6078" t="n">
        <v>6079</v>
      </c>
      <c r="B6078" t="s">
        <v>1</v>
      </c>
      <c r="C6078" s="1" t="n">
        <v>42051.74086805555</v>
      </c>
      <c r="D6078" t="s">
        <v>20235</v>
      </c>
      <c r="E6078" t="s">
        <v>2099</v>
      </c>
      <c r="F6078" t="s">
        <v>25</v>
      </c>
      <c r="G6078" t="s">
        <v>8074</v>
      </c>
      <c r="H6078" t="s">
        <v>20236</v>
      </c>
    </row>
    <row r="6079" spans="1:8">
      <c r="A6079" t="n">
        <v>6080</v>
      </c>
      <c r="B6079" t="s">
        <v>1</v>
      </c>
      <c r="C6079" s="1" t="n">
        <v>41974.98925925926</v>
      </c>
      <c r="D6079" t="s">
        <v>20237</v>
      </c>
      <c r="E6079" t="s">
        <v>10167</v>
      </c>
      <c r="F6079" t="s">
        <v>1264</v>
      </c>
      <c r="G6079" t="s">
        <v>20238</v>
      </c>
      <c r="H6079" t="s">
        <v>20239</v>
      </c>
    </row>
    <row r="6080" spans="1:8">
      <c r="A6080" t="n">
        <v>6081</v>
      </c>
      <c r="B6080" t="s">
        <v>8</v>
      </c>
      <c r="C6080" s="1" t="n">
        <v>42264.62815972222</v>
      </c>
      <c r="D6080" t="s">
        <v>20240</v>
      </c>
      <c r="E6080" t="s">
        <v>2479</v>
      </c>
      <c r="F6080" t="s">
        <v>20241</v>
      </c>
      <c r="G6080" t="s">
        <v>20242</v>
      </c>
      <c r="H6080" t="s">
        <v>20243</v>
      </c>
    </row>
    <row r="6081" spans="1:8">
      <c r="A6081" t="n">
        <v>6082</v>
      </c>
      <c r="B6081" t="s">
        <v>8</v>
      </c>
      <c r="C6081" s="1" t="n">
        <v>39568.62353009259</v>
      </c>
      <c r="D6081" t="s">
        <v>20244</v>
      </c>
      <c r="E6081" t="s">
        <v>20245</v>
      </c>
      <c r="F6081" t="s">
        <v>376</v>
      </c>
      <c r="G6081" t="s">
        <v>20246</v>
      </c>
      <c r="H6081" t="s">
        <v>20247</v>
      </c>
    </row>
    <row r="6082" spans="1:8">
      <c r="A6082" t="n">
        <v>6083</v>
      </c>
      <c r="B6082" t="s">
        <v>8</v>
      </c>
      <c r="C6082" s="1" t="n">
        <v>39771.60700231481</v>
      </c>
      <c r="D6082" t="s">
        <v>20248</v>
      </c>
      <c r="E6082" t="s">
        <v>1808</v>
      </c>
      <c r="F6082" t="s">
        <v>387</v>
      </c>
      <c r="G6082" t="s">
        <v>20249</v>
      </c>
      <c r="H6082" t="s">
        <v>20250</v>
      </c>
    </row>
    <row r="6083" spans="1:8">
      <c r="A6083" t="n">
        <v>6084</v>
      </c>
      <c r="B6083" t="s">
        <v>8</v>
      </c>
      <c r="C6083" s="1" t="n">
        <v>42346.85430555556</v>
      </c>
      <c r="D6083" t="s">
        <v>20251</v>
      </c>
      <c r="E6083" t="s">
        <v>179</v>
      </c>
      <c r="F6083" t="s">
        <v>25</v>
      </c>
      <c r="G6083" t="s">
        <v>20252</v>
      </c>
      <c r="H6083" t="s">
        <v>20253</v>
      </c>
    </row>
    <row r="6084" spans="1:8">
      <c r="A6084" t="n">
        <v>6085</v>
      </c>
      <c r="B6084" t="s">
        <v>1</v>
      </c>
      <c r="C6084" s="1" t="n">
        <v>42172.99674768518</v>
      </c>
      <c r="D6084" t="s">
        <v>20254</v>
      </c>
      <c r="E6084" t="s">
        <v>7313</v>
      </c>
      <c r="F6084" t="s">
        <v>25</v>
      </c>
      <c r="G6084" t="s">
        <v>20255</v>
      </c>
      <c r="H6084" t="s">
        <v>20256</v>
      </c>
    </row>
    <row r="6085" spans="1:8">
      <c r="A6085" t="n">
        <v>6086</v>
      </c>
      <c r="B6085" t="s">
        <v>8</v>
      </c>
      <c r="C6085" s="1" t="n">
        <v>39657.63511574074</v>
      </c>
      <c r="D6085" t="s">
        <v>20257</v>
      </c>
      <c r="E6085" t="s">
        <v>34</v>
      </c>
      <c r="F6085" t="s">
        <v>34</v>
      </c>
      <c r="G6085" t="s">
        <v>20258</v>
      </c>
      <c r="H6085" t="s">
        <v>20259</v>
      </c>
    </row>
    <row r="6086" spans="1:8">
      <c r="A6086" t="n">
        <v>6087</v>
      </c>
      <c r="B6086" t="s">
        <v>8</v>
      </c>
      <c r="C6086" s="1" t="n">
        <v>42158.77598379629</v>
      </c>
      <c r="D6086" t="s">
        <v>20260</v>
      </c>
      <c r="E6086" t="s">
        <v>394</v>
      </c>
      <c r="F6086" t="s">
        <v>25</v>
      </c>
      <c r="G6086" t="s">
        <v>20261</v>
      </c>
      <c r="H6086" t="s">
        <v>20262</v>
      </c>
    </row>
    <row r="6087" spans="1:8">
      <c r="A6087" t="n">
        <v>6088</v>
      </c>
      <c r="B6087" t="s">
        <v>8</v>
      </c>
      <c r="C6087" s="1" t="n">
        <v>39749.49511574074</v>
      </c>
      <c r="D6087" t="s">
        <v>20263</v>
      </c>
      <c r="E6087" t="s">
        <v>56</v>
      </c>
      <c r="F6087" t="s">
        <v>477</v>
      </c>
      <c r="G6087" t="s">
        <v>20264</v>
      </c>
      <c r="H6087" t="s">
        <v>20265</v>
      </c>
    </row>
    <row r="6088" spans="1:8">
      <c r="A6088" t="n">
        <v>6089</v>
      </c>
      <c r="B6088" t="s">
        <v>8</v>
      </c>
      <c r="C6088" s="1" t="n">
        <v>39783.79944444444</v>
      </c>
      <c r="D6088" t="s">
        <v>20266</v>
      </c>
      <c r="E6088" t="s">
        <v>20267</v>
      </c>
      <c r="F6088" t="s">
        <v>20268</v>
      </c>
      <c r="G6088" t="s">
        <v>20269</v>
      </c>
      <c r="H6088" t="s">
        <v>20270</v>
      </c>
    </row>
    <row r="6089" spans="1:8">
      <c r="A6089" t="n">
        <v>6090</v>
      </c>
      <c r="B6089" t="s">
        <v>8</v>
      </c>
      <c r="C6089" s="1" t="n">
        <v>42398.83523148148</v>
      </c>
      <c r="D6089" t="s">
        <v>20271</v>
      </c>
      <c r="E6089" t="s">
        <v>25</v>
      </c>
      <c r="F6089" t="s">
        <v>20272</v>
      </c>
      <c r="G6089" t="s">
        <v>8628</v>
      </c>
      <c r="H6089" t="s">
        <v>20273</v>
      </c>
    </row>
    <row r="6090" spans="1:8">
      <c r="A6090" t="n">
        <v>6091</v>
      </c>
      <c r="B6090" t="s">
        <v>1</v>
      </c>
      <c r="C6090" s="1" t="n">
        <v>41763.41701388889</v>
      </c>
      <c r="D6090" t="s">
        <v>20274</v>
      </c>
      <c r="E6090" t="s">
        <v>6547</v>
      </c>
      <c r="F6090" t="s">
        <v>25</v>
      </c>
      <c r="G6090" t="s">
        <v>20275</v>
      </c>
      <c r="H6090" t="s">
        <v>20276</v>
      </c>
    </row>
    <row r="6091" spans="1:8">
      <c r="A6091" t="n">
        <v>6092</v>
      </c>
      <c r="B6091" t="s">
        <v>8</v>
      </c>
      <c r="C6091" s="1" t="n">
        <v>42313.01366898148</v>
      </c>
      <c r="D6091" t="s">
        <v>20277</v>
      </c>
      <c r="E6091" t="s">
        <v>25</v>
      </c>
      <c r="F6091" t="s">
        <v>30</v>
      </c>
      <c r="G6091" t="s">
        <v>20278</v>
      </c>
      <c r="H6091" t="s">
        <v>20279</v>
      </c>
    </row>
    <row r="6092" spans="1:8">
      <c r="A6092" t="n">
        <v>6093</v>
      </c>
      <c r="B6092" t="s">
        <v>1</v>
      </c>
      <c r="C6092" s="1" t="n">
        <v>42406.27048611111</v>
      </c>
      <c r="D6092" t="s">
        <v>20280</v>
      </c>
      <c r="E6092" t="s">
        <v>20281</v>
      </c>
      <c r="F6092" t="s">
        <v>56</v>
      </c>
      <c r="G6092" t="s">
        <v>20282</v>
      </c>
      <c r="H6092" t="s">
        <v>20283</v>
      </c>
    </row>
    <row r="6093" spans="1:8">
      <c r="A6093" t="n">
        <v>6094</v>
      </c>
      <c r="B6093" t="s">
        <v>8</v>
      </c>
      <c r="C6093" s="1" t="n">
        <v>39463.93380787037</v>
      </c>
      <c r="D6093" t="s">
        <v>20284</v>
      </c>
      <c r="E6093" t="s">
        <v>12084</v>
      </c>
      <c r="F6093" t="s">
        <v>20285</v>
      </c>
      <c r="G6093" t="s">
        <v>20286</v>
      </c>
      <c r="H6093" t="s">
        <v>20287</v>
      </c>
    </row>
    <row r="6094" spans="1:8">
      <c r="A6094" t="n">
        <v>6095</v>
      </c>
      <c r="B6094" t="s">
        <v>1</v>
      </c>
      <c r="C6094" s="1" t="n">
        <v>42241.91381944445</v>
      </c>
      <c r="D6094" t="s">
        <v>20288</v>
      </c>
      <c r="E6094" t="s">
        <v>12468</v>
      </c>
      <c r="F6094" t="s">
        <v>20289</v>
      </c>
      <c r="G6094" t="s">
        <v>20290</v>
      </c>
      <c r="H6094" t="s">
        <v>20291</v>
      </c>
    </row>
    <row r="6095" spans="1:8">
      <c r="A6095" t="n">
        <v>6096</v>
      </c>
      <c r="B6095" t="s">
        <v>1</v>
      </c>
      <c r="C6095" s="1" t="n">
        <v>42156.77083333334</v>
      </c>
      <c r="D6095" t="s">
        <v>20292</v>
      </c>
      <c r="E6095" t="s">
        <v>9522</v>
      </c>
      <c r="F6095" t="s">
        <v>25</v>
      </c>
      <c r="G6095" t="s">
        <v>20293</v>
      </c>
      <c r="H6095" t="s">
        <v>20294</v>
      </c>
    </row>
    <row r="6096" spans="1:8">
      <c r="A6096" t="n">
        <v>6097</v>
      </c>
      <c r="B6096" t="s">
        <v>8</v>
      </c>
      <c r="C6096" s="1" t="n">
        <v>42313.80255787037</v>
      </c>
      <c r="D6096" t="s">
        <v>20295</v>
      </c>
      <c r="E6096" t="s">
        <v>7901</v>
      </c>
      <c r="F6096" t="s">
        <v>20296</v>
      </c>
      <c r="G6096" t="s">
        <v>20297</v>
      </c>
      <c r="H6096" t="s">
        <v>20298</v>
      </c>
    </row>
    <row r="6097" spans="1:8">
      <c r="A6097" t="n">
        <v>6098</v>
      </c>
      <c r="B6097" t="s">
        <v>8</v>
      </c>
      <c r="C6097" s="1" t="n">
        <v>39669.8930787037</v>
      </c>
      <c r="D6097" t="s">
        <v>20299</v>
      </c>
      <c r="E6097" t="s">
        <v>60</v>
      </c>
      <c r="F6097" t="s">
        <v>20</v>
      </c>
      <c r="G6097" t="s">
        <v>20300</v>
      </c>
      <c r="H6097" t="s">
        <v>20301</v>
      </c>
    </row>
    <row r="6098" spans="1:8">
      <c r="A6098" t="n">
        <v>6099</v>
      </c>
      <c r="B6098" t="s">
        <v>8</v>
      </c>
      <c r="C6098" s="1" t="n">
        <v>39484.69917824074</v>
      </c>
      <c r="D6098" t="s">
        <v>20302</v>
      </c>
      <c r="E6098" t="s">
        <v>10514</v>
      </c>
      <c r="F6098" t="s">
        <v>20303</v>
      </c>
      <c r="G6098" t="s">
        <v>20304</v>
      </c>
      <c r="H6098" t="s">
        <v>20305</v>
      </c>
    </row>
    <row r="6099" spans="1:8">
      <c r="A6099" t="n">
        <v>6100</v>
      </c>
      <c r="B6099" t="s">
        <v>8</v>
      </c>
      <c r="C6099" s="1" t="n">
        <v>42248.53771990741</v>
      </c>
      <c r="D6099" t="s">
        <v>20306</v>
      </c>
      <c r="E6099" t="s">
        <v>20307</v>
      </c>
      <c r="F6099" t="s">
        <v>20307</v>
      </c>
      <c r="G6099" t="s">
        <v>20308</v>
      </c>
      <c r="H6099" t="s">
        <v>20309</v>
      </c>
    </row>
    <row r="6100" spans="1:8">
      <c r="A6100" t="n">
        <v>6101</v>
      </c>
      <c r="B6100" t="s">
        <v>8</v>
      </c>
      <c r="C6100" s="1" t="n">
        <v>42244.76070601852</v>
      </c>
      <c r="D6100" t="s">
        <v>20310</v>
      </c>
      <c r="E6100" t="s">
        <v>25</v>
      </c>
      <c r="F6100" t="s">
        <v>20311</v>
      </c>
      <c r="G6100" t="s">
        <v>20312</v>
      </c>
      <c r="H6100" t="s">
        <v>20313</v>
      </c>
    </row>
    <row r="6101" spans="1:8">
      <c r="A6101" t="n">
        <v>6102</v>
      </c>
      <c r="B6101" t="s">
        <v>8</v>
      </c>
      <c r="C6101" s="1" t="n">
        <v>42317.90797453704</v>
      </c>
      <c r="D6101" t="s">
        <v>20314</v>
      </c>
      <c r="E6101" t="s">
        <v>20315</v>
      </c>
      <c r="F6101" t="s">
        <v>25</v>
      </c>
      <c r="G6101" t="s">
        <v>20316</v>
      </c>
      <c r="H6101" t="s">
        <v>20317</v>
      </c>
    </row>
    <row r="6102" spans="1:8">
      <c r="A6102" t="n">
        <v>6103</v>
      </c>
      <c r="B6102" t="s">
        <v>1</v>
      </c>
      <c r="C6102" s="1" t="n">
        <v>42312.98420138889</v>
      </c>
      <c r="D6102" t="s">
        <v>20318</v>
      </c>
      <c r="E6102" t="s">
        <v>146</v>
      </c>
      <c r="F6102" t="s">
        <v>20319</v>
      </c>
      <c r="G6102" t="s">
        <v>20320</v>
      </c>
      <c r="H6102" t="s">
        <v>20321</v>
      </c>
    </row>
    <row r="6103" spans="1:8">
      <c r="A6103" t="n">
        <v>6104</v>
      </c>
      <c r="B6103" t="s">
        <v>1</v>
      </c>
      <c r="C6103" s="1" t="n">
        <v>42435.07092592592</v>
      </c>
      <c r="D6103" t="s">
        <v>20322</v>
      </c>
      <c r="E6103" t="s">
        <v>24</v>
      </c>
      <c r="F6103" t="s">
        <v>25</v>
      </c>
      <c r="G6103" t="s">
        <v>16682</v>
      </c>
      <c r="H6103" t="s">
        <v>20323</v>
      </c>
    </row>
    <row r="6104" spans="1:8">
      <c r="A6104" t="n">
        <v>6105</v>
      </c>
      <c r="B6104" t="s">
        <v>1</v>
      </c>
      <c r="C6104" s="1" t="n">
        <v>42111.82936342592</v>
      </c>
      <c r="D6104" t="s">
        <v>20324</v>
      </c>
      <c r="E6104" t="s">
        <v>20325</v>
      </c>
      <c r="F6104" t="s">
        <v>25</v>
      </c>
      <c r="G6104" t="s">
        <v>20326</v>
      </c>
      <c r="H6104" t="s">
        <v>20327</v>
      </c>
    </row>
    <row r="6105" spans="1:8">
      <c r="A6105" t="n">
        <v>6106</v>
      </c>
      <c r="B6105" t="s">
        <v>1</v>
      </c>
      <c r="C6105" s="1" t="n">
        <v>42253.72453703704</v>
      </c>
      <c r="D6105" t="s">
        <v>20328</v>
      </c>
      <c r="E6105" t="s">
        <v>5580</v>
      </c>
      <c r="F6105" t="s">
        <v>20329</v>
      </c>
      <c r="G6105" t="s">
        <v>20330</v>
      </c>
      <c r="H6105" t="s">
        <v>20331</v>
      </c>
    </row>
    <row r="6106" spans="1:8">
      <c r="A6106" t="n">
        <v>6107</v>
      </c>
      <c r="B6106" t="s">
        <v>1</v>
      </c>
      <c r="C6106" s="1" t="n">
        <v>42389.75585648148</v>
      </c>
      <c r="D6106" t="s">
        <v>20332</v>
      </c>
      <c r="E6106" t="s">
        <v>24</v>
      </c>
      <c r="F6106" t="s">
        <v>25</v>
      </c>
      <c r="G6106" t="s">
        <v>20333</v>
      </c>
      <c r="H6106" t="s">
        <v>20334</v>
      </c>
    </row>
    <row r="6107" spans="1:8">
      <c r="A6107" t="n">
        <v>6108</v>
      </c>
      <c r="B6107" t="s">
        <v>1</v>
      </c>
      <c r="C6107" s="1" t="n">
        <v>42421.62310185185</v>
      </c>
      <c r="D6107" t="s">
        <v>20335</v>
      </c>
      <c r="E6107" t="s">
        <v>348</v>
      </c>
      <c r="F6107" t="s">
        <v>25</v>
      </c>
      <c r="G6107" t="s">
        <v>20336</v>
      </c>
      <c r="H6107" t="s">
        <v>20337</v>
      </c>
    </row>
    <row r="6108" spans="1:8">
      <c r="A6108" t="n">
        <v>6109</v>
      </c>
      <c r="B6108" t="s">
        <v>8</v>
      </c>
      <c r="C6108" s="1" t="n">
        <v>42423.08668981482</v>
      </c>
      <c r="D6108" t="s">
        <v>20338</v>
      </c>
      <c r="E6108" t="s">
        <v>762</v>
      </c>
      <c r="F6108" t="s">
        <v>52</v>
      </c>
      <c r="G6108" t="s">
        <v>20339</v>
      </c>
      <c r="H6108" t="s">
        <v>20340</v>
      </c>
    </row>
    <row r="6109" spans="1:8">
      <c r="A6109" t="n">
        <v>6110</v>
      </c>
      <c r="B6109" t="s">
        <v>8</v>
      </c>
      <c r="C6109" s="1" t="n">
        <v>40098.77700231481</v>
      </c>
      <c r="D6109" t="s">
        <v>20341</v>
      </c>
      <c r="E6109" t="s">
        <v>19</v>
      </c>
      <c r="F6109" t="s">
        <v>20</v>
      </c>
      <c r="G6109" t="s">
        <v>20342</v>
      </c>
      <c r="H6109" t="s">
        <v>20343</v>
      </c>
    </row>
    <row r="6110" spans="1:8">
      <c r="A6110" t="n">
        <v>6111</v>
      </c>
      <c r="B6110" t="s">
        <v>8</v>
      </c>
      <c r="C6110" s="1" t="n">
        <v>40894.62978009259</v>
      </c>
      <c r="D6110" t="s">
        <v>20344</v>
      </c>
      <c r="E6110" t="s">
        <v>9413</v>
      </c>
      <c r="F6110" t="s">
        <v>1264</v>
      </c>
      <c r="G6110" t="s">
        <v>5888</v>
      </c>
      <c r="H6110" t="s">
        <v>20345</v>
      </c>
    </row>
    <row r="6111" spans="1:8">
      <c r="A6111" t="n">
        <v>6112</v>
      </c>
      <c r="B6111" t="s">
        <v>8</v>
      </c>
      <c r="C6111" s="1" t="n">
        <v>42142.57040509259</v>
      </c>
      <c r="D6111" t="s">
        <v>20346</v>
      </c>
      <c r="E6111" t="s">
        <v>225</v>
      </c>
      <c r="F6111" t="s">
        <v>210</v>
      </c>
      <c r="G6111" t="s">
        <v>20347</v>
      </c>
      <c r="H6111" t="s">
        <v>20348</v>
      </c>
    </row>
    <row r="6112" spans="1:8">
      <c r="A6112" t="n">
        <v>6113</v>
      </c>
      <c r="B6112" t="s">
        <v>8</v>
      </c>
      <c r="C6112" s="1" t="n">
        <v>42141.84321759259</v>
      </c>
      <c r="D6112" t="s">
        <v>20349</v>
      </c>
      <c r="E6112" t="s">
        <v>15950</v>
      </c>
      <c r="F6112" t="s">
        <v>376</v>
      </c>
      <c r="G6112" t="s">
        <v>20350</v>
      </c>
      <c r="H6112" t="s">
        <v>20351</v>
      </c>
    </row>
    <row r="6113" spans="1:8">
      <c r="A6113" t="n">
        <v>6114</v>
      </c>
      <c r="B6113" t="s">
        <v>8</v>
      </c>
      <c r="C6113" s="1" t="n">
        <v>39805.10641203704</v>
      </c>
      <c r="D6113" t="s">
        <v>20352</v>
      </c>
      <c r="E6113" t="s">
        <v>4675</v>
      </c>
      <c r="F6113" t="s">
        <v>20353</v>
      </c>
      <c r="G6113" t="s">
        <v>20354</v>
      </c>
      <c r="H6113" t="s">
        <v>20355</v>
      </c>
    </row>
    <row r="6114" spans="1:8">
      <c r="A6114" t="n">
        <v>6115</v>
      </c>
      <c r="B6114" t="s">
        <v>8</v>
      </c>
      <c r="C6114" s="1" t="n">
        <v>39719.01409722222</v>
      </c>
      <c r="D6114" t="s">
        <v>20356</v>
      </c>
      <c r="E6114" t="s">
        <v>18588</v>
      </c>
      <c r="F6114" t="s">
        <v>1264</v>
      </c>
      <c r="G6114" t="s"/>
      <c r="H6114" t="s">
        <v>20357</v>
      </c>
    </row>
    <row r="6115" spans="1:8">
      <c r="A6115" t="n">
        <v>6116</v>
      </c>
      <c r="B6115" t="s">
        <v>8</v>
      </c>
      <c r="C6115" s="1" t="n">
        <v>40134.92811342593</v>
      </c>
      <c r="D6115" t="s">
        <v>20358</v>
      </c>
      <c r="E6115" t="s">
        <v>20359</v>
      </c>
      <c r="F6115" t="s">
        <v>25</v>
      </c>
      <c r="G6115" t="s">
        <v>20360</v>
      </c>
      <c r="H6115" t="s">
        <v>20361</v>
      </c>
    </row>
    <row r="6116" spans="1:8">
      <c r="A6116" t="n">
        <v>6117</v>
      </c>
      <c r="B6116" t="s">
        <v>1</v>
      </c>
      <c r="C6116" s="1" t="n">
        <v>42222.80094907407</v>
      </c>
      <c r="D6116" t="s">
        <v>20362</v>
      </c>
      <c r="E6116" t="s">
        <v>30</v>
      </c>
      <c r="F6116" t="s">
        <v>20363</v>
      </c>
      <c r="G6116" t="s">
        <v>20364</v>
      </c>
      <c r="H6116" t="s">
        <v>20365</v>
      </c>
    </row>
    <row r="6117" spans="1:8">
      <c r="A6117" t="n">
        <v>6118</v>
      </c>
      <c r="B6117" t="s">
        <v>1</v>
      </c>
      <c r="C6117" s="1" t="n">
        <v>42312.71462962963</v>
      </c>
      <c r="D6117" t="s">
        <v>20366</v>
      </c>
      <c r="E6117" t="s">
        <v>16620</v>
      </c>
      <c r="F6117" t="s">
        <v>56</v>
      </c>
      <c r="G6117" t="s">
        <v>20367</v>
      </c>
      <c r="H6117" t="s">
        <v>20368</v>
      </c>
    </row>
    <row r="6118" spans="1:8">
      <c r="A6118" t="n">
        <v>6119</v>
      </c>
      <c r="B6118" t="s">
        <v>1</v>
      </c>
      <c r="C6118" s="1" t="n">
        <v>42292.93299768519</v>
      </c>
      <c r="D6118" t="s">
        <v>20369</v>
      </c>
      <c r="E6118" t="s">
        <v>39</v>
      </c>
      <c r="F6118" t="s">
        <v>497</v>
      </c>
      <c r="G6118" t="s">
        <v>20370</v>
      </c>
      <c r="H6118" t="s">
        <v>20371</v>
      </c>
    </row>
    <row r="6119" spans="1:8">
      <c r="A6119" t="n">
        <v>6120</v>
      </c>
      <c r="B6119" t="s">
        <v>8</v>
      </c>
      <c r="C6119" s="1" t="n">
        <v>40468.69077546296</v>
      </c>
      <c r="D6119" t="s">
        <v>20372</v>
      </c>
      <c r="E6119" t="s">
        <v>6828</v>
      </c>
      <c r="F6119" t="s">
        <v>56</v>
      </c>
      <c r="G6119" t="s">
        <v>20373</v>
      </c>
      <c r="H6119" t="s">
        <v>20374</v>
      </c>
    </row>
    <row r="6120" spans="1:8">
      <c r="A6120" t="n">
        <v>6121</v>
      </c>
      <c r="B6120" t="s">
        <v>1</v>
      </c>
      <c r="C6120" s="1" t="n">
        <v>41929.63306712963</v>
      </c>
      <c r="D6120" t="s">
        <v>20375</v>
      </c>
      <c r="E6120" t="s">
        <v>6203</v>
      </c>
      <c r="F6120" t="s">
        <v>25</v>
      </c>
      <c r="G6120" t="s">
        <v>20376</v>
      </c>
      <c r="H6120" t="s">
        <v>20377</v>
      </c>
    </row>
    <row r="6121" spans="1:8">
      <c r="A6121" t="n">
        <v>6122</v>
      </c>
      <c r="B6121" t="s">
        <v>8</v>
      </c>
      <c r="C6121" s="1" t="n">
        <v>41170.71049768518</v>
      </c>
      <c r="D6121" t="s">
        <v>20378</v>
      </c>
      <c r="E6121" t="s">
        <v>20379</v>
      </c>
      <c r="F6121" t="s">
        <v>56</v>
      </c>
      <c r="G6121" t="s">
        <v>20380</v>
      </c>
      <c r="H6121" t="s">
        <v>20381</v>
      </c>
    </row>
    <row r="6122" spans="1:8">
      <c r="A6122" t="n">
        <v>6123</v>
      </c>
      <c r="B6122" t="s">
        <v>8</v>
      </c>
      <c r="C6122" s="1" t="n">
        <v>40892.00333333333</v>
      </c>
      <c r="D6122" t="s">
        <v>20382</v>
      </c>
      <c r="E6122" t="s">
        <v>20383</v>
      </c>
      <c r="F6122" t="s">
        <v>56</v>
      </c>
      <c r="G6122" t="s">
        <v>20384</v>
      </c>
      <c r="H6122" t="s">
        <v>20385</v>
      </c>
    </row>
    <row r="6123" spans="1:8">
      <c r="A6123" t="n">
        <v>6124</v>
      </c>
      <c r="B6123" t="s">
        <v>8</v>
      </c>
      <c r="C6123" s="1" t="n">
        <v>42327.78511574074</v>
      </c>
      <c r="D6123" t="s">
        <v>20386</v>
      </c>
      <c r="E6123" t="s">
        <v>6763</v>
      </c>
      <c r="F6123" t="s">
        <v>1077</v>
      </c>
      <c r="G6123" t="s">
        <v>20387</v>
      </c>
      <c r="H6123" t="s">
        <v>20388</v>
      </c>
    </row>
    <row r="6124" spans="1:8">
      <c r="A6124" t="n">
        <v>6125</v>
      </c>
      <c r="B6124" t="s">
        <v>8</v>
      </c>
      <c r="C6124" s="1" t="n">
        <v>42378.9025462963</v>
      </c>
      <c r="D6124" t="s">
        <v>20389</v>
      </c>
      <c r="E6124" t="s">
        <v>9597</v>
      </c>
      <c r="F6124" t="s">
        <v>555</v>
      </c>
      <c r="G6124" t="s">
        <v>20390</v>
      </c>
      <c r="H6124" t="s">
        <v>20391</v>
      </c>
    </row>
    <row r="6125" spans="1:8">
      <c r="A6125" t="n">
        <v>6126</v>
      </c>
      <c r="B6125" t="s">
        <v>8</v>
      </c>
      <c r="C6125" s="1" t="n">
        <v>42249.53393518519</v>
      </c>
      <c r="D6125" t="s">
        <v>20392</v>
      </c>
      <c r="E6125" t="s">
        <v>2479</v>
      </c>
      <c r="F6125" t="s">
        <v>20393</v>
      </c>
      <c r="G6125" t="s">
        <v>20394</v>
      </c>
      <c r="H6125" t="s">
        <v>20395</v>
      </c>
    </row>
    <row r="6126" spans="1:8">
      <c r="A6126" t="n">
        <v>6127</v>
      </c>
      <c r="B6126" t="s">
        <v>8</v>
      </c>
      <c r="C6126" s="1" t="n">
        <v>40287.59204861111</v>
      </c>
      <c r="D6126" t="s">
        <v>20396</v>
      </c>
      <c r="E6126" t="s">
        <v>7006</v>
      </c>
      <c r="F6126" t="s">
        <v>56</v>
      </c>
      <c r="G6126" t="s">
        <v>20397</v>
      </c>
      <c r="H6126" t="s">
        <v>20398</v>
      </c>
    </row>
    <row r="6127" spans="1:8">
      <c r="A6127" t="n">
        <v>6128</v>
      </c>
      <c r="B6127" t="s">
        <v>1</v>
      </c>
      <c r="C6127" s="1" t="n">
        <v>42360.02379629629</v>
      </c>
      <c r="D6127" t="s">
        <v>20399</v>
      </c>
      <c r="E6127" t="s">
        <v>7608</v>
      </c>
      <c r="F6127" t="s">
        <v>25</v>
      </c>
      <c r="G6127" t="s">
        <v>20400</v>
      </c>
      <c r="H6127" t="s">
        <v>20401</v>
      </c>
    </row>
    <row r="6128" spans="1:8">
      <c r="A6128" t="n">
        <v>6129</v>
      </c>
      <c r="B6128" t="s">
        <v>8</v>
      </c>
      <c r="C6128" s="1" t="n">
        <v>39437.88039351852</v>
      </c>
      <c r="D6128" t="s">
        <v>20402</v>
      </c>
      <c r="E6128" t="s">
        <v>8668</v>
      </c>
      <c r="F6128" t="s">
        <v>20403</v>
      </c>
      <c r="G6128" t="s">
        <v>20404</v>
      </c>
      <c r="H6128" t="s">
        <v>20405</v>
      </c>
    </row>
    <row r="6129" spans="1:8">
      <c r="A6129" t="n">
        <v>6130</v>
      </c>
      <c r="B6129" t="s">
        <v>8</v>
      </c>
      <c r="C6129" s="1" t="n">
        <v>42341.92442129629</v>
      </c>
      <c r="D6129" t="s">
        <v>20406</v>
      </c>
      <c r="E6129" t="s">
        <v>18523</v>
      </c>
      <c r="F6129" t="s">
        <v>6700</v>
      </c>
      <c r="G6129" t="s">
        <v>20407</v>
      </c>
      <c r="H6129" t="s">
        <v>20408</v>
      </c>
    </row>
    <row r="6130" spans="1:8">
      <c r="A6130" t="n">
        <v>6131</v>
      </c>
      <c r="B6130" t="s">
        <v>1</v>
      </c>
      <c r="C6130" s="1" t="n">
        <v>42292.89371527778</v>
      </c>
      <c r="D6130" t="s">
        <v>20409</v>
      </c>
      <c r="E6130" t="s">
        <v>381</v>
      </c>
      <c r="F6130" t="s">
        <v>20410</v>
      </c>
      <c r="G6130" t="s">
        <v>11779</v>
      </c>
      <c r="H6130" t="s">
        <v>20411</v>
      </c>
    </row>
    <row r="6131" spans="1:8">
      <c r="A6131" t="n">
        <v>6132</v>
      </c>
      <c r="B6131" t="s">
        <v>8</v>
      </c>
      <c r="C6131" s="1" t="n">
        <v>41152.66041666667</v>
      </c>
      <c r="D6131" t="s">
        <v>20412</v>
      </c>
      <c r="E6131" t="s">
        <v>20413</v>
      </c>
      <c r="F6131" t="s">
        <v>56</v>
      </c>
      <c r="G6131" t="s">
        <v>20414</v>
      </c>
      <c r="H6131" t="s">
        <v>20415</v>
      </c>
    </row>
    <row r="6132" spans="1:8">
      <c r="A6132" t="n">
        <v>6133</v>
      </c>
      <c r="B6132" t="s">
        <v>8</v>
      </c>
      <c r="C6132" s="1" t="n">
        <v>42339.69342592593</v>
      </c>
      <c r="D6132" t="s">
        <v>20416</v>
      </c>
      <c r="E6132" t="s">
        <v>6073</v>
      </c>
      <c r="F6132" t="s">
        <v>56</v>
      </c>
      <c r="G6132" t="s">
        <v>20417</v>
      </c>
      <c r="H6132" t="s">
        <v>20418</v>
      </c>
    </row>
    <row r="6133" spans="1:8">
      <c r="A6133" t="n">
        <v>6134</v>
      </c>
      <c r="B6133" t="s">
        <v>1</v>
      </c>
      <c r="C6133" s="1" t="n">
        <v>42403.80693287037</v>
      </c>
      <c r="D6133" t="s">
        <v>20419</v>
      </c>
      <c r="E6133" t="s">
        <v>145</v>
      </c>
      <c r="F6133" t="s">
        <v>25</v>
      </c>
      <c r="G6133" t="s">
        <v>7535</v>
      </c>
      <c r="H6133" t="s">
        <v>20420</v>
      </c>
    </row>
    <row r="6134" spans="1:8">
      <c r="A6134" t="n">
        <v>6135</v>
      </c>
      <c r="B6134" t="s">
        <v>8</v>
      </c>
      <c r="C6134" s="1" t="n">
        <v>42188.85045138889</v>
      </c>
      <c r="D6134" t="s">
        <v>20421</v>
      </c>
      <c r="E6134" t="s">
        <v>30</v>
      </c>
      <c r="F6134" t="s">
        <v>146</v>
      </c>
      <c r="G6134" t="s">
        <v>13394</v>
      </c>
      <c r="H6134" t="s">
        <v>20422</v>
      </c>
    </row>
    <row r="6135" spans="1:8">
      <c r="A6135" t="n">
        <v>6136</v>
      </c>
      <c r="B6135" t="s">
        <v>8</v>
      </c>
      <c r="C6135" s="1" t="n">
        <v>42312.71922453704</v>
      </c>
      <c r="D6135" t="s">
        <v>20423</v>
      </c>
      <c r="E6135" t="s">
        <v>20424</v>
      </c>
      <c r="F6135" t="s">
        <v>555</v>
      </c>
      <c r="G6135" t="s">
        <v>20425</v>
      </c>
      <c r="H6135" t="s">
        <v>20426</v>
      </c>
    </row>
    <row r="6136" spans="1:8">
      <c r="A6136" t="n">
        <v>6137</v>
      </c>
      <c r="B6136" t="s">
        <v>1</v>
      </c>
      <c r="C6136" s="1" t="n">
        <v>42395.06186342592</v>
      </c>
      <c r="D6136" t="s">
        <v>20427</v>
      </c>
      <c r="E6136" t="s">
        <v>20428</v>
      </c>
      <c r="F6136" t="s">
        <v>25</v>
      </c>
      <c r="G6136" t="s">
        <v>20429</v>
      </c>
      <c r="H6136" t="s">
        <v>20430</v>
      </c>
    </row>
    <row r="6137" spans="1:8">
      <c r="A6137" t="n">
        <v>6138</v>
      </c>
      <c r="B6137" t="s">
        <v>8</v>
      </c>
      <c r="C6137" s="1" t="n">
        <v>40667.62828703703</v>
      </c>
      <c r="D6137" t="s">
        <v>20431</v>
      </c>
      <c r="E6137" t="s">
        <v>20432</v>
      </c>
      <c r="F6137" t="s">
        <v>56</v>
      </c>
      <c r="G6137" t="s">
        <v>20433</v>
      </c>
      <c r="H6137" t="s">
        <v>20434</v>
      </c>
    </row>
    <row r="6138" spans="1:8">
      <c r="A6138" t="n">
        <v>6139</v>
      </c>
      <c r="B6138" t="s">
        <v>1</v>
      </c>
      <c r="C6138" s="1" t="n">
        <v>42270.90989583333</v>
      </c>
      <c r="D6138" t="s">
        <v>20435</v>
      </c>
      <c r="E6138" t="s">
        <v>497</v>
      </c>
      <c r="F6138" t="s">
        <v>262</v>
      </c>
      <c r="G6138" t="s">
        <v>20436</v>
      </c>
      <c r="H6138" t="s">
        <v>20437</v>
      </c>
    </row>
    <row r="6139" spans="1:8">
      <c r="A6139" t="n">
        <v>6140</v>
      </c>
      <c r="B6139" t="s">
        <v>8</v>
      </c>
      <c r="C6139" s="1" t="n">
        <v>42249.78824074074</v>
      </c>
      <c r="D6139" t="s">
        <v>20438</v>
      </c>
      <c r="E6139" t="s">
        <v>10426</v>
      </c>
      <c r="F6139" t="s">
        <v>25</v>
      </c>
      <c r="G6139" t="s">
        <v>20439</v>
      </c>
      <c r="H6139" t="s">
        <v>20440</v>
      </c>
    </row>
    <row r="6140" spans="1:8">
      <c r="A6140" t="n">
        <v>6141</v>
      </c>
      <c r="B6140" t="s">
        <v>8</v>
      </c>
      <c r="C6140" s="1" t="n">
        <v>42324.61055555556</v>
      </c>
      <c r="D6140" t="s">
        <v>20441</v>
      </c>
      <c r="E6140" t="s">
        <v>6988</v>
      </c>
      <c r="F6140" t="s">
        <v>25</v>
      </c>
      <c r="G6140" t="s">
        <v>20442</v>
      </c>
      <c r="H6140" t="s">
        <v>20443</v>
      </c>
    </row>
    <row r="6141" spans="1:8">
      <c r="A6141" t="n">
        <v>6142</v>
      </c>
      <c r="B6141" t="s">
        <v>8</v>
      </c>
      <c r="C6141" s="1" t="n">
        <v>41861.85052083333</v>
      </c>
      <c r="D6141" t="s">
        <v>20444</v>
      </c>
      <c r="E6141" t="s">
        <v>6988</v>
      </c>
      <c r="F6141" t="s">
        <v>1264</v>
      </c>
      <c r="G6141" t="s">
        <v>20445</v>
      </c>
      <c r="H6141" t="s">
        <v>20446</v>
      </c>
    </row>
    <row r="6142" spans="1:8">
      <c r="A6142" t="n">
        <v>6143</v>
      </c>
      <c r="B6142" t="s">
        <v>8</v>
      </c>
      <c r="C6142" s="1" t="n">
        <v>39759.95277777778</v>
      </c>
      <c r="D6142" t="s">
        <v>20447</v>
      </c>
      <c r="E6142" t="s">
        <v>56</v>
      </c>
      <c r="F6142" t="s">
        <v>8351</v>
      </c>
      <c r="G6142" t="s">
        <v>20448</v>
      </c>
      <c r="H6142" t="s">
        <v>20449</v>
      </c>
    </row>
    <row r="6143" spans="1:8">
      <c r="A6143" t="n">
        <v>6144</v>
      </c>
      <c r="B6143" t="s">
        <v>8</v>
      </c>
      <c r="C6143" s="1" t="n">
        <v>42022.55392361111</v>
      </c>
      <c r="D6143" t="s">
        <v>20450</v>
      </c>
      <c r="E6143" t="s">
        <v>25</v>
      </c>
      <c r="F6143" t="s">
        <v>7089</v>
      </c>
      <c r="G6143" t="s">
        <v>5888</v>
      </c>
      <c r="H6143" t="s">
        <v>20451</v>
      </c>
    </row>
    <row r="6144" spans="1:8">
      <c r="A6144" t="n">
        <v>6145</v>
      </c>
      <c r="B6144" t="s">
        <v>8</v>
      </c>
      <c r="C6144" s="1" t="n">
        <v>42338.74</v>
      </c>
      <c r="D6144" t="s">
        <v>20452</v>
      </c>
      <c r="E6144" t="s">
        <v>179</v>
      </c>
      <c r="F6144" t="s">
        <v>11748</v>
      </c>
      <c r="G6144" t="s">
        <v>20453</v>
      </c>
      <c r="H6144" t="s">
        <v>20454</v>
      </c>
    </row>
    <row r="6145" spans="1:8">
      <c r="A6145" t="n">
        <v>6146</v>
      </c>
      <c r="B6145" t="s">
        <v>8</v>
      </c>
      <c r="C6145" s="1" t="n">
        <v>42039.8091087963</v>
      </c>
      <c r="D6145" t="s">
        <v>20455</v>
      </c>
      <c r="E6145" t="s">
        <v>6763</v>
      </c>
      <c r="G6145" t="s">
        <v>20456</v>
      </c>
      <c r="H6145" t="s">
        <v>20457</v>
      </c>
    </row>
    <row r="6146" spans="1:8">
      <c r="A6146" t="n">
        <v>6147</v>
      </c>
      <c r="B6146" t="s">
        <v>1</v>
      </c>
      <c r="C6146" s="1" t="n">
        <v>42204.64173611111</v>
      </c>
      <c r="D6146" t="s">
        <v>20458</v>
      </c>
      <c r="E6146" t="s">
        <v>394</v>
      </c>
      <c r="F6146" t="s">
        <v>984</v>
      </c>
      <c r="G6146" t="s">
        <v>13909</v>
      </c>
      <c r="H6146" t="s">
        <v>20459</v>
      </c>
    </row>
    <row r="6147" spans="1:8">
      <c r="A6147" t="n">
        <v>6148</v>
      </c>
      <c r="B6147" t="s">
        <v>8</v>
      </c>
      <c r="C6147" s="1" t="n">
        <v>40646.62542824074</v>
      </c>
      <c r="D6147" t="s">
        <v>20460</v>
      </c>
      <c r="E6147" t="s">
        <v>13081</v>
      </c>
      <c r="F6147" t="s">
        <v>2769</v>
      </c>
      <c r="G6147" t="s">
        <v>20461</v>
      </c>
      <c r="H6147" t="s">
        <v>20462</v>
      </c>
    </row>
    <row r="6148" spans="1:8">
      <c r="A6148" t="n">
        <v>6149</v>
      </c>
      <c r="B6148" t="s">
        <v>8</v>
      </c>
      <c r="C6148" s="1" t="n">
        <v>41866.7225925926</v>
      </c>
      <c r="D6148" t="s">
        <v>20463</v>
      </c>
      <c r="E6148" t="s">
        <v>12271</v>
      </c>
      <c r="F6148" t="s">
        <v>52</v>
      </c>
      <c r="G6148" t="s">
        <v>20464</v>
      </c>
      <c r="H6148" t="s">
        <v>20465</v>
      </c>
    </row>
    <row r="6149" spans="1:8">
      <c r="A6149" t="n">
        <v>6150</v>
      </c>
      <c r="B6149" t="s">
        <v>8</v>
      </c>
      <c r="C6149" s="1" t="n">
        <v>42229.85858796296</v>
      </c>
      <c r="D6149" t="s">
        <v>20466</v>
      </c>
      <c r="E6149" t="s">
        <v>12177</v>
      </c>
      <c r="F6149" t="s">
        <v>20467</v>
      </c>
      <c r="G6149" t="s">
        <v>20468</v>
      </c>
      <c r="H6149" t="s">
        <v>20469</v>
      </c>
    </row>
    <row r="6150" spans="1:8">
      <c r="A6150" t="n">
        <v>6151</v>
      </c>
      <c r="B6150" t="s">
        <v>1</v>
      </c>
      <c r="C6150" s="1" t="n">
        <v>42422.70320601852</v>
      </c>
      <c r="D6150" t="s">
        <v>20470</v>
      </c>
      <c r="E6150" t="s">
        <v>348</v>
      </c>
      <c r="F6150" t="s">
        <v>4611</v>
      </c>
      <c r="G6150" t="s">
        <v>20471</v>
      </c>
      <c r="H6150" t="s">
        <v>20472</v>
      </c>
    </row>
    <row r="6151" spans="1:8">
      <c r="A6151" t="n">
        <v>6152</v>
      </c>
      <c r="B6151" t="s">
        <v>1</v>
      </c>
      <c r="C6151" s="1" t="n">
        <v>42376.99689814815</v>
      </c>
      <c r="D6151" t="s">
        <v>20473</v>
      </c>
      <c r="E6151" t="s">
        <v>1590</v>
      </c>
      <c r="F6151" t="s">
        <v>20474</v>
      </c>
      <c r="G6151" t="s">
        <v>20475</v>
      </c>
      <c r="H6151" t="s">
        <v>20476</v>
      </c>
    </row>
    <row r="6152" spans="1:8">
      <c r="A6152" t="n">
        <v>6153</v>
      </c>
      <c r="B6152" t="s">
        <v>8</v>
      </c>
      <c r="C6152" s="1" t="n">
        <v>41975.65928240741</v>
      </c>
      <c r="D6152" t="s">
        <v>20477</v>
      </c>
      <c r="E6152" t="s">
        <v>20478</v>
      </c>
      <c r="F6152" t="s">
        <v>52</v>
      </c>
      <c r="G6152" t="s">
        <v>20479</v>
      </c>
      <c r="H6152" t="s">
        <v>20480</v>
      </c>
    </row>
    <row r="6153" spans="1:8">
      <c r="A6153" t="n">
        <v>6154</v>
      </c>
      <c r="B6153" t="s">
        <v>8</v>
      </c>
      <c r="C6153" s="1" t="n">
        <v>42412.93506944444</v>
      </c>
      <c r="D6153" t="s">
        <v>20481</v>
      </c>
      <c r="E6153" t="s">
        <v>25</v>
      </c>
      <c r="F6153" t="s">
        <v>20482</v>
      </c>
      <c r="G6153" t="s">
        <v>20483</v>
      </c>
      <c r="H6153" t="s">
        <v>20484</v>
      </c>
    </row>
    <row r="6154" spans="1:8">
      <c r="A6154" t="n">
        <v>6155</v>
      </c>
      <c r="B6154" t="s">
        <v>8</v>
      </c>
      <c r="C6154" s="1" t="n">
        <v>41978.39331018519</v>
      </c>
      <c r="D6154" t="s">
        <v>20485</v>
      </c>
      <c r="E6154" t="s">
        <v>20486</v>
      </c>
      <c r="F6154" t="s">
        <v>20487</v>
      </c>
      <c r="G6154" t="s">
        <v>20488</v>
      </c>
      <c r="H6154" t="s">
        <v>20489</v>
      </c>
    </row>
    <row r="6155" spans="1:8">
      <c r="A6155" t="n">
        <v>6156</v>
      </c>
      <c r="B6155" t="s">
        <v>8</v>
      </c>
      <c r="C6155" s="1" t="n">
        <v>42256.78736111111</v>
      </c>
      <c r="D6155" t="s">
        <v>20490</v>
      </c>
      <c r="E6155" t="s">
        <v>739</v>
      </c>
      <c r="F6155" t="s">
        <v>25</v>
      </c>
      <c r="G6155" t="s">
        <v>20491</v>
      </c>
      <c r="H6155" t="s">
        <v>20492</v>
      </c>
    </row>
    <row r="6156" spans="1:8">
      <c r="A6156" t="n">
        <v>6157</v>
      </c>
      <c r="B6156" t="s">
        <v>1</v>
      </c>
      <c r="C6156" s="1" t="n">
        <v>42209.06755787037</v>
      </c>
      <c r="D6156" t="s">
        <v>20493</v>
      </c>
      <c r="E6156" t="s">
        <v>39</v>
      </c>
      <c r="F6156" t="s">
        <v>8032</v>
      </c>
      <c r="G6156" t="s">
        <v>20494</v>
      </c>
      <c r="H6156" t="s">
        <v>20495</v>
      </c>
    </row>
    <row r="6157" spans="1:8">
      <c r="A6157" t="n">
        <v>6158</v>
      </c>
      <c r="B6157" t="s">
        <v>1</v>
      </c>
      <c r="C6157" s="1" t="n">
        <v>42356.99252314815</v>
      </c>
      <c r="D6157" t="s">
        <v>20496</v>
      </c>
      <c r="E6157" t="s">
        <v>7544</v>
      </c>
      <c r="F6157" t="s">
        <v>56</v>
      </c>
      <c r="G6157" t="s">
        <v>20497</v>
      </c>
      <c r="H6157" t="s">
        <v>20498</v>
      </c>
    </row>
    <row r="6158" spans="1:8">
      <c r="A6158" t="n">
        <v>6159</v>
      </c>
      <c r="B6158" t="s">
        <v>8</v>
      </c>
      <c r="C6158" s="1" t="n">
        <v>40162.81297453704</v>
      </c>
      <c r="D6158" t="s">
        <v>20499</v>
      </c>
      <c r="E6158" t="s">
        <v>20500</v>
      </c>
      <c r="F6158" t="s">
        <v>20500</v>
      </c>
      <c r="G6158" t="s">
        <v>20501</v>
      </c>
      <c r="H6158" t="s">
        <v>20502</v>
      </c>
    </row>
    <row r="6159" spans="1:8">
      <c r="A6159" t="n">
        <v>6160</v>
      </c>
      <c r="B6159" t="s">
        <v>1</v>
      </c>
      <c r="C6159" s="1" t="n">
        <v>42073.91548611111</v>
      </c>
      <c r="D6159" t="s">
        <v>20503</v>
      </c>
      <c r="E6159" t="s">
        <v>1238</v>
      </c>
      <c r="F6159" t="s">
        <v>25</v>
      </c>
      <c r="G6159" t="s">
        <v>20504</v>
      </c>
      <c r="H6159" t="s">
        <v>20505</v>
      </c>
    </row>
    <row r="6160" spans="1:8">
      <c r="A6160" t="n">
        <v>6161</v>
      </c>
      <c r="B6160" t="s">
        <v>8</v>
      </c>
      <c r="C6160" s="1" t="n">
        <v>41407.83734953704</v>
      </c>
      <c r="D6160" t="s">
        <v>20506</v>
      </c>
      <c r="E6160" t="s">
        <v>16427</v>
      </c>
      <c r="F6160" t="s">
        <v>25</v>
      </c>
      <c r="G6160" t="s">
        <v>20507</v>
      </c>
      <c r="H6160" t="s">
        <v>20508</v>
      </c>
    </row>
    <row r="6161" spans="1:8">
      <c r="A6161" t="n">
        <v>6162</v>
      </c>
      <c r="B6161" t="s">
        <v>1</v>
      </c>
      <c r="C6161" s="1" t="n">
        <v>42422.24348379629</v>
      </c>
      <c r="D6161" t="s">
        <v>20509</v>
      </c>
      <c r="E6161" t="s">
        <v>20510</v>
      </c>
      <c r="F6161" t="s">
        <v>20511</v>
      </c>
      <c r="G6161" t="s">
        <v>20512</v>
      </c>
      <c r="H6161" t="s">
        <v>20513</v>
      </c>
    </row>
    <row r="6162" spans="1:8">
      <c r="A6162" t="n">
        <v>6163</v>
      </c>
      <c r="B6162" t="s">
        <v>8</v>
      </c>
      <c r="C6162" s="1" t="n">
        <v>42282.90395833334</v>
      </c>
      <c r="D6162" t="s">
        <v>20514</v>
      </c>
      <c r="E6162" t="s">
        <v>7119</v>
      </c>
      <c r="F6162" t="s">
        <v>56</v>
      </c>
      <c r="G6162" t="s">
        <v>20515</v>
      </c>
      <c r="H6162" t="s">
        <v>20516</v>
      </c>
    </row>
    <row r="6163" spans="1:8">
      <c r="A6163" t="n">
        <v>6164</v>
      </c>
      <c r="B6163" t="s">
        <v>8</v>
      </c>
      <c r="C6163" s="1" t="n">
        <v>42072.96462962963</v>
      </c>
      <c r="D6163" t="s">
        <v>20517</v>
      </c>
      <c r="E6163" t="s">
        <v>4140</v>
      </c>
      <c r="F6163" t="s">
        <v>20518</v>
      </c>
      <c r="G6163" t="s">
        <v>20519</v>
      </c>
      <c r="H6163" t="s">
        <v>20520</v>
      </c>
    </row>
    <row r="6164" spans="1:8">
      <c r="A6164" t="n">
        <v>6165</v>
      </c>
      <c r="B6164" t="s">
        <v>8</v>
      </c>
      <c r="C6164" s="1" t="n">
        <v>42185.26725694445</v>
      </c>
      <c r="D6164" t="s">
        <v>20521</v>
      </c>
      <c r="E6164" t="s">
        <v>20522</v>
      </c>
      <c r="F6164" t="s">
        <v>6450</v>
      </c>
      <c r="G6164" t="s">
        <v>20523</v>
      </c>
      <c r="H6164" t="s">
        <v>20524</v>
      </c>
    </row>
    <row r="6165" spans="1:8">
      <c r="A6165" t="n">
        <v>6166</v>
      </c>
      <c r="B6165" t="s">
        <v>8</v>
      </c>
      <c r="C6165" s="1" t="n">
        <v>39581.87384259259</v>
      </c>
      <c r="D6165" t="s">
        <v>20525</v>
      </c>
      <c r="E6165" t="s">
        <v>1534</v>
      </c>
      <c r="F6165" t="s">
        <v>20526</v>
      </c>
      <c r="G6165" t="s">
        <v>20527</v>
      </c>
      <c r="H6165" t="s">
        <v>20528</v>
      </c>
    </row>
    <row r="6166" spans="1:8">
      <c r="A6166" t="n">
        <v>6167</v>
      </c>
      <c r="B6166" t="s">
        <v>8</v>
      </c>
      <c r="C6166" s="1" t="n">
        <v>42201.97618055555</v>
      </c>
      <c r="D6166" t="s">
        <v>20529</v>
      </c>
      <c r="E6166" t="s">
        <v>20530</v>
      </c>
      <c r="F6166" t="s">
        <v>1369</v>
      </c>
      <c r="G6166" t="s">
        <v>20531</v>
      </c>
      <c r="H6166" t="s">
        <v>20532</v>
      </c>
    </row>
    <row r="6167" spans="1:8">
      <c r="A6167" t="n">
        <v>6168</v>
      </c>
      <c r="B6167" t="s">
        <v>1</v>
      </c>
      <c r="C6167" s="1" t="n">
        <v>42339.88925925926</v>
      </c>
      <c r="D6167" t="s">
        <v>20533</v>
      </c>
      <c r="E6167" t="s">
        <v>348</v>
      </c>
      <c r="F6167" t="s">
        <v>25</v>
      </c>
      <c r="G6167" t="s">
        <v>20534</v>
      </c>
      <c r="H6167" t="s">
        <v>20535</v>
      </c>
    </row>
    <row r="6168" spans="1:8">
      <c r="A6168" t="n">
        <v>6169</v>
      </c>
      <c r="B6168" t="s">
        <v>8</v>
      </c>
      <c r="C6168" s="1" t="n">
        <v>42041.57167824074</v>
      </c>
      <c r="D6168" t="s">
        <v>20536</v>
      </c>
      <c r="E6168" t="s">
        <v>67</v>
      </c>
      <c r="F6168" t="s">
        <v>68</v>
      </c>
      <c r="G6168">
        <f>?UTF-8?Q?MUST_READ=3A_Cleveland=2Ecom_opinion=3A_Rep=2E_Tim_Ryan=3A_=E2=80=9C?=
	=?UTF-8?Q?Ohio_has_always_been_Clinton_Country=E2=80=9D?=</f>
        <v/>
      </c>
      <c r="H6168" t="s">
        <v>20537</v>
      </c>
    </row>
    <row r="6169" spans="1:8">
      <c r="A6169" t="n">
        <v>6170</v>
      </c>
      <c r="B6169" t="s">
        <v>1</v>
      </c>
      <c r="C6169" s="1" t="n">
        <v>42143.51476851852</v>
      </c>
      <c r="D6169" t="s">
        <v>20538</v>
      </c>
      <c r="E6169" t="s">
        <v>146</v>
      </c>
      <c r="F6169" t="s">
        <v>13902</v>
      </c>
      <c r="G6169" t="s">
        <v>9304</v>
      </c>
      <c r="H6169" t="s">
        <v>20539</v>
      </c>
    </row>
    <row r="6170" spans="1:8">
      <c r="A6170" t="n">
        <v>6171</v>
      </c>
      <c r="B6170" t="s">
        <v>1</v>
      </c>
      <c r="C6170" s="1" t="n">
        <v>42279.60899305555</v>
      </c>
      <c r="D6170" t="s">
        <v>20540</v>
      </c>
      <c r="E6170" t="s">
        <v>6547</v>
      </c>
      <c r="F6170" t="s">
        <v>18276</v>
      </c>
      <c r="G6170" t="s">
        <v>7647</v>
      </c>
      <c r="H6170" t="s">
        <v>20541</v>
      </c>
    </row>
    <row r="6171" spans="1:8">
      <c r="A6171" t="n">
        <v>6172</v>
      </c>
      <c r="B6171" t="s">
        <v>8</v>
      </c>
      <c r="C6171" s="1" t="n">
        <v>42091.53909722222</v>
      </c>
      <c r="D6171" t="s">
        <v>20542</v>
      </c>
      <c r="E6171" t="s">
        <v>7348</v>
      </c>
      <c r="F6171" t="s">
        <v>1369</v>
      </c>
      <c r="G6171" t="s">
        <v>20543</v>
      </c>
      <c r="H6171" t="s">
        <v>20544</v>
      </c>
    </row>
    <row r="6172" spans="1:8">
      <c r="A6172" t="n">
        <v>6173</v>
      </c>
      <c r="B6172" t="s">
        <v>8</v>
      </c>
      <c r="C6172" s="1" t="n">
        <v>41102.92648148148</v>
      </c>
      <c r="D6172" t="s">
        <v>20545</v>
      </c>
      <c r="E6172" t="s">
        <v>20546</v>
      </c>
      <c r="F6172" t="s">
        <v>56</v>
      </c>
      <c r="G6172" t="s">
        <v>20547</v>
      </c>
      <c r="H6172" t="s">
        <v>20548</v>
      </c>
    </row>
    <row r="6173" spans="1:8">
      <c r="A6173" t="n">
        <v>6174</v>
      </c>
      <c r="B6173" t="s">
        <v>8</v>
      </c>
      <c r="C6173" s="1" t="n">
        <v>41925.76629629629</v>
      </c>
      <c r="D6173" t="s">
        <v>20549</v>
      </c>
      <c r="E6173" t="s">
        <v>20550</v>
      </c>
      <c r="F6173" t="s">
        <v>555</v>
      </c>
      <c r="G6173" t="s">
        <v>20551</v>
      </c>
      <c r="H6173" t="s">
        <v>20552</v>
      </c>
    </row>
    <row r="6174" spans="1:8">
      <c r="A6174" t="n">
        <v>6175</v>
      </c>
      <c r="B6174" t="s">
        <v>1</v>
      </c>
      <c r="C6174" s="1" t="n">
        <v>42301.75672453704</v>
      </c>
      <c r="D6174" t="s">
        <v>20553</v>
      </c>
      <c r="E6174" t="s">
        <v>8814</v>
      </c>
      <c r="F6174" t="s">
        <v>30</v>
      </c>
      <c r="G6174" t="s">
        <v>20554</v>
      </c>
      <c r="H6174" t="s">
        <v>20555</v>
      </c>
    </row>
    <row r="6175" spans="1:8">
      <c r="A6175" t="n">
        <v>6176</v>
      </c>
      <c r="B6175" t="s">
        <v>1</v>
      </c>
      <c r="C6175" s="1" t="n">
        <v>42344.12409722222</v>
      </c>
      <c r="D6175" t="s">
        <v>20556</v>
      </c>
      <c r="E6175" t="s">
        <v>348</v>
      </c>
      <c r="F6175" t="s">
        <v>25</v>
      </c>
      <c r="G6175" t="s">
        <v>20557</v>
      </c>
      <c r="H6175" t="s">
        <v>20558</v>
      </c>
    </row>
    <row r="6176" spans="1:8">
      <c r="A6176" t="n">
        <v>6177</v>
      </c>
      <c r="B6176" t="s">
        <v>8</v>
      </c>
      <c r="C6176" s="1" t="n">
        <v>41521.81082175926</v>
      </c>
      <c r="D6176" t="s">
        <v>20559</v>
      </c>
      <c r="E6176" t="s">
        <v>13009</v>
      </c>
      <c r="F6176" t="s">
        <v>25</v>
      </c>
      <c r="G6176" t="s">
        <v>20560</v>
      </c>
      <c r="H6176" t="s">
        <v>20561</v>
      </c>
    </row>
    <row r="6177" spans="1:8">
      <c r="A6177" t="n">
        <v>6178</v>
      </c>
      <c r="B6177" t="s">
        <v>8</v>
      </c>
      <c r="C6177" s="1" t="n">
        <v>42310.15575231481</v>
      </c>
      <c r="D6177" t="s">
        <v>20562</v>
      </c>
      <c r="E6177" t="s">
        <v>5580</v>
      </c>
      <c r="F6177" t="s">
        <v>20563</v>
      </c>
      <c r="G6177" t="s">
        <v>20564</v>
      </c>
      <c r="H6177" t="s">
        <v>20565</v>
      </c>
    </row>
    <row r="6178" spans="1:8">
      <c r="A6178" t="n">
        <v>6179</v>
      </c>
      <c r="B6178" t="s">
        <v>8</v>
      </c>
      <c r="C6178" s="1" t="n">
        <v>42436.12402777778</v>
      </c>
      <c r="D6178" t="s">
        <v>20566</v>
      </c>
      <c r="E6178" t="s">
        <v>20567</v>
      </c>
      <c r="F6178" t="s">
        <v>376</v>
      </c>
      <c r="G6178" t="s">
        <v>20568</v>
      </c>
      <c r="H6178" t="s">
        <v>20569</v>
      </c>
    </row>
    <row r="6179" spans="1:8">
      <c r="A6179" t="n">
        <v>6180</v>
      </c>
      <c r="B6179" t="s">
        <v>1</v>
      </c>
      <c r="C6179" s="1" t="n">
        <v>42425.98729166666</v>
      </c>
      <c r="D6179" t="s">
        <v>20570</v>
      </c>
      <c r="E6179" t="s">
        <v>146</v>
      </c>
      <c r="F6179" t="s">
        <v>13226</v>
      </c>
      <c r="G6179" t="s">
        <v>20571</v>
      </c>
      <c r="H6179" t="s">
        <v>20572</v>
      </c>
    </row>
    <row r="6180" spans="1:8">
      <c r="A6180" t="n">
        <v>6181</v>
      </c>
      <c r="B6180" t="s">
        <v>8</v>
      </c>
      <c r="C6180" s="1" t="n">
        <v>42121.99814814814</v>
      </c>
      <c r="D6180" t="s">
        <v>20573</v>
      </c>
      <c r="E6180" t="s">
        <v>9633</v>
      </c>
      <c r="F6180" t="s">
        <v>20574</v>
      </c>
      <c r="G6180" t="s">
        <v>20575</v>
      </c>
      <c r="H6180" t="s">
        <v>20576</v>
      </c>
    </row>
    <row r="6181" spans="1:8">
      <c r="A6181" t="n">
        <v>6182</v>
      </c>
      <c r="B6181" t="s">
        <v>8</v>
      </c>
      <c r="C6181" s="1" t="n">
        <v>41493.79967592593</v>
      </c>
      <c r="D6181" t="s">
        <v>20577</v>
      </c>
      <c r="E6181" t="s">
        <v>4741</v>
      </c>
      <c r="G6181" t="s">
        <v>20578</v>
      </c>
      <c r="H6181" t="s">
        <v>20579</v>
      </c>
    </row>
    <row r="6182" spans="1:8">
      <c r="A6182" t="n">
        <v>6183</v>
      </c>
      <c r="B6182" t="s">
        <v>8</v>
      </c>
      <c r="C6182" s="1" t="n">
        <v>42123.73813657407</v>
      </c>
      <c r="D6182" t="s">
        <v>20580</v>
      </c>
      <c r="E6182" t="s">
        <v>19332</v>
      </c>
      <c r="F6182" t="s">
        <v>20581</v>
      </c>
      <c r="G6182" t="s">
        <v>12671</v>
      </c>
      <c r="H6182" t="s">
        <v>20582</v>
      </c>
    </row>
    <row r="6183" spans="1:8">
      <c r="A6183" t="n">
        <v>6184</v>
      </c>
      <c r="B6183" t="s">
        <v>8</v>
      </c>
      <c r="C6183" s="1" t="n">
        <v>42222.89350694444</v>
      </c>
      <c r="D6183" t="s">
        <v>20583</v>
      </c>
      <c r="E6183" t="s">
        <v>20584</v>
      </c>
      <c r="F6183" t="s">
        <v>145</v>
      </c>
      <c r="G6183" t="s">
        <v>20585</v>
      </c>
      <c r="H6183" t="s">
        <v>20586</v>
      </c>
    </row>
    <row r="6184" spans="1:8">
      <c r="A6184" t="n">
        <v>6185</v>
      </c>
      <c r="B6184" t="s">
        <v>8</v>
      </c>
      <c r="C6184" s="1" t="n">
        <v>42109.95769675926</v>
      </c>
      <c r="D6184" t="s">
        <v>20587</v>
      </c>
      <c r="E6184" t="s">
        <v>1238</v>
      </c>
      <c r="F6184" t="s">
        <v>3456</v>
      </c>
      <c r="G6184" t="s">
        <v>20588</v>
      </c>
      <c r="H6184" t="s">
        <v>20589</v>
      </c>
    </row>
    <row r="6185" spans="1:8">
      <c r="A6185" t="n">
        <v>6186</v>
      </c>
      <c r="B6185" t="s">
        <v>8</v>
      </c>
      <c r="C6185" s="1" t="n">
        <v>42195.62483796296</v>
      </c>
      <c r="D6185" t="s">
        <v>20590</v>
      </c>
      <c r="E6185" t="s">
        <v>7780</v>
      </c>
      <c r="F6185" t="s">
        <v>25</v>
      </c>
      <c r="G6185" t="s">
        <v>11424</v>
      </c>
      <c r="H6185" t="s">
        <v>20591</v>
      </c>
    </row>
    <row r="6186" spans="1:8">
      <c r="A6186" t="n">
        <v>6187</v>
      </c>
      <c r="B6186" t="s">
        <v>1</v>
      </c>
      <c r="C6186" s="1" t="n">
        <v>42196.85407407407</v>
      </c>
      <c r="D6186" t="s">
        <v>20592</v>
      </c>
      <c r="E6186" t="s">
        <v>1731</v>
      </c>
      <c r="F6186" t="s">
        <v>6554</v>
      </c>
      <c r="G6186" t="s">
        <v>14106</v>
      </c>
      <c r="H6186" t="s">
        <v>20593</v>
      </c>
    </row>
    <row r="6187" spans="1:8">
      <c r="A6187" t="n">
        <v>6188</v>
      </c>
      <c r="B6187" t="s">
        <v>1</v>
      </c>
      <c r="C6187" s="1" t="n">
        <v>42218.60761574074</v>
      </c>
      <c r="D6187" t="s">
        <v>20594</v>
      </c>
      <c r="E6187" t="s">
        <v>20595</v>
      </c>
      <c r="F6187" t="s">
        <v>9073</v>
      </c>
      <c r="G6187" t="s">
        <v>20596</v>
      </c>
      <c r="H6187" t="s">
        <v>20597</v>
      </c>
    </row>
    <row r="6188" spans="1:8">
      <c r="A6188" t="n">
        <v>6189</v>
      </c>
      <c r="B6188" t="s">
        <v>8</v>
      </c>
      <c r="C6188" s="1" t="n">
        <v>42127.64931712963</v>
      </c>
      <c r="D6188" t="s">
        <v>20598</v>
      </c>
      <c r="E6188" t="s">
        <v>15950</v>
      </c>
      <c r="F6188" t="s">
        <v>376</v>
      </c>
      <c r="G6188" t="s">
        <v>20599</v>
      </c>
      <c r="H6188" t="s">
        <v>20600</v>
      </c>
    </row>
    <row r="6189" spans="1:8">
      <c r="A6189" t="n">
        <v>6190</v>
      </c>
      <c r="B6189" t="s">
        <v>1</v>
      </c>
      <c r="C6189" s="1" t="n">
        <v>42232.92627314815</v>
      </c>
      <c r="D6189" t="s">
        <v>20601</v>
      </c>
      <c r="E6189" t="s">
        <v>1144</v>
      </c>
      <c r="F6189" t="s">
        <v>20602</v>
      </c>
      <c r="G6189" t="s">
        <v>20603</v>
      </c>
      <c r="H6189" t="s">
        <v>20604</v>
      </c>
    </row>
    <row r="6190" spans="1:8">
      <c r="A6190" t="n">
        <v>6191</v>
      </c>
      <c r="B6190" t="s">
        <v>8</v>
      </c>
      <c r="C6190" s="1" t="n">
        <v>42103.8265625</v>
      </c>
      <c r="D6190" t="s">
        <v>20605</v>
      </c>
      <c r="E6190" t="s">
        <v>4949</v>
      </c>
      <c r="F6190" t="s">
        <v>20606</v>
      </c>
      <c r="G6190" t="s">
        <v>5888</v>
      </c>
      <c r="H6190" t="s">
        <v>20607</v>
      </c>
    </row>
    <row r="6191" spans="1:8">
      <c r="A6191" t="n">
        <v>6192</v>
      </c>
      <c r="B6191" t="s">
        <v>8</v>
      </c>
      <c r="C6191" s="1" t="n">
        <v>42396.96355324074</v>
      </c>
      <c r="D6191" t="s">
        <v>20608</v>
      </c>
      <c r="E6191" t="s">
        <v>25</v>
      </c>
      <c r="F6191" t="s">
        <v>20609</v>
      </c>
      <c r="G6191" t="s">
        <v>20610</v>
      </c>
      <c r="H6191" t="s">
        <v>20611</v>
      </c>
    </row>
    <row r="6192" spans="1:8">
      <c r="A6192" t="n">
        <v>6193</v>
      </c>
      <c r="B6192" t="s">
        <v>1</v>
      </c>
      <c r="C6192" s="1" t="n">
        <v>42389.88975694445</v>
      </c>
      <c r="D6192" t="s">
        <v>20612</v>
      </c>
      <c r="E6192" t="s">
        <v>92</v>
      </c>
      <c r="F6192" t="s">
        <v>56</v>
      </c>
      <c r="G6192" t="s">
        <v>20613</v>
      </c>
      <c r="H6192" t="s">
        <v>20614</v>
      </c>
    </row>
    <row r="6193" spans="1:8">
      <c r="A6193" t="n">
        <v>6194</v>
      </c>
      <c r="B6193" t="s">
        <v>1</v>
      </c>
      <c r="C6193" s="1" t="n">
        <v>42197.92746527777</v>
      </c>
      <c r="D6193" t="s">
        <v>20615</v>
      </c>
      <c r="E6193" t="s">
        <v>30</v>
      </c>
      <c r="F6193" t="s">
        <v>25</v>
      </c>
      <c r="G6193" t="s">
        <v>20616</v>
      </c>
      <c r="H6193" t="s">
        <v>20617</v>
      </c>
    </row>
    <row r="6194" spans="1:8">
      <c r="A6194" t="n">
        <v>6195</v>
      </c>
      <c r="B6194" t="s">
        <v>1</v>
      </c>
      <c r="C6194" s="1" t="n">
        <v>42383.87270833334</v>
      </c>
      <c r="D6194" t="s">
        <v>20618</v>
      </c>
      <c r="E6194" t="s">
        <v>9494</v>
      </c>
      <c r="F6194" t="s">
        <v>20619</v>
      </c>
      <c r="G6194" t="s">
        <v>20620</v>
      </c>
      <c r="H6194" t="s">
        <v>20621</v>
      </c>
    </row>
    <row r="6195" spans="1:8">
      <c r="A6195" t="n">
        <v>6196</v>
      </c>
      <c r="B6195" t="s">
        <v>1</v>
      </c>
      <c r="C6195" s="1" t="n">
        <v>42003.99328703704</v>
      </c>
      <c r="D6195" t="s">
        <v>20622</v>
      </c>
      <c r="E6195" t="s">
        <v>6547</v>
      </c>
      <c r="F6195" t="s">
        <v>25</v>
      </c>
      <c r="G6195" t="s">
        <v>20623</v>
      </c>
      <c r="H6195" t="s">
        <v>20624</v>
      </c>
    </row>
    <row r="6196" spans="1:8">
      <c r="A6196" t="n">
        <v>6197</v>
      </c>
      <c r="B6196" t="s">
        <v>8</v>
      </c>
      <c r="C6196" s="1" t="n">
        <v>42115.94445601852</v>
      </c>
      <c r="D6196" t="s">
        <v>20625</v>
      </c>
      <c r="E6196" t="s">
        <v>3635</v>
      </c>
      <c r="F6196" t="s">
        <v>20626</v>
      </c>
      <c r="G6196" t="s">
        <v>20627</v>
      </c>
      <c r="H6196" t="s">
        <v>20628</v>
      </c>
    </row>
    <row r="6197" spans="1:8">
      <c r="A6197" t="n">
        <v>6198</v>
      </c>
      <c r="B6197" t="s">
        <v>8</v>
      </c>
      <c r="C6197" s="1" t="n">
        <v>42055.7625</v>
      </c>
      <c r="D6197" t="s">
        <v>20629</v>
      </c>
      <c r="E6197" t="s">
        <v>6629</v>
      </c>
      <c r="F6197" t="s">
        <v>20630</v>
      </c>
      <c r="G6197" t="s">
        <v>20631</v>
      </c>
      <c r="H6197" t="s">
        <v>20632</v>
      </c>
    </row>
    <row r="6198" spans="1:8">
      <c r="A6198" t="n">
        <v>6199</v>
      </c>
      <c r="B6198" t="s">
        <v>8</v>
      </c>
      <c r="C6198" s="1" t="n">
        <v>40352.72221064815</v>
      </c>
      <c r="D6198" t="s">
        <v>20633</v>
      </c>
      <c r="E6198" t="s">
        <v>2467</v>
      </c>
      <c r="F6198" t="s">
        <v>283</v>
      </c>
      <c r="G6198" t="s">
        <v>20634</v>
      </c>
      <c r="H6198" t="s">
        <v>20635</v>
      </c>
    </row>
    <row r="6199" spans="1:8">
      <c r="A6199" t="n">
        <v>6200</v>
      </c>
      <c r="B6199" t="s">
        <v>8</v>
      </c>
      <c r="C6199" s="1" t="n">
        <v>42136.87878472222</v>
      </c>
      <c r="D6199" t="s">
        <v>20636</v>
      </c>
      <c r="E6199" t="s">
        <v>9711</v>
      </c>
      <c r="F6199" t="s">
        <v>20637</v>
      </c>
      <c r="G6199" t="s">
        <v>20638</v>
      </c>
      <c r="H6199" t="s">
        <v>20639</v>
      </c>
    </row>
    <row r="6200" spans="1:8">
      <c r="A6200" t="n">
        <v>6201</v>
      </c>
      <c r="B6200" t="s">
        <v>8</v>
      </c>
      <c r="C6200" s="1" t="n">
        <v>42067.09631944444</v>
      </c>
      <c r="D6200" t="s">
        <v>20640</v>
      </c>
      <c r="E6200" t="s">
        <v>270</v>
      </c>
      <c r="F6200" t="s">
        <v>20641</v>
      </c>
      <c r="G6200" t="s">
        <v>20642</v>
      </c>
      <c r="H6200" t="s">
        <v>20643</v>
      </c>
    </row>
    <row r="6201" spans="1:8">
      <c r="A6201" t="n">
        <v>6202</v>
      </c>
      <c r="B6201" t="s">
        <v>8</v>
      </c>
      <c r="C6201" s="1" t="n">
        <v>39799.6519212963</v>
      </c>
      <c r="D6201" t="s">
        <v>20644</v>
      </c>
      <c r="E6201" t="s">
        <v>19</v>
      </c>
      <c r="F6201" t="s">
        <v>20</v>
      </c>
      <c r="G6201" t="s">
        <v>20645</v>
      </c>
      <c r="H6201" t="s">
        <v>20646</v>
      </c>
    </row>
    <row r="6202" spans="1:8">
      <c r="A6202" t="n">
        <v>6203</v>
      </c>
      <c r="B6202" t="s">
        <v>1</v>
      </c>
      <c r="C6202" s="1" t="n">
        <v>42397.08253472222</v>
      </c>
      <c r="D6202" t="s">
        <v>20647</v>
      </c>
      <c r="E6202" t="s">
        <v>348</v>
      </c>
      <c r="F6202" t="s">
        <v>25</v>
      </c>
      <c r="G6202" t="s">
        <v>20648</v>
      </c>
      <c r="H6202" t="s">
        <v>20649</v>
      </c>
    </row>
    <row r="6203" spans="1:8">
      <c r="A6203" t="n">
        <v>6204</v>
      </c>
      <c r="B6203" t="s">
        <v>8</v>
      </c>
      <c r="C6203" s="1" t="n">
        <v>39667.8174537037</v>
      </c>
      <c r="D6203" t="s">
        <v>20650</v>
      </c>
      <c r="E6203" t="s">
        <v>3045</v>
      </c>
      <c r="F6203" t="s">
        <v>20651</v>
      </c>
      <c r="G6203" t="s">
        <v>20652</v>
      </c>
      <c r="H6203" t="s">
        <v>20653</v>
      </c>
    </row>
    <row r="6204" spans="1:8">
      <c r="A6204" t="n">
        <v>6205</v>
      </c>
      <c r="B6204" t="s">
        <v>8</v>
      </c>
      <c r="C6204" s="1" t="n">
        <v>42395.70784722222</v>
      </c>
      <c r="D6204" t="s">
        <v>20654</v>
      </c>
      <c r="E6204" t="s">
        <v>8367</v>
      </c>
      <c r="F6204" t="s">
        <v>294</v>
      </c>
      <c r="G6204" t="s">
        <v>20655</v>
      </c>
      <c r="H6204" t="s">
        <v>20656</v>
      </c>
    </row>
    <row r="6205" spans="1:8">
      <c r="A6205" t="n">
        <v>6206</v>
      </c>
      <c r="B6205" t="s">
        <v>8</v>
      </c>
      <c r="C6205" s="1" t="n">
        <v>42429.7058912037</v>
      </c>
      <c r="D6205" t="s">
        <v>20657</v>
      </c>
      <c r="E6205" t="s">
        <v>20658</v>
      </c>
      <c r="F6205" t="s">
        <v>1369</v>
      </c>
      <c r="G6205" t="s">
        <v>20659</v>
      </c>
      <c r="H6205" t="s">
        <v>20660</v>
      </c>
    </row>
    <row r="6206" spans="1:8">
      <c r="A6206" t="n">
        <v>6207</v>
      </c>
      <c r="B6206" t="s">
        <v>8</v>
      </c>
      <c r="C6206" s="1" t="n">
        <v>39672.84133101852</v>
      </c>
      <c r="D6206" t="s">
        <v>20661</v>
      </c>
      <c r="E6206" t="s">
        <v>20662</v>
      </c>
      <c r="F6206" t="s">
        <v>20</v>
      </c>
      <c r="G6206" t="s">
        <v>20663</v>
      </c>
      <c r="H6206" t="s">
        <v>20664</v>
      </c>
    </row>
    <row r="6207" spans="1:8">
      <c r="A6207" t="n">
        <v>6208</v>
      </c>
      <c r="B6207" t="s">
        <v>1</v>
      </c>
      <c r="C6207" s="1" t="n">
        <v>41966.79533564814</v>
      </c>
      <c r="D6207" t="s">
        <v>20665</v>
      </c>
      <c r="E6207" t="s">
        <v>6203</v>
      </c>
      <c r="F6207" t="s">
        <v>13689</v>
      </c>
      <c r="G6207" t="s">
        <v>20666</v>
      </c>
      <c r="H6207" t="s">
        <v>20667</v>
      </c>
    </row>
    <row r="6208" spans="1:8">
      <c r="A6208" t="n">
        <v>6209</v>
      </c>
      <c r="B6208" t="s">
        <v>8</v>
      </c>
      <c r="C6208" s="1" t="n">
        <v>42206.7237037037</v>
      </c>
      <c r="D6208" t="s">
        <v>20668</v>
      </c>
      <c r="E6208" t="s">
        <v>3153</v>
      </c>
      <c r="F6208" t="s">
        <v>52</v>
      </c>
      <c r="G6208" t="s">
        <v>20669</v>
      </c>
      <c r="H6208" t="s">
        <v>20670</v>
      </c>
    </row>
    <row r="6209" spans="1:8">
      <c r="A6209" t="n">
        <v>6210</v>
      </c>
      <c r="B6209" t="s">
        <v>8</v>
      </c>
      <c r="C6209" s="1" t="n">
        <v>41840.8909375</v>
      </c>
      <c r="D6209" t="s">
        <v>20671</v>
      </c>
      <c r="E6209" t="s">
        <v>20672</v>
      </c>
      <c r="F6209" t="s">
        <v>1264</v>
      </c>
      <c r="G6209" t="s">
        <v>20673</v>
      </c>
      <c r="H6209" t="s">
        <v>20674</v>
      </c>
    </row>
    <row r="6210" spans="1:8">
      <c r="A6210" t="n">
        <v>6211</v>
      </c>
      <c r="B6210" t="s">
        <v>8</v>
      </c>
      <c r="C6210" s="1" t="n">
        <v>39590.43865740741</v>
      </c>
      <c r="D6210" t="s">
        <v>20675</v>
      </c>
      <c r="E6210" t="s">
        <v>642</v>
      </c>
      <c r="F6210" t="s">
        <v>2810</v>
      </c>
      <c r="G6210" t="s">
        <v>20676</v>
      </c>
      <c r="H6210" t="s">
        <v>20677</v>
      </c>
    </row>
    <row r="6211" spans="1:8">
      <c r="A6211" t="n">
        <v>6212</v>
      </c>
      <c r="B6211" t="s">
        <v>1</v>
      </c>
      <c r="C6211" s="1" t="n">
        <v>42143.97527777778</v>
      </c>
      <c r="D6211" t="s">
        <v>20678</v>
      </c>
      <c r="E6211" t="s">
        <v>145</v>
      </c>
      <c r="F6211" t="s">
        <v>14063</v>
      </c>
      <c r="G6211" t="s">
        <v>20679</v>
      </c>
      <c r="H6211" t="s">
        <v>20680</v>
      </c>
    </row>
    <row r="6212" spans="1:8">
      <c r="A6212" t="n">
        <v>6213</v>
      </c>
      <c r="B6212" t="s">
        <v>8</v>
      </c>
      <c r="C6212" s="1" t="n">
        <v>41898.44356481481</v>
      </c>
      <c r="D6212" t="s">
        <v>20681</v>
      </c>
      <c r="E6212" t="s">
        <v>25</v>
      </c>
      <c r="F6212" t="s">
        <v>12737</v>
      </c>
      <c r="G6212" t="s">
        <v>20682</v>
      </c>
      <c r="H6212" t="s">
        <v>20683</v>
      </c>
    </row>
    <row r="6213" spans="1:8">
      <c r="A6213" t="n">
        <v>6214</v>
      </c>
      <c r="B6213" t="s">
        <v>8</v>
      </c>
      <c r="C6213" s="1" t="n">
        <v>42304.73927083334</v>
      </c>
      <c r="D6213" t="s">
        <v>20684</v>
      </c>
      <c r="E6213" t="s">
        <v>4104</v>
      </c>
      <c r="F6213" t="s">
        <v>4105</v>
      </c>
      <c r="G6213" t="s">
        <v>20685</v>
      </c>
      <c r="H6213" t="s">
        <v>20686</v>
      </c>
    </row>
    <row r="6214" spans="1:8">
      <c r="A6214" t="n">
        <v>6215</v>
      </c>
      <c r="B6214" t="s">
        <v>8</v>
      </c>
      <c r="C6214" s="1" t="n">
        <v>41897.54928240741</v>
      </c>
      <c r="D6214" t="s">
        <v>20687</v>
      </c>
      <c r="E6214" t="s">
        <v>20688</v>
      </c>
      <c r="F6214" t="s">
        <v>52</v>
      </c>
      <c r="G6214" t="s">
        <v>12363</v>
      </c>
      <c r="H6214" t="s">
        <v>20689</v>
      </c>
    </row>
    <row r="6215" spans="1:8">
      <c r="A6215" t="n">
        <v>6216</v>
      </c>
      <c r="B6215" t="s">
        <v>8</v>
      </c>
      <c r="C6215" s="1" t="n">
        <v>42203.78275462963</v>
      </c>
      <c r="D6215" t="s">
        <v>20690</v>
      </c>
      <c r="E6215" t="s">
        <v>25</v>
      </c>
      <c r="F6215" t="s">
        <v>20691</v>
      </c>
      <c r="G6215" t="s">
        <v>20692</v>
      </c>
      <c r="H6215" t="s">
        <v>20693</v>
      </c>
    </row>
    <row r="6216" spans="1:8">
      <c r="A6216" t="n">
        <v>6217</v>
      </c>
      <c r="B6216" t="s">
        <v>8</v>
      </c>
      <c r="C6216" s="1" t="n">
        <v>42379.82148148148</v>
      </c>
      <c r="D6216" t="s">
        <v>20694</v>
      </c>
      <c r="E6216" t="s">
        <v>13009</v>
      </c>
      <c r="F6216" t="s">
        <v>25</v>
      </c>
      <c r="G6216" t="s">
        <v>20695</v>
      </c>
      <c r="H6216" t="s">
        <v>20696</v>
      </c>
    </row>
    <row r="6217" spans="1:8">
      <c r="A6217" t="n">
        <v>6218</v>
      </c>
      <c r="B6217" t="s">
        <v>1</v>
      </c>
      <c r="C6217" s="1" t="n">
        <v>41709.18729166667</v>
      </c>
      <c r="D6217" t="s">
        <v>20697</v>
      </c>
      <c r="E6217" t="s">
        <v>7859</v>
      </c>
      <c r="F6217" t="s">
        <v>56</v>
      </c>
      <c r="G6217" t="s">
        <v>20698</v>
      </c>
      <c r="H6217" t="s">
        <v>20699</v>
      </c>
    </row>
    <row r="6218" spans="1:8">
      <c r="A6218" t="n">
        <v>6219</v>
      </c>
      <c r="B6218" t="s">
        <v>8</v>
      </c>
      <c r="C6218" s="1" t="n">
        <v>39818.69454861111</v>
      </c>
      <c r="D6218" t="s">
        <v>20700</v>
      </c>
      <c r="E6218" t="s">
        <v>1808</v>
      </c>
      <c r="F6218" t="s">
        <v>12867</v>
      </c>
      <c r="G6218" t="s">
        <v>20701</v>
      </c>
      <c r="H6218" t="s">
        <v>20702</v>
      </c>
    </row>
    <row r="6219" spans="1:8">
      <c r="A6219" t="n">
        <v>6220</v>
      </c>
      <c r="B6219" t="s">
        <v>8</v>
      </c>
      <c r="C6219" s="1" t="n">
        <v>39451.83619212963</v>
      </c>
      <c r="D6219" t="s">
        <v>20703</v>
      </c>
      <c r="E6219" t="s">
        <v>10514</v>
      </c>
      <c r="F6219" t="s">
        <v>9891</v>
      </c>
      <c r="G6219" t="s">
        <v>20704</v>
      </c>
      <c r="H6219" t="s">
        <v>20705</v>
      </c>
    </row>
    <row r="6220" spans="1:8">
      <c r="A6220" t="n">
        <v>6221</v>
      </c>
      <c r="B6220" t="s">
        <v>8</v>
      </c>
      <c r="C6220" s="1" t="n">
        <v>42407.32224537037</v>
      </c>
      <c r="D6220" t="s">
        <v>20706</v>
      </c>
      <c r="E6220" t="s">
        <v>132</v>
      </c>
      <c r="F6220" t="s">
        <v>20707</v>
      </c>
      <c r="G6220" t="s">
        <v>20708</v>
      </c>
      <c r="H6220" t="s">
        <v>20709</v>
      </c>
    </row>
    <row r="6221" spans="1:8">
      <c r="A6221" t="n">
        <v>6222</v>
      </c>
      <c r="B6221" t="s">
        <v>1</v>
      </c>
      <c r="C6221" s="1" t="n">
        <v>42345.00167824074</v>
      </c>
      <c r="D6221" t="s">
        <v>20710</v>
      </c>
      <c r="E6221" t="s">
        <v>6988</v>
      </c>
      <c r="F6221" t="s">
        <v>6559</v>
      </c>
      <c r="G6221" t="s">
        <v>20711</v>
      </c>
      <c r="H6221" t="s">
        <v>20712</v>
      </c>
    </row>
    <row r="6222" spans="1:8">
      <c r="A6222" t="n">
        <v>6223</v>
      </c>
      <c r="B6222" t="s">
        <v>8</v>
      </c>
      <c r="C6222" s="1" t="n">
        <v>42241.98394675926</v>
      </c>
      <c r="D6222" t="s">
        <v>20713</v>
      </c>
      <c r="E6222" t="s">
        <v>6510</v>
      </c>
      <c r="F6222" t="s">
        <v>376</v>
      </c>
      <c r="G6222" t="s">
        <v>20714</v>
      </c>
      <c r="H6222" t="s">
        <v>20715</v>
      </c>
    </row>
    <row r="6223" spans="1:8">
      <c r="A6223" t="n">
        <v>6224</v>
      </c>
      <c r="B6223" t="s">
        <v>8</v>
      </c>
      <c r="C6223" s="1" t="n">
        <v>41415.58430555555</v>
      </c>
      <c r="D6223" t="s">
        <v>20716</v>
      </c>
      <c r="E6223" t="s">
        <v>7877</v>
      </c>
      <c r="F6223" t="s">
        <v>25</v>
      </c>
      <c r="G6223" t="s">
        <v>20717</v>
      </c>
      <c r="H6223" t="s">
        <v>20718</v>
      </c>
    </row>
    <row r="6224" spans="1:8">
      <c r="A6224" t="n">
        <v>6225</v>
      </c>
      <c r="B6224" t="s">
        <v>8</v>
      </c>
      <c r="C6224" s="1" t="n">
        <v>42069.10958333333</v>
      </c>
      <c r="D6224" t="s">
        <v>20719</v>
      </c>
      <c r="E6224" t="s">
        <v>4140</v>
      </c>
      <c r="F6224" t="s">
        <v>20720</v>
      </c>
      <c r="G6224" t="s">
        <v>20721</v>
      </c>
      <c r="H6224" t="s">
        <v>20722</v>
      </c>
    </row>
    <row r="6225" spans="1:8">
      <c r="A6225" t="n">
        <v>6226</v>
      </c>
      <c r="B6225" t="s">
        <v>1</v>
      </c>
      <c r="C6225" s="1" t="n">
        <v>42209.88993055555</v>
      </c>
      <c r="D6225" t="s">
        <v>20723</v>
      </c>
      <c r="E6225" t="s">
        <v>8032</v>
      </c>
      <c r="F6225" t="s">
        <v>20724</v>
      </c>
      <c r="G6225" t="s">
        <v>20725</v>
      </c>
      <c r="H6225" t="s">
        <v>20726</v>
      </c>
    </row>
    <row r="6226" spans="1:8">
      <c r="A6226" t="n">
        <v>6227</v>
      </c>
      <c r="B6226" t="s">
        <v>8</v>
      </c>
      <c r="C6226" s="1" t="n">
        <v>41871.03760416667</v>
      </c>
      <c r="D6226" t="s">
        <v>20727</v>
      </c>
      <c r="E6226" t="s">
        <v>20728</v>
      </c>
      <c r="F6226" t="s">
        <v>25</v>
      </c>
      <c r="G6226" t="s">
        <v>20729</v>
      </c>
      <c r="H6226" t="s">
        <v>20730</v>
      </c>
    </row>
    <row r="6227" spans="1:8">
      <c r="A6227" t="n">
        <v>6228</v>
      </c>
      <c r="B6227" t="s">
        <v>8</v>
      </c>
      <c r="C6227" s="1" t="n">
        <v>39667.81824074074</v>
      </c>
      <c r="D6227" t="s">
        <v>20731</v>
      </c>
      <c r="E6227" t="s">
        <v>376</v>
      </c>
      <c r="F6227" t="s">
        <v>20732</v>
      </c>
      <c r="G6227" t="s">
        <v>20733</v>
      </c>
      <c r="H6227" t="s">
        <v>20734</v>
      </c>
    </row>
    <row r="6228" spans="1:8">
      <c r="A6228" t="n">
        <v>6229</v>
      </c>
      <c r="B6228" t="s">
        <v>1</v>
      </c>
      <c r="C6228" s="1" t="n">
        <v>42171.06892361111</v>
      </c>
      <c r="D6228" t="s">
        <v>20735</v>
      </c>
      <c r="E6228" t="s">
        <v>30</v>
      </c>
      <c r="F6228" t="s">
        <v>660</v>
      </c>
      <c r="G6228" t="s">
        <v>20736</v>
      </c>
      <c r="H6228" t="s">
        <v>20737</v>
      </c>
    </row>
    <row r="6229" spans="1:8">
      <c r="A6229" t="n">
        <v>6230</v>
      </c>
      <c r="B6229" t="s">
        <v>8</v>
      </c>
      <c r="C6229" s="1" t="n">
        <v>41979.42585648148</v>
      </c>
      <c r="D6229" t="s">
        <v>20738</v>
      </c>
      <c r="E6229" t="s">
        <v>25</v>
      </c>
      <c r="F6229" t="s">
        <v>6784</v>
      </c>
      <c r="G6229" t="s">
        <v>13387</v>
      </c>
      <c r="H6229" t="s">
        <v>20739</v>
      </c>
    </row>
    <row r="6230" spans="1:8">
      <c r="A6230" t="n">
        <v>6231</v>
      </c>
      <c r="B6230" t="s">
        <v>8</v>
      </c>
      <c r="C6230" s="1" t="n">
        <v>41946.83827546296</v>
      </c>
      <c r="D6230" t="s">
        <v>20740</v>
      </c>
      <c r="E6230" t="s">
        <v>20741</v>
      </c>
      <c r="F6230" t="s">
        <v>10211</v>
      </c>
      <c r="G6230" t="s">
        <v>20742</v>
      </c>
      <c r="H6230" t="s">
        <v>20743</v>
      </c>
    </row>
    <row r="6231" spans="1:8">
      <c r="A6231" t="n">
        <v>6232</v>
      </c>
      <c r="B6231" t="s">
        <v>1</v>
      </c>
      <c r="C6231" s="1" t="n">
        <v>42427.73163194444</v>
      </c>
      <c r="D6231" t="s">
        <v>20744</v>
      </c>
      <c r="E6231" t="s">
        <v>651</v>
      </c>
      <c r="F6231" t="s">
        <v>6747</v>
      </c>
      <c r="G6231" t="s">
        <v>16124</v>
      </c>
      <c r="H6231" t="s">
        <v>20745</v>
      </c>
    </row>
    <row r="6232" spans="1:8">
      <c r="A6232" t="n">
        <v>6233</v>
      </c>
      <c r="B6232" t="s">
        <v>8</v>
      </c>
      <c r="C6232" s="1" t="n">
        <v>42158.80831018519</v>
      </c>
      <c r="D6232" t="s">
        <v>20746</v>
      </c>
      <c r="E6232" t="s">
        <v>25</v>
      </c>
      <c r="F6232" t="s">
        <v>394</v>
      </c>
      <c r="G6232" t="s">
        <v>20747</v>
      </c>
      <c r="H6232" t="s">
        <v>20748</v>
      </c>
    </row>
    <row r="6233" spans="1:8">
      <c r="A6233" t="n">
        <v>6234</v>
      </c>
      <c r="B6233" t="s">
        <v>8</v>
      </c>
      <c r="C6233" s="1" t="n">
        <v>39610.97101851852</v>
      </c>
      <c r="D6233" t="s">
        <v>20749</v>
      </c>
      <c r="E6233" t="s">
        <v>20750</v>
      </c>
      <c r="F6233" t="s">
        <v>56</v>
      </c>
      <c r="G6233" t="s">
        <v>20751</v>
      </c>
      <c r="H6233" t="s">
        <v>20752</v>
      </c>
    </row>
    <row r="6234" spans="1:8">
      <c r="A6234" t="n">
        <v>6235</v>
      </c>
      <c r="B6234" t="s">
        <v>1</v>
      </c>
      <c r="C6234" s="1" t="n">
        <v>42426.84422453704</v>
      </c>
      <c r="D6234" t="s">
        <v>20753</v>
      </c>
      <c r="E6234" t="s">
        <v>145</v>
      </c>
      <c r="F6234" t="s">
        <v>651</v>
      </c>
      <c r="G6234" t="s">
        <v>20754</v>
      </c>
      <c r="H6234" t="s">
        <v>20755</v>
      </c>
    </row>
    <row r="6235" spans="1:8">
      <c r="A6235" t="n">
        <v>6236</v>
      </c>
      <c r="B6235" t="s">
        <v>1</v>
      </c>
      <c r="C6235" s="1" t="n">
        <v>42404.17017361111</v>
      </c>
      <c r="D6235" t="s">
        <v>20756</v>
      </c>
      <c r="E6235" t="s">
        <v>6588</v>
      </c>
      <c r="F6235" t="s">
        <v>25</v>
      </c>
      <c r="G6235" t="s">
        <v>11593</v>
      </c>
      <c r="H6235" t="s">
        <v>20757</v>
      </c>
    </row>
    <row r="6236" spans="1:8">
      <c r="A6236" t="n">
        <v>6237</v>
      </c>
      <c r="B6236" t="s">
        <v>8</v>
      </c>
      <c r="C6236" s="1" t="n">
        <v>42306.99104166667</v>
      </c>
      <c r="D6236" t="s">
        <v>20758</v>
      </c>
      <c r="E6236" t="s">
        <v>4082</v>
      </c>
      <c r="F6236" t="s">
        <v>555</v>
      </c>
      <c r="G6236" t="s">
        <v>20759</v>
      </c>
      <c r="H6236" t="s">
        <v>20760</v>
      </c>
    </row>
    <row r="6237" spans="1:8">
      <c r="A6237" t="n">
        <v>6238</v>
      </c>
      <c r="B6237" t="s">
        <v>8</v>
      </c>
      <c r="C6237" s="1" t="n">
        <v>42134.03150462963</v>
      </c>
      <c r="D6237" t="s">
        <v>20761</v>
      </c>
      <c r="E6237" t="s">
        <v>25</v>
      </c>
      <c r="F6237" t="s">
        <v>24</v>
      </c>
      <c r="G6237" t="s">
        <v>20762</v>
      </c>
      <c r="H6237" t="s">
        <v>20763</v>
      </c>
    </row>
    <row r="6238" spans="1:8">
      <c r="A6238" t="n">
        <v>6239</v>
      </c>
      <c r="B6238" t="s">
        <v>8</v>
      </c>
      <c r="C6238" s="1" t="n">
        <v>41936.63917824074</v>
      </c>
      <c r="D6238" t="s">
        <v>20764</v>
      </c>
      <c r="E6238" t="s">
        <v>12497</v>
      </c>
      <c r="F6238" t="s">
        <v>555</v>
      </c>
      <c r="G6238" t="s">
        <v>20765</v>
      </c>
      <c r="H6238" t="s">
        <v>20766</v>
      </c>
    </row>
    <row r="6239" spans="1:8">
      <c r="A6239" t="n">
        <v>6240</v>
      </c>
      <c r="B6239" t="s">
        <v>8</v>
      </c>
      <c r="C6239" s="1" t="n">
        <v>41747.65282407407</v>
      </c>
      <c r="D6239" t="s">
        <v>20767</v>
      </c>
      <c r="E6239" t="s">
        <v>20768</v>
      </c>
      <c r="F6239" t="s">
        <v>4012</v>
      </c>
      <c r="G6239" t="s">
        <v>20769</v>
      </c>
      <c r="H6239" t="s">
        <v>20770</v>
      </c>
    </row>
    <row r="6240" spans="1:8">
      <c r="A6240" t="n">
        <v>6241</v>
      </c>
      <c r="B6240" t="s">
        <v>8</v>
      </c>
      <c r="C6240" s="1" t="n">
        <v>42204.74538194444</v>
      </c>
      <c r="D6240" t="s">
        <v>20771</v>
      </c>
      <c r="E6240" t="s">
        <v>10842</v>
      </c>
      <c r="F6240" t="s">
        <v>25</v>
      </c>
      <c r="G6240" t="s">
        <v>20772</v>
      </c>
      <c r="H6240" t="s">
        <v>20773</v>
      </c>
    </row>
    <row r="6241" spans="1:8">
      <c r="A6241" t="n">
        <v>6242</v>
      </c>
      <c r="B6241" t="s">
        <v>8</v>
      </c>
      <c r="C6241" s="1" t="n">
        <v>42113.84189814814</v>
      </c>
      <c r="D6241" t="s">
        <v>20774</v>
      </c>
      <c r="E6241" t="s">
        <v>6747</v>
      </c>
      <c r="F6241" t="s">
        <v>15</v>
      </c>
      <c r="G6241" t="s">
        <v>20775</v>
      </c>
      <c r="H6241" t="s">
        <v>20776</v>
      </c>
    </row>
    <row r="6242" spans="1:8">
      <c r="A6242" t="n">
        <v>6243</v>
      </c>
      <c r="B6242" t="s">
        <v>8</v>
      </c>
      <c r="C6242" s="1" t="n">
        <v>41708.04616898148</v>
      </c>
      <c r="D6242" t="s">
        <v>20777</v>
      </c>
      <c r="E6242" t="s">
        <v>25</v>
      </c>
      <c r="F6242" t="s">
        <v>7115</v>
      </c>
      <c r="G6242" t="s">
        <v>20778</v>
      </c>
      <c r="H6242" t="s">
        <v>20779</v>
      </c>
    </row>
    <row r="6243" spans="1:8">
      <c r="A6243" t="n">
        <v>6244</v>
      </c>
      <c r="B6243" t="s">
        <v>1</v>
      </c>
      <c r="C6243" s="1" t="n">
        <v>42429.78612268518</v>
      </c>
      <c r="D6243" t="s">
        <v>20780</v>
      </c>
      <c r="E6243" t="s">
        <v>7544</v>
      </c>
      <c r="F6243" t="s">
        <v>56</v>
      </c>
      <c r="G6243" t="s">
        <v>20781</v>
      </c>
      <c r="H6243" t="s">
        <v>20782</v>
      </c>
    </row>
    <row r="6244" spans="1:8">
      <c r="A6244" t="n">
        <v>6245</v>
      </c>
      <c r="B6244" t="s">
        <v>8</v>
      </c>
      <c r="C6244" s="1" t="n">
        <v>41383.78576388889</v>
      </c>
      <c r="D6244" t="s">
        <v>20783</v>
      </c>
      <c r="E6244" t="s">
        <v>20784</v>
      </c>
      <c r="F6244" t="s">
        <v>8333</v>
      </c>
      <c r="G6244" t="s">
        <v>20785</v>
      </c>
      <c r="H6244" t="s">
        <v>20786</v>
      </c>
    </row>
    <row r="6245" spans="1:8">
      <c r="A6245" t="n">
        <v>6246</v>
      </c>
      <c r="B6245" t="s">
        <v>8</v>
      </c>
      <c r="C6245" s="1" t="n">
        <v>42095.18074074074</v>
      </c>
      <c r="D6245" t="s">
        <v>20787</v>
      </c>
      <c r="E6245" t="s">
        <v>4140</v>
      </c>
      <c r="F6245" t="s">
        <v>20788</v>
      </c>
      <c r="G6245" t="s">
        <v>20789</v>
      </c>
      <c r="H6245" t="s">
        <v>20790</v>
      </c>
    </row>
    <row r="6246" spans="1:8">
      <c r="A6246" t="n">
        <v>6247</v>
      </c>
      <c r="B6246" t="s">
        <v>1</v>
      </c>
      <c r="C6246" s="1" t="n">
        <v>42168.94658564815</v>
      </c>
      <c r="D6246" t="s">
        <v>20791</v>
      </c>
      <c r="E6246" t="s">
        <v>6554</v>
      </c>
      <c r="F6246" t="s">
        <v>30</v>
      </c>
      <c r="G6246" t="s">
        <v>20792</v>
      </c>
      <c r="H6246" t="s">
        <v>20793</v>
      </c>
    </row>
    <row r="6247" spans="1:8">
      <c r="A6247" t="n">
        <v>6248</v>
      </c>
      <c r="B6247" t="s">
        <v>8</v>
      </c>
      <c r="C6247" s="1" t="n">
        <v>41846.94783564815</v>
      </c>
      <c r="D6247" t="s">
        <v>20794</v>
      </c>
      <c r="E6247" t="s">
        <v>25</v>
      </c>
      <c r="F6247" t="s">
        <v>4418</v>
      </c>
      <c r="G6247" t="s">
        <v>20795</v>
      </c>
      <c r="H6247" t="s">
        <v>20796</v>
      </c>
    </row>
    <row r="6248" spans="1:8">
      <c r="A6248" t="n">
        <v>6249</v>
      </c>
      <c r="B6248" t="s">
        <v>8</v>
      </c>
      <c r="C6248" s="1" t="n">
        <v>39750.67434027778</v>
      </c>
      <c r="D6248" t="s">
        <v>20797</v>
      </c>
      <c r="E6248" t="s">
        <v>7561</v>
      </c>
      <c r="F6248" t="s">
        <v>56</v>
      </c>
      <c r="G6248" t="s">
        <v>20798</v>
      </c>
      <c r="H6248" t="s">
        <v>20799</v>
      </c>
    </row>
    <row r="6249" spans="1:8">
      <c r="A6249" t="n">
        <v>6250</v>
      </c>
      <c r="B6249" t="s">
        <v>8</v>
      </c>
      <c r="C6249" s="1" t="n">
        <v>40925.78380787037</v>
      </c>
      <c r="D6249" t="s">
        <v>20800</v>
      </c>
      <c r="E6249" t="s">
        <v>15771</v>
      </c>
      <c r="F6249" t="s">
        <v>20801</v>
      </c>
      <c r="G6249" t="s">
        <v>15772</v>
      </c>
      <c r="H6249" t="s">
        <v>20802</v>
      </c>
    </row>
    <row r="6250" spans="1:8">
      <c r="A6250" t="n">
        <v>6251</v>
      </c>
      <c r="B6250" t="s">
        <v>1</v>
      </c>
      <c r="C6250" s="1" t="n">
        <v>42377.33023148148</v>
      </c>
      <c r="D6250" t="s">
        <v>20803</v>
      </c>
      <c r="E6250" t="s">
        <v>6747</v>
      </c>
      <c r="F6250" t="s">
        <v>25</v>
      </c>
      <c r="G6250" t="s">
        <v>20804</v>
      </c>
      <c r="H6250" t="s">
        <v>20805</v>
      </c>
    </row>
    <row r="6251" spans="1:8">
      <c r="A6251" t="n">
        <v>6252</v>
      </c>
      <c r="B6251" t="s">
        <v>8</v>
      </c>
      <c r="C6251" s="1" t="n">
        <v>42112.14706018518</v>
      </c>
      <c r="D6251" t="s">
        <v>20806</v>
      </c>
      <c r="E6251" t="s">
        <v>6554</v>
      </c>
      <c r="F6251" t="s">
        <v>30</v>
      </c>
      <c r="G6251" t="s">
        <v>20807</v>
      </c>
      <c r="H6251" t="s">
        <v>20808</v>
      </c>
    </row>
    <row r="6252" spans="1:8">
      <c r="A6252" t="n">
        <v>6253</v>
      </c>
      <c r="B6252" t="s">
        <v>8</v>
      </c>
      <c r="C6252" s="1" t="n">
        <v>41652.5196412037</v>
      </c>
      <c r="D6252" t="s">
        <v>20809</v>
      </c>
      <c r="E6252" t="s">
        <v>25</v>
      </c>
      <c r="F6252" t="s">
        <v>8532</v>
      </c>
      <c r="G6252" t="s">
        <v>20810</v>
      </c>
      <c r="H6252" t="s">
        <v>20811</v>
      </c>
    </row>
    <row r="6253" spans="1:8">
      <c r="A6253" t="n">
        <v>6254</v>
      </c>
      <c r="B6253" t="s">
        <v>1</v>
      </c>
      <c r="C6253" s="1" t="n">
        <v>42239.95766203704</v>
      </c>
      <c r="D6253" t="s">
        <v>20812</v>
      </c>
      <c r="E6253" t="s">
        <v>24</v>
      </c>
      <c r="F6253" t="s">
        <v>25</v>
      </c>
      <c r="G6253" t="s">
        <v>20813</v>
      </c>
      <c r="H6253" t="s">
        <v>20814</v>
      </c>
    </row>
    <row r="6254" spans="1:8">
      <c r="A6254" t="n">
        <v>6255</v>
      </c>
      <c r="B6254" t="s">
        <v>8</v>
      </c>
      <c r="C6254" s="1" t="n">
        <v>40857.64717592593</v>
      </c>
      <c r="D6254" t="s">
        <v>20815</v>
      </c>
      <c r="E6254" t="s">
        <v>368</v>
      </c>
      <c r="F6254" t="s">
        <v>25</v>
      </c>
      <c r="G6254" t="s">
        <v>20816</v>
      </c>
      <c r="H6254" t="s">
        <v>20817</v>
      </c>
    </row>
    <row r="6255" spans="1:8">
      <c r="A6255" t="n">
        <v>6256</v>
      </c>
      <c r="B6255" t="s">
        <v>8</v>
      </c>
      <c r="C6255" s="1" t="n">
        <v>41665.71916666667</v>
      </c>
      <c r="D6255" t="s">
        <v>20818</v>
      </c>
      <c r="E6255" t="s">
        <v>10879</v>
      </c>
      <c r="F6255" t="s">
        <v>1264</v>
      </c>
      <c r="G6255" t="s">
        <v>18041</v>
      </c>
      <c r="H6255" t="s">
        <v>20819</v>
      </c>
    </row>
    <row r="6256" spans="1:8">
      <c r="A6256" t="n">
        <v>6257</v>
      </c>
      <c r="B6256" t="s">
        <v>8</v>
      </c>
      <c r="C6256" s="1" t="n">
        <v>40655.68619212963</v>
      </c>
      <c r="D6256" t="s">
        <v>20820</v>
      </c>
      <c r="E6256" t="s">
        <v>161</v>
      </c>
      <c r="F6256" t="s">
        <v>56</v>
      </c>
      <c r="G6256" t="s">
        <v>20821</v>
      </c>
      <c r="H6256" t="s">
        <v>20822</v>
      </c>
    </row>
    <row r="6257" spans="1:8">
      <c r="A6257" t="n">
        <v>6258</v>
      </c>
      <c r="B6257" t="s">
        <v>8</v>
      </c>
      <c r="C6257" s="1" t="n">
        <v>42065.82608796296</v>
      </c>
      <c r="D6257" t="s">
        <v>20823</v>
      </c>
      <c r="E6257" t="s">
        <v>12687</v>
      </c>
      <c r="F6257" t="s">
        <v>25</v>
      </c>
      <c r="G6257" t="s">
        <v>20824</v>
      </c>
      <c r="H6257" t="s">
        <v>20825</v>
      </c>
    </row>
    <row r="6258" spans="1:8">
      <c r="A6258" t="n">
        <v>6259</v>
      </c>
      <c r="B6258" t="s">
        <v>8</v>
      </c>
      <c r="C6258" s="1" t="n">
        <v>41927.7393287037</v>
      </c>
      <c r="D6258" t="s">
        <v>20826</v>
      </c>
      <c r="E6258" t="s">
        <v>7032</v>
      </c>
      <c r="F6258" t="s">
        <v>52</v>
      </c>
      <c r="G6258" t="s">
        <v>20827</v>
      </c>
      <c r="H6258" t="s">
        <v>20828</v>
      </c>
    </row>
    <row r="6259" spans="1:8">
      <c r="A6259" t="n">
        <v>6260</v>
      </c>
      <c r="B6259" t="s">
        <v>8</v>
      </c>
      <c r="C6259" s="1" t="n">
        <v>39437.81789351852</v>
      </c>
      <c r="D6259" t="s">
        <v>20829</v>
      </c>
      <c r="E6259" t="s">
        <v>10514</v>
      </c>
      <c r="F6259" t="s">
        <v>20830</v>
      </c>
      <c r="G6259" t="s">
        <v>20831</v>
      </c>
      <c r="H6259" t="s">
        <v>20832</v>
      </c>
    </row>
    <row r="6260" spans="1:8">
      <c r="A6260" t="n">
        <v>6261</v>
      </c>
      <c r="B6260" t="s">
        <v>8</v>
      </c>
      <c r="C6260" s="1" t="n">
        <v>42143.84451388889</v>
      </c>
      <c r="D6260" t="s">
        <v>20833</v>
      </c>
      <c r="E6260" t="s">
        <v>25</v>
      </c>
      <c r="F6260" t="s">
        <v>24</v>
      </c>
      <c r="G6260" t="s">
        <v>20834</v>
      </c>
      <c r="H6260" t="s">
        <v>20835</v>
      </c>
    </row>
    <row r="6261" spans="1:8">
      <c r="A6261" t="n">
        <v>6262</v>
      </c>
      <c r="B6261" t="s">
        <v>8</v>
      </c>
      <c r="C6261" s="1" t="n">
        <v>42426.15731481482</v>
      </c>
      <c r="D6261" t="s">
        <v>20836</v>
      </c>
      <c r="E6261" t="s">
        <v>25</v>
      </c>
      <c r="F6261" t="s">
        <v>16458</v>
      </c>
      <c r="G6261" t="s">
        <v>20837</v>
      </c>
      <c r="H6261" t="s">
        <v>20838</v>
      </c>
    </row>
    <row r="6262" spans="1:8">
      <c r="A6262" t="n">
        <v>6263</v>
      </c>
      <c r="B6262" t="s">
        <v>8</v>
      </c>
      <c r="C6262" s="1" t="n">
        <v>39757.03229166667</v>
      </c>
      <c r="D6262" t="s">
        <v>20839</v>
      </c>
      <c r="E6262" t="s">
        <v>56</v>
      </c>
      <c r="F6262" t="s">
        <v>6543</v>
      </c>
      <c r="G6262" t="s">
        <v>20840</v>
      </c>
      <c r="H6262" t="s">
        <v>20841</v>
      </c>
    </row>
    <row r="6263" spans="1:8">
      <c r="A6263" t="n">
        <v>6264</v>
      </c>
      <c r="B6263" t="s">
        <v>8</v>
      </c>
      <c r="C6263" s="1" t="n">
        <v>42127.95239583333</v>
      </c>
      <c r="D6263" t="s">
        <v>20842</v>
      </c>
      <c r="E6263" t="s">
        <v>13026</v>
      </c>
      <c r="F6263" t="s">
        <v>25</v>
      </c>
      <c r="G6263" t="s">
        <v>20843</v>
      </c>
      <c r="H6263" t="s">
        <v>20844</v>
      </c>
    </row>
    <row r="6264" spans="1:8">
      <c r="A6264" t="n">
        <v>6265</v>
      </c>
      <c r="B6264" t="s">
        <v>8</v>
      </c>
      <c r="C6264" s="1" t="n">
        <v>42054.83333333334</v>
      </c>
      <c r="D6264" t="s">
        <v>20845</v>
      </c>
      <c r="E6264" t="s">
        <v>17762</v>
      </c>
      <c r="F6264" t="s">
        <v>4078</v>
      </c>
      <c r="G6264" t="s">
        <v>20846</v>
      </c>
      <c r="H6264" t="s">
        <v>20847</v>
      </c>
    </row>
    <row r="6265" spans="1:8">
      <c r="A6265" t="n">
        <v>6266</v>
      </c>
      <c r="B6265" t="s">
        <v>8</v>
      </c>
      <c r="C6265" s="1" t="n">
        <v>42269.82034722222</v>
      </c>
      <c r="D6265" t="s">
        <v>20848</v>
      </c>
      <c r="E6265" t="s">
        <v>20849</v>
      </c>
      <c r="F6265" t="s">
        <v>52</v>
      </c>
      <c r="G6265" t="s">
        <v>20850</v>
      </c>
      <c r="H6265" t="s">
        <v>20851</v>
      </c>
    </row>
    <row r="6266" spans="1:8">
      <c r="A6266" t="n">
        <v>6267</v>
      </c>
      <c r="B6266" t="s">
        <v>8</v>
      </c>
      <c r="C6266" s="1" t="n">
        <v>42330.85763888889</v>
      </c>
      <c r="D6266" t="s">
        <v>20852</v>
      </c>
      <c r="E6266" t="s">
        <v>13129</v>
      </c>
      <c r="F6266" t="s">
        <v>555</v>
      </c>
      <c r="G6266" t="s">
        <v>20853</v>
      </c>
      <c r="H6266" t="s">
        <v>20854</v>
      </c>
    </row>
    <row r="6267" spans="1:8">
      <c r="A6267" t="n">
        <v>6268</v>
      </c>
      <c r="B6267" t="s">
        <v>8</v>
      </c>
      <c r="C6267" s="1" t="n">
        <v>42106.13262731482</v>
      </c>
      <c r="D6267" t="s">
        <v>20855</v>
      </c>
      <c r="E6267" t="s">
        <v>749</v>
      </c>
      <c r="F6267" t="s">
        <v>25</v>
      </c>
      <c r="G6267" t="s">
        <v>20856</v>
      </c>
      <c r="H6267" t="s">
        <v>20857</v>
      </c>
    </row>
    <row r="6268" spans="1:8">
      <c r="A6268" t="n">
        <v>6269</v>
      </c>
      <c r="B6268" t="s">
        <v>8</v>
      </c>
      <c r="C6268" s="1" t="n">
        <v>42018.03398148148</v>
      </c>
      <c r="D6268" t="s">
        <v>20858</v>
      </c>
      <c r="E6268" t="s">
        <v>4949</v>
      </c>
      <c r="F6268" t="s">
        <v>20859</v>
      </c>
      <c r="G6268" t="s">
        <v>20860</v>
      </c>
      <c r="H6268" t="s">
        <v>20861</v>
      </c>
    </row>
    <row r="6269" spans="1:8">
      <c r="A6269" t="n">
        <v>6270</v>
      </c>
      <c r="B6269" t="s">
        <v>8</v>
      </c>
      <c r="C6269" s="1" t="n">
        <v>41864.83333333334</v>
      </c>
      <c r="D6269" t="s">
        <v>20862</v>
      </c>
      <c r="E6269" t="s">
        <v>18920</v>
      </c>
      <c r="F6269" t="s">
        <v>4078</v>
      </c>
      <c r="G6269" t="s">
        <v>20863</v>
      </c>
      <c r="H6269" t="s">
        <v>20864</v>
      </c>
    </row>
    <row r="6270" spans="1:8">
      <c r="A6270" t="n">
        <v>6271</v>
      </c>
      <c r="B6270" t="s">
        <v>8</v>
      </c>
      <c r="C6270" s="1" t="n">
        <v>41124.90476851852</v>
      </c>
      <c r="D6270" t="s">
        <v>20865</v>
      </c>
      <c r="E6270" t="s">
        <v>20866</v>
      </c>
      <c r="F6270" t="s">
        <v>25</v>
      </c>
      <c r="G6270" t="s">
        <v>20867</v>
      </c>
      <c r="H6270" t="s">
        <v>20868</v>
      </c>
    </row>
    <row r="6271" spans="1:8">
      <c r="A6271" t="n">
        <v>6272</v>
      </c>
      <c r="B6271" t="s">
        <v>8</v>
      </c>
      <c r="C6271" s="1" t="n">
        <v>42278.71157407408</v>
      </c>
      <c r="D6271" t="s">
        <v>20869</v>
      </c>
      <c r="E6271" t="s">
        <v>25</v>
      </c>
      <c r="F6271" t="s">
        <v>9361</v>
      </c>
      <c r="G6271" t="s">
        <v>20870</v>
      </c>
      <c r="H6271" t="s">
        <v>20871</v>
      </c>
    </row>
    <row r="6272" spans="1:8">
      <c r="A6272" t="n">
        <v>6273</v>
      </c>
      <c r="B6272" t="s">
        <v>8</v>
      </c>
      <c r="C6272" s="1" t="n">
        <v>41334.81059027778</v>
      </c>
      <c r="D6272" t="s">
        <v>20872</v>
      </c>
      <c r="E6272" t="s">
        <v>16198</v>
      </c>
      <c r="F6272" t="s">
        <v>56</v>
      </c>
      <c r="G6272" t="s">
        <v>20873</v>
      </c>
      <c r="H6272" t="s">
        <v>20874</v>
      </c>
    </row>
    <row r="6273" spans="1:8">
      <c r="A6273" t="n">
        <v>6274</v>
      </c>
      <c r="B6273" t="s">
        <v>8</v>
      </c>
      <c r="C6273" s="1" t="n">
        <v>42138.86322916667</v>
      </c>
      <c r="D6273" t="s">
        <v>20875</v>
      </c>
      <c r="E6273" t="s">
        <v>20876</v>
      </c>
      <c r="F6273" t="s">
        <v>56</v>
      </c>
      <c r="G6273" t="s">
        <v>20877</v>
      </c>
      <c r="H6273" t="s">
        <v>20878</v>
      </c>
    </row>
    <row r="6274" spans="1:8">
      <c r="A6274" t="n">
        <v>6275</v>
      </c>
      <c r="B6274" t="s">
        <v>8</v>
      </c>
      <c r="C6274" s="1" t="n">
        <v>39948.58233796297</v>
      </c>
      <c r="D6274" t="s">
        <v>20879</v>
      </c>
      <c r="E6274" t="s">
        <v>20880</v>
      </c>
      <c r="F6274" t="s">
        <v>56</v>
      </c>
      <c r="G6274" t="s">
        <v>20881</v>
      </c>
      <c r="H6274" t="s">
        <v>20882</v>
      </c>
    </row>
    <row r="6275" spans="1:8">
      <c r="A6275" t="n">
        <v>6276</v>
      </c>
      <c r="B6275" t="s">
        <v>1</v>
      </c>
      <c r="C6275" s="1" t="n">
        <v>42310.77765046297</v>
      </c>
      <c r="D6275" t="s">
        <v>20883</v>
      </c>
      <c r="E6275" t="s">
        <v>597</v>
      </c>
      <c r="F6275" t="s">
        <v>25</v>
      </c>
      <c r="G6275" t="s">
        <v>20884</v>
      </c>
      <c r="H6275" t="s">
        <v>20885</v>
      </c>
    </row>
    <row r="6276" spans="1:8">
      <c r="A6276" t="n">
        <v>6277</v>
      </c>
      <c r="B6276" t="s">
        <v>8</v>
      </c>
      <c r="C6276" s="1" t="n">
        <v>42307.00263888889</v>
      </c>
      <c r="D6276" t="s">
        <v>20886</v>
      </c>
      <c r="E6276" t="s">
        <v>828</v>
      </c>
      <c r="F6276" t="s">
        <v>20887</v>
      </c>
      <c r="G6276" t="s">
        <v>20888</v>
      </c>
      <c r="H6276" t="s">
        <v>20889</v>
      </c>
    </row>
    <row r="6277" spans="1:8">
      <c r="A6277" t="n">
        <v>6278</v>
      </c>
      <c r="B6277" t="s">
        <v>8</v>
      </c>
      <c r="C6277" s="1" t="n">
        <v>42136.58825231482</v>
      </c>
      <c r="D6277" t="s">
        <v>20890</v>
      </c>
      <c r="E6277" t="s">
        <v>20891</v>
      </c>
      <c r="F6277" t="s">
        <v>6619</v>
      </c>
      <c r="G6277" t="s">
        <v>20892</v>
      </c>
      <c r="H6277" t="s">
        <v>20893</v>
      </c>
    </row>
    <row r="6278" spans="1:8">
      <c r="A6278" t="n">
        <v>6279</v>
      </c>
      <c r="B6278" t="s">
        <v>1</v>
      </c>
      <c r="C6278" s="1" t="n">
        <v>42366.68378472222</v>
      </c>
      <c r="D6278" t="s">
        <v>20894</v>
      </c>
      <c r="E6278" t="s">
        <v>8087</v>
      </c>
      <c r="F6278" t="s">
        <v>376</v>
      </c>
      <c r="G6278" t="s">
        <v>20895</v>
      </c>
      <c r="H6278" t="s">
        <v>20896</v>
      </c>
    </row>
    <row r="6279" spans="1:8">
      <c r="A6279" t="n">
        <v>6280</v>
      </c>
      <c r="B6279" t="s">
        <v>1</v>
      </c>
      <c r="C6279" s="1" t="n">
        <v>41908.32466435185</v>
      </c>
      <c r="D6279" t="s">
        <v>20897</v>
      </c>
      <c r="E6279" t="s">
        <v>6547</v>
      </c>
      <c r="F6279" t="s">
        <v>20898</v>
      </c>
      <c r="G6279" t="s">
        <v>20899</v>
      </c>
      <c r="H6279" t="s">
        <v>20900</v>
      </c>
    </row>
    <row r="6280" spans="1:8">
      <c r="A6280" t="n">
        <v>6281</v>
      </c>
      <c r="B6280" t="s">
        <v>8</v>
      </c>
      <c r="C6280" s="1" t="n">
        <v>39755.71614583334</v>
      </c>
      <c r="D6280" t="s">
        <v>20901</v>
      </c>
      <c r="E6280" t="s">
        <v>8051</v>
      </c>
      <c r="F6280" t="s">
        <v>20902</v>
      </c>
      <c r="G6280" t="s">
        <v>20903</v>
      </c>
      <c r="H6280" t="s">
        <v>20904</v>
      </c>
    </row>
    <row r="6281" spans="1:8">
      <c r="A6281" t="n">
        <v>6282</v>
      </c>
      <c r="B6281" t="s">
        <v>8</v>
      </c>
      <c r="C6281" s="1" t="n">
        <v>42249.99421296296</v>
      </c>
      <c r="D6281" t="s">
        <v>20905</v>
      </c>
      <c r="E6281" t="s">
        <v>7901</v>
      </c>
      <c r="F6281" t="s">
        <v>56</v>
      </c>
      <c r="G6281" t="s">
        <v>20906</v>
      </c>
      <c r="H6281" t="s">
        <v>20907</v>
      </c>
    </row>
    <row r="6282" spans="1:8">
      <c r="A6282" t="n">
        <v>6283</v>
      </c>
      <c r="B6282" t="s">
        <v>8</v>
      </c>
      <c r="C6282" s="1" t="n">
        <v>42032.69792824074</v>
      </c>
      <c r="D6282" t="s">
        <v>20908</v>
      </c>
      <c r="E6282" t="s">
        <v>20909</v>
      </c>
      <c r="F6282" t="s">
        <v>52</v>
      </c>
      <c r="G6282" t="s">
        <v>20910</v>
      </c>
      <c r="H6282" t="s">
        <v>20911</v>
      </c>
    </row>
    <row r="6283" spans="1:8">
      <c r="A6283" t="n">
        <v>6284</v>
      </c>
      <c r="B6283" t="s">
        <v>8</v>
      </c>
      <c r="C6283" s="1" t="n">
        <v>42103.88983796296</v>
      </c>
      <c r="D6283" t="s">
        <v>20912</v>
      </c>
      <c r="E6283" t="s">
        <v>297</v>
      </c>
      <c r="F6283" t="s">
        <v>4498</v>
      </c>
      <c r="G6283" t="s">
        <v>20913</v>
      </c>
      <c r="H6283" t="s">
        <v>20914</v>
      </c>
    </row>
    <row r="6284" spans="1:8">
      <c r="A6284" t="n">
        <v>6285</v>
      </c>
      <c r="B6284" t="s">
        <v>8</v>
      </c>
      <c r="C6284" s="1" t="n">
        <v>41293.73775462963</v>
      </c>
      <c r="D6284" t="s">
        <v>20915</v>
      </c>
      <c r="E6284" t="s">
        <v>20916</v>
      </c>
      <c r="F6284" t="s">
        <v>56</v>
      </c>
      <c r="G6284" t="s">
        <v>20917</v>
      </c>
      <c r="H6284" t="s">
        <v>20918</v>
      </c>
    </row>
    <row r="6285" spans="1:8">
      <c r="A6285" t="n">
        <v>6286</v>
      </c>
      <c r="B6285" t="s">
        <v>8</v>
      </c>
      <c r="C6285" s="1" t="n">
        <v>42110.83174768519</v>
      </c>
      <c r="D6285" t="s">
        <v>20919</v>
      </c>
      <c r="E6285" t="s">
        <v>146</v>
      </c>
      <c r="F6285" t="s">
        <v>7780</v>
      </c>
      <c r="G6285" t="s">
        <v>20920</v>
      </c>
      <c r="H6285" t="s">
        <v>20921</v>
      </c>
    </row>
    <row r="6286" spans="1:8">
      <c r="A6286" t="n">
        <v>6287</v>
      </c>
      <c r="B6286" t="s">
        <v>8</v>
      </c>
      <c r="C6286" s="1" t="n">
        <v>42131.72510416667</v>
      </c>
      <c r="D6286" t="s">
        <v>20922</v>
      </c>
      <c r="E6286" t="s">
        <v>25</v>
      </c>
      <c r="F6286" t="s">
        <v>6747</v>
      </c>
      <c r="G6286" t="s">
        <v>20923</v>
      </c>
      <c r="H6286" t="s">
        <v>20924</v>
      </c>
    </row>
    <row r="6287" spans="1:8">
      <c r="A6287" t="n">
        <v>6288</v>
      </c>
      <c r="B6287" t="s">
        <v>8</v>
      </c>
      <c r="C6287" s="1" t="n">
        <v>39636.55019675926</v>
      </c>
      <c r="D6287" t="s">
        <v>20925</v>
      </c>
      <c r="E6287" t="s">
        <v>8025</v>
      </c>
      <c r="F6287" t="s">
        <v>376</v>
      </c>
      <c r="G6287" t="s">
        <v>20926</v>
      </c>
      <c r="H6287" t="s">
        <v>20927</v>
      </c>
    </row>
    <row r="6288" spans="1:8">
      <c r="A6288" t="n">
        <v>6289</v>
      </c>
      <c r="B6288" t="s">
        <v>8</v>
      </c>
      <c r="C6288" s="1" t="n">
        <v>39605.82222222222</v>
      </c>
      <c r="D6288" t="s">
        <v>20928</v>
      </c>
      <c r="E6288" t="s">
        <v>5662</v>
      </c>
      <c r="F6288" t="s">
        <v>2769</v>
      </c>
      <c r="G6288" t="s">
        <v>20929</v>
      </c>
      <c r="H6288" t="s">
        <v>20930</v>
      </c>
    </row>
    <row r="6289" spans="1:8">
      <c r="A6289" t="n">
        <v>6290</v>
      </c>
      <c r="B6289" t="s">
        <v>8</v>
      </c>
      <c r="C6289" s="1" t="n">
        <v>39988.03799768518</v>
      </c>
      <c r="D6289" t="s">
        <v>20931</v>
      </c>
      <c r="E6289" t="s">
        <v>1159</v>
      </c>
      <c r="F6289" t="s">
        <v>56</v>
      </c>
      <c r="G6289" t="s">
        <v>20932</v>
      </c>
      <c r="H6289" t="s">
        <v>20933</v>
      </c>
    </row>
    <row r="6290" spans="1:8">
      <c r="A6290" t="n">
        <v>6291</v>
      </c>
      <c r="B6290" t="s">
        <v>8</v>
      </c>
      <c r="C6290" s="1" t="n">
        <v>42026.84274305555</v>
      </c>
      <c r="D6290" t="s">
        <v>20934</v>
      </c>
      <c r="E6290" t="s">
        <v>9509</v>
      </c>
      <c r="F6290" t="s">
        <v>25</v>
      </c>
      <c r="G6290" t="s">
        <v>20935</v>
      </c>
      <c r="H6290" t="s">
        <v>20936</v>
      </c>
    </row>
    <row r="6291" spans="1:8">
      <c r="A6291" t="n">
        <v>6292</v>
      </c>
      <c r="B6291" t="s">
        <v>8</v>
      </c>
      <c r="C6291" s="1" t="n">
        <v>42387.82990740741</v>
      </c>
      <c r="D6291" t="s">
        <v>20937</v>
      </c>
      <c r="E6291" t="s">
        <v>20938</v>
      </c>
      <c r="F6291" t="s">
        <v>555</v>
      </c>
      <c r="G6291" t="s">
        <v>20939</v>
      </c>
      <c r="H6291" t="s">
        <v>20940</v>
      </c>
    </row>
    <row r="6292" spans="1:8">
      <c r="A6292" t="n">
        <v>6293</v>
      </c>
      <c r="B6292" t="s">
        <v>8</v>
      </c>
      <c r="C6292" s="1" t="n">
        <v>40950.5734375</v>
      </c>
      <c r="D6292" t="s">
        <v>20941</v>
      </c>
      <c r="E6292" t="s">
        <v>25</v>
      </c>
      <c r="F6292" t="s">
        <v>13892</v>
      </c>
      <c r="G6292" t="s">
        <v>20942</v>
      </c>
      <c r="H6292" t="s">
        <v>20943</v>
      </c>
    </row>
    <row r="6293" spans="1:8">
      <c r="A6293" t="n">
        <v>6294</v>
      </c>
      <c r="B6293" t="s">
        <v>8</v>
      </c>
      <c r="C6293" s="1" t="n">
        <v>42068.95631944444</v>
      </c>
      <c r="D6293" t="s">
        <v>20944</v>
      </c>
      <c r="E6293" t="s">
        <v>25</v>
      </c>
      <c r="F6293" t="s">
        <v>5580</v>
      </c>
      <c r="G6293" t="s">
        <v>20945</v>
      </c>
      <c r="H6293" t="s">
        <v>20946</v>
      </c>
    </row>
    <row r="6294" spans="1:8">
      <c r="A6294" t="n">
        <v>6295</v>
      </c>
      <c r="B6294" t="s">
        <v>8</v>
      </c>
      <c r="C6294" s="1" t="n">
        <v>42222.79004629629</v>
      </c>
      <c r="D6294" t="s">
        <v>20947</v>
      </c>
      <c r="E6294" t="s">
        <v>931</v>
      </c>
      <c r="F6294" t="s">
        <v>931</v>
      </c>
      <c r="G6294" t="s">
        <v>20948</v>
      </c>
      <c r="H6294" t="s">
        <v>20949</v>
      </c>
    </row>
    <row r="6295" spans="1:8">
      <c r="A6295" t="n">
        <v>6296</v>
      </c>
      <c r="B6295" t="s">
        <v>8</v>
      </c>
      <c r="C6295" s="1" t="n">
        <v>42278.71106481482</v>
      </c>
      <c r="D6295" t="s">
        <v>20950</v>
      </c>
      <c r="E6295" t="s">
        <v>25</v>
      </c>
      <c r="F6295" t="s">
        <v>7844</v>
      </c>
      <c r="G6295" t="s">
        <v>20951</v>
      </c>
      <c r="H6295" t="s">
        <v>20952</v>
      </c>
    </row>
    <row r="6296" spans="1:8">
      <c r="A6296" t="n">
        <v>6297</v>
      </c>
      <c r="B6296" t="s">
        <v>1</v>
      </c>
      <c r="C6296" s="1" t="n">
        <v>42138.05738425926</v>
      </c>
      <c r="D6296" t="s">
        <v>20953</v>
      </c>
      <c r="E6296" t="s">
        <v>984</v>
      </c>
      <c r="F6296" t="s">
        <v>30</v>
      </c>
      <c r="G6296" t="s">
        <v>20954</v>
      </c>
      <c r="H6296" t="s">
        <v>20955</v>
      </c>
    </row>
    <row r="6297" spans="1:8">
      <c r="A6297" t="n">
        <v>6298</v>
      </c>
      <c r="B6297" t="s">
        <v>8</v>
      </c>
      <c r="C6297" s="1" t="n">
        <v>39750.71017361111</v>
      </c>
      <c r="D6297" t="s">
        <v>20956</v>
      </c>
      <c r="E6297" t="s">
        <v>56</v>
      </c>
      <c r="F6297" t="s">
        <v>6780</v>
      </c>
      <c r="G6297" t="s">
        <v>20957</v>
      </c>
      <c r="H6297" t="s">
        <v>20958</v>
      </c>
    </row>
    <row r="6298" spans="1:8">
      <c r="A6298" t="n">
        <v>6299</v>
      </c>
      <c r="B6298" t="s">
        <v>8</v>
      </c>
      <c r="C6298" s="1" t="n">
        <v>42432.86526620371</v>
      </c>
      <c r="D6298" t="s">
        <v>20959</v>
      </c>
      <c r="E6298" t="s">
        <v>7901</v>
      </c>
      <c r="F6298" t="s">
        <v>20960</v>
      </c>
      <c r="G6298" t="s">
        <v>20961</v>
      </c>
      <c r="H6298" t="s">
        <v>20962</v>
      </c>
    </row>
    <row r="6299" spans="1:8">
      <c r="A6299" t="n">
        <v>6300</v>
      </c>
      <c r="B6299" t="s">
        <v>8</v>
      </c>
      <c r="C6299" s="1" t="n">
        <v>40315.74306712963</v>
      </c>
      <c r="D6299" t="s">
        <v>20963</v>
      </c>
      <c r="E6299" t="s">
        <v>7006</v>
      </c>
      <c r="F6299" t="s">
        <v>56</v>
      </c>
      <c r="G6299" t="s">
        <v>20964</v>
      </c>
      <c r="H6299" t="s">
        <v>20965</v>
      </c>
    </row>
    <row r="6300" spans="1:8">
      <c r="A6300" t="n">
        <v>6301</v>
      </c>
      <c r="B6300" t="s">
        <v>1</v>
      </c>
      <c r="C6300" s="1" t="n">
        <v>42160.49150462963</v>
      </c>
      <c r="D6300" t="s">
        <v>20966</v>
      </c>
      <c r="E6300" t="s">
        <v>43</v>
      </c>
      <c r="F6300" t="s">
        <v>984</v>
      </c>
      <c r="G6300" t="s">
        <v>20967</v>
      </c>
      <c r="H6300" t="s">
        <v>20968</v>
      </c>
    </row>
    <row r="6301" spans="1:8">
      <c r="A6301" t="n">
        <v>6302</v>
      </c>
      <c r="B6301" t="s">
        <v>1</v>
      </c>
      <c r="C6301" s="1" t="n">
        <v>42191.53180555555</v>
      </c>
      <c r="D6301" t="s">
        <v>20969</v>
      </c>
      <c r="E6301" t="s">
        <v>6203</v>
      </c>
      <c r="F6301" t="s">
        <v>20970</v>
      </c>
      <c r="G6301" t="s">
        <v>20971</v>
      </c>
      <c r="H6301" t="s">
        <v>20972</v>
      </c>
    </row>
    <row r="6302" spans="1:8">
      <c r="A6302" t="n">
        <v>6303</v>
      </c>
      <c r="B6302" t="s">
        <v>8</v>
      </c>
      <c r="C6302" s="1" t="n">
        <v>42240.67744212963</v>
      </c>
      <c r="D6302" t="s">
        <v>20973</v>
      </c>
      <c r="E6302" t="s">
        <v>660</v>
      </c>
      <c r="F6302" t="s">
        <v>20974</v>
      </c>
      <c r="G6302" t="s">
        <v>20975</v>
      </c>
      <c r="H6302" t="s">
        <v>20976</v>
      </c>
    </row>
    <row r="6303" spans="1:8">
      <c r="A6303" t="n">
        <v>6304</v>
      </c>
      <c r="B6303" t="s">
        <v>8</v>
      </c>
      <c r="C6303" s="1" t="n">
        <v>42230.64075231482</v>
      </c>
      <c r="D6303" t="s">
        <v>20977</v>
      </c>
      <c r="E6303" t="s">
        <v>20978</v>
      </c>
      <c r="F6303" t="s">
        <v>2394</v>
      </c>
      <c r="G6303" t="s">
        <v>20979</v>
      </c>
      <c r="H6303" t="s">
        <v>20980</v>
      </c>
    </row>
    <row r="6304" spans="1:8">
      <c r="A6304" t="n">
        <v>6305</v>
      </c>
      <c r="B6304" t="s">
        <v>8</v>
      </c>
      <c r="C6304" s="1" t="n">
        <v>42071.10959490741</v>
      </c>
      <c r="D6304" t="s">
        <v>20981</v>
      </c>
      <c r="E6304" t="s">
        <v>7024</v>
      </c>
      <c r="F6304" t="s">
        <v>25</v>
      </c>
      <c r="G6304" t="s">
        <v>20982</v>
      </c>
      <c r="H6304" t="s">
        <v>20983</v>
      </c>
    </row>
    <row r="6305" spans="1:8">
      <c r="A6305" t="n">
        <v>6306</v>
      </c>
      <c r="B6305" t="s">
        <v>1</v>
      </c>
      <c r="C6305" s="1" t="n">
        <v>42395.88096064814</v>
      </c>
      <c r="D6305" t="s">
        <v>20984</v>
      </c>
      <c r="E6305" t="s">
        <v>2212</v>
      </c>
      <c r="F6305" t="s">
        <v>9189</v>
      </c>
      <c r="G6305" t="s">
        <v>20985</v>
      </c>
      <c r="H6305" t="s">
        <v>20986</v>
      </c>
    </row>
    <row r="6306" spans="1:8">
      <c r="A6306" t="n">
        <v>6307</v>
      </c>
      <c r="B6306" t="s">
        <v>8</v>
      </c>
      <c r="C6306" s="1" t="n">
        <v>42075.60174768518</v>
      </c>
      <c r="D6306" t="s">
        <v>20987</v>
      </c>
      <c r="E6306" t="s">
        <v>7348</v>
      </c>
      <c r="F6306" t="s">
        <v>1369</v>
      </c>
      <c r="G6306" t="s">
        <v>20988</v>
      </c>
      <c r="H6306" t="s">
        <v>20989</v>
      </c>
    </row>
    <row r="6307" spans="1:8">
      <c r="A6307" t="n">
        <v>6308</v>
      </c>
      <c r="B6307" t="s">
        <v>8</v>
      </c>
      <c r="C6307" s="1" t="n">
        <v>39718.97979166666</v>
      </c>
      <c r="D6307" t="s">
        <v>20990</v>
      </c>
      <c r="E6307" t="s">
        <v>3134</v>
      </c>
      <c r="F6307" t="s">
        <v>25</v>
      </c>
      <c r="G6307" t="s">
        <v>20991</v>
      </c>
      <c r="H6307" t="s">
        <v>20992</v>
      </c>
    </row>
    <row r="6308" spans="1:8">
      <c r="A6308" t="n">
        <v>6309</v>
      </c>
      <c r="B6308" t="s">
        <v>8</v>
      </c>
      <c r="C6308" s="1" t="n">
        <v>42290.18206018519</v>
      </c>
      <c r="D6308" t="s">
        <v>20993</v>
      </c>
      <c r="E6308" t="s">
        <v>25</v>
      </c>
      <c r="F6308" t="s">
        <v>7419</v>
      </c>
      <c r="G6308" t="s">
        <v>20994</v>
      </c>
      <c r="H6308" t="s">
        <v>20995</v>
      </c>
    </row>
    <row r="6309" spans="1:8">
      <c r="A6309" t="n">
        <v>6310</v>
      </c>
      <c r="B6309" t="s">
        <v>8</v>
      </c>
      <c r="C6309" s="1" t="n">
        <v>42185.9603587963</v>
      </c>
      <c r="D6309" t="s">
        <v>20996</v>
      </c>
      <c r="E6309" t="s">
        <v>30</v>
      </c>
      <c r="F6309" t="s">
        <v>9649</v>
      </c>
      <c r="G6309" t="s">
        <v>20997</v>
      </c>
      <c r="H6309" t="s">
        <v>20998</v>
      </c>
    </row>
    <row r="6310" spans="1:8">
      <c r="A6310" t="n">
        <v>6311</v>
      </c>
      <c r="B6310" t="s">
        <v>8</v>
      </c>
      <c r="C6310" s="1" t="n">
        <v>42214.02356481482</v>
      </c>
      <c r="D6310" t="s">
        <v>20999</v>
      </c>
      <c r="E6310" t="s">
        <v>25</v>
      </c>
      <c r="F6310" t="s">
        <v>145</v>
      </c>
      <c r="G6310" t="s">
        <v>21000</v>
      </c>
      <c r="H6310" t="s">
        <v>21001</v>
      </c>
    </row>
    <row r="6311" spans="1:8">
      <c r="A6311" t="n">
        <v>6312</v>
      </c>
      <c r="B6311" t="s">
        <v>1</v>
      </c>
      <c r="C6311" s="1" t="n">
        <v>42094.34421296296</v>
      </c>
      <c r="D6311" t="s">
        <v>21002</v>
      </c>
      <c r="E6311" t="s">
        <v>9522</v>
      </c>
      <c r="F6311" t="s">
        <v>21003</v>
      </c>
      <c r="G6311" t="s">
        <v>21004</v>
      </c>
      <c r="H6311" t="s">
        <v>21005</v>
      </c>
    </row>
    <row r="6312" spans="1:8">
      <c r="A6312" t="n">
        <v>6313</v>
      </c>
      <c r="B6312" t="s">
        <v>1</v>
      </c>
      <c r="C6312" s="1" t="n">
        <v>42171.0487037037</v>
      </c>
      <c r="D6312" t="s">
        <v>21006</v>
      </c>
      <c r="E6312" t="s">
        <v>1731</v>
      </c>
      <c r="F6312" t="s">
        <v>9633</v>
      </c>
      <c r="G6312" t="s">
        <v>21007</v>
      </c>
      <c r="H6312" t="s">
        <v>21008</v>
      </c>
    </row>
    <row r="6313" spans="1:8">
      <c r="A6313" t="n">
        <v>6314</v>
      </c>
      <c r="B6313" t="s">
        <v>8</v>
      </c>
      <c r="C6313" s="1" t="n">
        <v>39762.94883101852</v>
      </c>
      <c r="D6313" t="s">
        <v>21009</v>
      </c>
      <c r="E6313" t="s">
        <v>21010</v>
      </c>
      <c r="F6313" t="s">
        <v>21011</v>
      </c>
      <c r="G6313" t="s">
        <v>11895</v>
      </c>
      <c r="H6313" t="s">
        <v>21012</v>
      </c>
    </row>
    <row r="6314" spans="1:8">
      <c r="A6314" t="n">
        <v>6315</v>
      </c>
      <c r="B6314" t="s">
        <v>8</v>
      </c>
      <c r="C6314" s="1" t="n">
        <v>42371.91673611111</v>
      </c>
      <c r="D6314" t="s">
        <v>21013</v>
      </c>
      <c r="E6314" t="s">
        <v>21014</v>
      </c>
      <c r="F6314" t="s">
        <v>25</v>
      </c>
      <c r="G6314" t="s">
        <v>21015</v>
      </c>
      <c r="H6314" t="s">
        <v>21016</v>
      </c>
    </row>
    <row r="6315" spans="1:8">
      <c r="A6315" t="n">
        <v>6316</v>
      </c>
      <c r="B6315" t="s">
        <v>8</v>
      </c>
      <c r="C6315" s="1" t="n">
        <v>42110.88289351852</v>
      </c>
      <c r="D6315" t="s">
        <v>21017</v>
      </c>
      <c r="E6315" t="s">
        <v>266</v>
      </c>
      <c r="F6315" t="s">
        <v>1238</v>
      </c>
      <c r="G6315" t="s">
        <v>21018</v>
      </c>
      <c r="H6315" t="s">
        <v>21019</v>
      </c>
    </row>
    <row r="6316" spans="1:8">
      <c r="A6316" t="n">
        <v>6317</v>
      </c>
      <c r="B6316" t="s">
        <v>8</v>
      </c>
      <c r="C6316" s="1" t="n">
        <v>42235.60327546296</v>
      </c>
      <c r="D6316" t="s">
        <v>21020</v>
      </c>
      <c r="E6316" t="s">
        <v>2479</v>
      </c>
      <c r="F6316" t="s">
        <v>21021</v>
      </c>
      <c r="G6316" t="s">
        <v>21022</v>
      </c>
      <c r="H6316" t="s">
        <v>21023</v>
      </c>
    </row>
    <row r="6317" spans="1:8">
      <c r="A6317" t="n">
        <v>6318</v>
      </c>
      <c r="B6317" t="s">
        <v>8</v>
      </c>
      <c r="C6317" s="1" t="n">
        <v>42408.85064814815</v>
      </c>
      <c r="D6317" t="s">
        <v>21024</v>
      </c>
      <c r="E6317" t="s">
        <v>7402</v>
      </c>
      <c r="F6317" t="s">
        <v>56</v>
      </c>
      <c r="G6317">
        <f>?US-ASCII?Q?Regional_Worker_Voice_Summit_Hits_the_Road_to_Minneapolis?=</f>
        <v/>
      </c>
      <c r="H6317" t="s">
        <v>21025</v>
      </c>
    </row>
    <row r="6318" spans="1:8">
      <c r="A6318" t="n">
        <v>6319</v>
      </c>
      <c r="B6318" t="s">
        <v>8</v>
      </c>
      <c r="C6318" s="1" t="n">
        <v>42249.53043981481</v>
      </c>
      <c r="D6318" t="s">
        <v>21026</v>
      </c>
      <c r="E6318" t="s">
        <v>204</v>
      </c>
      <c r="F6318" t="s">
        <v>6619</v>
      </c>
      <c r="G6318" t="s">
        <v>11314</v>
      </c>
      <c r="H6318" t="s">
        <v>21027</v>
      </c>
    </row>
    <row r="6319" spans="1:8">
      <c r="A6319" t="n">
        <v>6320</v>
      </c>
      <c r="B6319" t="s">
        <v>8</v>
      </c>
      <c r="C6319" s="1" t="n">
        <v>40887.88334490741</v>
      </c>
      <c r="D6319" t="s">
        <v>21028</v>
      </c>
      <c r="E6319" t="s">
        <v>25</v>
      </c>
      <c r="F6319" t="s">
        <v>6203</v>
      </c>
      <c r="G6319" t="s">
        <v>8218</v>
      </c>
      <c r="H6319" t="s">
        <v>21029</v>
      </c>
    </row>
    <row r="6320" spans="1:8">
      <c r="A6320" t="n">
        <v>6321</v>
      </c>
      <c r="B6320" t="s">
        <v>8</v>
      </c>
      <c r="C6320" s="1" t="n">
        <v>42239.66481481482</v>
      </c>
      <c r="D6320" t="s">
        <v>21030</v>
      </c>
      <c r="E6320" t="s">
        <v>13998</v>
      </c>
      <c r="F6320" t="s">
        <v>30</v>
      </c>
      <c r="G6320" t="s">
        <v>21031</v>
      </c>
      <c r="H6320" t="s">
        <v>21032</v>
      </c>
    </row>
    <row r="6321" spans="1:8">
      <c r="A6321" t="n">
        <v>6322</v>
      </c>
      <c r="B6321" t="s">
        <v>8</v>
      </c>
      <c r="C6321" s="1" t="n">
        <v>41736.84876157407</v>
      </c>
      <c r="D6321" t="s">
        <v>21033</v>
      </c>
      <c r="E6321" t="s">
        <v>9902</v>
      </c>
      <c r="G6321" t="s">
        <v>21034</v>
      </c>
      <c r="H6321" t="s">
        <v>21035</v>
      </c>
    </row>
    <row r="6322" spans="1:8">
      <c r="A6322" t="n">
        <v>6323</v>
      </c>
      <c r="B6322" t="s">
        <v>8</v>
      </c>
      <c r="C6322" s="1" t="n">
        <v>42249.83864583333</v>
      </c>
      <c r="D6322" t="s">
        <v>21036</v>
      </c>
      <c r="E6322" t="s">
        <v>2479</v>
      </c>
      <c r="F6322" t="s">
        <v>21037</v>
      </c>
      <c r="G6322" t="s">
        <v>21038</v>
      </c>
      <c r="H6322" t="s">
        <v>21039</v>
      </c>
    </row>
    <row r="6323" spans="1:8">
      <c r="A6323" t="n">
        <v>6324</v>
      </c>
      <c r="B6323" t="s">
        <v>8</v>
      </c>
      <c r="C6323" s="1" t="n">
        <v>42167.84449074074</v>
      </c>
      <c r="D6323" t="s">
        <v>21040</v>
      </c>
      <c r="E6323" t="s">
        <v>319</v>
      </c>
      <c r="F6323" t="s">
        <v>25</v>
      </c>
      <c r="G6323">
        <f>?iso-8859-1?Q?Shut_Up_About_the_Clinton_Foundation's_Problems_for_a_Minu?=
 =?iso-8859-1?Q?te_to_Look_at_Its_Programs=A0_-_Inside_Philanthropy:_Fundr?=
 =?iso-8859-1?Q?aising_Intelligence_-_Inside_Philanthropy?=</f>
        <v/>
      </c>
      <c r="H6323" t="s">
        <v>21041</v>
      </c>
    </row>
    <row r="6324" spans="1:8">
      <c r="A6324" t="n">
        <v>6325</v>
      </c>
      <c r="B6324" t="s">
        <v>8</v>
      </c>
      <c r="C6324" s="1" t="n">
        <v>42248.89770833333</v>
      </c>
      <c r="D6324" t="s">
        <v>21042</v>
      </c>
      <c r="E6324" t="s">
        <v>21043</v>
      </c>
      <c r="F6324" t="s">
        <v>3233</v>
      </c>
      <c r="G6324" t="s">
        <v>16697</v>
      </c>
      <c r="H6324" t="s">
        <v>21044</v>
      </c>
    </row>
    <row r="6325" spans="1:8">
      <c r="A6325" t="n">
        <v>6326</v>
      </c>
      <c r="B6325" t="s">
        <v>8</v>
      </c>
      <c r="C6325" s="1" t="n">
        <v>39602.73863425926</v>
      </c>
      <c r="D6325" t="s">
        <v>21045</v>
      </c>
      <c r="E6325" t="s">
        <v>9243</v>
      </c>
      <c r="F6325" t="s">
        <v>21046</v>
      </c>
      <c r="G6325" t="s">
        <v>21047</v>
      </c>
      <c r="H6325" t="s">
        <v>21048</v>
      </c>
    </row>
    <row r="6326" spans="1:8">
      <c r="A6326" t="n">
        <v>6327</v>
      </c>
      <c r="B6326" t="s">
        <v>8</v>
      </c>
      <c r="C6326" s="1" t="n">
        <v>39617.97415509259</v>
      </c>
      <c r="D6326" t="s">
        <v>21049</v>
      </c>
      <c r="E6326" t="s">
        <v>926</v>
      </c>
      <c r="F6326" t="s">
        <v>21050</v>
      </c>
      <c r="G6326" t="s">
        <v>21051</v>
      </c>
      <c r="H6326" t="s">
        <v>21052</v>
      </c>
    </row>
    <row r="6327" spans="1:8">
      <c r="A6327" t="n">
        <v>6328</v>
      </c>
      <c r="B6327" t="s">
        <v>8</v>
      </c>
      <c r="C6327" s="1" t="n">
        <v>42297.81679398148</v>
      </c>
      <c r="D6327" t="s">
        <v>21053</v>
      </c>
      <c r="E6327" t="s">
        <v>16287</v>
      </c>
      <c r="F6327" t="s">
        <v>56</v>
      </c>
      <c r="G6327" t="s">
        <v>21054</v>
      </c>
      <c r="H6327" t="s">
        <v>21055</v>
      </c>
    </row>
    <row r="6328" spans="1:8">
      <c r="A6328" t="n">
        <v>6329</v>
      </c>
      <c r="B6328" t="s">
        <v>8</v>
      </c>
      <c r="C6328" s="1" t="n">
        <v>41128.62734953704</v>
      </c>
      <c r="D6328" t="s">
        <v>21056</v>
      </c>
      <c r="E6328" t="s">
        <v>161</v>
      </c>
      <c r="F6328" t="s">
        <v>56</v>
      </c>
      <c r="G6328" t="s">
        <v>21057</v>
      </c>
      <c r="H6328" t="s">
        <v>21058</v>
      </c>
    </row>
    <row r="6329" spans="1:8">
      <c r="A6329" t="n">
        <v>6330</v>
      </c>
      <c r="B6329" t="s">
        <v>8</v>
      </c>
      <c r="C6329" s="1" t="n">
        <v>42170.56924768518</v>
      </c>
      <c r="D6329" t="s">
        <v>21059</v>
      </c>
      <c r="E6329" t="s">
        <v>660</v>
      </c>
      <c r="F6329" t="s">
        <v>6316</v>
      </c>
      <c r="G6329" t="s">
        <v>21060</v>
      </c>
      <c r="H6329" t="s">
        <v>21061</v>
      </c>
    </row>
    <row r="6330" spans="1:8">
      <c r="A6330" t="n">
        <v>6331</v>
      </c>
      <c r="B6330" t="s">
        <v>8</v>
      </c>
      <c r="C6330" s="1" t="n">
        <v>42157.67769675926</v>
      </c>
      <c r="D6330" t="s">
        <v>21062</v>
      </c>
      <c r="E6330" t="s">
        <v>16802</v>
      </c>
      <c r="F6330" t="s">
        <v>21063</v>
      </c>
      <c r="G6330" t="s">
        <v>21064</v>
      </c>
      <c r="H6330" t="s">
        <v>21065</v>
      </c>
    </row>
    <row r="6331" spans="1:8">
      <c r="A6331" t="n">
        <v>6332</v>
      </c>
      <c r="B6331" t="s">
        <v>8</v>
      </c>
      <c r="C6331" s="1" t="n">
        <v>39757.94886574074</v>
      </c>
      <c r="D6331" t="s">
        <v>21066</v>
      </c>
      <c r="E6331" t="s">
        <v>56</v>
      </c>
      <c r="F6331" t="s">
        <v>21067</v>
      </c>
      <c r="G6331" t="s">
        <v>21068</v>
      </c>
      <c r="H6331" t="s">
        <v>21069</v>
      </c>
    </row>
    <row r="6332" spans="1:8">
      <c r="A6332" t="n">
        <v>6333</v>
      </c>
      <c r="B6332" t="s">
        <v>8</v>
      </c>
      <c r="C6332" s="1" t="n">
        <v>39728.96300925926</v>
      </c>
      <c r="D6332" t="s">
        <v>21070</v>
      </c>
      <c r="E6332" t="s">
        <v>1947</v>
      </c>
      <c r="F6332" t="s">
        <v>21071</v>
      </c>
      <c r="G6332" t="s">
        <v>21072</v>
      </c>
      <c r="H6332" t="s">
        <v>21073</v>
      </c>
    </row>
    <row r="6333" spans="1:8">
      <c r="A6333" t="n">
        <v>6334</v>
      </c>
      <c r="B6333" t="s">
        <v>8</v>
      </c>
      <c r="C6333" s="1" t="n">
        <v>39759.96866898148</v>
      </c>
      <c r="D6333" t="s">
        <v>21074</v>
      </c>
      <c r="E6333" t="s">
        <v>4881</v>
      </c>
      <c r="F6333" t="s">
        <v>56</v>
      </c>
      <c r="G6333" t="s">
        <v>21075</v>
      </c>
      <c r="H6333" t="s">
        <v>21076</v>
      </c>
    </row>
    <row r="6334" spans="1:8">
      <c r="A6334" t="n">
        <v>6335</v>
      </c>
      <c r="B6334" t="s">
        <v>8</v>
      </c>
      <c r="C6334" s="1" t="n">
        <v>42427.01908564815</v>
      </c>
      <c r="D6334" t="s">
        <v>21077</v>
      </c>
      <c r="E6334" t="s">
        <v>270</v>
      </c>
      <c r="F6334" t="s">
        <v>21078</v>
      </c>
      <c r="G6334" t="s">
        <v>21079</v>
      </c>
      <c r="H6334" t="s">
        <v>21080</v>
      </c>
    </row>
    <row r="6335" spans="1:8">
      <c r="A6335" t="n">
        <v>6336</v>
      </c>
      <c r="B6335" t="s">
        <v>8</v>
      </c>
      <c r="C6335" s="1" t="n">
        <v>39576.88452546296</v>
      </c>
      <c r="D6335" t="s">
        <v>21081</v>
      </c>
      <c r="E6335" t="s">
        <v>10215</v>
      </c>
      <c r="F6335" t="s">
        <v>56</v>
      </c>
      <c r="G6335" t="s"/>
      <c r="H6335" t="s">
        <v>21082</v>
      </c>
    </row>
    <row r="6336" spans="1:8">
      <c r="A6336" t="n">
        <v>6337</v>
      </c>
      <c r="B6336" t="s">
        <v>8</v>
      </c>
      <c r="C6336" s="1" t="n">
        <v>39707.56591435185</v>
      </c>
      <c r="D6336" t="s">
        <v>21083</v>
      </c>
      <c r="E6336" t="s">
        <v>21084</v>
      </c>
      <c r="F6336" t="s">
        <v>5718</v>
      </c>
      <c r="G6336" t="s">
        <v>21085</v>
      </c>
      <c r="H6336" t="s">
        <v>21086</v>
      </c>
    </row>
    <row r="6337" spans="1:8">
      <c r="A6337" t="n">
        <v>6338</v>
      </c>
      <c r="B6337" t="s">
        <v>8</v>
      </c>
      <c r="C6337" s="1" t="n">
        <v>41192.68300925926</v>
      </c>
      <c r="D6337" t="s">
        <v>21087</v>
      </c>
      <c r="E6337" t="s">
        <v>1017</v>
      </c>
      <c r="F6337" t="s">
        <v>56</v>
      </c>
      <c r="G6337" t="s">
        <v>21088</v>
      </c>
      <c r="H6337" t="s">
        <v>21089</v>
      </c>
    </row>
    <row r="6338" spans="1:8">
      <c r="A6338" t="n">
        <v>6339</v>
      </c>
      <c r="B6338" t="s">
        <v>8</v>
      </c>
      <c r="C6338" s="1" t="n">
        <v>39590.15159722222</v>
      </c>
      <c r="D6338" t="s">
        <v>21090</v>
      </c>
      <c r="E6338" t="s">
        <v>8668</v>
      </c>
      <c r="F6338" t="s">
        <v>21091</v>
      </c>
      <c r="G6338" t="s">
        <v>21092</v>
      </c>
      <c r="H6338" t="s">
        <v>21093</v>
      </c>
    </row>
    <row r="6339" spans="1:8">
      <c r="A6339" t="n">
        <v>6340</v>
      </c>
      <c r="B6339" t="s">
        <v>1</v>
      </c>
      <c r="C6339" s="1" t="n">
        <v>42327.80454861111</v>
      </c>
      <c r="D6339" t="s">
        <v>21094</v>
      </c>
      <c r="E6339" t="s">
        <v>43</v>
      </c>
      <c r="F6339" t="s">
        <v>9494</v>
      </c>
      <c r="G6339" t="s">
        <v>21095</v>
      </c>
      <c r="H6339" t="s">
        <v>21096</v>
      </c>
    </row>
    <row r="6340" spans="1:8">
      <c r="A6340" t="n">
        <v>6341</v>
      </c>
      <c r="B6340" t="s">
        <v>1</v>
      </c>
      <c r="C6340" s="1" t="n">
        <v>42202.09276620371</v>
      </c>
      <c r="D6340" t="s">
        <v>21097</v>
      </c>
      <c r="E6340" t="s">
        <v>146</v>
      </c>
      <c r="F6340" t="s">
        <v>21098</v>
      </c>
      <c r="G6340" t="s">
        <v>21099</v>
      </c>
      <c r="H6340" t="s">
        <v>21100</v>
      </c>
    </row>
    <row r="6341" spans="1:8">
      <c r="A6341" t="n">
        <v>6342</v>
      </c>
      <c r="B6341" t="s">
        <v>1</v>
      </c>
      <c r="C6341" s="1" t="n">
        <v>42219.80899305556</v>
      </c>
      <c r="D6341" t="s">
        <v>21101</v>
      </c>
      <c r="E6341" t="s">
        <v>651</v>
      </c>
      <c r="F6341" t="s">
        <v>21102</v>
      </c>
      <c r="G6341" t="s">
        <v>21103</v>
      </c>
      <c r="H6341" t="s">
        <v>21104</v>
      </c>
    </row>
    <row r="6342" spans="1:8">
      <c r="A6342" t="n">
        <v>6343</v>
      </c>
      <c r="B6342" t="s">
        <v>8</v>
      </c>
      <c r="C6342" s="1" t="n">
        <v>41935.51836805556</v>
      </c>
      <c r="D6342" t="s">
        <v>21105</v>
      </c>
      <c r="E6342" t="s">
        <v>17640</v>
      </c>
      <c r="F6342" t="s">
        <v>555</v>
      </c>
      <c r="G6342" t="s">
        <v>21106</v>
      </c>
      <c r="H6342" t="s">
        <v>21107</v>
      </c>
    </row>
    <row r="6343" spans="1:8">
      <c r="A6343" t="n">
        <v>6344</v>
      </c>
      <c r="B6343" t="s">
        <v>8</v>
      </c>
      <c r="C6343" s="1" t="n">
        <v>42186.70575231482</v>
      </c>
      <c r="D6343" t="s">
        <v>21108</v>
      </c>
      <c r="E6343" t="s">
        <v>179</v>
      </c>
      <c r="F6343" t="s">
        <v>8047</v>
      </c>
      <c r="G6343" t="s">
        <v>21109</v>
      </c>
      <c r="H6343" t="s">
        <v>21110</v>
      </c>
    </row>
    <row r="6344" spans="1:8">
      <c r="A6344" t="n">
        <v>6345</v>
      </c>
      <c r="B6344" t="s">
        <v>1</v>
      </c>
      <c r="C6344" s="1" t="n">
        <v>42076.53350694444</v>
      </c>
      <c r="D6344" t="s">
        <v>21111</v>
      </c>
      <c r="E6344" t="s">
        <v>4019</v>
      </c>
      <c r="F6344" t="s">
        <v>56</v>
      </c>
      <c r="G6344" t="s">
        <v>21112</v>
      </c>
      <c r="H6344" t="s">
        <v>21113</v>
      </c>
    </row>
    <row r="6345" spans="1:8">
      <c r="A6345" t="n">
        <v>6346</v>
      </c>
      <c r="B6345" t="s">
        <v>8</v>
      </c>
      <c r="C6345" s="1" t="n">
        <v>42449.81604166667</v>
      </c>
      <c r="D6345" t="s">
        <v>21114</v>
      </c>
      <c r="E6345" t="s">
        <v>10350</v>
      </c>
      <c r="F6345" t="s">
        <v>21115</v>
      </c>
      <c r="G6345" t="s">
        <v>21116</v>
      </c>
      <c r="H6345" t="s">
        <v>21117</v>
      </c>
    </row>
    <row r="6346" spans="1:8">
      <c r="A6346" t="n">
        <v>6347</v>
      </c>
      <c r="B6346" t="s">
        <v>8</v>
      </c>
      <c r="C6346" s="1" t="n">
        <v>41859.96814814815</v>
      </c>
      <c r="D6346" t="s">
        <v>21118</v>
      </c>
      <c r="E6346" t="s">
        <v>21119</v>
      </c>
      <c r="F6346" t="s">
        <v>555</v>
      </c>
      <c r="G6346" t="s">
        <v>21120</v>
      </c>
      <c r="H6346" t="s">
        <v>21121</v>
      </c>
    </row>
    <row r="6347" spans="1:8">
      <c r="A6347" t="n">
        <v>6348</v>
      </c>
      <c r="B6347" t="s">
        <v>8</v>
      </c>
      <c r="C6347" s="1" t="n">
        <v>42067.95238425926</v>
      </c>
      <c r="D6347" t="s">
        <v>21122</v>
      </c>
      <c r="E6347" t="s">
        <v>1186</v>
      </c>
      <c r="F6347" t="s">
        <v>3233</v>
      </c>
      <c r="G6347" t="s">
        <v>21123</v>
      </c>
      <c r="H6347" t="s">
        <v>21124</v>
      </c>
    </row>
    <row r="6348" spans="1:8">
      <c r="A6348" t="n">
        <v>6349</v>
      </c>
      <c r="B6348" t="s">
        <v>8</v>
      </c>
      <c r="C6348" s="1" t="n">
        <v>40492.75799768518</v>
      </c>
      <c r="D6348" t="s">
        <v>21125</v>
      </c>
      <c r="E6348" t="s">
        <v>2000</v>
      </c>
      <c r="F6348" t="s">
        <v>21126</v>
      </c>
      <c r="G6348" t="s">
        <v>21127</v>
      </c>
      <c r="H6348" t="s">
        <v>21128</v>
      </c>
    </row>
    <row r="6349" spans="1:8">
      <c r="A6349" t="n">
        <v>6350</v>
      </c>
      <c r="B6349" t="s">
        <v>8</v>
      </c>
      <c r="C6349" s="1" t="n">
        <v>42256.01255787037</v>
      </c>
      <c r="D6349" t="s">
        <v>21129</v>
      </c>
      <c r="E6349" t="s">
        <v>1677</v>
      </c>
      <c r="F6349" t="s">
        <v>11100</v>
      </c>
      <c r="G6349" t="s">
        <v>21130</v>
      </c>
      <c r="H6349" t="s">
        <v>21131</v>
      </c>
    </row>
    <row r="6350" spans="1:8">
      <c r="A6350" t="n">
        <v>6351</v>
      </c>
      <c r="B6350" t="s">
        <v>1</v>
      </c>
      <c r="C6350" s="1" t="n">
        <v>42108.07489583334</v>
      </c>
      <c r="D6350" t="s">
        <v>21132</v>
      </c>
      <c r="E6350" t="s">
        <v>39</v>
      </c>
      <c r="F6350" t="s">
        <v>493</v>
      </c>
      <c r="G6350" t="s">
        <v>21133</v>
      </c>
      <c r="H6350" t="s">
        <v>21134</v>
      </c>
    </row>
    <row r="6351" spans="1:8">
      <c r="A6351" t="n">
        <v>6352</v>
      </c>
      <c r="B6351" t="s">
        <v>8</v>
      </c>
      <c r="C6351" s="1" t="n">
        <v>42260.7725462963</v>
      </c>
      <c r="D6351" t="s">
        <v>21135</v>
      </c>
      <c r="E6351" t="s">
        <v>1677</v>
      </c>
      <c r="F6351" t="s">
        <v>11100</v>
      </c>
      <c r="G6351" t="s">
        <v>21136</v>
      </c>
      <c r="H6351" t="s">
        <v>21137</v>
      </c>
    </row>
    <row r="6352" spans="1:8">
      <c r="A6352" t="n">
        <v>6353</v>
      </c>
      <c r="B6352" t="s">
        <v>8</v>
      </c>
      <c r="C6352" s="1" t="n">
        <v>42193.69385416667</v>
      </c>
      <c r="D6352" t="s">
        <v>21138</v>
      </c>
      <c r="E6352" t="s">
        <v>6849</v>
      </c>
      <c r="F6352" t="s">
        <v>21139</v>
      </c>
      <c r="G6352" t="s">
        <v>21140</v>
      </c>
      <c r="H6352" t="s">
        <v>21141</v>
      </c>
    </row>
    <row r="6353" spans="1:8">
      <c r="A6353" t="n">
        <v>6354</v>
      </c>
      <c r="B6353" t="s">
        <v>8</v>
      </c>
      <c r="C6353" s="1" t="n">
        <v>42260.49726851852</v>
      </c>
      <c r="D6353" t="s">
        <v>21142</v>
      </c>
      <c r="E6353" t="s">
        <v>21143</v>
      </c>
      <c r="F6353" t="s">
        <v>25</v>
      </c>
      <c r="G6353" t="s">
        <v>21144</v>
      </c>
      <c r="H6353" t="s">
        <v>21145</v>
      </c>
    </row>
    <row r="6354" spans="1:8">
      <c r="A6354" t="n">
        <v>6355</v>
      </c>
      <c r="B6354" t="s">
        <v>8</v>
      </c>
      <c r="C6354" s="1" t="n">
        <v>41289.97618055555</v>
      </c>
      <c r="D6354" t="s">
        <v>21146</v>
      </c>
      <c r="E6354" t="s">
        <v>21147</v>
      </c>
      <c r="F6354" t="s">
        <v>25</v>
      </c>
      <c r="G6354" t="s">
        <v>21148</v>
      </c>
      <c r="H6354" t="s">
        <v>21149</v>
      </c>
    </row>
    <row r="6355" spans="1:8">
      <c r="A6355" t="n">
        <v>6356</v>
      </c>
      <c r="B6355" t="s">
        <v>8</v>
      </c>
      <c r="C6355" s="1" t="n">
        <v>41722.93877314815</v>
      </c>
      <c r="D6355" t="s">
        <v>21150</v>
      </c>
      <c r="E6355" t="s">
        <v>20768</v>
      </c>
      <c r="F6355" t="s">
        <v>16084</v>
      </c>
      <c r="G6355" t="s">
        <v>21151</v>
      </c>
      <c r="H6355" t="s">
        <v>21152</v>
      </c>
    </row>
    <row r="6356" spans="1:8">
      <c r="A6356" t="n">
        <v>6357</v>
      </c>
      <c r="B6356" t="s">
        <v>8</v>
      </c>
      <c r="C6356" s="1" t="n">
        <v>40482.65842592593</v>
      </c>
      <c r="D6356" t="s">
        <v>21153</v>
      </c>
      <c r="E6356" t="s">
        <v>19693</v>
      </c>
      <c r="F6356" t="s">
        <v>56</v>
      </c>
      <c r="G6356" t="s">
        <v>21154</v>
      </c>
      <c r="H6356" t="s">
        <v>21155</v>
      </c>
    </row>
    <row r="6357" spans="1:8">
      <c r="A6357" t="n">
        <v>6358</v>
      </c>
      <c r="B6357" t="s">
        <v>8</v>
      </c>
      <c r="C6357" s="1" t="n">
        <v>42033.71300925926</v>
      </c>
      <c r="D6357" t="s">
        <v>21156</v>
      </c>
      <c r="E6357" t="s">
        <v>204</v>
      </c>
      <c r="F6357" t="s">
        <v>6619</v>
      </c>
      <c r="G6357" t="s">
        <v>21157</v>
      </c>
      <c r="H6357" t="s">
        <v>21158</v>
      </c>
    </row>
    <row r="6358" spans="1:8">
      <c r="A6358" t="n">
        <v>6359</v>
      </c>
      <c r="B6358" t="s">
        <v>8</v>
      </c>
      <c r="C6358" s="1" t="n">
        <v>42081.06538194444</v>
      </c>
      <c r="D6358" t="s">
        <v>21159</v>
      </c>
      <c r="E6358" t="s">
        <v>4140</v>
      </c>
      <c r="F6358" t="s">
        <v>25</v>
      </c>
      <c r="G6358" t="s">
        <v>11749</v>
      </c>
      <c r="H6358" t="s">
        <v>21160</v>
      </c>
    </row>
    <row r="6359" spans="1:8">
      <c r="A6359" t="n">
        <v>6360</v>
      </c>
      <c r="B6359" t="s">
        <v>8</v>
      </c>
      <c r="C6359" s="1" t="n">
        <v>41946.92798611111</v>
      </c>
      <c r="D6359" t="s">
        <v>21161</v>
      </c>
      <c r="E6359" t="s">
        <v>6203</v>
      </c>
      <c r="F6359" t="s">
        <v>13689</v>
      </c>
      <c r="G6359" t="s">
        <v>21162</v>
      </c>
      <c r="H6359" t="s">
        <v>21163</v>
      </c>
    </row>
    <row r="6360" spans="1:8">
      <c r="A6360" t="n">
        <v>6361</v>
      </c>
      <c r="B6360" t="s">
        <v>8</v>
      </c>
      <c r="C6360" s="1" t="n">
        <v>41775.70847222222</v>
      </c>
      <c r="D6360" t="s">
        <v>21164</v>
      </c>
      <c r="E6360" t="s">
        <v>13733</v>
      </c>
      <c r="F6360" t="s">
        <v>56</v>
      </c>
      <c r="G6360" t="s">
        <v>13734</v>
      </c>
      <c r="H6360" t="s">
        <v>21165</v>
      </c>
    </row>
    <row r="6361" spans="1:8">
      <c r="A6361" t="n">
        <v>6362</v>
      </c>
      <c r="B6361" t="s">
        <v>8</v>
      </c>
      <c r="C6361" s="1" t="n">
        <v>41866.95255787037</v>
      </c>
      <c r="D6361" t="s">
        <v>21166</v>
      </c>
      <c r="E6361" t="s">
        <v>8573</v>
      </c>
      <c r="F6361" t="s">
        <v>56</v>
      </c>
      <c r="G6361" t="s">
        <v>21167</v>
      </c>
      <c r="H6361" t="s">
        <v>21168</v>
      </c>
    </row>
    <row r="6362" spans="1:8">
      <c r="A6362" t="n">
        <v>6363</v>
      </c>
      <c r="B6362" t="s">
        <v>1</v>
      </c>
      <c r="C6362" s="1" t="n">
        <v>41982.41677083333</v>
      </c>
      <c r="D6362" t="s">
        <v>21169</v>
      </c>
      <c r="E6362" t="s">
        <v>6203</v>
      </c>
      <c r="F6362" t="s">
        <v>25</v>
      </c>
      <c r="G6362" t="s">
        <v>21170</v>
      </c>
      <c r="H6362" t="s">
        <v>21171</v>
      </c>
    </row>
    <row r="6363" spans="1:8">
      <c r="A6363" t="n">
        <v>6364</v>
      </c>
      <c r="B6363" t="s">
        <v>8</v>
      </c>
      <c r="C6363" s="1" t="n">
        <v>42099.0037037037</v>
      </c>
      <c r="D6363" t="s">
        <v>21172</v>
      </c>
      <c r="E6363" t="s">
        <v>21173</v>
      </c>
      <c r="F6363" t="s">
        <v>21174</v>
      </c>
      <c r="G6363" t="s">
        <v>21175</v>
      </c>
      <c r="H6363" t="s">
        <v>21176</v>
      </c>
    </row>
    <row r="6364" spans="1:8">
      <c r="A6364" t="n">
        <v>6365</v>
      </c>
      <c r="B6364" t="s">
        <v>1</v>
      </c>
      <c r="C6364" s="1" t="n">
        <v>42289.82456018519</v>
      </c>
      <c r="D6364" t="s">
        <v>21177</v>
      </c>
      <c r="E6364" t="s">
        <v>43</v>
      </c>
      <c r="F6364" t="s">
        <v>7892</v>
      </c>
      <c r="G6364" t="s">
        <v>21178</v>
      </c>
      <c r="H6364" t="s">
        <v>21179</v>
      </c>
    </row>
    <row r="6365" spans="1:8">
      <c r="A6365" t="n">
        <v>6366</v>
      </c>
      <c r="B6365" t="s">
        <v>8</v>
      </c>
      <c r="C6365" s="1" t="n">
        <v>39625.54614583333</v>
      </c>
      <c r="D6365" t="s">
        <v>21180</v>
      </c>
      <c r="E6365" t="s">
        <v>9243</v>
      </c>
      <c r="G6365" t="s">
        <v>21181</v>
      </c>
      <c r="H6365" t="s">
        <v>21182</v>
      </c>
    </row>
    <row r="6366" spans="1:8">
      <c r="A6366" t="n">
        <v>6367</v>
      </c>
      <c r="B6366" t="s">
        <v>8</v>
      </c>
      <c r="C6366" s="1" t="n">
        <v>39479.96409722222</v>
      </c>
      <c r="D6366" t="s">
        <v>21183</v>
      </c>
      <c r="E6366" t="s">
        <v>21184</v>
      </c>
      <c r="F6366" t="s">
        <v>21185</v>
      </c>
      <c r="G6366" t="s">
        <v>21186</v>
      </c>
      <c r="H6366" t="s">
        <v>21187</v>
      </c>
    </row>
    <row r="6367" spans="1:8">
      <c r="A6367" t="n">
        <v>6368</v>
      </c>
      <c r="B6367" t="s">
        <v>8</v>
      </c>
      <c r="C6367" s="1" t="n">
        <v>42095.923125</v>
      </c>
      <c r="D6367" t="s">
        <v>21188</v>
      </c>
      <c r="E6367" t="s">
        <v>12643</v>
      </c>
      <c r="F6367" t="s">
        <v>21189</v>
      </c>
      <c r="G6367" t="s">
        <v>21190</v>
      </c>
      <c r="H6367" t="s">
        <v>21191</v>
      </c>
    </row>
    <row r="6368" spans="1:8">
      <c r="A6368" t="n">
        <v>6369</v>
      </c>
      <c r="B6368" t="s">
        <v>8</v>
      </c>
      <c r="C6368" s="1" t="n">
        <v>41488.87840277778</v>
      </c>
      <c r="D6368" t="s">
        <v>21192</v>
      </c>
      <c r="E6368" t="s">
        <v>16117</v>
      </c>
      <c r="F6368" t="s">
        <v>25</v>
      </c>
      <c r="G6368">
        <f>?utf-8?Q?=E2=99=AB_Happy_birthday,_President_Obama_=E2=99=AB?=</f>
        <v/>
      </c>
      <c r="H6368" t="s">
        <v>21193</v>
      </c>
    </row>
    <row r="6369" spans="1:8">
      <c r="A6369" t="n">
        <v>6370</v>
      </c>
      <c r="B6369" t="s">
        <v>8</v>
      </c>
      <c r="C6369" s="1" t="n">
        <v>42152.60931712963</v>
      </c>
      <c r="D6369" t="s">
        <v>21194</v>
      </c>
      <c r="E6369" t="s">
        <v>25</v>
      </c>
      <c r="F6369" t="s">
        <v>7313</v>
      </c>
      <c r="G6369" t="s">
        <v>5888</v>
      </c>
      <c r="H6369" t="s">
        <v>21195</v>
      </c>
    </row>
    <row r="6370" spans="1:8">
      <c r="A6370" t="n">
        <v>6371</v>
      </c>
      <c r="B6370" t="s">
        <v>8</v>
      </c>
      <c r="C6370" s="1" t="n">
        <v>40059.38844907407</v>
      </c>
      <c r="D6370" t="s">
        <v>21196</v>
      </c>
      <c r="E6370" t="s">
        <v>2000</v>
      </c>
      <c r="F6370" t="s">
        <v>8601</v>
      </c>
      <c r="G6370" t="s">
        <v>21197</v>
      </c>
      <c r="H6370" t="s">
        <v>21198</v>
      </c>
    </row>
    <row r="6371" spans="1:8">
      <c r="A6371" t="n">
        <v>6372</v>
      </c>
      <c r="B6371" t="s">
        <v>8</v>
      </c>
      <c r="C6371" s="1" t="n">
        <v>42373.74456018519</v>
      </c>
      <c r="D6371" t="s">
        <v>21199</v>
      </c>
      <c r="E6371" t="s">
        <v>21200</v>
      </c>
      <c r="F6371" t="s">
        <v>21201</v>
      </c>
      <c r="G6371" t="s">
        <v>21202</v>
      </c>
      <c r="H6371" t="s">
        <v>21203</v>
      </c>
    </row>
    <row r="6372" spans="1:8">
      <c r="A6372" t="n">
        <v>6373</v>
      </c>
      <c r="B6372" t="s">
        <v>8</v>
      </c>
      <c r="C6372" s="1" t="n">
        <v>42357.25243055556</v>
      </c>
      <c r="D6372" t="s">
        <v>21204</v>
      </c>
      <c r="E6372" t="s">
        <v>262</v>
      </c>
      <c r="F6372" t="s">
        <v>30</v>
      </c>
      <c r="G6372" t="s">
        <v>14044</v>
      </c>
      <c r="H6372" t="s">
        <v>21205</v>
      </c>
    </row>
    <row r="6373" spans="1:8">
      <c r="A6373" t="n">
        <v>6374</v>
      </c>
      <c r="B6373" t="s">
        <v>8</v>
      </c>
      <c r="C6373" s="1" t="n">
        <v>42346.92921296296</v>
      </c>
      <c r="D6373" t="s">
        <v>21206</v>
      </c>
      <c r="E6373" t="s">
        <v>24</v>
      </c>
      <c r="F6373" t="s">
        <v>25</v>
      </c>
      <c r="G6373" t="s">
        <v>21207</v>
      </c>
      <c r="H6373" t="s">
        <v>21208</v>
      </c>
    </row>
    <row r="6374" spans="1:8">
      <c r="A6374" t="n">
        <v>6375</v>
      </c>
      <c r="B6374" t="s">
        <v>1</v>
      </c>
      <c r="C6374" s="1" t="n">
        <v>42031.77481481482</v>
      </c>
      <c r="D6374" t="s">
        <v>21209</v>
      </c>
      <c r="E6374" t="s">
        <v>6529</v>
      </c>
      <c r="F6374" t="s">
        <v>7710</v>
      </c>
      <c r="G6374" t="s">
        <v>7314</v>
      </c>
      <c r="H6374" t="s">
        <v>21210</v>
      </c>
    </row>
    <row r="6375" spans="1:8">
      <c r="A6375" t="n">
        <v>6376</v>
      </c>
      <c r="B6375" t="s">
        <v>8</v>
      </c>
      <c r="C6375" s="1" t="n">
        <v>42038.8234837963</v>
      </c>
      <c r="D6375" t="s">
        <v>21211</v>
      </c>
      <c r="E6375" t="s">
        <v>270</v>
      </c>
      <c r="F6375" t="s">
        <v>21212</v>
      </c>
      <c r="G6375" t="s">
        <v>21213</v>
      </c>
      <c r="H6375" t="s">
        <v>21214</v>
      </c>
    </row>
    <row r="6376" spans="1:8">
      <c r="A6376" t="n">
        <v>6377</v>
      </c>
      <c r="B6376" t="s">
        <v>8</v>
      </c>
      <c r="C6376" s="1" t="n">
        <v>39730.72699074074</v>
      </c>
      <c r="D6376" t="s">
        <v>21215</v>
      </c>
      <c r="E6376" t="s">
        <v>171</v>
      </c>
      <c r="F6376" t="s">
        <v>20</v>
      </c>
      <c r="G6376" t="s">
        <v>21216</v>
      </c>
      <c r="H6376" t="s">
        <v>21217</v>
      </c>
    </row>
    <row r="6377" spans="1:8">
      <c r="A6377" t="n">
        <v>6378</v>
      </c>
      <c r="B6377" t="s">
        <v>8</v>
      </c>
      <c r="C6377" s="1" t="n">
        <v>42204.59037037037</v>
      </c>
      <c r="D6377" t="s">
        <v>21218</v>
      </c>
      <c r="E6377" t="s">
        <v>25</v>
      </c>
      <c r="F6377" t="s">
        <v>3429</v>
      </c>
      <c r="G6377" t="s">
        <v>21219</v>
      </c>
      <c r="H6377" t="s">
        <v>21220</v>
      </c>
    </row>
    <row r="6378" spans="1:8">
      <c r="A6378" t="n">
        <v>6379</v>
      </c>
      <c r="B6378" t="s">
        <v>8</v>
      </c>
      <c r="C6378" s="1" t="n">
        <v>42357.74396990741</v>
      </c>
      <c r="D6378" t="s">
        <v>21221</v>
      </c>
      <c r="E6378" t="s">
        <v>323</v>
      </c>
      <c r="F6378" t="s">
        <v>21222</v>
      </c>
      <c r="G6378" t="s">
        <v>21223</v>
      </c>
      <c r="H6378" t="s">
        <v>21224</v>
      </c>
    </row>
    <row r="6379" spans="1:8">
      <c r="A6379" t="n">
        <v>6380</v>
      </c>
      <c r="B6379" t="s">
        <v>8</v>
      </c>
      <c r="C6379" s="1" t="n">
        <v>41941.54997685185</v>
      </c>
      <c r="D6379" t="s">
        <v>21225</v>
      </c>
      <c r="E6379" t="s">
        <v>21226</v>
      </c>
      <c r="F6379" t="s">
        <v>21227</v>
      </c>
      <c r="G6379" t="s">
        <v>21228</v>
      </c>
      <c r="H6379" t="s">
        <v>21229</v>
      </c>
    </row>
    <row r="6380" spans="1:8">
      <c r="A6380" t="n">
        <v>6381</v>
      </c>
      <c r="B6380" t="s">
        <v>8</v>
      </c>
      <c r="C6380" s="1" t="n">
        <v>42085.93953703704</v>
      </c>
      <c r="D6380" t="s">
        <v>21230</v>
      </c>
      <c r="E6380" t="s">
        <v>4949</v>
      </c>
      <c r="F6380" t="s">
        <v>25</v>
      </c>
      <c r="G6380" t="s">
        <v>21231</v>
      </c>
      <c r="H6380" t="s">
        <v>21232</v>
      </c>
    </row>
    <row r="6381" spans="1:8">
      <c r="A6381" t="n">
        <v>6382</v>
      </c>
      <c r="B6381" t="s">
        <v>8</v>
      </c>
      <c r="C6381" s="1" t="n">
        <v>41768.81215277778</v>
      </c>
      <c r="D6381" t="s">
        <v>21233</v>
      </c>
      <c r="E6381" t="s">
        <v>11114</v>
      </c>
      <c r="F6381" t="s">
        <v>25</v>
      </c>
      <c r="G6381" t="s">
        <v>21234</v>
      </c>
      <c r="H6381" t="s">
        <v>21235</v>
      </c>
    </row>
    <row r="6382" spans="1:8">
      <c r="A6382" t="n">
        <v>6383</v>
      </c>
      <c r="B6382" t="s">
        <v>1</v>
      </c>
      <c r="C6382" s="1" t="n">
        <v>42376.89251157407</v>
      </c>
      <c r="D6382" t="s">
        <v>21236</v>
      </c>
      <c r="E6382" t="s">
        <v>7892</v>
      </c>
      <c r="F6382" t="s">
        <v>1208</v>
      </c>
      <c r="G6382" t="s">
        <v>21237</v>
      </c>
      <c r="H6382" t="s">
        <v>21238</v>
      </c>
    </row>
    <row r="6383" spans="1:8">
      <c r="A6383" t="n">
        <v>6384</v>
      </c>
      <c r="B6383" t="s">
        <v>1</v>
      </c>
      <c r="C6383" s="1" t="n">
        <v>42391.99809027778</v>
      </c>
      <c r="D6383" t="s">
        <v>21239</v>
      </c>
      <c r="E6383" t="s">
        <v>8626</v>
      </c>
      <c r="F6383" t="s">
        <v>25</v>
      </c>
      <c r="G6383" t="s">
        <v>10137</v>
      </c>
      <c r="H6383" t="s">
        <v>21240</v>
      </c>
    </row>
    <row r="6384" spans="1:8">
      <c r="A6384" t="n">
        <v>6385</v>
      </c>
      <c r="B6384" t="s">
        <v>1</v>
      </c>
      <c r="C6384" s="1" t="n">
        <v>42038.12126157407</v>
      </c>
      <c r="D6384" t="s">
        <v>21241</v>
      </c>
      <c r="E6384" t="s">
        <v>4019</v>
      </c>
      <c r="F6384" t="s">
        <v>56</v>
      </c>
      <c r="G6384" t="s">
        <v>21242</v>
      </c>
      <c r="H6384" t="s">
        <v>21243</v>
      </c>
    </row>
    <row r="6385" spans="1:8">
      <c r="A6385" t="n">
        <v>6386</v>
      </c>
      <c r="B6385" t="s">
        <v>1</v>
      </c>
      <c r="C6385" s="1" t="n">
        <v>42378.96211805556</v>
      </c>
      <c r="D6385" t="s">
        <v>21244</v>
      </c>
      <c r="E6385" t="s">
        <v>21245</v>
      </c>
      <c r="F6385" t="s">
        <v>21246</v>
      </c>
      <c r="G6385" t="s">
        <v>21247</v>
      </c>
      <c r="H6385" t="s">
        <v>21248</v>
      </c>
    </row>
    <row r="6386" spans="1:8">
      <c r="A6386" t="n">
        <v>6387</v>
      </c>
      <c r="B6386" t="s">
        <v>1</v>
      </c>
      <c r="C6386" s="1" t="n">
        <v>42442.5269675926</v>
      </c>
      <c r="D6386" t="s">
        <v>21249</v>
      </c>
      <c r="E6386" t="s">
        <v>21250</v>
      </c>
      <c r="F6386" t="s">
        <v>555</v>
      </c>
      <c r="G6386">
        <f>?utf-8?Q?Add_your_name_to_Ruth_Bader_Ginsburg=E2=80=99s_birthday_card_=E2=86=92?=</f>
        <v/>
      </c>
      <c r="H6386" t="s">
        <v>21251</v>
      </c>
    </row>
    <row r="6387" spans="1:8">
      <c r="A6387" t="n">
        <v>6388</v>
      </c>
      <c r="B6387" t="s">
        <v>8</v>
      </c>
      <c r="C6387" s="1" t="n">
        <v>42345.71479166667</v>
      </c>
      <c r="D6387" t="s">
        <v>21252</v>
      </c>
      <c r="E6387" t="s">
        <v>8382</v>
      </c>
      <c r="F6387" t="s">
        <v>7922</v>
      </c>
      <c r="G6387" t="s">
        <v>21253</v>
      </c>
      <c r="H6387" t="s">
        <v>21254</v>
      </c>
    </row>
    <row r="6388" spans="1:8">
      <c r="A6388" t="n">
        <v>6389</v>
      </c>
      <c r="B6388" t="s">
        <v>8</v>
      </c>
      <c r="C6388" s="1" t="n">
        <v>39419.8987037037</v>
      </c>
      <c r="D6388" t="s">
        <v>21255</v>
      </c>
      <c r="E6388" t="s">
        <v>13698</v>
      </c>
      <c r="F6388" t="s">
        <v>21256</v>
      </c>
      <c r="G6388" t="s">
        <v>21257</v>
      </c>
      <c r="H6388" t="s">
        <v>21258</v>
      </c>
    </row>
    <row r="6389" spans="1:8">
      <c r="A6389" t="n">
        <v>6390</v>
      </c>
      <c r="B6389" t="s">
        <v>8</v>
      </c>
      <c r="C6389" s="1" t="n">
        <v>39792.84</v>
      </c>
      <c r="D6389" t="s">
        <v>21259</v>
      </c>
      <c r="E6389" t="s">
        <v>21260</v>
      </c>
      <c r="F6389" t="s">
        <v>21261</v>
      </c>
      <c r="G6389" t="s">
        <v>21262</v>
      </c>
      <c r="H6389" t="s">
        <v>21263</v>
      </c>
    </row>
    <row r="6390" spans="1:8">
      <c r="A6390" t="n">
        <v>6391</v>
      </c>
      <c r="B6390" t="s">
        <v>1</v>
      </c>
      <c r="C6390" s="1" t="n">
        <v>42067.96582175926</v>
      </c>
      <c r="D6390" t="s">
        <v>21264</v>
      </c>
      <c r="E6390" t="s">
        <v>6203</v>
      </c>
      <c r="F6390" t="s">
        <v>8393</v>
      </c>
      <c r="G6390" t="s">
        <v>21265</v>
      </c>
      <c r="H6390" t="s">
        <v>21266</v>
      </c>
    </row>
    <row r="6391" spans="1:8">
      <c r="A6391" t="n">
        <v>6392</v>
      </c>
      <c r="B6391" t="s">
        <v>8</v>
      </c>
      <c r="C6391" s="1" t="n">
        <v>42367.67021990741</v>
      </c>
      <c r="D6391" t="s">
        <v>21267</v>
      </c>
      <c r="E6391" t="s">
        <v>14299</v>
      </c>
      <c r="F6391" t="s">
        <v>555</v>
      </c>
      <c r="G6391" t="s">
        <v>21268</v>
      </c>
      <c r="H6391" t="s">
        <v>21269</v>
      </c>
    </row>
    <row r="6392" spans="1:8">
      <c r="A6392" t="n">
        <v>6393</v>
      </c>
      <c r="B6392" t="s">
        <v>8</v>
      </c>
      <c r="C6392" s="1" t="n">
        <v>39575.73869212963</v>
      </c>
      <c r="D6392" t="s">
        <v>21270</v>
      </c>
      <c r="E6392" t="s">
        <v>8668</v>
      </c>
      <c r="F6392" t="s">
        <v>21271</v>
      </c>
      <c r="G6392" t="s">
        <v>21272</v>
      </c>
      <c r="H6392" t="s">
        <v>21273</v>
      </c>
    </row>
    <row r="6393" spans="1:8">
      <c r="A6393" t="n">
        <v>6394</v>
      </c>
      <c r="B6393" t="s">
        <v>1</v>
      </c>
      <c r="C6393" s="1" t="n">
        <v>42433.75387731481</v>
      </c>
      <c r="D6393" t="s">
        <v>21274</v>
      </c>
      <c r="E6393" t="s">
        <v>146</v>
      </c>
      <c r="F6393" t="s">
        <v>17227</v>
      </c>
      <c r="G6393" t="s">
        <v>21275</v>
      </c>
      <c r="H6393" t="s">
        <v>21276</v>
      </c>
    </row>
    <row r="6394" spans="1:8">
      <c r="A6394" t="n">
        <v>6395</v>
      </c>
      <c r="B6394" t="s">
        <v>8</v>
      </c>
      <c r="C6394" s="1" t="n">
        <v>42415.00844907408</v>
      </c>
      <c r="D6394" t="s">
        <v>21277</v>
      </c>
      <c r="E6394" t="s">
        <v>21278</v>
      </c>
      <c r="F6394" t="s">
        <v>555</v>
      </c>
      <c r="G6394" t="s">
        <v>21279</v>
      </c>
      <c r="H6394" t="s">
        <v>21280</v>
      </c>
    </row>
    <row r="6395" spans="1:8">
      <c r="A6395" t="n">
        <v>6396</v>
      </c>
      <c r="B6395" t="s">
        <v>8</v>
      </c>
      <c r="C6395" s="1" t="n">
        <v>42184.92626157407</v>
      </c>
      <c r="D6395" t="s">
        <v>21281</v>
      </c>
      <c r="E6395" t="s">
        <v>651</v>
      </c>
      <c r="F6395" t="s">
        <v>21282</v>
      </c>
      <c r="G6395" t="s">
        <v>21283</v>
      </c>
      <c r="H6395" t="s">
        <v>21284</v>
      </c>
    </row>
    <row r="6396" spans="1:8">
      <c r="A6396" t="n">
        <v>6397</v>
      </c>
      <c r="B6396" t="s">
        <v>8</v>
      </c>
      <c r="C6396" s="1" t="n">
        <v>39357.89328703703</v>
      </c>
      <c r="D6396" t="s">
        <v>21285</v>
      </c>
      <c r="E6396" t="s">
        <v>21286</v>
      </c>
      <c r="F6396" t="s">
        <v>21287</v>
      </c>
      <c r="G6396" t="s">
        <v>21288</v>
      </c>
      <c r="H6396" t="s">
        <v>21289</v>
      </c>
    </row>
    <row r="6397" spans="1:8">
      <c r="A6397" t="n">
        <v>6398</v>
      </c>
      <c r="B6397" t="s">
        <v>8</v>
      </c>
      <c r="C6397" s="1" t="n">
        <v>42174.63710648148</v>
      </c>
      <c r="D6397" t="s">
        <v>21290</v>
      </c>
      <c r="E6397" t="s">
        <v>6510</v>
      </c>
      <c r="F6397" t="s">
        <v>1507</v>
      </c>
      <c r="G6397" t="s">
        <v>21291</v>
      </c>
      <c r="H6397" t="s">
        <v>21292</v>
      </c>
    </row>
    <row r="6398" spans="1:8">
      <c r="A6398" t="n">
        <v>6399</v>
      </c>
      <c r="B6398" t="s">
        <v>8</v>
      </c>
      <c r="C6398" s="1" t="n">
        <v>39465.85873842592</v>
      </c>
      <c r="D6398" t="s">
        <v>21293</v>
      </c>
      <c r="E6398" t="s">
        <v>1891</v>
      </c>
      <c r="F6398" t="s">
        <v>12084</v>
      </c>
      <c r="G6398" t="s">
        <v>21294</v>
      </c>
      <c r="H6398" t="s">
        <v>21295</v>
      </c>
    </row>
    <row r="6399" spans="1:8">
      <c r="A6399" t="n">
        <v>6400</v>
      </c>
      <c r="B6399" t="s">
        <v>8</v>
      </c>
      <c r="C6399" s="1" t="n">
        <v>42314.844375</v>
      </c>
      <c r="D6399" t="s">
        <v>21296</v>
      </c>
      <c r="E6399" t="s">
        <v>25</v>
      </c>
      <c r="F6399" t="s">
        <v>21297</v>
      </c>
      <c r="G6399" t="s">
        <v>21298</v>
      </c>
      <c r="H6399" t="s">
        <v>21299</v>
      </c>
    </row>
    <row r="6400" spans="1:8">
      <c r="A6400" t="n">
        <v>6401</v>
      </c>
      <c r="B6400" t="s">
        <v>8</v>
      </c>
      <c r="C6400" s="1" t="n">
        <v>42110.84855324074</v>
      </c>
      <c r="D6400" t="s">
        <v>21300</v>
      </c>
      <c r="E6400" t="s">
        <v>25</v>
      </c>
      <c r="F6400" t="s">
        <v>984</v>
      </c>
      <c r="G6400" t="s">
        <v>21301</v>
      </c>
      <c r="H6400" t="s">
        <v>21302</v>
      </c>
    </row>
    <row r="6401" spans="1:8">
      <c r="A6401" t="n">
        <v>6402</v>
      </c>
      <c r="B6401" t="s">
        <v>8</v>
      </c>
      <c r="C6401" s="1" t="n">
        <v>42058.59091435185</v>
      </c>
      <c r="D6401" t="s">
        <v>21303</v>
      </c>
      <c r="E6401" t="s">
        <v>21304</v>
      </c>
      <c r="F6401" t="s">
        <v>25</v>
      </c>
      <c r="G6401" t="s">
        <v>21305</v>
      </c>
      <c r="H6401" t="s">
        <v>21306</v>
      </c>
    </row>
    <row r="6402" spans="1:8">
      <c r="A6402" t="n">
        <v>6403</v>
      </c>
      <c r="B6402" t="s">
        <v>8</v>
      </c>
      <c r="C6402" s="1" t="n">
        <v>39816.68798611111</v>
      </c>
      <c r="D6402" t="s">
        <v>21307</v>
      </c>
      <c r="E6402" t="s">
        <v>10099</v>
      </c>
      <c r="F6402" t="s">
        <v>376</v>
      </c>
      <c r="G6402" t="s">
        <v>21308</v>
      </c>
      <c r="H6402" t="s">
        <v>21309</v>
      </c>
    </row>
    <row r="6403" spans="1:8">
      <c r="A6403" t="n">
        <v>6404</v>
      </c>
      <c r="B6403" t="s">
        <v>8</v>
      </c>
      <c r="C6403" s="1" t="n">
        <v>42331.75</v>
      </c>
      <c r="D6403" t="s">
        <v>21310</v>
      </c>
      <c r="E6403" t="s">
        <v>11683</v>
      </c>
      <c r="F6403" t="s">
        <v>4078</v>
      </c>
      <c r="G6403" t="s">
        <v>21311</v>
      </c>
      <c r="H6403" t="s">
        <v>21312</v>
      </c>
    </row>
    <row r="6404" spans="1:8">
      <c r="A6404" t="n">
        <v>6405</v>
      </c>
      <c r="B6404" t="s">
        <v>8</v>
      </c>
      <c r="C6404" s="1" t="n">
        <v>42362.62167824074</v>
      </c>
      <c r="D6404" t="s">
        <v>21313</v>
      </c>
      <c r="E6404" t="s">
        <v>25</v>
      </c>
      <c r="F6404" t="s">
        <v>7447</v>
      </c>
      <c r="G6404" t="s">
        <v>5888</v>
      </c>
      <c r="H6404" t="s">
        <v>21314</v>
      </c>
    </row>
    <row r="6405" spans="1:8">
      <c r="A6405" t="n">
        <v>6406</v>
      </c>
      <c r="B6405" t="s">
        <v>1</v>
      </c>
      <c r="C6405" s="1" t="n">
        <v>42443.73938657407</v>
      </c>
      <c r="D6405" t="s">
        <v>21315</v>
      </c>
      <c r="E6405" t="s">
        <v>20424</v>
      </c>
      <c r="F6405" t="s">
        <v>555</v>
      </c>
      <c r="G6405" t="s">
        <v>21316</v>
      </c>
      <c r="H6405" t="s">
        <v>21317</v>
      </c>
    </row>
    <row r="6406" spans="1:8">
      <c r="A6406" t="n">
        <v>6407</v>
      </c>
      <c r="B6406" t="s">
        <v>8</v>
      </c>
      <c r="C6406" s="1" t="n">
        <v>42270.63576388889</v>
      </c>
      <c r="D6406" t="s">
        <v>21318</v>
      </c>
      <c r="E6406" t="s">
        <v>24</v>
      </c>
      <c r="F6406" t="s">
        <v>25</v>
      </c>
      <c r="G6406" t="s">
        <v>21319</v>
      </c>
      <c r="H6406" t="s">
        <v>21320</v>
      </c>
    </row>
    <row r="6407" spans="1:8">
      <c r="A6407" t="n">
        <v>6408</v>
      </c>
      <c r="B6407" t="s">
        <v>8</v>
      </c>
      <c r="C6407" s="1" t="n">
        <v>39731.78512731481</v>
      </c>
      <c r="D6407" t="s">
        <v>21321</v>
      </c>
      <c r="E6407" t="s">
        <v>6543</v>
      </c>
      <c r="F6407" t="s">
        <v>376</v>
      </c>
      <c r="G6407" t="s">
        <v>21322</v>
      </c>
      <c r="H6407" t="s">
        <v>21323</v>
      </c>
    </row>
    <row r="6408" spans="1:8">
      <c r="A6408" t="n">
        <v>6409</v>
      </c>
      <c r="B6408" t="s">
        <v>8</v>
      </c>
      <c r="C6408" s="1" t="n">
        <v>42075.7147800926</v>
      </c>
      <c r="D6408" t="s">
        <v>21324</v>
      </c>
      <c r="E6408" t="s">
        <v>7502</v>
      </c>
      <c r="F6408" t="s">
        <v>3233</v>
      </c>
      <c r="G6408" t="s">
        <v>21325</v>
      </c>
      <c r="H6408" t="s">
        <v>21326</v>
      </c>
    </row>
    <row r="6409" spans="1:8">
      <c r="A6409" t="n">
        <v>6410</v>
      </c>
      <c r="B6409" t="s">
        <v>8</v>
      </c>
      <c r="C6409" s="1" t="n">
        <v>42345.78013888889</v>
      </c>
      <c r="D6409" t="s">
        <v>21327</v>
      </c>
      <c r="E6409" t="s">
        <v>3508</v>
      </c>
      <c r="F6409" t="s">
        <v>21328</v>
      </c>
      <c r="G6409" t="s">
        <v>21329</v>
      </c>
      <c r="H6409" t="s">
        <v>21330</v>
      </c>
    </row>
    <row r="6410" spans="1:8">
      <c r="A6410" t="n">
        <v>6411</v>
      </c>
      <c r="B6410" t="s">
        <v>8</v>
      </c>
      <c r="C6410" s="1" t="n">
        <v>42175.60122685185</v>
      </c>
      <c r="D6410" t="s">
        <v>21331</v>
      </c>
      <c r="E6410" t="s">
        <v>262</v>
      </c>
      <c r="F6410" t="s">
        <v>132</v>
      </c>
      <c r="G6410" t="s">
        <v>11202</v>
      </c>
      <c r="H6410" t="s">
        <v>21332</v>
      </c>
    </row>
    <row r="6411" spans="1:8">
      <c r="A6411" t="n">
        <v>6412</v>
      </c>
      <c r="B6411" t="s">
        <v>8</v>
      </c>
      <c r="C6411" s="1" t="n">
        <v>42299.91609953704</v>
      </c>
      <c r="D6411" t="s">
        <v>21333</v>
      </c>
      <c r="E6411" t="s">
        <v>7024</v>
      </c>
      <c r="F6411" t="s">
        <v>21334</v>
      </c>
      <c r="G6411" t="s">
        <v>21335</v>
      </c>
      <c r="H6411" t="s">
        <v>21336</v>
      </c>
    </row>
    <row r="6412" spans="1:8">
      <c r="A6412" t="n">
        <v>6413</v>
      </c>
      <c r="B6412" t="s">
        <v>8</v>
      </c>
      <c r="C6412" s="1" t="n">
        <v>42306.83657407408</v>
      </c>
      <c r="D6412" t="s">
        <v>21337</v>
      </c>
      <c r="E6412" t="s">
        <v>3448</v>
      </c>
      <c r="F6412" t="s">
        <v>3449</v>
      </c>
      <c r="G6412" t="s">
        <v>21338</v>
      </c>
      <c r="H6412" t="s">
        <v>21339</v>
      </c>
    </row>
    <row r="6413" spans="1:8">
      <c r="A6413" t="n">
        <v>6414</v>
      </c>
      <c r="B6413" t="s">
        <v>1</v>
      </c>
      <c r="C6413" s="1" t="n">
        <v>42351.66847222222</v>
      </c>
      <c r="D6413" t="s">
        <v>21340</v>
      </c>
      <c r="E6413" t="s">
        <v>7892</v>
      </c>
      <c r="F6413" t="s">
        <v>16344</v>
      </c>
      <c r="G6413" t="s">
        <v>21341</v>
      </c>
      <c r="H6413" t="s">
        <v>21342</v>
      </c>
    </row>
    <row r="6414" spans="1:8">
      <c r="A6414" t="n">
        <v>6415</v>
      </c>
      <c r="B6414" t="s">
        <v>8</v>
      </c>
      <c r="C6414" s="1" t="n">
        <v>42288.62032407407</v>
      </c>
      <c r="D6414" t="s">
        <v>21343</v>
      </c>
      <c r="E6414" t="s">
        <v>25</v>
      </c>
      <c r="F6414" t="s">
        <v>7419</v>
      </c>
      <c r="G6414" t="s">
        <v>8834</v>
      </c>
      <c r="H6414" t="s">
        <v>21344</v>
      </c>
    </row>
    <row r="6415" spans="1:8">
      <c r="A6415" t="n">
        <v>6416</v>
      </c>
      <c r="B6415" t="s">
        <v>8</v>
      </c>
      <c r="C6415" s="1" t="n">
        <v>42201.94791666666</v>
      </c>
      <c r="D6415" t="s">
        <v>21345</v>
      </c>
      <c r="E6415" t="s">
        <v>21346</v>
      </c>
      <c r="F6415" t="s">
        <v>1264</v>
      </c>
      <c r="G6415" t="s">
        <v>21347</v>
      </c>
      <c r="H6415" t="s">
        <v>21348</v>
      </c>
    </row>
    <row r="6416" spans="1:8">
      <c r="A6416" t="n">
        <v>6417</v>
      </c>
      <c r="B6416" t="s">
        <v>8</v>
      </c>
      <c r="C6416" s="1" t="n">
        <v>42318.6937962963</v>
      </c>
      <c r="D6416" t="s">
        <v>21349</v>
      </c>
      <c r="E6416" t="s">
        <v>24</v>
      </c>
      <c r="F6416" t="s">
        <v>25</v>
      </c>
      <c r="G6416" t="s">
        <v>21350</v>
      </c>
      <c r="H6416" t="s">
        <v>21351</v>
      </c>
    </row>
    <row r="6417" spans="1:8">
      <c r="A6417" t="n">
        <v>6418</v>
      </c>
      <c r="B6417" t="s">
        <v>8</v>
      </c>
      <c r="C6417" s="1" t="n">
        <v>42060.99208333333</v>
      </c>
      <c r="D6417" t="s">
        <v>21352</v>
      </c>
      <c r="E6417" t="s">
        <v>262</v>
      </c>
      <c r="F6417" t="s">
        <v>765</v>
      </c>
      <c r="G6417" t="s">
        <v>21353</v>
      </c>
      <c r="H6417" t="s">
        <v>21354</v>
      </c>
    </row>
    <row r="6418" spans="1:8">
      <c r="A6418" t="n">
        <v>6419</v>
      </c>
      <c r="B6418" t="s">
        <v>8</v>
      </c>
      <c r="C6418" s="1" t="n">
        <v>42342.07965277778</v>
      </c>
      <c r="D6418" t="s">
        <v>21355</v>
      </c>
      <c r="E6418" t="s">
        <v>25</v>
      </c>
      <c r="F6418" t="s">
        <v>5053</v>
      </c>
      <c r="G6418" t="s">
        <v>21356</v>
      </c>
      <c r="H6418" t="s">
        <v>21357</v>
      </c>
    </row>
    <row r="6419" spans="1:8">
      <c r="A6419" t="n">
        <v>6420</v>
      </c>
      <c r="B6419" t="s">
        <v>1</v>
      </c>
      <c r="C6419" s="1" t="n">
        <v>40078.80569444445</v>
      </c>
      <c r="D6419" t="s">
        <v>21358</v>
      </c>
      <c r="E6419" t="s">
        <v>21359</v>
      </c>
      <c r="F6419" t="s">
        <v>56</v>
      </c>
      <c r="G6419" t="s">
        <v>21360</v>
      </c>
      <c r="H6419" t="s">
        <v>21361</v>
      </c>
    </row>
    <row r="6420" spans="1:8">
      <c r="A6420" t="n">
        <v>6421</v>
      </c>
      <c r="B6420" t="s">
        <v>8</v>
      </c>
      <c r="C6420" s="1" t="n">
        <v>42131.15480324074</v>
      </c>
      <c r="D6420" t="s">
        <v>21362</v>
      </c>
      <c r="E6420" t="s">
        <v>3858</v>
      </c>
      <c r="F6420" t="s">
        <v>1264</v>
      </c>
      <c r="G6420" t="s">
        <v>5888</v>
      </c>
      <c r="H6420" t="s">
        <v>21363</v>
      </c>
    </row>
    <row r="6421" spans="1:8">
      <c r="A6421" t="n">
        <v>6422</v>
      </c>
      <c r="B6421" t="s">
        <v>8</v>
      </c>
      <c r="C6421" s="1" t="n">
        <v>39415.04712962963</v>
      </c>
      <c r="D6421" t="s">
        <v>21364</v>
      </c>
      <c r="E6421" t="s">
        <v>1891</v>
      </c>
      <c r="F6421" t="s">
        <v>21365</v>
      </c>
      <c r="G6421" t="s">
        <v>21366</v>
      </c>
      <c r="H6421" t="s">
        <v>21367</v>
      </c>
    </row>
    <row r="6422" spans="1:8">
      <c r="A6422" t="n">
        <v>6423</v>
      </c>
      <c r="B6422" t="s">
        <v>1</v>
      </c>
      <c r="C6422" s="1" t="n">
        <v>42421.87863425926</v>
      </c>
      <c r="D6422" t="s">
        <v>21368</v>
      </c>
      <c r="E6422" t="s">
        <v>6747</v>
      </c>
      <c r="F6422" t="s">
        <v>348</v>
      </c>
      <c r="G6422" t="s">
        <v>20336</v>
      </c>
      <c r="H6422" t="s">
        <v>21369</v>
      </c>
    </row>
    <row r="6423" spans="1:8">
      <c r="A6423" t="n">
        <v>6424</v>
      </c>
      <c r="B6423" t="s">
        <v>1</v>
      </c>
      <c r="C6423" s="1" t="n">
        <v>42398.10547453703</v>
      </c>
      <c r="D6423" t="s">
        <v>21370</v>
      </c>
      <c r="E6423" t="s">
        <v>179</v>
      </c>
      <c r="F6423" t="s">
        <v>25</v>
      </c>
      <c r="G6423" t="s">
        <v>21371</v>
      </c>
      <c r="H6423" t="s">
        <v>21372</v>
      </c>
    </row>
    <row r="6424" spans="1:8">
      <c r="A6424" t="n">
        <v>6425</v>
      </c>
      <c r="B6424" t="s">
        <v>8</v>
      </c>
      <c r="C6424" s="1" t="n">
        <v>42180.97540509259</v>
      </c>
      <c r="D6424" t="s">
        <v>21373</v>
      </c>
      <c r="E6424" t="s">
        <v>225</v>
      </c>
      <c r="F6424" t="s">
        <v>1293</v>
      </c>
      <c r="G6424" t="s">
        <v>21374</v>
      </c>
      <c r="H6424" t="s">
        <v>21375</v>
      </c>
    </row>
    <row r="6425" spans="1:8">
      <c r="A6425" t="n">
        <v>6426</v>
      </c>
      <c r="B6425" t="s">
        <v>8</v>
      </c>
      <c r="C6425" s="1" t="n">
        <v>39534.70900462963</v>
      </c>
      <c r="D6425" t="s">
        <v>21376</v>
      </c>
      <c r="E6425" t="s">
        <v>20245</v>
      </c>
      <c r="F6425" t="s">
        <v>21377</v>
      </c>
      <c r="G6425" t="s">
        <v>21378</v>
      </c>
      <c r="H6425" t="s">
        <v>21379</v>
      </c>
    </row>
    <row r="6426" spans="1:8">
      <c r="A6426" t="n">
        <v>6427</v>
      </c>
      <c r="B6426" t="s">
        <v>1</v>
      </c>
      <c r="C6426" s="1" t="n">
        <v>42272.65168981482</v>
      </c>
      <c r="D6426" t="s">
        <v>21380</v>
      </c>
      <c r="E6426" t="s">
        <v>6554</v>
      </c>
      <c r="F6426" t="s">
        <v>1731</v>
      </c>
      <c r="G6426" t="s">
        <v>16038</v>
      </c>
      <c r="H6426" t="s">
        <v>21381</v>
      </c>
    </row>
    <row r="6427" spans="1:8">
      <c r="A6427" t="n">
        <v>6428</v>
      </c>
      <c r="B6427" t="s">
        <v>8</v>
      </c>
      <c r="C6427" s="1" t="n">
        <v>42090.59997685185</v>
      </c>
      <c r="D6427" t="s">
        <v>21382</v>
      </c>
      <c r="E6427" t="s">
        <v>25</v>
      </c>
      <c r="F6427" t="s">
        <v>4949</v>
      </c>
      <c r="G6427" t="s">
        <v>21383</v>
      </c>
      <c r="H6427" t="s">
        <v>21384</v>
      </c>
    </row>
    <row r="6428" spans="1:8">
      <c r="A6428" t="n">
        <v>6429</v>
      </c>
      <c r="B6428" t="s">
        <v>8</v>
      </c>
      <c r="C6428" s="1" t="n">
        <v>41957.89958333333</v>
      </c>
      <c r="D6428" t="s">
        <v>21385</v>
      </c>
      <c r="E6428" t="s">
        <v>9902</v>
      </c>
      <c r="F6428" t="s">
        <v>25</v>
      </c>
      <c r="G6428" t="s">
        <v>21386</v>
      </c>
      <c r="H6428" t="s">
        <v>21387</v>
      </c>
    </row>
    <row r="6429" spans="1:8">
      <c r="A6429" t="n">
        <v>6430</v>
      </c>
      <c r="B6429" t="s">
        <v>8</v>
      </c>
      <c r="C6429" s="1" t="n">
        <v>42362.83111111111</v>
      </c>
      <c r="D6429" t="s">
        <v>21388</v>
      </c>
      <c r="E6429" t="s">
        <v>25</v>
      </c>
      <c r="F6429" t="s">
        <v>24</v>
      </c>
      <c r="G6429" t="s">
        <v>21389</v>
      </c>
      <c r="H6429" t="s">
        <v>21390</v>
      </c>
    </row>
    <row r="6430" spans="1:8">
      <c r="A6430" t="n">
        <v>6431</v>
      </c>
      <c r="B6430" t="s">
        <v>8</v>
      </c>
      <c r="C6430" s="1" t="n">
        <v>39624.79313657407</v>
      </c>
      <c r="D6430" t="s">
        <v>21391</v>
      </c>
      <c r="E6430" t="s">
        <v>21392</v>
      </c>
      <c r="F6430" t="s">
        <v>6854</v>
      </c>
      <c r="G6430" t="s">
        <v>21393</v>
      </c>
      <c r="H6430" t="s">
        <v>21394</v>
      </c>
    </row>
    <row r="6431" spans="1:8">
      <c r="A6431" t="n">
        <v>6432</v>
      </c>
      <c r="B6431" t="s">
        <v>1</v>
      </c>
      <c r="C6431" s="1" t="n">
        <v>42300.93789351852</v>
      </c>
      <c r="D6431" t="s">
        <v>21395</v>
      </c>
      <c r="E6431" t="s">
        <v>146</v>
      </c>
      <c r="F6431" t="s">
        <v>931</v>
      </c>
      <c r="G6431" t="s">
        <v>21396</v>
      </c>
      <c r="H6431" t="s">
        <v>21397</v>
      </c>
    </row>
    <row r="6432" spans="1:8">
      <c r="A6432" t="n">
        <v>6433</v>
      </c>
      <c r="B6432" t="s">
        <v>8</v>
      </c>
      <c r="C6432" s="1" t="n">
        <v>40492.64269675926</v>
      </c>
      <c r="D6432" t="s">
        <v>21398</v>
      </c>
      <c r="E6432" t="s">
        <v>14607</v>
      </c>
      <c r="F6432" t="s">
        <v>4488</v>
      </c>
      <c r="G6432" t="s">
        <v>21399</v>
      </c>
      <c r="H6432" t="s">
        <v>21400</v>
      </c>
    </row>
    <row r="6433" spans="1:8">
      <c r="A6433" t="n">
        <v>6434</v>
      </c>
      <c r="B6433" t="s">
        <v>8</v>
      </c>
      <c r="C6433" s="1" t="n">
        <v>42261.76459490741</v>
      </c>
      <c r="D6433" t="s">
        <v>21401</v>
      </c>
      <c r="E6433" t="s">
        <v>25</v>
      </c>
      <c r="F6433" t="s">
        <v>6988</v>
      </c>
      <c r="G6433" t="s">
        <v>21402</v>
      </c>
      <c r="H6433" t="s">
        <v>21403</v>
      </c>
    </row>
    <row r="6434" spans="1:8">
      <c r="A6434" t="n">
        <v>6435</v>
      </c>
      <c r="B6434" t="s">
        <v>1</v>
      </c>
      <c r="C6434" s="1" t="n">
        <v>42379.0522337963</v>
      </c>
      <c r="D6434" t="s">
        <v>21404</v>
      </c>
      <c r="E6434" t="s">
        <v>30</v>
      </c>
      <c r="F6434" t="s">
        <v>262</v>
      </c>
      <c r="G6434" t="s">
        <v>6861</v>
      </c>
      <c r="H6434" t="s">
        <v>21405</v>
      </c>
    </row>
    <row r="6435" spans="1:8">
      <c r="A6435" t="n">
        <v>6436</v>
      </c>
      <c r="B6435" t="s">
        <v>8</v>
      </c>
      <c r="C6435" s="1" t="n">
        <v>39589.73086805556</v>
      </c>
      <c r="D6435" t="s">
        <v>21406</v>
      </c>
      <c r="E6435" t="s">
        <v>17315</v>
      </c>
      <c r="F6435" t="s">
        <v>21407</v>
      </c>
      <c r="G6435" t="s">
        <v>21408</v>
      </c>
      <c r="H6435" t="s">
        <v>21409</v>
      </c>
    </row>
    <row r="6436" spans="1:8">
      <c r="A6436" t="n">
        <v>6437</v>
      </c>
      <c r="B6436" t="s">
        <v>8</v>
      </c>
      <c r="C6436" s="1" t="n">
        <v>42391.6044675926</v>
      </c>
      <c r="D6436" t="s">
        <v>21410</v>
      </c>
      <c r="E6436">
        <f>?utf-8?B?Sm9zZWxpbmUgUGXDsWEtTWVsbnlr?=
	&lt;Joseline@joselinepenamelnyk.com&gt;</f>
        <v/>
      </c>
      <c r="F6436" t="s">
        <v>12237</v>
      </c>
      <c r="G6436" t="s">
        <v>21411</v>
      </c>
      <c r="H6436" t="s">
        <v>21412</v>
      </c>
    </row>
    <row r="6437" spans="1:8">
      <c r="A6437" t="n">
        <v>6438</v>
      </c>
      <c r="B6437" t="s">
        <v>1</v>
      </c>
      <c r="C6437" s="1" t="n">
        <v>42449.91440972222</v>
      </c>
      <c r="D6437" t="s">
        <v>21413</v>
      </c>
      <c r="E6437" t="s">
        <v>651</v>
      </c>
      <c r="F6437" t="s">
        <v>21414</v>
      </c>
      <c r="G6437" t="s">
        <v>21415</v>
      </c>
      <c r="H6437" t="s">
        <v>21416</v>
      </c>
    </row>
    <row r="6438" spans="1:8">
      <c r="A6438" t="n">
        <v>6439</v>
      </c>
      <c r="B6438" t="s">
        <v>8</v>
      </c>
      <c r="C6438" s="1" t="n">
        <v>41659.56180555555</v>
      </c>
      <c r="D6438" t="s">
        <v>21417</v>
      </c>
      <c r="E6438" t="s">
        <v>25</v>
      </c>
      <c r="F6438" t="s">
        <v>2099</v>
      </c>
      <c r="G6438" t="s">
        <v>21418</v>
      </c>
      <c r="H6438" t="s">
        <v>21419</v>
      </c>
    </row>
    <row r="6439" spans="1:8">
      <c r="A6439" t="n">
        <v>6440</v>
      </c>
      <c r="B6439" t="s">
        <v>8</v>
      </c>
      <c r="C6439" s="1" t="n">
        <v>42450.05079861111</v>
      </c>
      <c r="D6439" t="s">
        <v>21420</v>
      </c>
      <c r="E6439" t="s">
        <v>7901</v>
      </c>
      <c r="F6439" t="s">
        <v>56</v>
      </c>
      <c r="G6439" t="s">
        <v>21421</v>
      </c>
      <c r="H6439" t="s">
        <v>21422</v>
      </c>
    </row>
    <row r="6440" spans="1:8">
      <c r="A6440" t="n">
        <v>6441</v>
      </c>
      <c r="B6440" t="s">
        <v>8</v>
      </c>
      <c r="C6440" s="1" t="n">
        <v>42240.94902777778</v>
      </c>
      <c r="D6440" t="s">
        <v>13812</v>
      </c>
      <c r="E6440" t="s">
        <v>24</v>
      </c>
      <c r="F6440" t="s">
        <v>25</v>
      </c>
      <c r="G6440" t="s">
        <v>13813</v>
      </c>
      <c r="H6440" t="s">
        <v>13814</v>
      </c>
    </row>
    <row r="6441" spans="1:8">
      <c r="A6441" t="n">
        <v>6442</v>
      </c>
      <c r="B6441" t="s">
        <v>8</v>
      </c>
      <c r="C6441" s="1" t="n">
        <v>42348.73234953704</v>
      </c>
      <c r="D6441" t="s">
        <v>21423</v>
      </c>
      <c r="E6441" t="s">
        <v>21424</v>
      </c>
      <c r="F6441" t="s">
        <v>16073</v>
      </c>
      <c r="G6441" t="s">
        <v>21425</v>
      </c>
      <c r="H6441" t="s">
        <v>21426</v>
      </c>
    </row>
    <row r="6442" spans="1:8">
      <c r="A6442" t="n">
        <v>6443</v>
      </c>
      <c r="B6442" t="s">
        <v>8</v>
      </c>
      <c r="C6442" s="1" t="n">
        <v>41193.7097337963</v>
      </c>
      <c r="D6442" t="s">
        <v>21427</v>
      </c>
      <c r="E6442" t="s">
        <v>7063</v>
      </c>
      <c r="F6442" t="s">
        <v>56</v>
      </c>
      <c r="G6442" t="s">
        <v>21428</v>
      </c>
      <c r="H6442" t="s">
        <v>21429</v>
      </c>
    </row>
    <row r="6443" spans="1:8">
      <c r="A6443" t="n">
        <v>6444</v>
      </c>
      <c r="B6443" t="s">
        <v>8</v>
      </c>
      <c r="C6443" s="1" t="n">
        <v>42415.62535879629</v>
      </c>
      <c r="D6443" t="s">
        <v>21430</v>
      </c>
      <c r="E6443" t="s">
        <v>8743</v>
      </c>
      <c r="F6443" t="s">
        <v>56</v>
      </c>
      <c r="G6443" t="s">
        <v>21431</v>
      </c>
      <c r="H6443" t="s">
        <v>21432</v>
      </c>
    </row>
    <row r="6444" spans="1:8">
      <c r="A6444" t="n">
        <v>6445</v>
      </c>
      <c r="B6444" t="s">
        <v>8</v>
      </c>
      <c r="C6444" s="1" t="n">
        <v>39493.93461805556</v>
      </c>
      <c r="D6444" t="s">
        <v>21433</v>
      </c>
      <c r="E6444" t="s">
        <v>1891</v>
      </c>
      <c r="F6444" t="s">
        <v>21434</v>
      </c>
      <c r="G6444" t="s">
        <v>21435</v>
      </c>
      <c r="H6444" t="s">
        <v>21436</v>
      </c>
    </row>
    <row r="6445" spans="1:8">
      <c r="A6445" t="n">
        <v>6446</v>
      </c>
      <c r="B6445" t="s">
        <v>8</v>
      </c>
      <c r="C6445" s="1" t="n">
        <v>42121.75023148148</v>
      </c>
      <c r="D6445" t="s">
        <v>21437</v>
      </c>
      <c r="E6445" t="s">
        <v>25</v>
      </c>
      <c r="F6445" t="s">
        <v>7222</v>
      </c>
      <c r="G6445" t="s">
        <v>21438</v>
      </c>
      <c r="H6445" t="s">
        <v>21439</v>
      </c>
    </row>
    <row r="6446" spans="1:8">
      <c r="A6446" t="n">
        <v>6447</v>
      </c>
      <c r="B6446" t="s">
        <v>8</v>
      </c>
      <c r="C6446" s="1" t="n">
        <v>42224.52690972222</v>
      </c>
      <c r="D6446" t="s">
        <v>21440</v>
      </c>
      <c r="E6446" t="s">
        <v>25</v>
      </c>
      <c r="F6446" t="s">
        <v>984</v>
      </c>
      <c r="G6446" t="s">
        <v>11166</v>
      </c>
      <c r="H6446" t="s">
        <v>21441</v>
      </c>
    </row>
    <row r="6447" spans="1:8">
      <c r="A6447" t="n">
        <v>6448</v>
      </c>
      <c r="B6447" t="s">
        <v>8</v>
      </c>
      <c r="C6447" s="1" t="n">
        <v>42216.57085648148</v>
      </c>
      <c r="D6447" t="s">
        <v>21442</v>
      </c>
      <c r="E6447" t="s">
        <v>7901</v>
      </c>
      <c r="F6447" t="s">
        <v>21443</v>
      </c>
      <c r="G6447" t="s">
        <v>21444</v>
      </c>
      <c r="H6447" t="s">
        <v>21445</v>
      </c>
    </row>
    <row r="6448" spans="1:8">
      <c r="A6448" t="n">
        <v>6449</v>
      </c>
      <c r="B6448" t="s">
        <v>8</v>
      </c>
      <c r="C6448" s="1" t="n">
        <v>41919.00699074074</v>
      </c>
      <c r="D6448" t="s">
        <v>21446</v>
      </c>
      <c r="E6448" t="s">
        <v>8509</v>
      </c>
      <c r="F6448" t="s">
        <v>52</v>
      </c>
      <c r="G6448" t="s">
        <v>21447</v>
      </c>
      <c r="H6448" t="s">
        <v>21448</v>
      </c>
    </row>
    <row r="6449" spans="1:8">
      <c r="A6449" t="n">
        <v>6450</v>
      </c>
      <c r="B6449" t="s">
        <v>1</v>
      </c>
      <c r="C6449" s="1" t="n">
        <v>42328.00915509259</v>
      </c>
      <c r="D6449" t="s">
        <v>21449</v>
      </c>
      <c r="E6449" t="s">
        <v>17235</v>
      </c>
      <c r="F6449" t="s">
        <v>7254</v>
      </c>
      <c r="G6449" t="s">
        <v>17236</v>
      </c>
      <c r="H6449" t="s">
        <v>21450</v>
      </c>
    </row>
    <row r="6450" spans="1:8">
      <c r="A6450" t="n">
        <v>6451</v>
      </c>
      <c r="B6450" t="s">
        <v>1</v>
      </c>
      <c r="C6450" s="1" t="n">
        <v>42280.44333333334</v>
      </c>
      <c r="D6450" t="s">
        <v>21451</v>
      </c>
      <c r="E6450" t="s">
        <v>7859</v>
      </c>
      <c r="F6450" t="s">
        <v>56</v>
      </c>
      <c r="G6450" t="s">
        <v>21452</v>
      </c>
      <c r="H6450" t="s">
        <v>21453</v>
      </c>
    </row>
    <row r="6451" spans="1:8">
      <c r="A6451" t="n">
        <v>6452</v>
      </c>
      <c r="B6451" t="s">
        <v>1</v>
      </c>
      <c r="C6451" s="1" t="n">
        <v>42285.73245370371</v>
      </c>
      <c r="D6451" t="s">
        <v>21454</v>
      </c>
      <c r="E6451" t="s">
        <v>24</v>
      </c>
      <c r="F6451" t="s">
        <v>25</v>
      </c>
      <c r="G6451" t="s">
        <v>21455</v>
      </c>
      <c r="H6451" t="s">
        <v>21456</v>
      </c>
    </row>
    <row r="6452" spans="1:8">
      <c r="A6452" t="n">
        <v>6453</v>
      </c>
      <c r="B6452" t="s">
        <v>8</v>
      </c>
      <c r="C6452" s="1" t="n">
        <v>42142.83543981481</v>
      </c>
      <c r="D6452" t="s">
        <v>21457</v>
      </c>
      <c r="E6452" t="s">
        <v>25</v>
      </c>
      <c r="F6452" t="s">
        <v>739</v>
      </c>
      <c r="G6452" t="s">
        <v>21458</v>
      </c>
      <c r="H6452" t="s">
        <v>21459</v>
      </c>
    </row>
    <row r="6453" spans="1:8">
      <c r="A6453" t="n">
        <v>6454</v>
      </c>
      <c r="B6453" t="s">
        <v>8</v>
      </c>
      <c r="C6453" s="1" t="n">
        <v>42406.99076388889</v>
      </c>
      <c r="D6453" t="s">
        <v>21460</v>
      </c>
      <c r="E6453" t="s">
        <v>25</v>
      </c>
      <c r="F6453" t="s">
        <v>29</v>
      </c>
      <c r="G6453" t="s">
        <v>21461</v>
      </c>
      <c r="H6453" t="s">
        <v>21462</v>
      </c>
    </row>
    <row r="6454" spans="1:8">
      <c r="A6454" t="n">
        <v>6455</v>
      </c>
      <c r="B6454" t="s">
        <v>8</v>
      </c>
      <c r="C6454" s="1" t="n">
        <v>42100.55439814815</v>
      </c>
      <c r="D6454" t="s">
        <v>21463</v>
      </c>
      <c r="E6454" t="s">
        <v>29</v>
      </c>
      <c r="F6454" t="s">
        <v>21464</v>
      </c>
      <c r="G6454" t="s">
        <v>21465</v>
      </c>
      <c r="H6454" t="s">
        <v>21466</v>
      </c>
    </row>
    <row r="6455" spans="1:8">
      <c r="A6455" t="n">
        <v>6456</v>
      </c>
      <c r="B6455" t="s">
        <v>8</v>
      </c>
      <c r="C6455" s="1" t="n">
        <v>42228.7074537037</v>
      </c>
      <c r="D6455" t="s">
        <v>21467</v>
      </c>
      <c r="E6455" t="s">
        <v>25</v>
      </c>
      <c r="F6455" t="s">
        <v>21468</v>
      </c>
      <c r="G6455" t="s">
        <v>21469</v>
      </c>
      <c r="H6455" t="s">
        <v>21470</v>
      </c>
    </row>
    <row r="6456" spans="1:8">
      <c r="A6456" t="n">
        <v>6457</v>
      </c>
      <c r="B6456" t="s">
        <v>8</v>
      </c>
      <c r="C6456" s="1" t="n">
        <v>41197.61008101852</v>
      </c>
      <c r="D6456" t="s">
        <v>21471</v>
      </c>
      <c r="E6456" t="s">
        <v>1822</v>
      </c>
      <c r="F6456" t="s">
        <v>25</v>
      </c>
      <c r="G6456" t="s">
        <v>21472</v>
      </c>
      <c r="H6456" t="s">
        <v>21473</v>
      </c>
    </row>
    <row r="6457" spans="1:8">
      <c r="A6457" t="n">
        <v>6458</v>
      </c>
      <c r="B6457" t="s">
        <v>8</v>
      </c>
      <c r="C6457" s="1" t="n">
        <v>42304.85175925926</v>
      </c>
      <c r="D6457" t="s">
        <v>21474</v>
      </c>
      <c r="E6457" t="s">
        <v>2099</v>
      </c>
      <c r="F6457" t="s">
        <v>25</v>
      </c>
      <c r="G6457" t="s">
        <v>21475</v>
      </c>
      <c r="H6457" t="s">
        <v>21476</v>
      </c>
    </row>
    <row r="6458" spans="1:8">
      <c r="A6458" t="n">
        <v>6459</v>
      </c>
      <c r="B6458" t="s">
        <v>8</v>
      </c>
      <c r="C6458" s="1" t="n">
        <v>39715.79094907407</v>
      </c>
      <c r="D6458" t="s">
        <v>21477</v>
      </c>
      <c r="E6458" t="s">
        <v>955</v>
      </c>
      <c r="F6458" t="s">
        <v>473</v>
      </c>
      <c r="G6458" t="s">
        <v>21478</v>
      </c>
      <c r="H6458" t="s">
        <v>21479</v>
      </c>
    </row>
    <row r="6459" spans="1:8">
      <c r="A6459" t="n">
        <v>6460</v>
      </c>
      <c r="B6459" t="s">
        <v>1</v>
      </c>
      <c r="C6459" s="1" t="n">
        <v>42420.93836805555</v>
      </c>
      <c r="D6459" t="s">
        <v>21480</v>
      </c>
      <c r="E6459" t="s">
        <v>132</v>
      </c>
      <c r="F6459" t="s">
        <v>145</v>
      </c>
      <c r="G6459" t="s">
        <v>21481</v>
      </c>
      <c r="H6459" t="s">
        <v>21482</v>
      </c>
    </row>
    <row r="6460" spans="1:8">
      <c r="A6460" t="n">
        <v>6461</v>
      </c>
      <c r="B6460" t="s">
        <v>1</v>
      </c>
      <c r="C6460" s="1" t="n">
        <v>42266.74185185185</v>
      </c>
      <c r="D6460" t="s">
        <v>21483</v>
      </c>
      <c r="E6460" t="s">
        <v>7186</v>
      </c>
      <c r="F6460" t="s">
        <v>21484</v>
      </c>
      <c r="G6460" t="s">
        <v>21485</v>
      </c>
      <c r="H6460" t="s">
        <v>21486</v>
      </c>
    </row>
    <row r="6461" spans="1:8">
      <c r="A6461" t="n">
        <v>6462</v>
      </c>
      <c r="B6461" t="s">
        <v>8</v>
      </c>
      <c r="C6461" s="1" t="n">
        <v>41514.65416666667</v>
      </c>
      <c r="D6461" t="s">
        <v>21487</v>
      </c>
      <c r="E6461" t="s">
        <v>11226</v>
      </c>
      <c r="F6461" t="s">
        <v>25</v>
      </c>
      <c r="G6461" t="s">
        <v>21488</v>
      </c>
      <c r="H6461" t="s">
        <v>21489</v>
      </c>
    </row>
    <row r="6462" spans="1:8">
      <c r="A6462" t="n">
        <v>6463</v>
      </c>
      <c r="B6462" t="s">
        <v>8</v>
      </c>
      <c r="C6462" s="1" t="n">
        <v>42083.90037037037</v>
      </c>
      <c r="D6462" t="s">
        <v>21490</v>
      </c>
      <c r="E6462" t="s">
        <v>25</v>
      </c>
      <c r="F6462" t="s">
        <v>2099</v>
      </c>
      <c r="G6462" t="s">
        <v>19101</v>
      </c>
      <c r="H6462" t="s">
        <v>21491</v>
      </c>
    </row>
    <row r="6463" spans="1:8">
      <c r="A6463" t="n">
        <v>6464</v>
      </c>
      <c r="B6463" t="s">
        <v>8</v>
      </c>
      <c r="C6463" s="1" t="n">
        <v>42117.71731481481</v>
      </c>
      <c r="D6463" t="s">
        <v>21492</v>
      </c>
      <c r="E6463" t="s">
        <v>21493</v>
      </c>
      <c r="F6463" t="s">
        <v>16794</v>
      </c>
      <c r="G6463" t="s">
        <v>21494</v>
      </c>
      <c r="H6463" t="s">
        <v>21495</v>
      </c>
    </row>
    <row r="6464" spans="1:8">
      <c r="A6464" t="n">
        <v>6465</v>
      </c>
      <c r="B6464" t="s">
        <v>8</v>
      </c>
      <c r="C6464" s="1" t="n">
        <v>41959.82478009259</v>
      </c>
      <c r="D6464" t="s">
        <v>21496</v>
      </c>
      <c r="E6464" t="s">
        <v>4801</v>
      </c>
      <c r="F6464" t="s">
        <v>52</v>
      </c>
      <c r="G6464" t="s">
        <v>11088</v>
      </c>
      <c r="H6464" t="s">
        <v>21497</v>
      </c>
    </row>
    <row r="6465" spans="1:8">
      <c r="A6465" t="n">
        <v>6466</v>
      </c>
      <c r="B6465" t="s">
        <v>8</v>
      </c>
      <c r="C6465" s="1" t="n">
        <v>42206.77924768518</v>
      </c>
      <c r="D6465" t="s">
        <v>21498</v>
      </c>
      <c r="E6465" t="s">
        <v>7901</v>
      </c>
      <c r="F6465" t="s">
        <v>21499</v>
      </c>
      <c r="G6465" t="s">
        <v>21500</v>
      </c>
      <c r="H6465" t="s">
        <v>21501</v>
      </c>
    </row>
    <row r="6466" spans="1:8">
      <c r="A6466" t="n">
        <v>6467</v>
      </c>
      <c r="B6466" t="s">
        <v>1</v>
      </c>
      <c r="C6466" s="1" t="n">
        <v>42267.52325231482</v>
      </c>
      <c r="D6466" t="s">
        <v>21502</v>
      </c>
      <c r="E6466" t="s">
        <v>9231</v>
      </c>
      <c r="F6466" t="s">
        <v>21503</v>
      </c>
      <c r="G6466" t="s">
        <v>21504</v>
      </c>
      <c r="H6466" t="s">
        <v>21505</v>
      </c>
    </row>
    <row r="6467" spans="1:8">
      <c r="A6467" t="n">
        <v>6468</v>
      </c>
      <c r="B6467" t="s">
        <v>8</v>
      </c>
      <c r="C6467" s="1" t="n">
        <v>42017.67703703704</v>
      </c>
      <c r="D6467" t="s">
        <v>21506</v>
      </c>
      <c r="E6467" t="s">
        <v>21507</v>
      </c>
      <c r="F6467" t="s">
        <v>21508</v>
      </c>
      <c r="G6467" t="s">
        <v>21509</v>
      </c>
      <c r="H6467" t="s">
        <v>21510</v>
      </c>
    </row>
    <row r="6468" spans="1:8">
      <c r="A6468" t="n">
        <v>6469</v>
      </c>
      <c r="B6468" t="s">
        <v>1</v>
      </c>
      <c r="C6468" s="1" t="n">
        <v>41648.1453587963</v>
      </c>
      <c r="D6468" t="s">
        <v>21511</v>
      </c>
      <c r="E6468" t="s">
        <v>7668</v>
      </c>
      <c r="F6468" t="s">
        <v>25</v>
      </c>
      <c r="G6468" t="s">
        <v>21512</v>
      </c>
      <c r="H6468" t="s">
        <v>21513</v>
      </c>
    </row>
    <row r="6469" spans="1:8">
      <c r="A6469" t="n">
        <v>6470</v>
      </c>
      <c r="B6469" t="s">
        <v>1</v>
      </c>
      <c r="C6469" s="1" t="n">
        <v>42099.1406712963</v>
      </c>
      <c r="D6469" t="s">
        <v>21514</v>
      </c>
      <c r="E6469" t="s">
        <v>48</v>
      </c>
      <c r="F6469" t="s">
        <v>5019</v>
      </c>
      <c r="G6469" t="s">
        <v>18478</v>
      </c>
      <c r="H6469" t="s">
        <v>21515</v>
      </c>
    </row>
    <row r="6470" spans="1:8">
      <c r="A6470" t="n">
        <v>6471</v>
      </c>
      <c r="B6470" t="s">
        <v>1</v>
      </c>
      <c r="C6470" s="1" t="n">
        <v>42031.04940972223</v>
      </c>
      <c r="D6470" t="s">
        <v>21516</v>
      </c>
      <c r="E6470" t="s">
        <v>48</v>
      </c>
      <c r="F6470" t="s">
        <v>4949</v>
      </c>
      <c r="G6470" t="s">
        <v>17558</v>
      </c>
      <c r="H6470" t="s">
        <v>21517</v>
      </c>
    </row>
    <row r="6471" spans="1:8">
      <c r="A6471" t="n">
        <v>6472</v>
      </c>
      <c r="B6471" t="s">
        <v>8</v>
      </c>
      <c r="C6471" s="1" t="n">
        <v>40298.74342592592</v>
      </c>
      <c r="D6471" t="s">
        <v>21518</v>
      </c>
      <c r="E6471" t="s">
        <v>21519</v>
      </c>
      <c r="F6471" t="s">
        <v>21520</v>
      </c>
      <c r="G6471" t="s">
        <v>21521</v>
      </c>
      <c r="H6471" t="s">
        <v>21522</v>
      </c>
    </row>
    <row r="6472" spans="1:8">
      <c r="A6472" t="n">
        <v>6473</v>
      </c>
      <c r="B6472" t="s">
        <v>1</v>
      </c>
      <c r="C6472" s="1" t="n">
        <v>41975.91984953704</v>
      </c>
      <c r="D6472" t="s">
        <v>21523</v>
      </c>
      <c r="E6472" t="s">
        <v>10167</v>
      </c>
      <c r="F6472" t="s">
        <v>25</v>
      </c>
      <c r="G6472" t="s">
        <v>12773</v>
      </c>
      <c r="H6472" t="s">
        <v>21524</v>
      </c>
    </row>
    <row r="6473" spans="1:8">
      <c r="A6473" t="n">
        <v>6474</v>
      </c>
      <c r="B6473" t="s">
        <v>8</v>
      </c>
      <c r="C6473" s="1" t="n">
        <v>40477.90241898148</v>
      </c>
      <c r="D6473" t="s">
        <v>21525</v>
      </c>
      <c r="E6473" t="s">
        <v>161</v>
      </c>
      <c r="F6473" t="s">
        <v>56</v>
      </c>
      <c r="G6473" t="s">
        <v>21526</v>
      </c>
      <c r="H6473" t="s">
        <v>21527</v>
      </c>
    </row>
    <row r="6474" spans="1:8">
      <c r="A6474" t="n">
        <v>6475</v>
      </c>
      <c r="B6474" t="s">
        <v>8</v>
      </c>
      <c r="C6474" s="1" t="n">
        <v>42425.87217592593</v>
      </c>
      <c r="D6474" t="s">
        <v>21528</v>
      </c>
      <c r="E6474" t="s">
        <v>3168</v>
      </c>
      <c r="F6474" t="s">
        <v>21529</v>
      </c>
      <c r="G6474" t="s">
        <v>21530</v>
      </c>
      <c r="H6474" t="s">
        <v>21531</v>
      </c>
    </row>
    <row r="6475" spans="1:8">
      <c r="A6475" t="n">
        <v>6476</v>
      </c>
      <c r="B6475" t="s">
        <v>8</v>
      </c>
      <c r="C6475" s="1" t="n">
        <v>41934.04299768519</v>
      </c>
      <c r="D6475" t="s">
        <v>21532</v>
      </c>
      <c r="E6475" t="s">
        <v>21533</v>
      </c>
      <c r="F6475" t="s">
        <v>555</v>
      </c>
      <c r="G6475" t="s">
        <v>21534</v>
      </c>
      <c r="H6475" t="s">
        <v>21535</v>
      </c>
    </row>
    <row r="6476" spans="1:8">
      <c r="A6476" t="n">
        <v>6477</v>
      </c>
      <c r="B6476" t="s">
        <v>8</v>
      </c>
      <c r="C6476" s="1" t="n">
        <v>42236.59391203704</v>
      </c>
      <c r="D6476" t="s">
        <v>21536</v>
      </c>
      <c r="E6476" t="s">
        <v>21537</v>
      </c>
      <c r="F6476" t="s">
        <v>555</v>
      </c>
      <c r="G6476" t="s">
        <v>21538</v>
      </c>
      <c r="H6476" t="s">
        <v>21539</v>
      </c>
    </row>
    <row r="6477" spans="1:8">
      <c r="A6477" t="n">
        <v>6478</v>
      </c>
      <c r="B6477" t="s">
        <v>8</v>
      </c>
      <c r="C6477" s="1" t="n">
        <v>42118.93143518519</v>
      </c>
      <c r="D6477" t="s">
        <v>21540</v>
      </c>
      <c r="E6477" t="s">
        <v>179</v>
      </c>
      <c r="F6477" t="s">
        <v>25</v>
      </c>
      <c r="G6477" t="s">
        <v>21541</v>
      </c>
      <c r="H6477" t="s">
        <v>21542</v>
      </c>
    </row>
    <row r="6478" spans="1:8">
      <c r="A6478" t="n">
        <v>6479</v>
      </c>
      <c r="B6478" t="s">
        <v>1</v>
      </c>
      <c r="C6478" s="1" t="n">
        <v>41978.69548611111</v>
      </c>
      <c r="D6478" t="s">
        <v>21543</v>
      </c>
      <c r="E6478" t="s">
        <v>11722</v>
      </c>
      <c r="F6478" t="s">
        <v>21544</v>
      </c>
      <c r="G6478" t="s">
        <v>21545</v>
      </c>
      <c r="H6478" t="s">
        <v>21546</v>
      </c>
    </row>
    <row r="6479" spans="1:8">
      <c r="A6479" t="n">
        <v>6480</v>
      </c>
      <c r="B6479" t="s">
        <v>8</v>
      </c>
      <c r="C6479" s="1" t="n">
        <v>41943.64009259259</v>
      </c>
      <c r="D6479" t="s">
        <v>21547</v>
      </c>
      <c r="E6479" t="s">
        <v>21548</v>
      </c>
      <c r="F6479" t="s">
        <v>555</v>
      </c>
      <c r="G6479" t="s">
        <v>16496</v>
      </c>
      <c r="H6479" t="s">
        <v>21549</v>
      </c>
    </row>
    <row r="6480" spans="1:8">
      <c r="A6480" t="n">
        <v>6481</v>
      </c>
      <c r="B6480" t="s">
        <v>8</v>
      </c>
      <c r="C6480" s="1" t="n">
        <v>42435.13870370371</v>
      </c>
      <c r="D6480" t="s">
        <v>21550</v>
      </c>
      <c r="E6480" t="s">
        <v>7254</v>
      </c>
      <c r="F6480" t="s">
        <v>9151</v>
      </c>
      <c r="G6480" t="s">
        <v>21551</v>
      </c>
      <c r="H6480" t="s">
        <v>21552</v>
      </c>
    </row>
    <row r="6481" spans="1:8">
      <c r="A6481" t="n">
        <v>6482</v>
      </c>
      <c r="B6481" t="s">
        <v>8</v>
      </c>
      <c r="C6481" s="1" t="n">
        <v>42191.60490740741</v>
      </c>
      <c r="D6481" t="s">
        <v>21553</v>
      </c>
      <c r="E6481" t="s">
        <v>225</v>
      </c>
      <c r="F6481" t="s">
        <v>1293</v>
      </c>
      <c r="G6481" t="s">
        <v>21554</v>
      </c>
      <c r="H6481" t="s">
        <v>21555</v>
      </c>
    </row>
    <row r="6482" spans="1:8">
      <c r="A6482" t="n">
        <v>6483</v>
      </c>
      <c r="B6482" t="s">
        <v>8</v>
      </c>
      <c r="C6482" s="1" t="n">
        <v>42209.84020833333</v>
      </c>
      <c r="D6482" t="s">
        <v>21556</v>
      </c>
      <c r="E6482" t="s">
        <v>25</v>
      </c>
      <c r="F6482" t="s">
        <v>24</v>
      </c>
      <c r="G6482" t="s">
        <v>21557</v>
      </c>
      <c r="H6482" t="s">
        <v>21558</v>
      </c>
    </row>
    <row r="6483" spans="1:8">
      <c r="A6483" t="n">
        <v>6484</v>
      </c>
      <c r="B6483" t="s">
        <v>8</v>
      </c>
      <c r="C6483" s="1" t="n">
        <v>42339.85268518519</v>
      </c>
      <c r="D6483" t="s">
        <v>21559</v>
      </c>
      <c r="E6483" t="s">
        <v>7089</v>
      </c>
      <c r="F6483" t="s">
        <v>21560</v>
      </c>
      <c r="G6483" t="s">
        <v>21561</v>
      </c>
      <c r="H6483" t="s">
        <v>21562</v>
      </c>
    </row>
    <row r="6484" spans="1:8">
      <c r="A6484" t="n">
        <v>6485</v>
      </c>
      <c r="B6484" t="s">
        <v>8</v>
      </c>
      <c r="C6484" s="1" t="n">
        <v>42304.03296296296</v>
      </c>
      <c r="D6484" t="s">
        <v>21563</v>
      </c>
      <c r="E6484" t="s">
        <v>18789</v>
      </c>
      <c r="F6484" t="s">
        <v>25</v>
      </c>
      <c r="G6484" t="s">
        <v>21564</v>
      </c>
      <c r="H6484" t="s">
        <v>21565</v>
      </c>
    </row>
    <row r="6485" spans="1:8">
      <c r="A6485" t="n">
        <v>6486</v>
      </c>
      <c r="B6485" t="s">
        <v>8</v>
      </c>
      <c r="C6485" s="1" t="n">
        <v>39766.00103009259</v>
      </c>
      <c r="D6485" t="s">
        <v>21566</v>
      </c>
      <c r="E6485" t="s">
        <v>7926</v>
      </c>
      <c r="F6485" t="s">
        <v>21567</v>
      </c>
      <c r="G6485" t="s">
        <v>21568</v>
      </c>
      <c r="H6485" t="s">
        <v>21569</v>
      </c>
    </row>
    <row r="6486" spans="1:8">
      <c r="A6486" t="n">
        <v>6487</v>
      </c>
      <c r="B6486" t="s">
        <v>8</v>
      </c>
      <c r="C6486" s="1" t="n">
        <v>41404.84871527777</v>
      </c>
      <c r="D6486" t="s">
        <v>21570</v>
      </c>
      <c r="E6486" t="s">
        <v>21571</v>
      </c>
      <c r="F6486" t="s">
        <v>25</v>
      </c>
      <c r="G6486" t="s">
        <v>21572</v>
      </c>
      <c r="H6486" t="s">
        <v>21573</v>
      </c>
    </row>
    <row r="6487" spans="1:8">
      <c r="A6487" t="n">
        <v>6488</v>
      </c>
      <c r="B6487" t="s">
        <v>1</v>
      </c>
      <c r="C6487" s="1" t="n">
        <v>42107.24364583333</v>
      </c>
      <c r="D6487" t="s">
        <v>21574</v>
      </c>
      <c r="E6487" t="s">
        <v>2341</v>
      </c>
      <c r="F6487" t="s">
        <v>25</v>
      </c>
      <c r="G6487" t="s">
        <v>21575</v>
      </c>
      <c r="H6487" t="s">
        <v>21576</v>
      </c>
    </row>
    <row r="6488" spans="1:8">
      <c r="A6488" t="n">
        <v>6489</v>
      </c>
      <c r="B6488" t="s">
        <v>8</v>
      </c>
      <c r="C6488" s="1" t="n">
        <v>42114.01278935185</v>
      </c>
      <c r="D6488" t="s">
        <v>21577</v>
      </c>
      <c r="E6488" t="s">
        <v>18402</v>
      </c>
      <c r="F6488" t="s">
        <v>5828</v>
      </c>
      <c r="G6488" t="s">
        <v>11515</v>
      </c>
      <c r="H6488" t="s">
        <v>21578</v>
      </c>
    </row>
    <row r="6489" spans="1:8">
      <c r="A6489" t="n">
        <v>6490</v>
      </c>
      <c r="B6489" t="s">
        <v>8</v>
      </c>
      <c r="C6489" s="1" t="n">
        <v>42284.08451388889</v>
      </c>
      <c r="D6489" t="s">
        <v>21579</v>
      </c>
      <c r="E6489" t="s">
        <v>21580</v>
      </c>
      <c r="F6489" t="s">
        <v>56</v>
      </c>
      <c r="G6489">
        <f>?UTF-8?B?Qm9vayBQYXJ0eSEgUmVtaW5kZXI=?=</f>
        <v/>
      </c>
      <c r="H6489" t="s">
        <v>21581</v>
      </c>
    </row>
    <row r="6490" spans="1:8">
      <c r="A6490" t="n">
        <v>6491</v>
      </c>
      <c r="B6490" t="s">
        <v>1</v>
      </c>
      <c r="C6490" s="1" t="n">
        <v>41950.89258101852</v>
      </c>
      <c r="D6490" t="s">
        <v>21582</v>
      </c>
      <c r="E6490" t="s">
        <v>6529</v>
      </c>
      <c r="F6490" t="s">
        <v>6203</v>
      </c>
      <c r="G6490" t="s">
        <v>21583</v>
      </c>
      <c r="H6490" t="s">
        <v>21584</v>
      </c>
    </row>
    <row r="6491" spans="1:8">
      <c r="A6491" t="n">
        <v>6492</v>
      </c>
      <c r="B6491" t="s">
        <v>1</v>
      </c>
      <c r="C6491" s="1" t="n">
        <v>39775.99667824074</v>
      </c>
      <c r="D6491" t="s">
        <v>21585</v>
      </c>
      <c r="E6491" t="s">
        <v>16202</v>
      </c>
      <c r="F6491" t="s">
        <v>376</v>
      </c>
      <c r="H6491" t="s">
        <v>21586</v>
      </c>
    </row>
    <row r="6492" spans="1:8">
      <c r="A6492" t="n">
        <v>6493</v>
      </c>
      <c r="B6492" t="s">
        <v>8</v>
      </c>
      <c r="C6492" s="1" t="n">
        <v>41912.51189814815</v>
      </c>
      <c r="D6492" t="s">
        <v>21587</v>
      </c>
      <c r="E6492" t="s">
        <v>21588</v>
      </c>
      <c r="F6492" t="s">
        <v>100</v>
      </c>
      <c r="G6492" t="s">
        <v>21589</v>
      </c>
      <c r="H6492" t="s">
        <v>21590</v>
      </c>
    </row>
    <row r="6493" spans="1:8">
      <c r="A6493" t="n">
        <v>6494</v>
      </c>
      <c r="B6493" t="s">
        <v>8</v>
      </c>
      <c r="C6493" s="1" t="n">
        <v>42369.90740740741</v>
      </c>
      <c r="D6493" t="s">
        <v>21591</v>
      </c>
      <c r="E6493" t="s">
        <v>14303</v>
      </c>
      <c r="F6493" t="s">
        <v>555</v>
      </c>
      <c r="G6493" t="s">
        <v>21592</v>
      </c>
      <c r="H6493" t="s">
        <v>21593</v>
      </c>
    </row>
    <row r="6494" spans="1:8">
      <c r="A6494" t="n">
        <v>6495</v>
      </c>
      <c r="B6494" t="s">
        <v>8</v>
      </c>
      <c r="C6494" s="1" t="n">
        <v>42103.80328703704</v>
      </c>
      <c r="D6494" t="s">
        <v>21594</v>
      </c>
      <c r="E6494" t="s">
        <v>21595</v>
      </c>
      <c r="F6494" t="s">
        <v>1264</v>
      </c>
      <c r="G6494" t="s">
        <v>21596</v>
      </c>
      <c r="H6494" t="s">
        <v>21597</v>
      </c>
    </row>
    <row r="6495" spans="1:8">
      <c r="A6495" t="n">
        <v>6496</v>
      </c>
      <c r="B6495" t="s">
        <v>8</v>
      </c>
      <c r="C6495" s="1" t="n">
        <v>42242.50986111111</v>
      </c>
      <c r="D6495" t="s">
        <v>21598</v>
      </c>
      <c r="E6495" t="s">
        <v>21599</v>
      </c>
      <c r="F6495" t="s">
        <v>56</v>
      </c>
      <c r="G6495" t="s">
        <v>21600</v>
      </c>
      <c r="H6495" t="s">
        <v>21601</v>
      </c>
    </row>
    <row r="6496" spans="1:8">
      <c r="A6496" t="n">
        <v>6497</v>
      </c>
      <c r="B6496" t="s">
        <v>8</v>
      </c>
      <c r="C6496" s="1" t="n">
        <v>42403.79277777778</v>
      </c>
      <c r="D6496" t="s">
        <v>21602</v>
      </c>
      <c r="E6496">
        <f>?utf-8?Q?McCain=E2=80=99s_vulnerable_=E2=86=92?=
	&lt;info@kirkpatrickforsenate.com&gt;</f>
        <v/>
      </c>
      <c r="F6496" t="s">
        <v>555</v>
      </c>
      <c r="G6496" t="s">
        <v>21603</v>
      </c>
      <c r="H6496" t="s">
        <v>21604</v>
      </c>
    </row>
    <row r="6497" spans="1:8">
      <c r="A6497" t="n">
        <v>6498</v>
      </c>
      <c r="B6497" t="s">
        <v>8</v>
      </c>
      <c r="C6497" s="1" t="n">
        <v>42126.56939814815</v>
      </c>
      <c r="D6497" t="s">
        <v>21605</v>
      </c>
      <c r="E6497" t="s">
        <v>25</v>
      </c>
      <c r="F6497" t="s">
        <v>8058</v>
      </c>
      <c r="G6497" t="s">
        <v>21606</v>
      </c>
      <c r="H6497" t="s">
        <v>21607</v>
      </c>
    </row>
    <row r="6498" spans="1:8">
      <c r="A6498" t="n">
        <v>6499</v>
      </c>
      <c r="B6498" t="s">
        <v>8</v>
      </c>
      <c r="C6498" s="1" t="n">
        <v>42432.79427083334</v>
      </c>
      <c r="D6498" t="s">
        <v>21608</v>
      </c>
      <c r="E6498">
        <f>?utf-8?Q?The=20Century=20Foundation?= &lt;events@tcf.org&gt;</f>
        <v/>
      </c>
      <c r="F6498" t="s">
        <v>52</v>
      </c>
      <c r="G6498">
        <f>?utf-8?Q?New=20Report=3A=20The=20Real=20Price=20of=20College?=</f>
        <v/>
      </c>
      <c r="H6498" t="s">
        <v>21609</v>
      </c>
    </row>
    <row r="6499" spans="1:8">
      <c r="A6499" t="n">
        <v>6500</v>
      </c>
      <c r="B6499" t="s">
        <v>8</v>
      </c>
      <c r="C6499" s="1" t="n">
        <v>42205.74021990741</v>
      </c>
      <c r="D6499" t="s">
        <v>21610</v>
      </c>
      <c r="E6499" t="s">
        <v>18436</v>
      </c>
      <c r="F6499" t="s">
        <v>25</v>
      </c>
      <c r="G6499" t="s">
        <v>21611</v>
      </c>
      <c r="H6499" t="s">
        <v>21612</v>
      </c>
    </row>
    <row r="6500" spans="1:8">
      <c r="A6500" t="n">
        <v>6501</v>
      </c>
      <c r="B6500" t="s">
        <v>1</v>
      </c>
      <c r="C6500" s="1" t="n">
        <v>42106.07910879629</v>
      </c>
      <c r="D6500" t="s">
        <v>21613</v>
      </c>
      <c r="E6500" t="s">
        <v>984</v>
      </c>
      <c r="F6500" t="s">
        <v>39</v>
      </c>
      <c r="G6500" t="s">
        <v>21614</v>
      </c>
      <c r="H6500" t="s">
        <v>21615</v>
      </c>
    </row>
    <row r="6501" spans="1:8">
      <c r="A6501" t="n">
        <v>6502</v>
      </c>
      <c r="B6501" t="s">
        <v>8</v>
      </c>
      <c r="C6501" s="1" t="n">
        <v>39511.06724537037</v>
      </c>
      <c r="D6501" t="s">
        <v>21616</v>
      </c>
      <c r="E6501" t="s">
        <v>3181</v>
      </c>
      <c r="F6501" t="s">
        <v>56</v>
      </c>
      <c r="G6501" t="s">
        <v>21617</v>
      </c>
      <c r="H6501" t="s">
        <v>21618</v>
      </c>
    </row>
    <row r="6502" spans="1:8">
      <c r="A6502" t="n">
        <v>6503</v>
      </c>
      <c r="B6502" t="s">
        <v>8</v>
      </c>
      <c r="C6502" s="1" t="n">
        <v>42241.86298611111</v>
      </c>
      <c r="D6502" t="s">
        <v>21619</v>
      </c>
      <c r="E6502" t="s">
        <v>132</v>
      </c>
      <c r="F6502" t="s">
        <v>21620</v>
      </c>
      <c r="G6502" t="s">
        <v>21621</v>
      </c>
      <c r="H6502" t="s">
        <v>21622</v>
      </c>
    </row>
    <row r="6503" spans="1:8">
      <c r="A6503" t="n">
        <v>6504</v>
      </c>
      <c r="B6503" t="s">
        <v>8</v>
      </c>
      <c r="C6503" s="1" t="n">
        <v>42250.66891203704</v>
      </c>
      <c r="D6503" t="s">
        <v>21623</v>
      </c>
      <c r="E6503">
        <f>?utf-8?Q?Microgrid=20Knowledge?= &lt;news@microgridknowledge.com&gt;</f>
        <v/>
      </c>
      <c r="F6503" t="s">
        <v>52</v>
      </c>
      <c r="G6503">
        <f>?utf-8?Q?Posts=20Microgrid=20Newsletter=20for=2009=2F03=2F2015?=</f>
        <v/>
      </c>
      <c r="H6503" t="s">
        <v>21624</v>
      </c>
    </row>
    <row r="6504" spans="1:8">
      <c r="A6504" t="n">
        <v>6505</v>
      </c>
      <c r="B6504" t="s">
        <v>8</v>
      </c>
      <c r="C6504" s="1" t="n">
        <v>41804.51865740741</v>
      </c>
      <c r="D6504" t="s">
        <v>21625</v>
      </c>
      <c r="E6504" t="s">
        <v>25</v>
      </c>
      <c r="F6504" t="s">
        <v>21626</v>
      </c>
      <c r="G6504" t="s">
        <v>21627</v>
      </c>
      <c r="H6504" t="s">
        <v>21628</v>
      </c>
    </row>
    <row r="6505" spans="1:8">
      <c r="A6505" t="n">
        <v>6506</v>
      </c>
      <c r="B6505" t="s">
        <v>1</v>
      </c>
      <c r="C6505" s="1" t="n">
        <v>42277.8205787037</v>
      </c>
      <c r="D6505" t="s">
        <v>21629</v>
      </c>
      <c r="E6505" t="s">
        <v>2099</v>
      </c>
      <c r="F6505" t="s">
        <v>25</v>
      </c>
      <c r="G6505" t="s">
        <v>21630</v>
      </c>
      <c r="H6505" t="s">
        <v>21631</v>
      </c>
    </row>
    <row r="6506" spans="1:8">
      <c r="A6506" t="n">
        <v>6507</v>
      </c>
      <c r="B6506" t="s">
        <v>8</v>
      </c>
      <c r="C6506" s="1" t="n">
        <v>41951.75207175926</v>
      </c>
      <c r="D6506" t="s">
        <v>21632</v>
      </c>
      <c r="E6506" t="s">
        <v>21633</v>
      </c>
      <c r="F6506" t="s">
        <v>21634</v>
      </c>
      <c r="G6506" t="s">
        <v>21635</v>
      </c>
      <c r="H6506" t="s">
        <v>21636</v>
      </c>
    </row>
    <row r="6507" spans="1:8">
      <c r="A6507" t="n">
        <v>6508</v>
      </c>
      <c r="B6507" t="s">
        <v>8</v>
      </c>
      <c r="C6507" s="1" t="n">
        <v>41484.91827546297</v>
      </c>
      <c r="D6507" t="s">
        <v>21637</v>
      </c>
      <c r="E6507" t="s">
        <v>9471</v>
      </c>
      <c r="F6507" t="s">
        <v>16794</v>
      </c>
      <c r="G6507" t="s">
        <v>21638</v>
      </c>
      <c r="H6507" t="s">
        <v>21639</v>
      </c>
    </row>
    <row r="6508" spans="1:8">
      <c r="A6508" t="n">
        <v>6509</v>
      </c>
      <c r="B6508" t="s">
        <v>8</v>
      </c>
      <c r="C6508" s="1" t="n">
        <v>42191.97018518519</v>
      </c>
      <c r="D6508" t="s">
        <v>21640</v>
      </c>
      <c r="E6508" t="s">
        <v>225</v>
      </c>
      <c r="F6508" t="s">
        <v>1293</v>
      </c>
      <c r="G6508" t="s">
        <v>21641</v>
      </c>
      <c r="H6508" t="s">
        <v>21642</v>
      </c>
    </row>
    <row r="6509" spans="1:8">
      <c r="A6509" t="n">
        <v>6510</v>
      </c>
      <c r="B6509" t="s">
        <v>8</v>
      </c>
      <c r="C6509" s="1" t="n">
        <v>42306.92828703704</v>
      </c>
      <c r="D6509" t="s">
        <v>21643</v>
      </c>
      <c r="E6509" t="s">
        <v>11889</v>
      </c>
      <c r="F6509" t="s">
        <v>21644</v>
      </c>
      <c r="G6509" t="s">
        <v>21645</v>
      </c>
      <c r="H6509" t="s">
        <v>21646</v>
      </c>
    </row>
    <row r="6510" spans="1:8">
      <c r="A6510" t="n">
        <v>6511</v>
      </c>
      <c r="B6510" t="s">
        <v>8</v>
      </c>
      <c r="C6510" s="1" t="n">
        <v>41736.93620370371</v>
      </c>
      <c r="D6510" t="s">
        <v>21647</v>
      </c>
      <c r="E6510" t="s">
        <v>9998</v>
      </c>
      <c r="F6510" t="s">
        <v>10746</v>
      </c>
      <c r="G6510" t="s">
        <v>21648</v>
      </c>
      <c r="H6510" t="s">
        <v>21649</v>
      </c>
    </row>
    <row r="6511" spans="1:8">
      <c r="A6511" t="n">
        <v>6512</v>
      </c>
      <c r="B6511" t="s">
        <v>8</v>
      </c>
      <c r="C6511" s="1" t="n">
        <v>41765.83516203704</v>
      </c>
      <c r="D6511" t="s">
        <v>21650</v>
      </c>
      <c r="E6511" t="s">
        <v>11114</v>
      </c>
      <c r="F6511" t="s">
        <v>25</v>
      </c>
      <c r="G6511" t="s">
        <v>21651</v>
      </c>
      <c r="H6511" t="s">
        <v>21652</v>
      </c>
    </row>
    <row r="6512" spans="1:8">
      <c r="A6512" t="n">
        <v>6513</v>
      </c>
      <c r="B6512" t="s">
        <v>8</v>
      </c>
      <c r="C6512" s="1" t="n">
        <v>41925.82996527778</v>
      </c>
      <c r="D6512" t="s">
        <v>21653</v>
      </c>
      <c r="E6512" t="s">
        <v>25</v>
      </c>
      <c r="F6512" t="s">
        <v>8532</v>
      </c>
      <c r="G6512" t="s">
        <v>21654</v>
      </c>
      <c r="H6512" t="s">
        <v>21655</v>
      </c>
    </row>
    <row r="6513" spans="1:8">
      <c r="A6513" t="n">
        <v>6514</v>
      </c>
      <c r="B6513" t="s">
        <v>1</v>
      </c>
      <c r="C6513" s="1" t="n">
        <v>42296.79283564815</v>
      </c>
      <c r="D6513" t="s">
        <v>21656</v>
      </c>
      <c r="E6513" t="s">
        <v>7840</v>
      </c>
      <c r="F6513" t="s">
        <v>25</v>
      </c>
      <c r="G6513" t="s">
        <v>7841</v>
      </c>
      <c r="H6513" t="s">
        <v>21657</v>
      </c>
    </row>
    <row r="6514" spans="1:8">
      <c r="A6514" t="n">
        <v>6515</v>
      </c>
      <c r="B6514" t="s">
        <v>8</v>
      </c>
      <c r="C6514" s="1" t="n">
        <v>42422.9975</v>
      </c>
      <c r="D6514" t="s">
        <v>21658</v>
      </c>
      <c r="E6514" t="s">
        <v>25</v>
      </c>
      <c r="F6514" t="s">
        <v>21659</v>
      </c>
      <c r="G6514" t="s">
        <v>21660</v>
      </c>
      <c r="H6514" t="s">
        <v>21661</v>
      </c>
    </row>
    <row r="6515" spans="1:8">
      <c r="A6515" t="n">
        <v>6516</v>
      </c>
      <c r="B6515" t="s">
        <v>8</v>
      </c>
      <c r="C6515" s="1" t="n">
        <v>41915.76273148148</v>
      </c>
      <c r="D6515" t="s">
        <v>21662</v>
      </c>
      <c r="E6515" t="s">
        <v>6736</v>
      </c>
      <c r="F6515" t="s">
        <v>4013</v>
      </c>
      <c r="G6515" t="s">
        <v>21663</v>
      </c>
      <c r="H6515" t="s">
        <v>21664</v>
      </c>
    </row>
    <row r="6516" spans="1:8">
      <c r="A6516" t="n">
        <v>6517</v>
      </c>
      <c r="B6516" t="s">
        <v>1</v>
      </c>
      <c r="C6516" s="1" t="n">
        <v>42096.69359953704</v>
      </c>
      <c r="D6516" t="s">
        <v>21665</v>
      </c>
      <c r="E6516" t="s">
        <v>6203</v>
      </c>
      <c r="F6516" t="s">
        <v>6042</v>
      </c>
      <c r="G6516" t="s">
        <v>21666</v>
      </c>
      <c r="H6516" t="s">
        <v>21667</v>
      </c>
    </row>
    <row r="6517" spans="1:8">
      <c r="A6517" t="n">
        <v>6518</v>
      </c>
      <c r="B6517" t="s">
        <v>8</v>
      </c>
      <c r="C6517" s="1" t="n">
        <v>42086.63381944445</v>
      </c>
      <c r="D6517" t="s">
        <v>21668</v>
      </c>
      <c r="E6517" t="s">
        <v>4140</v>
      </c>
      <c r="F6517" t="s">
        <v>5860</v>
      </c>
      <c r="G6517" t="s">
        <v>9530</v>
      </c>
      <c r="H6517" t="s">
        <v>21669</v>
      </c>
    </row>
    <row r="6518" spans="1:8">
      <c r="A6518" t="n">
        <v>6519</v>
      </c>
      <c r="B6518" t="s">
        <v>8</v>
      </c>
      <c r="C6518" s="1" t="n">
        <v>40758.08886574074</v>
      </c>
      <c r="D6518" t="s">
        <v>21670</v>
      </c>
      <c r="E6518" t="s">
        <v>8343</v>
      </c>
      <c r="F6518" t="s">
        <v>20</v>
      </c>
      <c r="G6518" t="s">
        <v>21671</v>
      </c>
      <c r="H6518" t="s">
        <v>21672</v>
      </c>
    </row>
    <row r="6519" spans="1:8">
      <c r="A6519" t="n">
        <v>6520</v>
      </c>
      <c r="B6519" t="s">
        <v>8</v>
      </c>
      <c r="C6519" s="1" t="n">
        <v>42007.79434027777</v>
      </c>
      <c r="D6519" t="s">
        <v>21673</v>
      </c>
      <c r="E6519" t="s">
        <v>6529</v>
      </c>
      <c r="F6519" t="s">
        <v>25</v>
      </c>
      <c r="G6519" t="s">
        <v>21674</v>
      </c>
      <c r="H6519" t="s">
        <v>21675</v>
      </c>
    </row>
    <row r="6520" spans="1:8">
      <c r="A6520" t="n">
        <v>6521</v>
      </c>
      <c r="B6520" t="s">
        <v>1</v>
      </c>
      <c r="C6520" s="1" t="n">
        <v>42415.98842592593</v>
      </c>
      <c r="D6520" t="s">
        <v>21676</v>
      </c>
      <c r="E6520" t="s">
        <v>6588</v>
      </c>
      <c r="F6520" t="s">
        <v>25</v>
      </c>
      <c r="G6520" t="s">
        <v>6589</v>
      </c>
      <c r="H6520" t="s">
        <v>21677</v>
      </c>
    </row>
    <row r="6521" spans="1:8">
      <c r="A6521" t="n">
        <v>6522</v>
      </c>
      <c r="B6521" t="s">
        <v>8</v>
      </c>
      <c r="C6521" s="1" t="n">
        <v>42125.47216435185</v>
      </c>
      <c r="D6521" t="s">
        <v>21678</v>
      </c>
      <c r="E6521" t="s">
        <v>30</v>
      </c>
      <c r="F6521" t="s">
        <v>9649</v>
      </c>
      <c r="G6521" t="s">
        <v>21679</v>
      </c>
      <c r="H6521" t="s">
        <v>21680</v>
      </c>
    </row>
    <row r="6522" spans="1:8">
      <c r="A6522" t="n">
        <v>6523</v>
      </c>
      <c r="B6522" t="s">
        <v>8</v>
      </c>
      <c r="C6522" s="1" t="n">
        <v>42171.57916666667</v>
      </c>
      <c r="D6522" t="s">
        <v>21681</v>
      </c>
      <c r="E6522" t="s">
        <v>25</v>
      </c>
      <c r="F6522" t="s">
        <v>7234</v>
      </c>
      <c r="G6522" t="s">
        <v>21682</v>
      </c>
      <c r="H6522" t="s">
        <v>21683</v>
      </c>
    </row>
    <row r="6523" spans="1:8">
      <c r="A6523" t="n">
        <v>6524</v>
      </c>
      <c r="B6523" t="s">
        <v>1</v>
      </c>
      <c r="C6523" s="1" t="n">
        <v>42232.22577546296</v>
      </c>
      <c r="D6523" t="s">
        <v>21684</v>
      </c>
      <c r="E6523" t="s">
        <v>24</v>
      </c>
      <c r="F6523" t="s">
        <v>25</v>
      </c>
      <c r="G6523" t="s">
        <v>21685</v>
      </c>
      <c r="H6523" t="s">
        <v>21686</v>
      </c>
    </row>
    <row r="6524" spans="1:8">
      <c r="A6524" t="n">
        <v>6525</v>
      </c>
      <c r="B6524" t="s">
        <v>8</v>
      </c>
      <c r="C6524" s="1" t="n">
        <v>41150.85212962963</v>
      </c>
      <c r="D6524" t="s">
        <v>21687</v>
      </c>
      <c r="E6524" t="s">
        <v>17950</v>
      </c>
      <c r="F6524" t="s">
        <v>25</v>
      </c>
      <c r="G6524" t="s">
        <v>21688</v>
      </c>
      <c r="H6524" t="s">
        <v>21689</v>
      </c>
    </row>
    <row r="6525" spans="1:8">
      <c r="A6525" t="n">
        <v>6526</v>
      </c>
      <c r="B6525" t="s">
        <v>8</v>
      </c>
      <c r="C6525" s="1" t="n">
        <v>42376.88396990741</v>
      </c>
      <c r="D6525" t="s">
        <v>21690</v>
      </c>
      <c r="E6525" t="s">
        <v>21691</v>
      </c>
      <c r="F6525" t="s">
        <v>56</v>
      </c>
      <c r="G6525" t="s">
        <v>21692</v>
      </c>
      <c r="H6525" t="s">
        <v>21693</v>
      </c>
    </row>
    <row r="6526" spans="1:8">
      <c r="A6526" t="n">
        <v>6527</v>
      </c>
      <c r="B6526" t="s">
        <v>8</v>
      </c>
      <c r="C6526" s="1" t="n">
        <v>42032.65350694444</v>
      </c>
      <c r="D6526" t="s">
        <v>21694</v>
      </c>
      <c r="E6526" t="s">
        <v>372</v>
      </c>
      <c r="F6526" t="s">
        <v>150</v>
      </c>
      <c r="G6526" t="s">
        <v>21695</v>
      </c>
      <c r="H6526" t="s">
        <v>21696</v>
      </c>
    </row>
    <row r="6527" spans="1:8">
      <c r="A6527" t="n">
        <v>6528</v>
      </c>
      <c r="B6527" t="s">
        <v>8</v>
      </c>
      <c r="C6527" s="1" t="n">
        <v>41907.70833333334</v>
      </c>
      <c r="D6527" t="s">
        <v>21697</v>
      </c>
      <c r="E6527" t="s">
        <v>9046</v>
      </c>
      <c r="F6527" t="s">
        <v>4078</v>
      </c>
      <c r="G6527" t="s">
        <v>21698</v>
      </c>
      <c r="H6527" t="s">
        <v>21699</v>
      </c>
    </row>
    <row r="6528" spans="1:8">
      <c r="A6528" t="n">
        <v>6529</v>
      </c>
      <c r="B6528" t="s">
        <v>8</v>
      </c>
      <c r="C6528" s="1" t="n">
        <v>39694.13045138889</v>
      </c>
      <c r="D6528" t="s">
        <v>21700</v>
      </c>
      <c r="E6528" t="s">
        <v>1852</v>
      </c>
      <c r="F6528" t="s">
        <v>21701</v>
      </c>
      <c r="G6528" t="s">
        <v>21702</v>
      </c>
      <c r="H6528" t="s">
        <v>21703</v>
      </c>
    </row>
    <row r="6529" spans="1:8">
      <c r="A6529" t="n">
        <v>6530</v>
      </c>
      <c r="B6529" t="s">
        <v>8</v>
      </c>
      <c r="C6529" s="1" t="n">
        <v>41936.70847222222</v>
      </c>
      <c r="D6529" t="s">
        <v>21704</v>
      </c>
      <c r="E6529" t="s">
        <v>13733</v>
      </c>
      <c r="F6529" t="s">
        <v>56</v>
      </c>
      <c r="G6529" t="s">
        <v>13734</v>
      </c>
      <c r="H6529" t="s">
        <v>21705</v>
      </c>
    </row>
    <row r="6530" spans="1:8">
      <c r="A6530" t="n">
        <v>6531</v>
      </c>
      <c r="B6530" t="s">
        <v>8</v>
      </c>
      <c r="C6530" s="1" t="n">
        <v>41804.62909722222</v>
      </c>
      <c r="D6530" t="s">
        <v>21706</v>
      </c>
      <c r="E6530" t="s">
        <v>9998</v>
      </c>
      <c r="F6530" t="s">
        <v>25</v>
      </c>
      <c r="G6530" t="s">
        <v>21707</v>
      </c>
      <c r="H6530" t="s">
        <v>21708</v>
      </c>
    </row>
    <row r="6531" spans="1:8">
      <c r="A6531" t="n">
        <v>6532</v>
      </c>
      <c r="B6531" t="s">
        <v>1</v>
      </c>
      <c r="C6531" s="1" t="n">
        <v>41308.88127314814</v>
      </c>
      <c r="D6531" t="s">
        <v>21709</v>
      </c>
      <c r="E6531" t="s">
        <v>21710</v>
      </c>
      <c r="F6531" t="s">
        <v>16794</v>
      </c>
      <c r="G6531" t="s">
        <v>21711</v>
      </c>
      <c r="H6531" t="s">
        <v>21712</v>
      </c>
    </row>
    <row r="6532" spans="1:8">
      <c r="A6532" t="n">
        <v>6533</v>
      </c>
      <c r="B6532" t="s">
        <v>8</v>
      </c>
      <c r="C6532" s="1" t="n">
        <v>41942.86841435185</v>
      </c>
      <c r="D6532" t="s">
        <v>21713</v>
      </c>
      <c r="E6532" t="s">
        <v>6867</v>
      </c>
      <c r="F6532" t="s">
        <v>52</v>
      </c>
      <c r="G6532" t="s">
        <v>21714</v>
      </c>
      <c r="H6532" t="s">
        <v>21715</v>
      </c>
    </row>
    <row r="6533" spans="1:8">
      <c r="A6533" t="n">
        <v>6534</v>
      </c>
      <c r="B6533" t="s">
        <v>1</v>
      </c>
      <c r="C6533" s="1" t="n">
        <v>41735.67006944444</v>
      </c>
      <c r="D6533" t="s">
        <v>21716</v>
      </c>
      <c r="E6533" t="s">
        <v>6547</v>
      </c>
      <c r="F6533" t="s">
        <v>6654</v>
      </c>
      <c r="G6533" t="s">
        <v>21717</v>
      </c>
      <c r="H6533" t="s">
        <v>21718</v>
      </c>
    </row>
    <row r="6534" spans="1:8">
      <c r="A6534" t="n">
        <v>6535</v>
      </c>
      <c r="B6534" t="s">
        <v>8</v>
      </c>
      <c r="C6534" s="1" t="n">
        <v>42179.34935185185</v>
      </c>
      <c r="D6534" t="s">
        <v>21719</v>
      </c>
      <c r="E6534" t="s">
        <v>21720</v>
      </c>
      <c r="F6534" t="s">
        <v>56</v>
      </c>
      <c r="G6534" t="s">
        <v>21721</v>
      </c>
      <c r="H6534" t="s">
        <v>21722</v>
      </c>
    </row>
    <row r="6535" spans="1:8">
      <c r="A6535" t="n">
        <v>6536</v>
      </c>
      <c r="B6535" t="s">
        <v>8</v>
      </c>
      <c r="C6535" s="1" t="n">
        <v>41144.84019675926</v>
      </c>
      <c r="D6535" t="s">
        <v>21723</v>
      </c>
      <c r="E6535" t="s">
        <v>21724</v>
      </c>
      <c r="F6535" t="s">
        <v>56</v>
      </c>
      <c r="G6535" t="s">
        <v>21725</v>
      </c>
      <c r="H6535" t="s">
        <v>21726</v>
      </c>
    </row>
    <row r="6536" spans="1:8">
      <c r="A6536" t="n">
        <v>6537</v>
      </c>
      <c r="B6536" t="s">
        <v>8</v>
      </c>
      <c r="C6536" s="1" t="n">
        <v>42342.68211805556</v>
      </c>
      <c r="D6536" t="s">
        <v>21727</v>
      </c>
      <c r="E6536" t="s">
        <v>12125</v>
      </c>
      <c r="F6536" t="s">
        <v>555</v>
      </c>
      <c r="G6536" t="s">
        <v>21728</v>
      </c>
      <c r="H6536" t="s">
        <v>21729</v>
      </c>
    </row>
    <row r="6537" spans="1:8">
      <c r="A6537" t="n">
        <v>6538</v>
      </c>
      <c r="B6537" t="s">
        <v>8</v>
      </c>
      <c r="C6537" s="1" t="n">
        <v>42371.82297453703</v>
      </c>
      <c r="D6537" t="s">
        <v>21730</v>
      </c>
      <c r="E6537" t="s">
        <v>25</v>
      </c>
      <c r="F6537" t="s">
        <v>21731</v>
      </c>
      <c r="G6537" t="s">
        <v>13827</v>
      </c>
      <c r="H6537" t="s">
        <v>21732</v>
      </c>
    </row>
    <row r="6538" spans="1:8">
      <c r="A6538" t="n">
        <v>6539</v>
      </c>
      <c r="B6538" t="s">
        <v>8</v>
      </c>
      <c r="C6538" s="1" t="n">
        <v>41150.66952546296</v>
      </c>
      <c r="D6538" t="s">
        <v>21733</v>
      </c>
      <c r="E6538" t="s">
        <v>21734</v>
      </c>
      <c r="F6538" t="s">
        <v>56</v>
      </c>
      <c r="G6538" t="s">
        <v>21735</v>
      </c>
      <c r="H6538" t="s">
        <v>21736</v>
      </c>
    </row>
    <row r="6539" spans="1:8">
      <c r="A6539" t="n">
        <v>6540</v>
      </c>
      <c r="B6539" t="s">
        <v>1</v>
      </c>
      <c r="C6539" s="1" t="n">
        <v>42441.91752314815</v>
      </c>
      <c r="D6539" t="s">
        <v>21737</v>
      </c>
      <c r="E6539" t="s">
        <v>20938</v>
      </c>
      <c r="F6539" t="s">
        <v>555</v>
      </c>
      <c r="G6539" t="s">
        <v>21738</v>
      </c>
      <c r="H6539" t="s">
        <v>21739</v>
      </c>
    </row>
    <row r="6540" spans="1:8">
      <c r="A6540" t="n">
        <v>6541</v>
      </c>
      <c r="B6540" t="s">
        <v>8</v>
      </c>
      <c r="C6540" s="1" t="n">
        <v>41904.02991898148</v>
      </c>
      <c r="D6540" t="s">
        <v>21740</v>
      </c>
      <c r="E6540" t="s">
        <v>10335</v>
      </c>
      <c r="F6540" t="s">
        <v>52</v>
      </c>
      <c r="G6540" t="s">
        <v>21741</v>
      </c>
      <c r="H6540" t="s">
        <v>21742</v>
      </c>
    </row>
    <row r="6541" spans="1:8">
      <c r="A6541" t="n">
        <v>6542</v>
      </c>
      <c r="B6541" t="s">
        <v>8</v>
      </c>
      <c r="C6541" s="1" t="n">
        <v>41907.9022800926</v>
      </c>
      <c r="D6541" t="s">
        <v>21743</v>
      </c>
      <c r="E6541" t="s">
        <v>21744</v>
      </c>
      <c r="F6541" t="s">
        <v>555</v>
      </c>
      <c r="G6541" t="s">
        <v>21745</v>
      </c>
      <c r="H6541" t="s">
        <v>21746</v>
      </c>
    </row>
    <row r="6542" spans="1:8">
      <c r="A6542" t="n">
        <v>6543</v>
      </c>
      <c r="B6542" t="s">
        <v>8</v>
      </c>
      <c r="C6542" s="1" t="n">
        <v>42448.89006944445</v>
      </c>
      <c r="D6542" t="s">
        <v>21747</v>
      </c>
      <c r="E6542" t="s">
        <v>21748</v>
      </c>
      <c r="F6542" t="s">
        <v>21749</v>
      </c>
      <c r="G6542" t="s">
        <v>21750</v>
      </c>
      <c r="H6542" t="s">
        <v>21751</v>
      </c>
    </row>
    <row r="6543" spans="1:8">
      <c r="A6543" t="n">
        <v>6544</v>
      </c>
      <c r="B6543" t="s">
        <v>1</v>
      </c>
      <c r="C6543" s="1" t="n">
        <v>42304.66178240741</v>
      </c>
      <c r="D6543" t="s">
        <v>21752</v>
      </c>
      <c r="E6543" t="s">
        <v>20325</v>
      </c>
      <c r="F6543" t="s">
        <v>25</v>
      </c>
      <c r="G6543" t="s">
        <v>21753</v>
      </c>
      <c r="H6543" t="s">
        <v>21754</v>
      </c>
    </row>
    <row r="6544" spans="1:8">
      <c r="A6544" t="n">
        <v>6545</v>
      </c>
      <c r="B6544" t="s">
        <v>8</v>
      </c>
      <c r="C6544" s="1" t="n">
        <v>41872.7130787037</v>
      </c>
      <c r="D6544" t="s">
        <v>21755</v>
      </c>
      <c r="E6544" t="s">
        <v>12271</v>
      </c>
      <c r="F6544" t="s">
        <v>52</v>
      </c>
      <c r="G6544" t="s">
        <v>21756</v>
      </c>
      <c r="H6544" t="s">
        <v>21757</v>
      </c>
    </row>
    <row r="6545" spans="1:8">
      <c r="A6545" t="n">
        <v>6546</v>
      </c>
      <c r="B6545" t="s">
        <v>8</v>
      </c>
      <c r="C6545" s="1" t="n">
        <v>42434.86658564815</v>
      </c>
      <c r="D6545" t="s">
        <v>21758</v>
      </c>
      <c r="E6545" t="s">
        <v>7354</v>
      </c>
      <c r="F6545" t="s">
        <v>25</v>
      </c>
      <c r="G6545" t="s">
        <v>21759</v>
      </c>
      <c r="H6545" t="s">
        <v>21760</v>
      </c>
    </row>
    <row r="6546" spans="1:8">
      <c r="A6546" t="n">
        <v>6547</v>
      </c>
      <c r="B6546" t="s">
        <v>1</v>
      </c>
      <c r="C6546" s="1" t="n">
        <v>42342.70743055556</v>
      </c>
      <c r="D6546" t="s">
        <v>21761</v>
      </c>
      <c r="E6546" t="s">
        <v>8406</v>
      </c>
      <c r="F6546" t="s">
        <v>14074</v>
      </c>
      <c r="G6546" t="s">
        <v>21762</v>
      </c>
      <c r="H6546" t="s">
        <v>21763</v>
      </c>
    </row>
    <row r="6547" spans="1:8">
      <c r="A6547" t="n">
        <v>6548</v>
      </c>
      <c r="B6547" t="s">
        <v>8</v>
      </c>
      <c r="C6547" s="1" t="n">
        <v>42085.72450231481</v>
      </c>
      <c r="D6547" t="s">
        <v>21764</v>
      </c>
      <c r="E6547" t="s">
        <v>25</v>
      </c>
      <c r="F6547" t="s">
        <v>2099</v>
      </c>
      <c r="G6547" t="s">
        <v>21765</v>
      </c>
      <c r="H6547" t="s">
        <v>21766</v>
      </c>
    </row>
    <row r="6548" spans="1:8">
      <c r="A6548" t="n">
        <v>6549</v>
      </c>
    </row>
    <row r="6549" spans="1:8">
      <c r="A6549" t="n">
        <v>6550</v>
      </c>
      <c r="B6549" t="s">
        <v>8</v>
      </c>
      <c r="C6549" s="1" t="n">
        <v>42193.44549768518</v>
      </c>
      <c r="D6549" t="s">
        <v>21767</v>
      </c>
      <c r="E6549" t="s">
        <v>21768</v>
      </c>
      <c r="F6549" t="s">
        <v>10211</v>
      </c>
      <c r="G6549" t="s">
        <v>21769</v>
      </c>
      <c r="H6549" t="s">
        <v>21770</v>
      </c>
    </row>
    <row r="6550" spans="1:8">
      <c r="A6550" t="n">
        <v>6551</v>
      </c>
      <c r="B6550" t="s">
        <v>8</v>
      </c>
      <c r="C6550" s="1" t="n">
        <v>42044.19438657408</v>
      </c>
      <c r="D6550" t="s">
        <v>21771</v>
      </c>
      <c r="E6550" t="s">
        <v>21595</v>
      </c>
      <c r="F6550" t="s">
        <v>25</v>
      </c>
      <c r="G6550" t="s">
        <v>21772</v>
      </c>
      <c r="H6550" t="s">
        <v>21773</v>
      </c>
    </row>
    <row r="6551" spans="1:8">
      <c r="A6551" t="n">
        <v>6552</v>
      </c>
      <c r="B6551" t="s">
        <v>1</v>
      </c>
      <c r="C6551" s="1" t="n">
        <v>42194.10219907408</v>
      </c>
      <c r="D6551" t="s">
        <v>21774</v>
      </c>
      <c r="E6551" t="s">
        <v>146</v>
      </c>
      <c r="F6551" t="s">
        <v>323</v>
      </c>
      <c r="G6551" t="s">
        <v>21775</v>
      </c>
      <c r="H6551" t="s">
        <v>21776</v>
      </c>
    </row>
    <row r="6552" spans="1:8">
      <c r="A6552" t="n">
        <v>6553</v>
      </c>
      <c r="B6552" t="s">
        <v>8</v>
      </c>
      <c r="C6552" s="1" t="n">
        <v>42284.87724537037</v>
      </c>
      <c r="D6552" t="s">
        <v>21777</v>
      </c>
      <c r="E6552" t="s">
        <v>6988</v>
      </c>
      <c r="F6552" t="s">
        <v>25</v>
      </c>
      <c r="G6552" t="s">
        <v>21778</v>
      </c>
      <c r="H6552" t="s">
        <v>21779</v>
      </c>
    </row>
    <row r="6553" spans="1:8">
      <c r="A6553" t="n">
        <v>6554</v>
      </c>
      <c r="B6553" t="s">
        <v>1</v>
      </c>
      <c r="C6553" s="1" t="n">
        <v>42348.75885416667</v>
      </c>
      <c r="D6553" t="s">
        <v>21780</v>
      </c>
      <c r="E6553" t="s">
        <v>24</v>
      </c>
      <c r="F6553" t="s">
        <v>25</v>
      </c>
      <c r="G6553" t="s">
        <v>18634</v>
      </c>
      <c r="H6553" t="s">
        <v>21781</v>
      </c>
    </row>
    <row r="6554" spans="1:8">
      <c r="A6554" t="n">
        <v>6555</v>
      </c>
      <c r="B6554" t="s">
        <v>1</v>
      </c>
      <c r="C6554" s="1" t="n">
        <v>42413.98255787037</v>
      </c>
      <c r="D6554" t="s">
        <v>21782</v>
      </c>
      <c r="E6554" t="s">
        <v>7313</v>
      </c>
      <c r="F6554" t="s">
        <v>9522</v>
      </c>
      <c r="G6554" t="s">
        <v>21783</v>
      </c>
      <c r="H6554" t="s">
        <v>21784</v>
      </c>
    </row>
    <row r="6555" spans="1:8">
      <c r="A6555" t="n">
        <v>6556</v>
      </c>
      <c r="B6555" t="s">
        <v>8</v>
      </c>
      <c r="C6555" s="1" t="n">
        <v>42396.75445601852</v>
      </c>
      <c r="D6555" t="s">
        <v>21785</v>
      </c>
      <c r="E6555" t="s">
        <v>6073</v>
      </c>
      <c r="F6555" t="s">
        <v>56</v>
      </c>
      <c r="G6555" t="s">
        <v>21786</v>
      </c>
      <c r="H6555" t="s">
        <v>21787</v>
      </c>
    </row>
    <row r="6556" spans="1:8">
      <c r="A6556" t="n">
        <v>6557</v>
      </c>
      <c r="B6556" t="s">
        <v>8</v>
      </c>
      <c r="C6556" s="1" t="n">
        <v>42304.72922453703</v>
      </c>
      <c r="D6556" t="s">
        <v>21788</v>
      </c>
      <c r="E6556" t="s">
        <v>9425</v>
      </c>
      <c r="F6556" t="s">
        <v>6700</v>
      </c>
      <c r="G6556" t="s">
        <v>21789</v>
      </c>
      <c r="H6556" t="s">
        <v>21790</v>
      </c>
    </row>
    <row r="6557" spans="1:8">
      <c r="A6557" t="n">
        <v>6558</v>
      </c>
      <c r="B6557" t="s">
        <v>1</v>
      </c>
      <c r="C6557" s="1" t="n">
        <v>41803.25165509259</v>
      </c>
      <c r="D6557" t="s">
        <v>21791</v>
      </c>
      <c r="E6557" t="s">
        <v>6547</v>
      </c>
      <c r="F6557" t="s">
        <v>6988</v>
      </c>
      <c r="G6557" t="s">
        <v>18543</v>
      </c>
      <c r="H6557" t="s">
        <v>21792</v>
      </c>
    </row>
    <row r="6558" spans="1:8">
      <c r="A6558" t="n">
        <v>6559</v>
      </c>
      <c r="B6558" t="s">
        <v>1</v>
      </c>
      <c r="C6558" s="1" t="n">
        <v>42445.04145833333</v>
      </c>
      <c r="D6558" t="s">
        <v>21793</v>
      </c>
      <c r="E6558" t="s">
        <v>14303</v>
      </c>
      <c r="F6558" t="s">
        <v>555</v>
      </c>
      <c r="G6558" t="s">
        <v>21794</v>
      </c>
      <c r="H6558" t="s">
        <v>21795</v>
      </c>
    </row>
    <row r="6559" spans="1:8">
      <c r="A6559" t="n">
        <v>6560</v>
      </c>
      <c r="B6559" t="s">
        <v>8</v>
      </c>
      <c r="C6559" s="1" t="n">
        <v>39758.9893287037</v>
      </c>
      <c r="D6559" t="s">
        <v>21796</v>
      </c>
      <c r="E6559" t="s">
        <v>56</v>
      </c>
      <c r="F6559" t="s">
        <v>15931</v>
      </c>
      <c r="G6559" t="s">
        <v>21797</v>
      </c>
      <c r="H6559" t="s">
        <v>21798</v>
      </c>
    </row>
    <row r="6560" spans="1:8">
      <c r="A6560" t="n">
        <v>6561</v>
      </c>
      <c r="B6560" t="s">
        <v>8</v>
      </c>
      <c r="C6560" s="1" t="n">
        <v>39479.9812962963</v>
      </c>
      <c r="D6560" t="s">
        <v>21799</v>
      </c>
      <c r="E6560" t="s">
        <v>21800</v>
      </c>
      <c r="F6560" t="s">
        <v>21801</v>
      </c>
      <c r="G6560" t="s">
        <v>21802</v>
      </c>
      <c r="H6560" t="s">
        <v>21803</v>
      </c>
    </row>
    <row r="6561" spans="1:8">
      <c r="A6561" t="n">
        <v>6562</v>
      </c>
      <c r="B6561" t="s">
        <v>8</v>
      </c>
      <c r="C6561" s="1" t="n">
        <v>39724.47646990741</v>
      </c>
      <c r="D6561" t="s">
        <v>21804</v>
      </c>
      <c r="E6561" t="s">
        <v>376</v>
      </c>
      <c r="F6561" t="s">
        <v>6780</v>
      </c>
      <c r="G6561" t="s">
        <v>21805</v>
      </c>
      <c r="H6561" t="s">
        <v>21806</v>
      </c>
    </row>
    <row r="6562" spans="1:8">
      <c r="A6562" t="n">
        <v>6563</v>
      </c>
      <c r="B6562" t="s">
        <v>8</v>
      </c>
      <c r="C6562" s="1" t="n">
        <v>41980.5199537037</v>
      </c>
      <c r="D6562" t="s">
        <v>21807</v>
      </c>
      <c r="E6562" t="s">
        <v>4801</v>
      </c>
      <c r="F6562" t="s">
        <v>52</v>
      </c>
      <c r="G6562" t="s">
        <v>21808</v>
      </c>
      <c r="H6562" t="s">
        <v>21809</v>
      </c>
    </row>
    <row r="6563" spans="1:8">
      <c r="A6563" t="n">
        <v>6564</v>
      </c>
      <c r="B6563" t="s">
        <v>8</v>
      </c>
      <c r="C6563" s="1" t="n">
        <v>41908.52891203704</v>
      </c>
      <c r="D6563" t="s">
        <v>21810</v>
      </c>
      <c r="E6563" t="s">
        <v>9998</v>
      </c>
      <c r="F6563" t="s">
        <v>21811</v>
      </c>
      <c r="G6563" t="s">
        <v>21812</v>
      </c>
      <c r="H6563" t="s">
        <v>21813</v>
      </c>
    </row>
    <row r="6564" spans="1:8">
      <c r="A6564" t="n">
        <v>6565</v>
      </c>
      <c r="B6564" t="s">
        <v>8</v>
      </c>
      <c r="C6564" s="1" t="n">
        <v>42234.89023148148</v>
      </c>
      <c r="D6564" t="s">
        <v>21814</v>
      </c>
      <c r="E6564" t="s">
        <v>6073</v>
      </c>
      <c r="F6564" t="s">
        <v>56</v>
      </c>
      <c r="G6564" t="s">
        <v>21815</v>
      </c>
      <c r="H6564" t="s">
        <v>21816</v>
      </c>
    </row>
    <row r="6565" spans="1:8">
      <c r="A6565" t="n">
        <v>6566</v>
      </c>
      <c r="B6565" t="s">
        <v>8</v>
      </c>
      <c r="C6565" s="1" t="n">
        <v>42304.83403935185</v>
      </c>
      <c r="D6565" t="s">
        <v>21817</v>
      </c>
      <c r="E6565" t="s">
        <v>8032</v>
      </c>
      <c r="F6565" t="s">
        <v>21818</v>
      </c>
      <c r="G6565" t="s">
        <v>21819</v>
      </c>
      <c r="H6565" t="s">
        <v>21820</v>
      </c>
    </row>
    <row r="6566" spans="1:8">
      <c r="A6566" t="n">
        <v>6567</v>
      </c>
      <c r="B6566" t="s">
        <v>8</v>
      </c>
      <c r="C6566" s="1" t="n">
        <v>42067.1978125</v>
      </c>
      <c r="D6566" t="s">
        <v>21821</v>
      </c>
      <c r="E6566" t="s">
        <v>25</v>
      </c>
      <c r="F6566" t="s">
        <v>271</v>
      </c>
      <c r="G6566" t="s">
        <v>14815</v>
      </c>
      <c r="H6566" t="s">
        <v>21822</v>
      </c>
    </row>
    <row r="6567" spans="1:8">
      <c r="A6567" t="n">
        <v>6568</v>
      </c>
      <c r="B6567" t="s">
        <v>8</v>
      </c>
      <c r="C6567" s="1" t="n">
        <v>41818.89252314815</v>
      </c>
      <c r="D6567" t="s">
        <v>21823</v>
      </c>
      <c r="E6567" t="s">
        <v>25</v>
      </c>
      <c r="F6567" t="s">
        <v>179</v>
      </c>
      <c r="G6567" t="s">
        <v>21824</v>
      </c>
      <c r="H6567" t="s">
        <v>21825</v>
      </c>
    </row>
    <row r="6568" spans="1:8">
      <c r="A6568" t="n">
        <v>6569</v>
      </c>
      <c r="B6568" t="s">
        <v>8</v>
      </c>
      <c r="C6568" s="1" t="n">
        <v>42407.67883101852</v>
      </c>
      <c r="D6568" t="s">
        <v>21826</v>
      </c>
      <c r="E6568">
        <f>?utf-8?Q?GAME_DAY_=E2=98=9E_Sticker_Poll?=
	&lt;admin@endcitizensunited.org&gt;</f>
        <v/>
      </c>
      <c r="F6568" t="s">
        <v>555</v>
      </c>
      <c r="G6568">
        <f>?utf-8?Q?=F0=9F=8F=88_Free_Sticker_--_do_we_know_which_John Podesta_wants=3F_(6:30_PM_Kickoff_Deadline)?=</f>
        <v/>
      </c>
      <c r="H6568" t="s">
        <v>21827</v>
      </c>
    </row>
    <row r="6569" spans="1:8">
      <c r="A6569" t="n">
        <v>6570</v>
      </c>
      <c r="B6569" t="s">
        <v>8</v>
      </c>
      <c r="C6569" s="1" t="n">
        <v>42157.33490740741</v>
      </c>
      <c r="D6569" t="s">
        <v>21828</v>
      </c>
      <c r="E6569" t="s">
        <v>25</v>
      </c>
      <c r="F6569" t="s">
        <v>1186</v>
      </c>
      <c r="G6569" t="s">
        <v>21829</v>
      </c>
      <c r="H6569" t="s">
        <v>21830</v>
      </c>
    </row>
    <row r="6570" spans="1:8">
      <c r="A6570" t="n">
        <v>6571</v>
      </c>
      <c r="B6570" t="s">
        <v>8</v>
      </c>
      <c r="C6570" s="1" t="n">
        <v>42430.90070601852</v>
      </c>
      <c r="D6570" t="s">
        <v>21831</v>
      </c>
      <c r="E6570" t="s">
        <v>25</v>
      </c>
      <c r="F6570" t="s">
        <v>651</v>
      </c>
      <c r="G6570" t="s"/>
      <c r="H6570" t="s">
        <v>21832</v>
      </c>
    </row>
    <row r="6571" spans="1:8">
      <c r="A6571" t="n">
        <v>6572</v>
      </c>
      <c r="B6571" t="s">
        <v>8</v>
      </c>
      <c r="C6571" s="1" t="n">
        <v>41943.62980324074</v>
      </c>
      <c r="D6571" t="s">
        <v>21833</v>
      </c>
      <c r="E6571" t="s">
        <v>5147</v>
      </c>
      <c r="F6571" t="s">
        <v>555</v>
      </c>
      <c r="G6571" t="s">
        <v>21834</v>
      </c>
      <c r="H6571" t="s">
        <v>21835</v>
      </c>
    </row>
    <row r="6572" spans="1:8">
      <c r="A6572" t="n">
        <v>6573</v>
      </c>
      <c r="B6572" t="s">
        <v>8</v>
      </c>
      <c r="C6572" s="1" t="n">
        <v>42263.81459490741</v>
      </c>
      <c r="D6572" t="s">
        <v>21836</v>
      </c>
      <c r="E6572">
        <f>?utf-8?Q?Robert=20Garcia=20The=20City=20Project?=
	&lt;rgarcia@cityprojectca.org&gt;</f>
        <v/>
      </c>
      <c r="F6572" t="s">
        <v>52</v>
      </c>
      <c r="G6572">
        <f>?utf-8?Q?Pope=20Francis=27s=20Laudato=20Si=27=20Encyclical=3A=20A=20Letter=20to=20the=20World=20on=20Integral=20Ecology=20NRPA=20Parks=20&amp;=20Recreation=20Magazine?=</f>
        <v/>
      </c>
      <c r="H6572" t="s">
        <v>21837</v>
      </c>
    </row>
    <row r="6573" spans="1:8">
      <c r="A6573" t="n">
        <v>6574</v>
      </c>
      <c r="B6573" t="s">
        <v>8</v>
      </c>
      <c r="C6573" s="1" t="n">
        <v>41209.88795138889</v>
      </c>
      <c r="D6573" t="s">
        <v>21838</v>
      </c>
      <c r="E6573" t="s">
        <v>698</v>
      </c>
      <c r="F6573" t="s">
        <v>25</v>
      </c>
      <c r="G6573" t="s">
        <v>21839</v>
      </c>
      <c r="H6573" t="s">
        <v>21840</v>
      </c>
    </row>
    <row r="6574" spans="1:8">
      <c r="A6574" t="n">
        <v>6575</v>
      </c>
      <c r="B6574" t="s">
        <v>8</v>
      </c>
      <c r="C6574" s="1" t="n">
        <v>42240.79216435185</v>
      </c>
      <c r="D6574" t="s">
        <v>21841</v>
      </c>
      <c r="E6574" t="s">
        <v>11467</v>
      </c>
      <c r="F6574" t="s">
        <v>25</v>
      </c>
      <c r="G6574" t="s">
        <v>21842</v>
      </c>
      <c r="H6574" t="s">
        <v>21843</v>
      </c>
    </row>
    <row r="6575" spans="1:8">
      <c r="A6575" t="n">
        <v>6576</v>
      </c>
      <c r="B6575" t="s">
        <v>8</v>
      </c>
      <c r="C6575" s="1" t="n">
        <v>41961.13806712963</v>
      </c>
      <c r="D6575" t="s">
        <v>21844</v>
      </c>
      <c r="E6575" t="s">
        <v>25</v>
      </c>
      <c r="F6575" t="s">
        <v>6203</v>
      </c>
      <c r="G6575" t="s">
        <v>18257</v>
      </c>
      <c r="H6575" t="s">
        <v>21845</v>
      </c>
    </row>
    <row r="6576" spans="1:8">
      <c r="A6576" t="n">
        <v>6577</v>
      </c>
      <c r="B6576" t="s">
        <v>8</v>
      </c>
      <c r="C6576" s="1" t="n">
        <v>39552.55604166666</v>
      </c>
      <c r="D6576" t="s">
        <v>21846</v>
      </c>
      <c r="E6576" t="s">
        <v>21847</v>
      </c>
      <c r="F6576" t="s">
        <v>376</v>
      </c>
      <c r="G6576" t="s">
        <v>21848</v>
      </c>
      <c r="H6576" t="s">
        <v>21849</v>
      </c>
    </row>
    <row r="6577" spans="1:8">
      <c r="A6577" t="n">
        <v>6578</v>
      </c>
      <c r="B6577" t="s">
        <v>8</v>
      </c>
      <c r="C6577" s="1" t="n">
        <v>42390.10376157407</v>
      </c>
      <c r="D6577" t="s">
        <v>21850</v>
      </c>
      <c r="E6577" t="s">
        <v>8743</v>
      </c>
      <c r="F6577" t="s">
        <v>56</v>
      </c>
      <c r="G6577" t="s">
        <v>21851</v>
      </c>
      <c r="H6577" t="s">
        <v>21852</v>
      </c>
    </row>
    <row r="6578" spans="1:8">
      <c r="A6578" t="n">
        <v>6579</v>
      </c>
      <c r="B6578" t="s">
        <v>1</v>
      </c>
      <c r="C6578" s="1" t="n">
        <v>42433.05163194444</v>
      </c>
      <c r="D6578" t="s">
        <v>21853</v>
      </c>
      <c r="E6578" t="s">
        <v>7901</v>
      </c>
      <c r="F6578" t="s">
        <v>21854</v>
      </c>
      <c r="G6578" t="s">
        <v>21855</v>
      </c>
      <c r="H6578" t="s">
        <v>21856</v>
      </c>
    </row>
    <row r="6579" spans="1:8">
      <c r="A6579" t="n">
        <v>6580</v>
      </c>
      <c r="B6579" t="s">
        <v>8</v>
      </c>
      <c r="C6579" s="1" t="n">
        <v>42280.50607638889</v>
      </c>
      <c r="D6579" t="s">
        <v>21857</v>
      </c>
      <c r="E6579" t="s">
        <v>21858</v>
      </c>
      <c r="F6579" t="s">
        <v>21859</v>
      </c>
      <c r="G6579" t="s">
        <v>21860</v>
      </c>
      <c r="H6579" t="s">
        <v>21861</v>
      </c>
    </row>
    <row r="6580" spans="1:8">
      <c r="A6580" t="n">
        <v>6581</v>
      </c>
      <c r="B6580" t="s">
        <v>8</v>
      </c>
      <c r="C6580" s="1" t="n">
        <v>42396.67787037037</v>
      </c>
      <c r="D6580" t="s">
        <v>21862</v>
      </c>
      <c r="E6580" t="s">
        <v>7186</v>
      </c>
      <c r="F6580" t="s">
        <v>21863</v>
      </c>
      <c r="G6580" t="s">
        <v>21864</v>
      </c>
      <c r="H6580" t="s">
        <v>21865</v>
      </c>
    </row>
    <row r="6581" spans="1:8">
      <c r="A6581" t="n">
        <v>6582</v>
      </c>
      <c r="B6581" t="s">
        <v>8</v>
      </c>
      <c r="C6581" s="1" t="n">
        <v>39721.09109953704</v>
      </c>
      <c r="D6581" t="s">
        <v>21866</v>
      </c>
      <c r="E6581" t="s">
        <v>376</v>
      </c>
      <c r="F6581" t="s">
        <v>7574</v>
      </c>
      <c r="G6581" t="s">
        <v>21867</v>
      </c>
      <c r="H6581" t="s">
        <v>21868</v>
      </c>
    </row>
    <row r="6582" spans="1:8">
      <c r="A6582" t="n">
        <v>6583</v>
      </c>
      <c r="B6582" t="s">
        <v>8</v>
      </c>
      <c r="C6582" s="1" t="n">
        <v>42409.08644675926</v>
      </c>
      <c r="D6582" t="s">
        <v>21869</v>
      </c>
      <c r="E6582" t="s">
        <v>13004</v>
      </c>
      <c r="F6582" t="s">
        <v>21870</v>
      </c>
      <c r="G6582" t="s">
        <v>21871</v>
      </c>
      <c r="H6582" t="s">
        <v>21872</v>
      </c>
    </row>
    <row r="6583" spans="1:8">
      <c r="A6583" t="n">
        <v>6584</v>
      </c>
      <c r="B6583" t="s">
        <v>8</v>
      </c>
      <c r="C6583" s="1" t="n">
        <v>42421.94315972222</v>
      </c>
      <c r="D6583" t="s">
        <v>21873</v>
      </c>
      <c r="E6583" t="s">
        <v>21874</v>
      </c>
      <c r="F6583" t="s">
        <v>25</v>
      </c>
      <c r="G6583" t="s">
        <v>21875</v>
      </c>
      <c r="H6583" t="s">
        <v>21876</v>
      </c>
    </row>
    <row r="6584" spans="1:8">
      <c r="A6584" t="n">
        <v>6585</v>
      </c>
      <c r="B6584" t="s">
        <v>8</v>
      </c>
      <c r="C6584" s="1" t="n">
        <v>42393.98855324074</v>
      </c>
      <c r="D6584" t="s">
        <v>21877</v>
      </c>
      <c r="E6584" t="s">
        <v>2479</v>
      </c>
      <c r="F6584" t="s">
        <v>21878</v>
      </c>
      <c r="G6584" t="s">
        <v>21879</v>
      </c>
      <c r="H6584" t="s">
        <v>21880</v>
      </c>
    </row>
    <row r="6585" spans="1:8">
      <c r="A6585" t="n">
        <v>6586</v>
      </c>
      <c r="B6585" t="s">
        <v>8</v>
      </c>
      <c r="C6585" s="1" t="n">
        <v>40618.49975694445</v>
      </c>
      <c r="D6585" t="s">
        <v>21881</v>
      </c>
      <c r="E6585" t="s">
        <v>17704</v>
      </c>
      <c r="F6585" t="s">
        <v>56</v>
      </c>
      <c r="G6585" t="s">
        <v>21882</v>
      </c>
      <c r="H6585" t="s">
        <v>21883</v>
      </c>
    </row>
    <row r="6586" spans="1:8">
      <c r="A6586" t="n">
        <v>6587</v>
      </c>
      <c r="B6586" t="s">
        <v>8</v>
      </c>
      <c r="C6586" s="1" t="n">
        <v>42169.68170138889</v>
      </c>
      <c r="D6586" t="s">
        <v>21884</v>
      </c>
      <c r="E6586" t="s">
        <v>179</v>
      </c>
      <c r="F6586" t="s">
        <v>25</v>
      </c>
      <c r="G6586" t="s">
        <v>21885</v>
      </c>
      <c r="H6586" t="s">
        <v>21886</v>
      </c>
    </row>
    <row r="6587" spans="1:8">
      <c r="A6587" t="n">
        <v>6588</v>
      </c>
      <c r="B6587" t="s">
        <v>8</v>
      </c>
      <c r="C6587" s="1" t="n">
        <v>42314.77278935185</v>
      </c>
      <c r="D6587" t="s">
        <v>21887</v>
      </c>
      <c r="E6587" t="s">
        <v>18910</v>
      </c>
      <c r="F6587" t="s">
        <v>25</v>
      </c>
      <c r="G6587" t="s">
        <v>21888</v>
      </c>
      <c r="H6587" t="s">
        <v>21889</v>
      </c>
    </row>
    <row r="6588" spans="1:8">
      <c r="A6588" t="n">
        <v>6589</v>
      </c>
      <c r="B6588" t="s">
        <v>8</v>
      </c>
      <c r="C6588" s="1" t="n">
        <v>42140.69577546296</v>
      </c>
      <c r="D6588" t="s">
        <v>21890</v>
      </c>
      <c r="E6588" t="s">
        <v>2099</v>
      </c>
      <c r="F6588" t="s">
        <v>25</v>
      </c>
      <c r="G6588" t="s">
        <v>21891</v>
      </c>
      <c r="H6588" t="s">
        <v>21892</v>
      </c>
    </row>
    <row r="6589" spans="1:8">
      <c r="A6589" t="n">
        <v>6590</v>
      </c>
      <c r="B6589" t="s">
        <v>1</v>
      </c>
      <c r="C6589" s="1" t="n">
        <v>42030.97136574074</v>
      </c>
      <c r="D6589" t="s">
        <v>21893</v>
      </c>
      <c r="E6589" t="s">
        <v>21894</v>
      </c>
      <c r="F6589" t="s">
        <v>11396</v>
      </c>
      <c r="G6589" t="s">
        <v>21895</v>
      </c>
      <c r="H6589" t="s">
        <v>21896</v>
      </c>
    </row>
    <row r="6590" spans="1:8">
      <c r="A6590" t="n">
        <v>6591</v>
      </c>
      <c r="B6590" t="s">
        <v>8</v>
      </c>
      <c r="C6590" s="1" t="n">
        <v>42319.65460648148</v>
      </c>
      <c r="D6590" t="s">
        <v>21897</v>
      </c>
      <c r="E6590" t="s">
        <v>81</v>
      </c>
      <c r="F6590" t="s">
        <v>52</v>
      </c>
      <c r="G6590" t="s">
        <v>21898</v>
      </c>
      <c r="H6590" t="s">
        <v>21899</v>
      </c>
    </row>
    <row r="6591" spans="1:8">
      <c r="A6591" t="n">
        <v>6592</v>
      </c>
      <c r="B6591" t="s">
        <v>1</v>
      </c>
      <c r="C6591" s="1" t="n">
        <v>42153.8762037037</v>
      </c>
      <c r="D6591" t="s">
        <v>21900</v>
      </c>
      <c r="E6591" t="s">
        <v>24</v>
      </c>
      <c r="F6591" t="s">
        <v>25</v>
      </c>
      <c r="G6591" t="s">
        <v>21901</v>
      </c>
      <c r="H6591" t="s">
        <v>21902</v>
      </c>
    </row>
    <row r="6592" spans="1:8">
      <c r="A6592" t="n">
        <v>6593</v>
      </c>
      <c r="B6592" t="s">
        <v>8</v>
      </c>
      <c r="C6592" s="1" t="n">
        <v>39766.54793981482</v>
      </c>
      <c r="D6592" t="s">
        <v>21903</v>
      </c>
      <c r="E6592" t="s">
        <v>11735</v>
      </c>
      <c r="F6592" t="s">
        <v>56</v>
      </c>
      <c r="G6592" t="s">
        <v>21904</v>
      </c>
      <c r="H6592" t="s">
        <v>21905</v>
      </c>
    </row>
    <row r="6593" spans="1:8">
      <c r="A6593" t="n">
        <v>6594</v>
      </c>
      <c r="B6593" t="s">
        <v>1</v>
      </c>
      <c r="C6593" s="1" t="n">
        <v>42027.0919212963</v>
      </c>
      <c r="D6593" t="s">
        <v>21906</v>
      </c>
      <c r="E6593" t="s">
        <v>14932</v>
      </c>
      <c r="F6593" t="s">
        <v>56</v>
      </c>
      <c r="G6593" t="s">
        <v>21907</v>
      </c>
      <c r="H6593" t="s">
        <v>21908</v>
      </c>
    </row>
    <row r="6594" spans="1:8">
      <c r="A6594" t="n">
        <v>6595</v>
      </c>
      <c r="B6594" t="s">
        <v>8</v>
      </c>
      <c r="C6594" s="1" t="n">
        <v>39744.79961805556</v>
      </c>
      <c r="D6594" t="s">
        <v>21909</v>
      </c>
      <c r="E6594" t="s">
        <v>477</v>
      </c>
      <c r="F6594" t="s">
        <v>21910</v>
      </c>
      <c r="G6594" t="s">
        <v>21911</v>
      </c>
      <c r="H6594" t="s">
        <v>21912</v>
      </c>
    </row>
    <row r="6595" spans="1:8">
      <c r="A6595" t="n">
        <v>6596</v>
      </c>
      <c r="B6595" t="s">
        <v>1</v>
      </c>
      <c r="C6595" s="1" t="n">
        <v>42448.87613425926</v>
      </c>
      <c r="D6595" t="s">
        <v>21913</v>
      </c>
      <c r="E6595" t="s">
        <v>931</v>
      </c>
      <c r="F6595" t="s">
        <v>7722</v>
      </c>
      <c r="G6595" t="s">
        <v>21914</v>
      </c>
      <c r="H6595" t="s">
        <v>21915</v>
      </c>
    </row>
    <row r="6596" spans="1:8">
      <c r="A6596" t="n">
        <v>6597</v>
      </c>
      <c r="B6596" t="s">
        <v>1</v>
      </c>
      <c r="C6596" s="1" t="n">
        <v>41772.61202546296</v>
      </c>
      <c r="D6596" t="s">
        <v>21916</v>
      </c>
      <c r="E6596" t="s">
        <v>6529</v>
      </c>
      <c r="F6596" t="s">
        <v>14442</v>
      </c>
      <c r="G6596" t="s">
        <v>21917</v>
      </c>
      <c r="H6596" t="s">
        <v>21918</v>
      </c>
    </row>
    <row r="6597" spans="1:8">
      <c r="A6597" t="n">
        <v>6598</v>
      </c>
      <c r="B6597" t="s">
        <v>8</v>
      </c>
      <c r="C6597" s="1" t="n">
        <v>42436.17418981482</v>
      </c>
      <c r="D6597" t="s">
        <v>21919</v>
      </c>
      <c r="E6597" t="s">
        <v>262</v>
      </c>
      <c r="F6597" t="s">
        <v>8747</v>
      </c>
      <c r="G6597" t="s">
        <v>21920</v>
      </c>
      <c r="H6597" t="s">
        <v>21921</v>
      </c>
    </row>
    <row r="6598" spans="1:8">
      <c r="A6598" t="n">
        <v>6599</v>
      </c>
      <c r="B6598" t="s">
        <v>1</v>
      </c>
      <c r="C6598" s="1" t="n">
        <v>42390.82122685185</v>
      </c>
      <c r="D6598" t="s">
        <v>21922</v>
      </c>
      <c r="E6598" t="s">
        <v>21923</v>
      </c>
      <c r="F6598" t="s">
        <v>348</v>
      </c>
      <c r="G6598" t="s">
        <v>21924</v>
      </c>
      <c r="H6598" t="s">
        <v>21925</v>
      </c>
    </row>
    <row r="6599" spans="1:8">
      <c r="A6599" t="n">
        <v>6600</v>
      </c>
      <c r="B6599" t="s">
        <v>1</v>
      </c>
      <c r="C6599" s="1" t="n">
        <v>42349.69004629629</v>
      </c>
      <c r="D6599" t="s">
        <v>21926</v>
      </c>
      <c r="E6599" t="s">
        <v>8247</v>
      </c>
      <c r="F6599" t="s">
        <v>25</v>
      </c>
      <c r="G6599" t="s">
        <v>8248</v>
      </c>
      <c r="H6599" t="s">
        <v>21927</v>
      </c>
    </row>
    <row r="6600" spans="1:8">
      <c r="A6600" t="n">
        <v>6601</v>
      </c>
      <c r="B6600" t="s">
        <v>1</v>
      </c>
      <c r="C6600" s="1" t="n">
        <v>42149.60302083333</v>
      </c>
      <c r="D6600" t="s">
        <v>21928</v>
      </c>
      <c r="E6600" t="s">
        <v>24</v>
      </c>
      <c r="F6600" t="s">
        <v>25</v>
      </c>
      <c r="G6600" t="s">
        <v>21929</v>
      </c>
      <c r="H6600" t="s">
        <v>21930</v>
      </c>
    </row>
    <row r="6601" spans="1:8">
      <c r="A6601" t="n">
        <v>6602</v>
      </c>
      <c r="B6601" t="s">
        <v>8</v>
      </c>
      <c r="C6601" s="1" t="n">
        <v>42340.7440625</v>
      </c>
      <c r="D6601" t="s">
        <v>21931</v>
      </c>
      <c r="E6601" t="s">
        <v>21932</v>
      </c>
      <c r="F6601" t="s">
        <v>21933</v>
      </c>
      <c r="G6601" t="s">
        <v>21934</v>
      </c>
      <c r="H6601" t="s">
        <v>21935</v>
      </c>
    </row>
    <row r="6602" spans="1:8">
      <c r="A6602" t="n">
        <v>6603</v>
      </c>
      <c r="B6602" t="s">
        <v>8</v>
      </c>
      <c r="C6602" s="1" t="n">
        <v>39552.07924768519</v>
      </c>
      <c r="D6602" t="s">
        <v>21936</v>
      </c>
      <c r="E6602" t="s">
        <v>17954</v>
      </c>
      <c r="F6602" t="s">
        <v>376</v>
      </c>
      <c r="G6602" t="s">
        <v>21937</v>
      </c>
      <c r="H6602" t="s">
        <v>21938</v>
      </c>
    </row>
    <row r="6603" spans="1:8">
      <c r="A6603" t="n">
        <v>6604</v>
      </c>
      <c r="B6603" t="s">
        <v>8</v>
      </c>
      <c r="C6603" s="1" t="n">
        <v>42392.10665509259</v>
      </c>
      <c r="D6603" t="s">
        <v>21939</v>
      </c>
      <c r="E6603" t="s">
        <v>21940</v>
      </c>
      <c r="F6603" t="s">
        <v>21941</v>
      </c>
      <c r="G6603" t="s">
        <v>21942</v>
      </c>
      <c r="H6603" t="s">
        <v>21943</v>
      </c>
    </row>
    <row r="6604" spans="1:8">
      <c r="A6604" t="n">
        <v>6605</v>
      </c>
      <c r="B6604" t="s">
        <v>8</v>
      </c>
      <c r="C6604" s="1" t="n">
        <v>42263.06348379629</v>
      </c>
      <c r="D6604" t="s">
        <v>21944</v>
      </c>
      <c r="E6604" t="s">
        <v>24</v>
      </c>
      <c r="F6604" t="s">
        <v>25</v>
      </c>
      <c r="G6604" t="s">
        <v>21945</v>
      </c>
      <c r="H6604" t="s">
        <v>21946</v>
      </c>
    </row>
    <row r="6605" spans="1:8">
      <c r="A6605" t="n">
        <v>6606</v>
      </c>
      <c r="B6605" t="s">
        <v>1</v>
      </c>
      <c r="C6605" s="1" t="n">
        <v>42301.72601851852</v>
      </c>
      <c r="D6605" t="s">
        <v>21947</v>
      </c>
      <c r="E6605" t="s">
        <v>6554</v>
      </c>
      <c r="F6605" t="s">
        <v>13226</v>
      </c>
      <c r="G6605" t="s">
        <v>21948</v>
      </c>
      <c r="H6605" t="s">
        <v>21949</v>
      </c>
    </row>
    <row r="6606" spans="1:8">
      <c r="A6606" t="n">
        <v>6607</v>
      </c>
      <c r="B6606" t="s">
        <v>8</v>
      </c>
      <c r="C6606" s="1" t="n">
        <v>42417.92574074074</v>
      </c>
      <c r="D6606" t="s">
        <v>21950</v>
      </c>
      <c r="E6606" t="s">
        <v>21951</v>
      </c>
      <c r="F6606" t="s">
        <v>25</v>
      </c>
      <c r="G6606" t="s">
        <v>21952</v>
      </c>
      <c r="H6606" t="s">
        <v>21953</v>
      </c>
    </row>
    <row r="6607" spans="1:8">
      <c r="A6607" t="n">
        <v>6608</v>
      </c>
      <c r="B6607" t="s">
        <v>8</v>
      </c>
      <c r="C6607" s="1" t="n">
        <v>41978.69225694444</v>
      </c>
      <c r="D6607" t="s">
        <v>21954</v>
      </c>
      <c r="E6607" t="s">
        <v>271</v>
      </c>
      <c r="F6607" t="s">
        <v>21955</v>
      </c>
      <c r="G6607" t="s">
        <v>11711</v>
      </c>
      <c r="H6607" t="s">
        <v>21956</v>
      </c>
    </row>
    <row r="6608" spans="1:8">
      <c r="A6608" t="n">
        <v>6609</v>
      </c>
      <c r="B6608" t="s">
        <v>8</v>
      </c>
      <c r="C6608" s="1" t="n">
        <v>41976.75</v>
      </c>
      <c r="D6608" t="s">
        <v>21957</v>
      </c>
      <c r="E6608" t="s">
        <v>11298</v>
      </c>
      <c r="F6608" t="s">
        <v>4078</v>
      </c>
      <c r="G6608" t="s">
        <v>21958</v>
      </c>
      <c r="H6608" t="s">
        <v>21959</v>
      </c>
    </row>
    <row r="6609" spans="1:8">
      <c r="A6609" t="n">
        <v>6610</v>
      </c>
      <c r="B6609" t="s">
        <v>8</v>
      </c>
      <c r="C6609" s="1" t="n">
        <v>42425.92278935185</v>
      </c>
      <c r="D6609" t="s">
        <v>21960</v>
      </c>
      <c r="E6609" t="s">
        <v>6675</v>
      </c>
      <c r="F6609" t="s">
        <v>1264</v>
      </c>
      <c r="G6609" t="s">
        <v>21961</v>
      </c>
      <c r="H6609" t="s">
        <v>21962</v>
      </c>
    </row>
    <row r="6610" spans="1:8">
      <c r="A6610" t="n">
        <v>6611</v>
      </c>
      <c r="B6610" t="s">
        <v>8</v>
      </c>
      <c r="C6610" s="1" t="n">
        <v>42265.70832175926</v>
      </c>
      <c r="D6610" t="s">
        <v>21963</v>
      </c>
      <c r="E6610" t="s">
        <v>21964</v>
      </c>
      <c r="F6610" t="s">
        <v>11396</v>
      </c>
      <c r="G6610" t="s"/>
      <c r="H6610" t="s">
        <v>21965</v>
      </c>
    </row>
    <row r="6611" spans="1:8">
      <c r="A6611" t="n">
        <v>6612</v>
      </c>
      <c r="B6611" t="s">
        <v>8</v>
      </c>
      <c r="C6611" s="1" t="n">
        <v>39755.86202546296</v>
      </c>
      <c r="D6611" t="s">
        <v>21966</v>
      </c>
      <c r="E6611" t="s">
        <v>56</v>
      </c>
      <c r="F6611" t="s">
        <v>56</v>
      </c>
      <c r="G6611" t="s">
        <v>21967</v>
      </c>
      <c r="H6611" t="s">
        <v>21968</v>
      </c>
    </row>
    <row r="6612" spans="1:8">
      <c r="A6612" t="n">
        <v>6613</v>
      </c>
      <c r="B6612" t="s">
        <v>8</v>
      </c>
      <c r="C6612" s="1" t="n">
        <v>42093.82106481482</v>
      </c>
      <c r="D6612" t="s">
        <v>21969</v>
      </c>
      <c r="E6612" t="s">
        <v>1580</v>
      </c>
      <c r="F6612" t="s">
        <v>52</v>
      </c>
      <c r="G6612" t="s">
        <v>21970</v>
      </c>
      <c r="H6612" t="s">
        <v>21971</v>
      </c>
    </row>
    <row r="6613" spans="1:8">
      <c r="A6613" t="n">
        <v>6614</v>
      </c>
      <c r="B6613" t="s">
        <v>1</v>
      </c>
      <c r="C6613" s="1" t="n">
        <v>42381.83186342593</v>
      </c>
      <c r="D6613" t="s">
        <v>21972</v>
      </c>
      <c r="E6613" t="s">
        <v>348</v>
      </c>
      <c r="F6613" t="s">
        <v>25</v>
      </c>
      <c r="G6613" t="s">
        <v>21973</v>
      </c>
      <c r="H6613" t="s">
        <v>21974</v>
      </c>
    </row>
    <row r="6614" spans="1:8">
      <c r="A6614" t="n">
        <v>6615</v>
      </c>
      <c r="B6614" t="s">
        <v>8</v>
      </c>
      <c r="C6614" s="1" t="n">
        <v>42224.52976851852</v>
      </c>
      <c r="D6614" t="s">
        <v>21975</v>
      </c>
      <c r="E6614" t="s">
        <v>931</v>
      </c>
      <c r="F6614" t="s">
        <v>931</v>
      </c>
      <c r="G6614" t="s">
        <v>21976</v>
      </c>
      <c r="H6614" t="s">
        <v>21977</v>
      </c>
    </row>
    <row r="6615" spans="1:8">
      <c r="A6615" t="n">
        <v>6616</v>
      </c>
      <c r="B6615" t="s">
        <v>8</v>
      </c>
      <c r="C6615" s="1" t="n">
        <v>42088.87407407408</v>
      </c>
      <c r="D6615" t="s">
        <v>21978</v>
      </c>
      <c r="E6615" t="s">
        <v>749</v>
      </c>
      <c r="F6615" t="s">
        <v>21979</v>
      </c>
      <c r="G6615" t="s">
        <v>21980</v>
      </c>
      <c r="H6615" t="s">
        <v>21981</v>
      </c>
    </row>
    <row r="6616" spans="1:8">
      <c r="A6616" t="n">
        <v>6617</v>
      </c>
      <c r="B6616" t="s">
        <v>8</v>
      </c>
      <c r="C6616" s="1" t="n">
        <v>39410.49524305556</v>
      </c>
      <c r="D6616" t="s">
        <v>21982</v>
      </c>
      <c r="E6616" t="s">
        <v>21983</v>
      </c>
      <c r="G6616" t="s">
        <v>21984</v>
      </c>
      <c r="H6616" t="s">
        <v>21985</v>
      </c>
    </row>
    <row r="6617" spans="1:8">
      <c r="A6617" t="n">
        <v>6618</v>
      </c>
      <c r="B6617" t="s">
        <v>8</v>
      </c>
      <c r="C6617" s="1" t="n">
        <v>41264.52542824074</v>
      </c>
      <c r="D6617" t="s">
        <v>21986</v>
      </c>
      <c r="E6617" t="s">
        <v>6796</v>
      </c>
      <c r="F6617" t="s">
        <v>56</v>
      </c>
      <c r="G6617">
        <f>?UTF-8?B?R2V0IDIwJSBvZmYgYSBTaW5nbGUgSXRlbSDigJMgT25saW5lIE9ubHkh?=</f>
        <v/>
      </c>
      <c r="H6617" t="s">
        <v>21987</v>
      </c>
    </row>
    <row r="6618" spans="1:8">
      <c r="A6618" t="n">
        <v>6619</v>
      </c>
      <c r="B6618" t="s">
        <v>8</v>
      </c>
      <c r="C6618" s="1" t="n">
        <v>42136.60653935185</v>
      </c>
      <c r="D6618" t="s">
        <v>21988</v>
      </c>
      <c r="E6618" t="s">
        <v>25</v>
      </c>
      <c r="F6618" t="s">
        <v>2099</v>
      </c>
      <c r="G6618" t="s">
        <v>21989</v>
      </c>
      <c r="H6618" t="s">
        <v>21990</v>
      </c>
    </row>
    <row r="6619" spans="1:8">
      <c r="A6619" t="n">
        <v>6620</v>
      </c>
      <c r="B6619" t="s">
        <v>1</v>
      </c>
      <c r="C6619" s="1" t="n">
        <v>42170.90528935185</v>
      </c>
      <c r="D6619" t="s">
        <v>21991</v>
      </c>
      <c r="E6619" t="s">
        <v>24</v>
      </c>
      <c r="F6619" t="s">
        <v>21992</v>
      </c>
      <c r="G6619" t="s">
        <v>21993</v>
      </c>
      <c r="H6619" t="s">
        <v>21994</v>
      </c>
    </row>
    <row r="6620" spans="1:8">
      <c r="A6620" t="n">
        <v>6621</v>
      </c>
      <c r="B6620" t="s">
        <v>8</v>
      </c>
      <c r="C6620" s="1" t="n">
        <v>42326.83666666667</v>
      </c>
      <c r="D6620" t="s">
        <v>21995</v>
      </c>
      <c r="E6620" t="s">
        <v>6759</v>
      </c>
      <c r="F6620" t="s">
        <v>25</v>
      </c>
      <c r="G6620" t="s">
        <v>21996</v>
      </c>
      <c r="H6620" t="s">
        <v>21997</v>
      </c>
    </row>
    <row r="6621" spans="1:8">
      <c r="A6621" t="n">
        <v>6622</v>
      </c>
      <c r="B6621" t="s">
        <v>8</v>
      </c>
      <c r="C6621" s="1" t="n">
        <v>42234.7491087963</v>
      </c>
      <c r="D6621" t="s">
        <v>21998</v>
      </c>
      <c r="E6621" t="s">
        <v>21999</v>
      </c>
      <c r="F6621" t="s">
        <v>52</v>
      </c>
      <c r="G6621" t="s">
        <v>22000</v>
      </c>
      <c r="H6621" t="s">
        <v>22001</v>
      </c>
    </row>
    <row r="6622" spans="1:8">
      <c r="A6622" t="n">
        <v>6623</v>
      </c>
      <c r="B6622" t="s">
        <v>8</v>
      </c>
      <c r="C6622" s="1" t="n">
        <v>42128.10489583333</v>
      </c>
      <c r="D6622" t="s">
        <v>22002</v>
      </c>
      <c r="E6622" t="s">
        <v>25</v>
      </c>
      <c r="F6622" t="s">
        <v>4393</v>
      </c>
      <c r="G6622" t="s">
        <v>22003</v>
      </c>
      <c r="H6622" t="s">
        <v>22004</v>
      </c>
    </row>
    <row r="6623" spans="1:8">
      <c r="A6623" t="n">
        <v>6624</v>
      </c>
      <c r="B6623" t="s">
        <v>1</v>
      </c>
      <c r="C6623" s="1" t="n">
        <v>42388.02027777778</v>
      </c>
      <c r="D6623" t="s">
        <v>22005</v>
      </c>
      <c r="E6623" t="s">
        <v>651</v>
      </c>
      <c r="F6623" t="s">
        <v>660</v>
      </c>
      <c r="G6623" t="s">
        <v>22006</v>
      </c>
      <c r="H6623" t="s">
        <v>22007</v>
      </c>
    </row>
    <row r="6624" spans="1:8">
      <c r="A6624" t="n">
        <v>6625</v>
      </c>
      <c r="B6624" t="s">
        <v>8</v>
      </c>
      <c r="C6624" s="1" t="n">
        <v>42152.68142361111</v>
      </c>
      <c r="D6624" t="s">
        <v>22008</v>
      </c>
      <c r="E6624" t="s">
        <v>225</v>
      </c>
      <c r="F6624" t="s">
        <v>210</v>
      </c>
      <c r="G6624" t="s">
        <v>22009</v>
      </c>
      <c r="H6624" t="s">
        <v>22010</v>
      </c>
    </row>
    <row r="6625" spans="1:8">
      <c r="A6625" t="n">
        <v>6626</v>
      </c>
      <c r="B6625" t="s">
        <v>8</v>
      </c>
      <c r="C6625" s="1" t="n">
        <v>42099.08576388889</v>
      </c>
      <c r="D6625" t="s">
        <v>22011</v>
      </c>
      <c r="E6625" t="s">
        <v>1238</v>
      </c>
      <c r="F6625" t="s">
        <v>262</v>
      </c>
      <c r="G6625" t="s">
        <v>22012</v>
      </c>
      <c r="H6625" t="s">
        <v>22013</v>
      </c>
    </row>
    <row r="6626" spans="1:8">
      <c r="A6626" t="n">
        <v>6627</v>
      </c>
      <c r="B6626" t="s">
        <v>8</v>
      </c>
      <c r="C6626" s="1" t="n">
        <v>42418.94814814815</v>
      </c>
      <c r="D6626" t="s">
        <v>22014</v>
      </c>
      <c r="E6626" t="s">
        <v>7901</v>
      </c>
      <c r="F6626" t="s">
        <v>56</v>
      </c>
      <c r="G6626" t="s">
        <v>22015</v>
      </c>
      <c r="H6626" t="s">
        <v>22016</v>
      </c>
    </row>
    <row r="6627" spans="1:8">
      <c r="A6627" t="n">
        <v>6628</v>
      </c>
      <c r="B6627" t="s">
        <v>8</v>
      </c>
      <c r="C6627" s="1" t="n">
        <v>42118.6839699074</v>
      </c>
      <c r="D6627" t="s">
        <v>22017</v>
      </c>
      <c r="E6627" t="s">
        <v>25</v>
      </c>
      <c r="F6627" t="s">
        <v>22018</v>
      </c>
      <c r="G6627" t="s">
        <v>22019</v>
      </c>
      <c r="H6627" t="s">
        <v>22020</v>
      </c>
    </row>
    <row r="6628" spans="1:8">
      <c r="A6628" t="n">
        <v>6629</v>
      </c>
      <c r="B6628" t="s">
        <v>8</v>
      </c>
      <c r="C6628" s="1" t="n">
        <v>42205.90212962963</v>
      </c>
      <c r="D6628" t="s">
        <v>22021</v>
      </c>
      <c r="E6628" t="s">
        <v>2099</v>
      </c>
      <c r="F6628" t="s">
        <v>25</v>
      </c>
      <c r="G6628" t="s">
        <v>22022</v>
      </c>
      <c r="H6628" t="s">
        <v>22023</v>
      </c>
    </row>
    <row r="6629" spans="1:8">
      <c r="A6629" t="n">
        <v>6630</v>
      </c>
      <c r="B6629" t="s">
        <v>8</v>
      </c>
      <c r="C6629" s="1" t="n">
        <v>42041.55357638889</v>
      </c>
      <c r="D6629" t="s">
        <v>22024</v>
      </c>
      <c r="E6629" t="s">
        <v>7261</v>
      </c>
      <c r="F6629" t="s">
        <v>22025</v>
      </c>
      <c r="G6629" t="s">
        <v>22026</v>
      </c>
      <c r="H6629" t="s">
        <v>22027</v>
      </c>
    </row>
    <row r="6630" spans="1:8">
      <c r="A6630" t="n">
        <v>6631</v>
      </c>
      <c r="B6630" t="s">
        <v>8</v>
      </c>
      <c r="C6630" s="1" t="n">
        <v>42102.65020833333</v>
      </c>
      <c r="D6630" t="s">
        <v>22028</v>
      </c>
      <c r="E6630" t="s">
        <v>22029</v>
      </c>
      <c r="F6630" t="s">
        <v>22029</v>
      </c>
      <c r="G6630" t="s">
        <v>22030</v>
      </c>
      <c r="H6630" t="s">
        <v>22031</v>
      </c>
    </row>
    <row r="6631" spans="1:8">
      <c r="A6631" t="n">
        <v>6632</v>
      </c>
      <c r="B6631" t="s">
        <v>8</v>
      </c>
      <c r="C6631" s="1" t="n">
        <v>42289.80875</v>
      </c>
      <c r="D6631" t="s">
        <v>22032</v>
      </c>
      <c r="E6631" t="s">
        <v>25</v>
      </c>
      <c r="F6631" t="s">
        <v>145</v>
      </c>
      <c r="G6631" t="s">
        <v>22033</v>
      </c>
      <c r="H6631" t="s">
        <v>22034</v>
      </c>
    </row>
    <row r="6632" spans="1:8">
      <c r="A6632" t="n">
        <v>6633</v>
      </c>
      <c r="B6632" t="s">
        <v>8</v>
      </c>
      <c r="C6632" s="1" t="n">
        <v>41120.77445601852</v>
      </c>
      <c r="D6632" t="s">
        <v>22035</v>
      </c>
      <c r="E6632" t="s">
        <v>22036</v>
      </c>
      <c r="F6632" t="s">
        <v>25</v>
      </c>
      <c r="G6632" t="s">
        <v>22037</v>
      </c>
      <c r="H6632" t="s">
        <v>22038</v>
      </c>
    </row>
    <row r="6633" spans="1:8">
      <c r="A6633" t="n">
        <v>6634</v>
      </c>
      <c r="B6633" t="s">
        <v>8</v>
      </c>
      <c r="C6633" s="1" t="n">
        <v>42411.88335648148</v>
      </c>
      <c r="D6633" t="s">
        <v>22039</v>
      </c>
      <c r="E6633" t="s">
        <v>22040</v>
      </c>
      <c r="F6633" t="s">
        <v>56</v>
      </c>
      <c r="G6633" t="s">
        <v>20006</v>
      </c>
      <c r="H6633" t="s">
        <v>22041</v>
      </c>
    </row>
    <row r="6634" spans="1:8">
      <c r="A6634" t="n">
        <v>6635</v>
      </c>
      <c r="B6634" t="s">
        <v>1</v>
      </c>
      <c r="C6634" s="1" t="n">
        <v>42252.98461805555</v>
      </c>
      <c r="D6634" t="s">
        <v>22042</v>
      </c>
      <c r="E6634" t="s">
        <v>6554</v>
      </c>
      <c r="F6634" t="s">
        <v>12381</v>
      </c>
      <c r="G6634" t="s">
        <v>12382</v>
      </c>
      <c r="H6634" t="s">
        <v>22043</v>
      </c>
    </row>
    <row r="6635" spans="1:8">
      <c r="A6635" t="n">
        <v>6636</v>
      </c>
      <c r="B6635" t="s">
        <v>8</v>
      </c>
      <c r="C6635" s="1" t="n">
        <v>42158.17107638889</v>
      </c>
      <c r="D6635" t="s">
        <v>22044</v>
      </c>
      <c r="E6635" t="s">
        <v>154</v>
      </c>
      <c r="F6635" t="s">
        <v>25</v>
      </c>
      <c r="G6635" t="s">
        <v>22045</v>
      </c>
      <c r="H6635" t="s">
        <v>22046</v>
      </c>
    </row>
    <row r="6636" spans="1:8">
      <c r="A6636" t="n">
        <v>6637</v>
      </c>
      <c r="B6636" t="s">
        <v>1</v>
      </c>
      <c r="C6636" s="1" t="n">
        <v>41324.66693287037</v>
      </c>
      <c r="D6636" t="s">
        <v>22047</v>
      </c>
      <c r="E6636" t="s">
        <v>7063</v>
      </c>
      <c r="F6636" t="s">
        <v>56</v>
      </c>
      <c r="G6636" t="s">
        <v>22048</v>
      </c>
      <c r="H6636" t="s">
        <v>22049</v>
      </c>
    </row>
    <row r="6637" spans="1:8">
      <c r="A6637" t="n">
        <v>6638</v>
      </c>
      <c r="B6637" t="s">
        <v>8</v>
      </c>
      <c r="C6637" s="1" t="n">
        <v>42436.20020833334</v>
      </c>
      <c r="D6637" t="s">
        <v>22050</v>
      </c>
      <c r="E6637" t="s">
        <v>16893</v>
      </c>
      <c r="F6637" t="s">
        <v>22051</v>
      </c>
      <c r="G6637" t="s">
        <v>22052</v>
      </c>
      <c r="H6637" t="s">
        <v>22053</v>
      </c>
    </row>
    <row r="6638" spans="1:8">
      <c r="A6638" t="n">
        <v>6639</v>
      </c>
      <c r="B6638" t="s">
        <v>8</v>
      </c>
      <c r="C6638" s="1" t="n">
        <v>41887.01677083333</v>
      </c>
      <c r="D6638" t="s">
        <v>22054</v>
      </c>
      <c r="E6638" t="s">
        <v>11839</v>
      </c>
      <c r="F6638" t="s">
        <v>56</v>
      </c>
      <c r="G6638">
        <f>?utf-8?B?UmU6IE5ld3MgQWxlcnQ6IOKAi09iYW1hIHRvIHZhc3RseSBleHBhbmQgUGFj?=
 =?utf-8?Q?ific_Ocean_sanctuaries?=</f>
        <v/>
      </c>
      <c r="H6638" t="s">
        <v>22055</v>
      </c>
    </row>
    <row r="6639" spans="1:8">
      <c r="A6639" t="n">
        <v>6640</v>
      </c>
      <c r="B6639" t="s">
        <v>8</v>
      </c>
      <c r="C6639" s="1" t="n">
        <v>41719.11707175926</v>
      </c>
      <c r="D6639" t="s">
        <v>22056</v>
      </c>
      <c r="E6639" t="s">
        <v>319</v>
      </c>
      <c r="F6639" t="s">
        <v>25</v>
      </c>
      <c r="G6639" t="s">
        <v>22057</v>
      </c>
      <c r="H6639" t="s">
        <v>22058</v>
      </c>
    </row>
    <row r="6640" spans="1:8">
      <c r="A6640" t="n">
        <v>6641</v>
      </c>
      <c r="B6640" t="s">
        <v>1</v>
      </c>
      <c r="C6640" s="1" t="n">
        <v>42152.59630787037</v>
      </c>
      <c r="D6640" t="s">
        <v>22059</v>
      </c>
      <c r="E6640" t="s">
        <v>7313</v>
      </c>
      <c r="F6640" t="s">
        <v>25</v>
      </c>
      <c r="G6640" t="s">
        <v>5888</v>
      </c>
      <c r="H6640" t="s">
        <v>22060</v>
      </c>
    </row>
    <row r="6641" spans="1:8">
      <c r="A6641" t="n">
        <v>6642</v>
      </c>
      <c r="B6641" t="s">
        <v>8</v>
      </c>
      <c r="C6641" s="1" t="n">
        <v>41694.62783564815</v>
      </c>
      <c r="D6641" t="s">
        <v>22061</v>
      </c>
      <c r="E6641" t="s">
        <v>22062</v>
      </c>
      <c r="F6641" t="s">
        <v>22063</v>
      </c>
      <c r="G6641" t="s">
        <v>22064</v>
      </c>
      <c r="H6641" t="s">
        <v>22065</v>
      </c>
    </row>
    <row r="6642" spans="1:8">
      <c r="A6642" t="n">
        <v>6643</v>
      </c>
      <c r="B6642" t="s">
        <v>8</v>
      </c>
      <c r="C6642" s="1" t="n">
        <v>41968.8161574074</v>
      </c>
      <c r="D6642" t="s">
        <v>22066</v>
      </c>
      <c r="E6642" t="s">
        <v>22067</v>
      </c>
      <c r="F6642" t="s">
        <v>376</v>
      </c>
      <c r="G6642" t="s">
        <v>22068</v>
      </c>
      <c r="H6642" t="s">
        <v>22069</v>
      </c>
    </row>
    <row r="6643" spans="1:8">
      <c r="A6643" t="n">
        <v>6644</v>
      </c>
      <c r="B6643" t="s">
        <v>1</v>
      </c>
      <c r="C6643" s="1" t="n">
        <v>42380.79541666667</v>
      </c>
      <c r="D6643" t="s">
        <v>22070</v>
      </c>
      <c r="E6643" t="s">
        <v>6810</v>
      </c>
      <c r="F6643" t="s">
        <v>7186</v>
      </c>
      <c r="G6643" t="s">
        <v>22071</v>
      </c>
      <c r="H6643" t="s">
        <v>22072</v>
      </c>
    </row>
    <row r="6644" spans="1:8">
      <c r="A6644" t="n">
        <v>6645</v>
      </c>
      <c r="B6644" t="s">
        <v>8</v>
      </c>
      <c r="C6644" s="1" t="n">
        <v>40932.08537037037</v>
      </c>
      <c r="D6644" t="s">
        <v>22073</v>
      </c>
      <c r="E6644" t="s">
        <v>6203</v>
      </c>
      <c r="F6644" t="s">
        <v>5897</v>
      </c>
      <c r="G6644" t="s">
        <v>22074</v>
      </c>
      <c r="H6644" t="s">
        <v>22075</v>
      </c>
    </row>
    <row r="6645" spans="1:8">
      <c r="A6645" t="n">
        <v>6646</v>
      </c>
      <c r="B6645" t="s">
        <v>8</v>
      </c>
      <c r="C6645" s="1" t="n">
        <v>42101.03861111111</v>
      </c>
      <c r="D6645" t="s">
        <v>22076</v>
      </c>
      <c r="E6645" t="s">
        <v>22077</v>
      </c>
      <c r="F6645" t="s">
        <v>56</v>
      </c>
      <c r="G6645" t="s">
        <v>22078</v>
      </c>
      <c r="H6645" t="s">
        <v>22079</v>
      </c>
    </row>
    <row r="6646" spans="1:8">
      <c r="A6646" t="n">
        <v>6647</v>
      </c>
      <c r="B6646" t="s">
        <v>8</v>
      </c>
      <c r="C6646" s="1" t="n">
        <v>42240.69061342593</v>
      </c>
      <c r="D6646" t="s">
        <v>22080</v>
      </c>
      <c r="E6646" t="s">
        <v>25</v>
      </c>
      <c r="F6646" t="s">
        <v>24</v>
      </c>
      <c r="G6646" t="s">
        <v>22081</v>
      </c>
      <c r="H6646" t="s">
        <v>22082</v>
      </c>
    </row>
    <row r="6647" spans="1:8">
      <c r="A6647" t="n">
        <v>6648</v>
      </c>
      <c r="B6647" t="s">
        <v>1</v>
      </c>
      <c r="C6647" s="1" t="n">
        <v>42251.96670138889</v>
      </c>
      <c r="D6647" t="s">
        <v>22083</v>
      </c>
      <c r="E6647" t="s">
        <v>146</v>
      </c>
      <c r="F6647" t="s">
        <v>262</v>
      </c>
      <c r="G6647" t="s">
        <v>22084</v>
      </c>
      <c r="H6647" t="s">
        <v>22085</v>
      </c>
    </row>
    <row r="6648" spans="1:8">
      <c r="A6648" t="n">
        <v>6649</v>
      </c>
      <c r="B6648" t="s">
        <v>8</v>
      </c>
      <c r="C6648" s="1" t="n">
        <v>39751.025625</v>
      </c>
      <c r="D6648" t="s">
        <v>22086</v>
      </c>
      <c r="E6648" t="s">
        <v>22087</v>
      </c>
      <c r="F6648" t="s">
        <v>22088</v>
      </c>
      <c r="G6648" t="s">
        <v>22089</v>
      </c>
      <c r="H6648" t="s">
        <v>22090</v>
      </c>
    </row>
    <row r="6649" spans="1:8">
      <c r="A6649" t="n">
        <v>6650</v>
      </c>
      <c r="B6649" t="s">
        <v>1</v>
      </c>
      <c r="C6649" s="1" t="n">
        <v>42435.87481481482</v>
      </c>
      <c r="D6649" t="s">
        <v>22091</v>
      </c>
      <c r="E6649" t="s">
        <v>6203</v>
      </c>
      <c r="F6649" t="s">
        <v>25</v>
      </c>
      <c r="G6649" t="s">
        <v>14554</v>
      </c>
      <c r="H6649" t="s">
        <v>22092</v>
      </c>
    </row>
    <row r="6650" spans="1:8">
      <c r="A6650" t="n">
        <v>6651</v>
      </c>
      <c r="B6650" t="s">
        <v>8</v>
      </c>
      <c r="C6650" s="1" t="n">
        <v>42055.60834490741</v>
      </c>
      <c r="D6650" t="s">
        <v>22093</v>
      </c>
      <c r="E6650" t="s">
        <v>25</v>
      </c>
      <c r="F6650" t="s">
        <v>2099</v>
      </c>
      <c r="G6650" t="s">
        <v>22094</v>
      </c>
      <c r="H6650" t="s">
        <v>22095</v>
      </c>
    </row>
    <row r="6651" spans="1:8">
      <c r="A6651" t="n">
        <v>6652</v>
      </c>
      <c r="B6651" t="s">
        <v>8</v>
      </c>
      <c r="C6651" s="1" t="n">
        <v>41981.3019212963</v>
      </c>
      <c r="D6651" t="s">
        <v>22096</v>
      </c>
      <c r="E6651" t="s">
        <v>4801</v>
      </c>
      <c r="F6651" t="s">
        <v>52</v>
      </c>
      <c r="G6651" t="s">
        <v>11088</v>
      </c>
      <c r="H6651" t="s">
        <v>22097</v>
      </c>
    </row>
    <row r="6652" spans="1:8">
      <c r="A6652" t="n">
        <v>6653</v>
      </c>
      <c r="B6652" t="s">
        <v>1</v>
      </c>
      <c r="C6652" s="1" t="n">
        <v>42424.65894675926</v>
      </c>
      <c r="D6652" t="s">
        <v>22098</v>
      </c>
      <c r="E6652" t="s">
        <v>381</v>
      </c>
      <c r="F6652" t="s">
        <v>22099</v>
      </c>
      <c r="G6652" t="s">
        <v>8444</v>
      </c>
      <c r="H6652" t="s">
        <v>22100</v>
      </c>
    </row>
    <row r="6653" spans="1:8">
      <c r="A6653" t="n">
        <v>6654</v>
      </c>
      <c r="B6653" t="s">
        <v>8</v>
      </c>
      <c r="C6653" s="1" t="n">
        <v>40130.87644675926</v>
      </c>
      <c r="D6653" t="s">
        <v>22101</v>
      </c>
      <c r="E6653" t="s">
        <v>7325</v>
      </c>
      <c r="F6653" t="s">
        <v>20</v>
      </c>
      <c r="G6653" t="s">
        <v>22102</v>
      </c>
      <c r="H6653" t="s">
        <v>22103</v>
      </c>
    </row>
    <row r="6654" spans="1:8">
      <c r="A6654" t="n">
        <v>6655</v>
      </c>
      <c r="B6654" t="s">
        <v>8</v>
      </c>
      <c r="C6654" s="1" t="n">
        <v>42074.92244212963</v>
      </c>
      <c r="D6654" t="s">
        <v>22104</v>
      </c>
      <c r="E6654" t="s">
        <v>25</v>
      </c>
      <c r="F6654" t="s">
        <v>2284</v>
      </c>
      <c r="G6654" t="s">
        <v>22105</v>
      </c>
      <c r="H6654" t="s">
        <v>22106</v>
      </c>
    </row>
    <row r="6655" spans="1:8">
      <c r="A6655" t="n">
        <v>6656</v>
      </c>
      <c r="B6655" t="s">
        <v>8</v>
      </c>
      <c r="C6655" s="1" t="n">
        <v>39607.95201388889</v>
      </c>
      <c r="D6655" t="s">
        <v>22107</v>
      </c>
      <c r="E6655" t="s">
        <v>5662</v>
      </c>
      <c r="F6655" t="s">
        <v>22108</v>
      </c>
      <c r="G6655" t="s">
        <v>22109</v>
      </c>
      <c r="H6655" t="s">
        <v>22110</v>
      </c>
    </row>
    <row r="6656" spans="1:8">
      <c r="A6656" t="n">
        <v>6657</v>
      </c>
      <c r="B6656" t="s">
        <v>8</v>
      </c>
      <c r="C6656" s="1" t="n">
        <v>42104.72563657408</v>
      </c>
      <c r="D6656" t="s">
        <v>8427</v>
      </c>
      <c r="E6656" t="s">
        <v>8428</v>
      </c>
      <c r="F6656" t="s">
        <v>16211</v>
      </c>
      <c r="G6656" t="s">
        <v>22111</v>
      </c>
      <c r="H6656" t="s">
        <v>22112</v>
      </c>
    </row>
    <row r="6657" spans="1:8">
      <c r="A6657" t="n">
        <v>6658</v>
      </c>
      <c r="B6657" t="s">
        <v>8</v>
      </c>
      <c r="C6657" s="1" t="n">
        <v>42115.92670138889</v>
      </c>
      <c r="D6657" t="s">
        <v>22113</v>
      </c>
      <c r="E6657" t="s">
        <v>5580</v>
      </c>
      <c r="F6657" t="s">
        <v>13879</v>
      </c>
      <c r="G6657" t="s">
        <v>22114</v>
      </c>
      <c r="H6657" t="s">
        <v>22115</v>
      </c>
    </row>
    <row r="6658" spans="1:8">
      <c r="A6658" t="n">
        <v>6659</v>
      </c>
      <c r="B6658" t="s">
        <v>8</v>
      </c>
      <c r="C6658" s="1" t="n">
        <v>42396.61773148148</v>
      </c>
      <c r="D6658" t="s">
        <v>22116</v>
      </c>
      <c r="E6658" t="s">
        <v>22117</v>
      </c>
      <c r="F6658" t="s">
        <v>6619</v>
      </c>
      <c r="G6658" t="s">
        <v>22118</v>
      </c>
      <c r="H6658" t="s">
        <v>22119</v>
      </c>
    </row>
    <row r="6659" spans="1:8">
      <c r="A6659" t="n">
        <v>6660</v>
      </c>
      <c r="B6659" t="s">
        <v>1</v>
      </c>
      <c r="C6659" s="1" t="n">
        <v>42223.80438657408</v>
      </c>
      <c r="D6659" t="s">
        <v>22120</v>
      </c>
      <c r="E6659" t="s">
        <v>6203</v>
      </c>
      <c r="F6659" t="s">
        <v>146</v>
      </c>
      <c r="G6659" t="s">
        <v>12801</v>
      </c>
      <c r="H6659" t="s">
        <v>22121</v>
      </c>
    </row>
    <row r="6660" spans="1:8">
      <c r="A6660" t="n">
        <v>6661</v>
      </c>
      <c r="B6660" t="s">
        <v>1</v>
      </c>
      <c r="C6660" s="1" t="n">
        <v>41972.01408564814</v>
      </c>
      <c r="D6660" t="s">
        <v>22122</v>
      </c>
      <c r="E6660" t="s">
        <v>10842</v>
      </c>
      <c r="F6660" t="s">
        <v>25</v>
      </c>
      <c r="G6660" t="s">
        <v>22123</v>
      </c>
      <c r="H6660" t="s">
        <v>22124</v>
      </c>
    </row>
    <row r="6661" spans="1:8">
      <c r="A6661" t="n">
        <v>6662</v>
      </c>
      <c r="B6661" t="s">
        <v>8</v>
      </c>
      <c r="C6661" s="1" t="n">
        <v>42168.74313657408</v>
      </c>
      <c r="D6661" t="s">
        <v>22125</v>
      </c>
      <c r="E6661" t="s">
        <v>984</v>
      </c>
      <c r="F6661" t="s">
        <v>10559</v>
      </c>
      <c r="G6661" t="s">
        <v>22126</v>
      </c>
      <c r="H6661" t="s">
        <v>22127</v>
      </c>
    </row>
    <row r="6662" spans="1:8">
      <c r="A6662" t="n">
        <v>6663</v>
      </c>
      <c r="B6662" t="s">
        <v>1</v>
      </c>
      <c r="C6662" s="1" t="n">
        <v>42416.84395833333</v>
      </c>
      <c r="D6662" t="s">
        <v>22128</v>
      </c>
      <c r="E6662" t="s">
        <v>6547</v>
      </c>
      <c r="F6662" t="s">
        <v>6654</v>
      </c>
      <c r="G6662" t="s">
        <v>22129</v>
      </c>
      <c r="H6662" t="s">
        <v>22130</v>
      </c>
    </row>
    <row r="6663" spans="1:8">
      <c r="A6663" t="n">
        <v>6664</v>
      </c>
      <c r="B6663" t="s">
        <v>1</v>
      </c>
      <c r="C6663" s="1" t="n">
        <v>42415.6206712963</v>
      </c>
      <c r="D6663" t="s">
        <v>22131</v>
      </c>
      <c r="E6663" t="s">
        <v>7901</v>
      </c>
      <c r="F6663" t="s">
        <v>22132</v>
      </c>
      <c r="G6663" t="s">
        <v>21855</v>
      </c>
      <c r="H6663" t="s">
        <v>22133</v>
      </c>
    </row>
    <row r="6664" spans="1:8">
      <c r="A6664" t="n">
        <v>6665</v>
      </c>
      <c r="B6664" t="s">
        <v>1</v>
      </c>
      <c r="C6664" s="1" t="n">
        <v>42331.51837962963</v>
      </c>
      <c r="D6664" t="s">
        <v>22134</v>
      </c>
      <c r="E6664" t="s">
        <v>311</v>
      </c>
      <c r="F6664" t="s">
        <v>56</v>
      </c>
      <c r="G6664" t="s">
        <v>22135</v>
      </c>
      <c r="H6664" t="s">
        <v>22136</v>
      </c>
    </row>
    <row r="6665" spans="1:8">
      <c r="A6665" t="n">
        <v>6666</v>
      </c>
      <c r="B6665" t="s">
        <v>1</v>
      </c>
      <c r="C6665" s="1" t="n">
        <v>42106.18078703704</v>
      </c>
      <c r="D6665" t="s">
        <v>22137</v>
      </c>
      <c r="E6665" t="s">
        <v>22138</v>
      </c>
      <c r="F6665" t="s">
        <v>10667</v>
      </c>
      <c r="G6665" t="s">
        <v>22139</v>
      </c>
      <c r="H6665" t="s">
        <v>22140</v>
      </c>
    </row>
    <row r="6666" spans="1:8">
      <c r="A6666" t="n">
        <v>6667</v>
      </c>
      <c r="B6666" t="s">
        <v>1</v>
      </c>
      <c r="C6666" s="1" t="n">
        <v>42387.63395833333</v>
      </c>
      <c r="D6666" t="s">
        <v>22141</v>
      </c>
      <c r="E6666" t="s">
        <v>39</v>
      </c>
      <c r="F6666" t="s">
        <v>7254</v>
      </c>
      <c r="G6666" t="s">
        <v>22142</v>
      </c>
      <c r="H6666" t="s">
        <v>22143</v>
      </c>
    </row>
    <row r="6667" spans="1:8">
      <c r="A6667" t="n">
        <v>6668</v>
      </c>
      <c r="B6667" t="s">
        <v>1</v>
      </c>
      <c r="C6667" s="1" t="n">
        <v>42298.99517361111</v>
      </c>
      <c r="D6667" t="s">
        <v>22144</v>
      </c>
      <c r="E6667" t="s">
        <v>1731</v>
      </c>
      <c r="F6667" t="s">
        <v>30</v>
      </c>
      <c r="G6667" t="s">
        <v>22145</v>
      </c>
      <c r="H6667" t="s">
        <v>22146</v>
      </c>
    </row>
    <row r="6668" spans="1:8">
      <c r="A6668" t="n">
        <v>6669</v>
      </c>
      <c r="B6668" t="s">
        <v>8</v>
      </c>
      <c r="C6668" s="1" t="n">
        <v>42327.98260416667</v>
      </c>
      <c r="D6668" t="s">
        <v>22147</v>
      </c>
      <c r="E6668" t="s">
        <v>8743</v>
      </c>
      <c r="F6668" t="s">
        <v>56</v>
      </c>
      <c r="G6668" t="s">
        <v>22148</v>
      </c>
      <c r="H6668" t="s">
        <v>22149</v>
      </c>
    </row>
    <row r="6669" spans="1:8">
      <c r="A6669" t="n">
        <v>6670</v>
      </c>
      <c r="B6669" t="s">
        <v>8</v>
      </c>
      <c r="C6669" s="1" t="n">
        <v>39955.86055555556</v>
      </c>
      <c r="D6669" t="s">
        <v>22150</v>
      </c>
      <c r="E6669" t="s">
        <v>3134</v>
      </c>
      <c r="F6669" t="s">
        <v>25</v>
      </c>
      <c r="G6669" t="s">
        <v>22151</v>
      </c>
      <c r="H6669" t="s">
        <v>22152</v>
      </c>
    </row>
    <row r="6670" spans="1:8">
      <c r="A6670" t="n">
        <v>6671</v>
      </c>
      <c r="B6670" t="s">
        <v>1</v>
      </c>
      <c r="C6670" s="1" t="n">
        <v>42214.65373842593</v>
      </c>
      <c r="D6670" t="s">
        <v>22153</v>
      </c>
      <c r="E6670" t="s">
        <v>15665</v>
      </c>
      <c r="F6670" t="s">
        <v>25</v>
      </c>
      <c r="G6670" t="s">
        <v>22154</v>
      </c>
      <c r="H6670" t="s">
        <v>22155</v>
      </c>
    </row>
    <row r="6671" spans="1:8">
      <c r="A6671" t="n">
        <v>6672</v>
      </c>
      <c r="B6671" t="s">
        <v>1</v>
      </c>
      <c r="C6671" s="1" t="n">
        <v>42441.84596064815</v>
      </c>
      <c r="D6671" t="s">
        <v>22156</v>
      </c>
      <c r="E6671" t="s">
        <v>39</v>
      </c>
      <c r="F6671" t="s">
        <v>9736</v>
      </c>
      <c r="G6671" t="s">
        <v>9737</v>
      </c>
      <c r="H6671" t="s">
        <v>22157</v>
      </c>
    </row>
    <row r="6672" spans="1:8">
      <c r="A6672" t="n">
        <v>6673</v>
      </c>
      <c r="B6672" t="s">
        <v>8</v>
      </c>
      <c r="C6672" s="1" t="n">
        <v>40133.97493055555</v>
      </c>
      <c r="D6672" t="s">
        <v>22158</v>
      </c>
      <c r="E6672" t="s">
        <v>1224</v>
      </c>
      <c r="F6672" t="s">
        <v>11</v>
      </c>
      <c r="G6672" t="s">
        <v>22159</v>
      </c>
      <c r="H6672" t="s">
        <v>22160</v>
      </c>
    </row>
    <row r="6673" spans="1:8">
      <c r="A6673" t="n">
        <v>6674</v>
      </c>
      <c r="B6673" t="s">
        <v>8</v>
      </c>
      <c r="C6673" s="1" t="n">
        <v>42271.07253472223</v>
      </c>
      <c r="D6673" t="s">
        <v>22161</v>
      </c>
      <c r="E6673" t="s">
        <v>20891</v>
      </c>
      <c r="F6673" t="s">
        <v>6619</v>
      </c>
      <c r="G6673" t="s">
        <v>22162</v>
      </c>
      <c r="H6673" t="s">
        <v>22163</v>
      </c>
    </row>
    <row r="6674" spans="1:8">
      <c r="A6674" t="n">
        <v>6675</v>
      </c>
      <c r="B6674" t="s">
        <v>8</v>
      </c>
      <c r="C6674" s="1" t="n">
        <v>42123.15668981482</v>
      </c>
      <c r="D6674" t="s">
        <v>22164</v>
      </c>
      <c r="E6674" t="s">
        <v>262</v>
      </c>
      <c r="F6674" t="s">
        <v>323</v>
      </c>
      <c r="G6674" t="s">
        <v>22165</v>
      </c>
      <c r="H6674" t="s">
        <v>22166</v>
      </c>
    </row>
    <row r="6675" spans="1:8">
      <c r="A6675" t="n">
        <v>6676</v>
      </c>
      <c r="B6675" t="s">
        <v>1</v>
      </c>
      <c r="C6675" s="1" t="n">
        <v>41935.00041666667</v>
      </c>
      <c r="D6675" t="s">
        <v>22167</v>
      </c>
      <c r="E6675" t="s">
        <v>13892</v>
      </c>
      <c r="F6675" t="s">
        <v>25</v>
      </c>
      <c r="G6675" t="s">
        <v>22168</v>
      </c>
      <c r="H6675" t="s">
        <v>22169</v>
      </c>
    </row>
    <row r="6676" spans="1:8">
      <c r="A6676" t="n">
        <v>6677</v>
      </c>
      <c r="B6676" t="s">
        <v>8</v>
      </c>
      <c r="C6676" s="1" t="n">
        <v>41937.97189814815</v>
      </c>
      <c r="D6676" t="s">
        <v>22170</v>
      </c>
      <c r="E6676" t="s">
        <v>6926</v>
      </c>
      <c r="F6676" t="s">
        <v>555</v>
      </c>
      <c r="G6676" t="s">
        <v>22171</v>
      </c>
      <c r="H6676" t="s">
        <v>22172</v>
      </c>
    </row>
    <row r="6677" spans="1:8">
      <c r="A6677" t="n">
        <v>6678</v>
      </c>
      <c r="B6677" t="s">
        <v>8</v>
      </c>
      <c r="C6677" s="1" t="n">
        <v>42191.771875</v>
      </c>
      <c r="D6677" t="s">
        <v>22173</v>
      </c>
      <c r="E6677" t="s">
        <v>21424</v>
      </c>
      <c r="F6677" t="s">
        <v>6988</v>
      </c>
      <c r="G6677" t="s">
        <v>22174</v>
      </c>
      <c r="H6677" t="s">
        <v>22175</v>
      </c>
    </row>
    <row r="6678" spans="1:8">
      <c r="A6678" t="n">
        <v>6679</v>
      </c>
      <c r="B6678" t="s">
        <v>8</v>
      </c>
      <c r="C6678" s="1" t="n">
        <v>42050.70256944445</v>
      </c>
      <c r="D6678" t="s">
        <v>22176</v>
      </c>
      <c r="E6678" t="s">
        <v>22177</v>
      </c>
      <c r="F6678" t="s">
        <v>56</v>
      </c>
      <c r="G6678">
        <f>?UTF-8?B?U2lwIGFuZCBTZWUgZm9yIEx1a2U=?=</f>
        <v/>
      </c>
      <c r="H6678" t="s">
        <v>22178</v>
      </c>
    </row>
    <row r="6679" spans="1:8">
      <c r="A6679" t="n">
        <v>6680</v>
      </c>
      <c r="B6679" t="s">
        <v>1</v>
      </c>
      <c r="C6679" s="1" t="n">
        <v>42229.67510416666</v>
      </c>
      <c r="D6679" t="s">
        <v>22179</v>
      </c>
      <c r="E6679" t="s">
        <v>7901</v>
      </c>
      <c r="F6679" t="s">
        <v>22180</v>
      </c>
      <c r="G6679" t="s">
        <v>22181</v>
      </c>
      <c r="H6679" t="s">
        <v>22182</v>
      </c>
    </row>
    <row r="6680" spans="1:8">
      <c r="A6680" t="n">
        <v>6681</v>
      </c>
      <c r="B6680" t="s">
        <v>8</v>
      </c>
      <c r="C6680" s="1" t="n">
        <v>41732.39606481481</v>
      </c>
      <c r="D6680" t="s">
        <v>22183</v>
      </c>
      <c r="E6680" t="s">
        <v>25</v>
      </c>
      <c r="F6680" t="s">
        <v>6547</v>
      </c>
      <c r="G6680" t="s">
        <v>22184</v>
      </c>
      <c r="H6680" t="s">
        <v>22185</v>
      </c>
    </row>
    <row r="6681" spans="1:8">
      <c r="A6681" t="n">
        <v>6682</v>
      </c>
      <c r="B6681" t="s">
        <v>8</v>
      </c>
      <c r="C6681" s="1" t="n">
        <v>40997.48390046296</v>
      </c>
      <c r="D6681" t="s">
        <v>22186</v>
      </c>
      <c r="E6681" t="s">
        <v>25</v>
      </c>
      <c r="F6681" t="s">
        <v>9413</v>
      </c>
      <c r="G6681" t="s">
        <v>22187</v>
      </c>
      <c r="H6681" t="s">
        <v>22188</v>
      </c>
    </row>
    <row r="6682" spans="1:8">
      <c r="A6682" t="n">
        <v>6683</v>
      </c>
      <c r="B6682" t="s">
        <v>1</v>
      </c>
      <c r="C6682" s="1" t="n">
        <v>42393.94768518519</v>
      </c>
      <c r="D6682" t="s">
        <v>22189</v>
      </c>
      <c r="E6682" t="s">
        <v>22190</v>
      </c>
      <c r="F6682" t="s">
        <v>56</v>
      </c>
      <c r="G6682">
        <f>?utf-8?B?Q29uZ3JhdHVsYXRpb25zIGZvciB1bmxvY2tpbmcgdGhlIEdvb2QgZGF5IGJhZGdlIQ==?=</f>
        <v/>
      </c>
      <c r="H6682" t="s">
        <v>22191</v>
      </c>
    </row>
    <row r="6683" spans="1:8">
      <c r="A6683" t="n">
        <v>6684</v>
      </c>
      <c r="B6683" t="s">
        <v>8</v>
      </c>
      <c r="C6683" s="1" t="n">
        <v>39723.01104166666</v>
      </c>
      <c r="D6683" t="s">
        <v>22192</v>
      </c>
      <c r="E6683" t="s">
        <v>1351</v>
      </c>
      <c r="F6683" t="s">
        <v>56</v>
      </c>
      <c r="G6683" t="s">
        <v>5888</v>
      </c>
      <c r="H6683" t="s">
        <v>22193</v>
      </c>
    </row>
    <row r="6684" spans="1:8">
      <c r="A6684" t="n">
        <v>6685</v>
      </c>
      <c r="B6684" t="s">
        <v>8</v>
      </c>
      <c r="C6684" s="1" t="n">
        <v>42440.68777777778</v>
      </c>
      <c r="D6684" t="s">
        <v>22194</v>
      </c>
      <c r="E6684" t="s">
        <v>25</v>
      </c>
      <c r="F6684" t="s">
        <v>24</v>
      </c>
      <c r="G6684" t="s">
        <v>22195</v>
      </c>
      <c r="H6684" t="s">
        <v>22196</v>
      </c>
    </row>
    <row r="6685" spans="1:8">
      <c r="A6685" t="n">
        <v>6686</v>
      </c>
      <c r="B6685" t="s">
        <v>8</v>
      </c>
      <c r="C6685" s="1" t="n">
        <v>39346.84901620371</v>
      </c>
      <c r="D6685" t="s">
        <v>22197</v>
      </c>
      <c r="E6685" t="s">
        <v>8025</v>
      </c>
      <c r="F6685" t="s">
        <v>56</v>
      </c>
      <c r="G6685" t="s">
        <v>22198</v>
      </c>
      <c r="H6685" t="s">
        <v>22199</v>
      </c>
    </row>
    <row r="6686" spans="1:8">
      <c r="A6686" t="n">
        <v>6687</v>
      </c>
      <c r="B6686" t="s">
        <v>1</v>
      </c>
      <c r="C6686" s="1" t="n">
        <v>42256.04989583333</v>
      </c>
      <c r="D6686" t="s">
        <v>22200</v>
      </c>
      <c r="E6686" t="s">
        <v>146</v>
      </c>
      <c r="F6686" t="s">
        <v>1677</v>
      </c>
      <c r="G6686" t="s">
        <v>22201</v>
      </c>
      <c r="H6686" t="s">
        <v>22202</v>
      </c>
    </row>
    <row r="6687" spans="1:8">
      <c r="A6687" t="n">
        <v>6688</v>
      </c>
      <c r="B6687" t="s">
        <v>8</v>
      </c>
      <c r="C6687" s="1" t="n">
        <v>42039.46347222223</v>
      </c>
      <c r="D6687" t="s">
        <v>22203</v>
      </c>
      <c r="E6687" t="s">
        <v>25</v>
      </c>
      <c r="F6687" t="s">
        <v>22204</v>
      </c>
      <c r="G6687" t="s">
        <v>11840</v>
      </c>
      <c r="H6687" t="s">
        <v>22205</v>
      </c>
    </row>
    <row r="6688" spans="1:8">
      <c r="A6688" t="n">
        <v>6689</v>
      </c>
      <c r="B6688" t="s">
        <v>8</v>
      </c>
      <c r="C6688" s="1" t="n">
        <v>42412.23504629629</v>
      </c>
      <c r="D6688" t="s">
        <v>22206</v>
      </c>
      <c r="E6688" t="s">
        <v>1677</v>
      </c>
      <c r="F6688" t="s">
        <v>17235</v>
      </c>
      <c r="G6688" t="s">
        <v>19871</v>
      </c>
      <c r="H6688" t="s">
        <v>22207</v>
      </c>
    </row>
    <row r="6689" spans="1:8">
      <c r="A6689" t="n">
        <v>6690</v>
      </c>
      <c r="B6689" t="s">
        <v>8</v>
      </c>
      <c r="C6689" s="1" t="n">
        <v>42315.50649305555</v>
      </c>
      <c r="D6689" t="s">
        <v>22208</v>
      </c>
      <c r="E6689" t="s">
        <v>22209</v>
      </c>
      <c r="F6689" t="s">
        <v>555</v>
      </c>
      <c r="G6689" t="s">
        <v>10654</v>
      </c>
      <c r="H6689" t="s">
        <v>22210</v>
      </c>
    </row>
    <row r="6690" spans="1:8">
      <c r="A6690" t="n">
        <v>6691</v>
      </c>
      <c r="B6690" t="s">
        <v>8</v>
      </c>
      <c r="C6690" s="1" t="n">
        <v>39584.98631944445</v>
      </c>
      <c r="D6690" t="s">
        <v>22211</v>
      </c>
      <c r="E6690" t="s">
        <v>3272</v>
      </c>
      <c r="F6690" t="s">
        <v>20</v>
      </c>
      <c r="G6690" t="s">
        <v>22212</v>
      </c>
      <c r="H6690" t="s">
        <v>22213</v>
      </c>
    </row>
    <row r="6691" spans="1:8">
      <c r="A6691" t="n">
        <v>6692</v>
      </c>
      <c r="B6691" t="s">
        <v>1</v>
      </c>
      <c r="C6691" s="1" t="n">
        <v>41450.80238425926</v>
      </c>
      <c r="D6691" t="s">
        <v>22214</v>
      </c>
      <c r="E6691" t="s">
        <v>10929</v>
      </c>
      <c r="F6691" t="s">
        <v>56</v>
      </c>
      <c r="G6691" t="s">
        <v>22215</v>
      </c>
      <c r="H6691" t="s">
        <v>22216</v>
      </c>
    </row>
    <row r="6692" spans="1:8">
      <c r="A6692" t="n">
        <v>6693</v>
      </c>
      <c r="B6692" t="s">
        <v>8</v>
      </c>
      <c r="C6692" s="1" t="n">
        <v>42130.56976851852</v>
      </c>
      <c r="D6692" t="s">
        <v>22217</v>
      </c>
      <c r="E6692" t="s">
        <v>2099</v>
      </c>
      <c r="F6692" t="s">
        <v>25</v>
      </c>
      <c r="G6692" t="s">
        <v>22218</v>
      </c>
      <c r="H6692" t="s">
        <v>22219</v>
      </c>
    </row>
    <row r="6693" spans="1:8">
      <c r="A6693" t="n">
        <v>6694</v>
      </c>
      <c r="B6693" t="s">
        <v>8</v>
      </c>
      <c r="C6693" s="1" t="n">
        <v>41155.27252314815</v>
      </c>
      <c r="D6693" t="s">
        <v>22220</v>
      </c>
      <c r="E6693" t="s">
        <v>1159</v>
      </c>
      <c r="F6693" t="s">
        <v>56</v>
      </c>
      <c r="G6693" t="s">
        <v>22221</v>
      </c>
      <c r="H6693" t="s">
        <v>22222</v>
      </c>
    </row>
    <row r="6694" spans="1:8">
      <c r="A6694" t="n">
        <v>6695</v>
      </c>
      <c r="B6694" t="s">
        <v>8</v>
      </c>
      <c r="C6694" s="1" t="n">
        <v>39699.72971064815</v>
      </c>
      <c r="D6694" t="s">
        <v>22223</v>
      </c>
      <c r="E6694" t="s">
        <v>376</v>
      </c>
      <c r="F6694" t="s">
        <v>22224</v>
      </c>
      <c r="G6694" t="s">
        <v>22225</v>
      </c>
      <c r="H6694" t="s">
        <v>22226</v>
      </c>
    </row>
    <row r="6695" spans="1:8">
      <c r="A6695" t="n">
        <v>6696</v>
      </c>
      <c r="B6695" t="s">
        <v>8</v>
      </c>
      <c r="C6695" s="1" t="n">
        <v>41919.82710648148</v>
      </c>
      <c r="D6695" t="s">
        <v>22227</v>
      </c>
      <c r="E6695" t="s">
        <v>9617</v>
      </c>
      <c r="F6695" t="s">
        <v>6700</v>
      </c>
      <c r="G6695" t="s">
        <v>22228</v>
      </c>
      <c r="H6695" t="s">
        <v>22229</v>
      </c>
    </row>
    <row r="6696" spans="1:8">
      <c r="A6696" t="n">
        <v>6697</v>
      </c>
      <c r="B6696" t="s">
        <v>8</v>
      </c>
      <c r="C6696" s="1" t="n">
        <v>41808.43206018519</v>
      </c>
      <c r="D6696" t="s">
        <v>22230</v>
      </c>
      <c r="E6696" t="s">
        <v>1009</v>
      </c>
      <c r="F6696" t="s">
        <v>22231</v>
      </c>
      <c r="G6696" t="s">
        <v>22232</v>
      </c>
      <c r="H6696" t="s">
        <v>22233</v>
      </c>
    </row>
    <row r="6697" spans="1:8">
      <c r="A6697" t="n">
        <v>6698</v>
      </c>
      <c r="B6697" t="s">
        <v>8</v>
      </c>
      <c r="C6697" s="1" t="n">
        <v>42433.79865740741</v>
      </c>
      <c r="D6697" t="s">
        <v>22234</v>
      </c>
      <c r="E6697" t="s">
        <v>319</v>
      </c>
      <c r="F6697" t="s">
        <v>25</v>
      </c>
      <c r="G6697" t="s">
        <v>22235</v>
      </c>
      <c r="H6697" t="s">
        <v>22236</v>
      </c>
    </row>
    <row r="6698" spans="1:8">
      <c r="A6698" t="n">
        <v>6699</v>
      </c>
      <c r="B6698" t="s">
        <v>1</v>
      </c>
      <c r="C6698" s="1" t="n">
        <v>42432.71849537037</v>
      </c>
      <c r="D6698" t="s">
        <v>22237</v>
      </c>
      <c r="E6698" t="s">
        <v>14221</v>
      </c>
      <c r="F6698" t="s">
        <v>25</v>
      </c>
      <c r="G6698" t="s">
        <v>12423</v>
      </c>
      <c r="H6698" t="s">
        <v>22238</v>
      </c>
    </row>
    <row r="6699" spans="1:8">
      <c r="A6699" t="n">
        <v>6700</v>
      </c>
      <c r="B6699" t="s">
        <v>8</v>
      </c>
      <c r="C6699" s="1" t="n">
        <v>42361.97769675926</v>
      </c>
      <c r="D6699" t="s">
        <v>22239</v>
      </c>
      <c r="E6699" t="s">
        <v>7518</v>
      </c>
      <c r="F6699" t="s">
        <v>25</v>
      </c>
      <c r="G6699" t="s">
        <v>22240</v>
      </c>
      <c r="H6699" t="s">
        <v>22241</v>
      </c>
    </row>
    <row r="6700" spans="1:8">
      <c r="A6700" t="n">
        <v>6701</v>
      </c>
      <c r="B6700" t="s">
        <v>1</v>
      </c>
      <c r="C6700" s="1" t="n">
        <v>42261.03836805555</v>
      </c>
      <c r="D6700" t="s">
        <v>22242</v>
      </c>
      <c r="E6700" t="s">
        <v>1731</v>
      </c>
      <c r="F6700" t="s">
        <v>25</v>
      </c>
      <c r="G6700" t="s">
        <v>22243</v>
      </c>
      <c r="H6700" t="s">
        <v>22244</v>
      </c>
    </row>
    <row r="6701" spans="1:8">
      <c r="A6701" t="n">
        <v>6702</v>
      </c>
      <c r="B6701" t="s">
        <v>1</v>
      </c>
      <c r="C6701" s="1" t="n">
        <v>42158.94436342592</v>
      </c>
      <c r="D6701" t="s">
        <v>22245</v>
      </c>
      <c r="E6701" t="s">
        <v>24</v>
      </c>
      <c r="F6701" t="s">
        <v>25</v>
      </c>
      <c r="G6701" t="s">
        <v>15129</v>
      </c>
      <c r="H6701" t="s">
        <v>22246</v>
      </c>
    </row>
    <row r="6702" spans="1:8">
      <c r="A6702" t="n">
        <v>6703</v>
      </c>
      <c r="B6702" t="s">
        <v>8</v>
      </c>
      <c r="C6702" s="1" t="n">
        <v>42416.83403935185</v>
      </c>
      <c r="D6702" t="s">
        <v>22247</v>
      </c>
      <c r="E6702" t="s">
        <v>6073</v>
      </c>
      <c r="F6702" t="s">
        <v>56</v>
      </c>
      <c r="G6702" t="s">
        <v>22248</v>
      </c>
      <c r="H6702" t="s">
        <v>22249</v>
      </c>
    </row>
    <row r="6703" spans="1:8">
      <c r="A6703" t="n">
        <v>6704</v>
      </c>
      <c r="B6703" t="s">
        <v>8</v>
      </c>
      <c r="C6703" s="1" t="n">
        <v>41643.78283564815</v>
      </c>
      <c r="D6703" t="s">
        <v>22250</v>
      </c>
      <c r="E6703" t="s">
        <v>3232</v>
      </c>
      <c r="F6703" t="s">
        <v>1264</v>
      </c>
      <c r="G6703" t="s">
        <v>22251</v>
      </c>
      <c r="H6703" t="s">
        <v>22252</v>
      </c>
    </row>
    <row r="6704" spans="1:8">
      <c r="A6704" t="n">
        <v>6705</v>
      </c>
      <c r="B6704" t="s">
        <v>8</v>
      </c>
      <c r="C6704" s="1" t="n">
        <v>41995.78988425926</v>
      </c>
      <c r="D6704" t="s">
        <v>22253</v>
      </c>
      <c r="E6704" t="s">
        <v>25</v>
      </c>
      <c r="F6704" t="s">
        <v>12862</v>
      </c>
      <c r="G6704" t="s">
        <v>22254</v>
      </c>
      <c r="H6704" t="s">
        <v>22255</v>
      </c>
    </row>
    <row r="6705" spans="1:8">
      <c r="A6705" t="n">
        <v>6706</v>
      </c>
      <c r="B6705" t="s">
        <v>1</v>
      </c>
      <c r="C6705" s="1" t="n">
        <v>42235.72646990741</v>
      </c>
      <c r="D6705" t="s">
        <v>22256</v>
      </c>
      <c r="E6705" t="s">
        <v>22257</v>
      </c>
      <c r="F6705" t="s">
        <v>22258</v>
      </c>
      <c r="G6705" t="s">
        <v>22259</v>
      </c>
      <c r="H6705" t="s">
        <v>22260</v>
      </c>
    </row>
    <row r="6706" spans="1:8">
      <c r="A6706" t="n">
        <v>6707</v>
      </c>
      <c r="B6706" t="s">
        <v>8</v>
      </c>
      <c r="C6706" s="1" t="n">
        <v>42324.88069444444</v>
      </c>
      <c r="D6706" t="s">
        <v>22261</v>
      </c>
      <c r="E6706" t="s">
        <v>22262</v>
      </c>
      <c r="F6706" t="s">
        <v>555</v>
      </c>
      <c r="G6706" t="s">
        <v>22263</v>
      </c>
      <c r="H6706" t="s">
        <v>22264</v>
      </c>
    </row>
    <row r="6707" spans="1:8">
      <c r="A6707" t="n">
        <v>6708</v>
      </c>
      <c r="B6707" t="s">
        <v>8</v>
      </c>
      <c r="C6707" s="1" t="n">
        <v>39480.67295138889</v>
      </c>
      <c r="D6707" t="s">
        <v>22265</v>
      </c>
      <c r="E6707" t="s">
        <v>15990</v>
      </c>
      <c r="F6707" t="s">
        <v>1264</v>
      </c>
      <c r="G6707" t="s">
        <v>22266</v>
      </c>
      <c r="H6707" t="s">
        <v>22267</v>
      </c>
    </row>
    <row r="6708" spans="1:8">
      <c r="A6708" t="n">
        <v>6709</v>
      </c>
      <c r="B6708" t="s">
        <v>8</v>
      </c>
      <c r="C6708" s="1" t="n">
        <v>42356.72633101852</v>
      </c>
      <c r="D6708" t="s">
        <v>22268</v>
      </c>
      <c r="E6708" t="s">
        <v>7119</v>
      </c>
      <c r="F6708" t="s">
        <v>56</v>
      </c>
      <c r="G6708" t="s">
        <v>22269</v>
      </c>
      <c r="H6708" t="s">
        <v>22270</v>
      </c>
    </row>
    <row r="6709" spans="1:8">
      <c r="A6709" t="n">
        <v>6710</v>
      </c>
      <c r="B6709" t="s">
        <v>1</v>
      </c>
      <c r="C6709" s="1" t="n">
        <v>42310.85621527778</v>
      </c>
      <c r="D6709" t="s">
        <v>22271</v>
      </c>
      <c r="E6709" t="s">
        <v>348</v>
      </c>
      <c r="F6709" t="s">
        <v>25</v>
      </c>
      <c r="G6709" t="s">
        <v>22272</v>
      </c>
      <c r="H6709" t="s">
        <v>22273</v>
      </c>
    </row>
    <row r="6710" spans="1:8">
      <c r="A6710" t="n">
        <v>6711</v>
      </c>
      <c r="B6710" t="s">
        <v>8</v>
      </c>
      <c r="C6710" s="1" t="n">
        <v>42398.99385416666</v>
      </c>
      <c r="D6710" t="s">
        <v>22274</v>
      </c>
      <c r="E6710" t="s">
        <v>25</v>
      </c>
      <c r="F6710" t="s">
        <v>348</v>
      </c>
      <c r="G6710" t="s">
        <v>22275</v>
      </c>
      <c r="H6710" t="s">
        <v>22276</v>
      </c>
    </row>
    <row r="6711" spans="1:8">
      <c r="A6711" t="n">
        <v>6712</v>
      </c>
      <c r="B6711" t="s">
        <v>1</v>
      </c>
      <c r="C6711" s="1" t="n">
        <v>42269.79107638889</v>
      </c>
      <c r="D6711" t="s">
        <v>22277</v>
      </c>
      <c r="E6711" t="s">
        <v>2212</v>
      </c>
      <c r="F6711" t="s">
        <v>6259</v>
      </c>
      <c r="G6711" t="s">
        <v>10581</v>
      </c>
      <c r="H6711" t="s">
        <v>22278</v>
      </c>
    </row>
    <row r="6712" spans="1:8">
      <c r="A6712" t="n">
        <v>6713</v>
      </c>
      <c r="B6712" t="s">
        <v>8</v>
      </c>
      <c r="C6712" s="1" t="n">
        <v>39752.66736111111</v>
      </c>
      <c r="D6712" t="s">
        <v>22279</v>
      </c>
      <c r="E6712" t="s">
        <v>949</v>
      </c>
      <c r="F6712" t="s">
        <v>20</v>
      </c>
      <c r="G6712" t="s">
        <v>22280</v>
      </c>
      <c r="H6712" t="s">
        <v>22281</v>
      </c>
    </row>
    <row r="6713" spans="1:8">
      <c r="A6713" t="n">
        <v>6714</v>
      </c>
      <c r="B6713" t="s">
        <v>8</v>
      </c>
      <c r="C6713" s="1" t="n">
        <v>42369.79407407407</v>
      </c>
      <c r="D6713" t="s">
        <v>22282</v>
      </c>
      <c r="E6713" t="s">
        <v>25</v>
      </c>
      <c r="F6713" t="s">
        <v>24</v>
      </c>
      <c r="G6713" t="s">
        <v>22283</v>
      </c>
      <c r="H6713" t="s">
        <v>22284</v>
      </c>
    </row>
    <row r="6714" spans="1:8">
      <c r="A6714" t="n">
        <v>6715</v>
      </c>
      <c r="B6714" t="s">
        <v>8</v>
      </c>
      <c r="C6714" s="1" t="n">
        <v>42168.48537037037</v>
      </c>
      <c r="D6714" t="s">
        <v>22285</v>
      </c>
      <c r="E6714" t="s">
        <v>25</v>
      </c>
      <c r="F6714" t="s">
        <v>132</v>
      </c>
      <c r="G6714" t="s">
        <v>16058</v>
      </c>
      <c r="H6714" t="s">
        <v>22286</v>
      </c>
    </row>
    <row r="6715" spans="1:8">
      <c r="A6715" t="n">
        <v>6716</v>
      </c>
      <c r="B6715" t="s">
        <v>1</v>
      </c>
      <c r="C6715" s="1" t="n">
        <v>42292.96525462963</v>
      </c>
      <c r="D6715" t="s">
        <v>22287</v>
      </c>
      <c r="E6715" t="s">
        <v>30</v>
      </c>
      <c r="F6715" t="s">
        <v>25</v>
      </c>
      <c r="G6715" t="s">
        <v>22288</v>
      </c>
      <c r="H6715" t="s">
        <v>22289</v>
      </c>
    </row>
    <row r="6716" spans="1:8">
      <c r="A6716" t="n">
        <v>6717</v>
      </c>
      <c r="B6716" t="s">
        <v>1</v>
      </c>
      <c r="C6716" s="1" t="n">
        <v>42305.68821759259</v>
      </c>
      <c r="D6716" t="s">
        <v>22290</v>
      </c>
      <c r="E6716" t="s">
        <v>6747</v>
      </c>
      <c r="F6716" t="s">
        <v>7254</v>
      </c>
      <c r="G6716" t="s">
        <v>22291</v>
      </c>
      <c r="H6716" t="s">
        <v>22292</v>
      </c>
    </row>
    <row r="6717" spans="1:8">
      <c r="A6717" t="n">
        <v>6718</v>
      </c>
      <c r="B6717" t="s">
        <v>1</v>
      </c>
      <c r="C6717" s="1" t="n">
        <v>41874.47579861111</v>
      </c>
      <c r="D6717" t="s">
        <v>22293</v>
      </c>
      <c r="E6717" t="s">
        <v>14670</v>
      </c>
      <c r="F6717" t="s">
        <v>6854</v>
      </c>
      <c r="G6717" t="s">
        <v>22294</v>
      </c>
      <c r="H6717" t="s">
        <v>22295</v>
      </c>
    </row>
    <row r="6718" spans="1:8">
      <c r="A6718" t="n">
        <v>6719</v>
      </c>
      <c r="B6718" t="s">
        <v>8</v>
      </c>
      <c r="C6718" s="1" t="n">
        <v>39759.95219907408</v>
      </c>
      <c r="D6718" t="s">
        <v>22296</v>
      </c>
      <c r="E6718" t="s">
        <v>56</v>
      </c>
      <c r="F6718" t="s">
        <v>5062</v>
      </c>
      <c r="G6718" t="s">
        <v>19396</v>
      </c>
      <c r="H6718" t="s">
        <v>22297</v>
      </c>
    </row>
    <row r="6719" spans="1:8">
      <c r="A6719" t="n">
        <v>6720</v>
      </c>
      <c r="B6719" t="s">
        <v>1</v>
      </c>
      <c r="C6719" s="1" t="n">
        <v>42208.16810185185</v>
      </c>
      <c r="D6719" t="s">
        <v>22298</v>
      </c>
      <c r="E6719" t="s">
        <v>7608</v>
      </c>
      <c r="F6719" t="s">
        <v>6554</v>
      </c>
      <c r="G6719" t="s">
        <v>8864</v>
      </c>
      <c r="H6719" t="s">
        <v>22299</v>
      </c>
    </row>
    <row r="6720" spans="1:8">
      <c r="A6720" t="n">
        <v>6721</v>
      </c>
      <c r="B6720" t="s">
        <v>8</v>
      </c>
      <c r="C6720" s="1" t="n">
        <v>41697.93783564815</v>
      </c>
      <c r="D6720" t="s">
        <v>22300</v>
      </c>
      <c r="E6720" t="s">
        <v>6547</v>
      </c>
      <c r="F6720" t="s">
        <v>14916</v>
      </c>
      <c r="G6720" t="s">
        <v>14918</v>
      </c>
      <c r="H6720" t="s">
        <v>22301</v>
      </c>
    </row>
    <row r="6721" spans="1:8">
      <c r="A6721" t="n">
        <v>6722</v>
      </c>
      <c r="B6721" t="s">
        <v>8</v>
      </c>
      <c r="C6721" s="1" t="n">
        <v>39616.90774305556</v>
      </c>
      <c r="D6721" t="s">
        <v>22302</v>
      </c>
      <c r="E6721" t="s">
        <v>22303</v>
      </c>
      <c r="F6721" t="s">
        <v>20</v>
      </c>
      <c r="G6721" t="s">
        <v>22304</v>
      </c>
      <c r="H6721" t="s">
        <v>22305</v>
      </c>
    </row>
    <row r="6722" spans="1:8">
      <c r="A6722" t="n">
        <v>6723</v>
      </c>
      <c r="B6722" t="s">
        <v>8</v>
      </c>
      <c r="C6722" s="1" t="n">
        <v>42354.71100694445</v>
      </c>
      <c r="D6722" t="s">
        <v>22306</v>
      </c>
      <c r="E6722" t="s">
        <v>3168</v>
      </c>
      <c r="F6722" t="s">
        <v>3168</v>
      </c>
      <c r="G6722" t="s">
        <v>22307</v>
      </c>
      <c r="H6722" t="s">
        <v>22308</v>
      </c>
    </row>
    <row r="6723" spans="1:8">
      <c r="A6723" t="n">
        <v>6724</v>
      </c>
      <c r="B6723" t="s">
        <v>8</v>
      </c>
      <c r="C6723" s="1" t="n">
        <v>42059.94769675926</v>
      </c>
      <c r="D6723" t="s">
        <v>22309</v>
      </c>
      <c r="E6723" t="s">
        <v>6964</v>
      </c>
      <c r="F6723" t="s">
        <v>2226</v>
      </c>
      <c r="G6723" t="s">
        <v>22310</v>
      </c>
      <c r="H6723" t="s">
        <v>22311</v>
      </c>
    </row>
    <row r="6724" spans="1:8">
      <c r="A6724" t="n">
        <v>6725</v>
      </c>
      <c r="B6724" t="s">
        <v>1</v>
      </c>
      <c r="C6724" s="1" t="n">
        <v>42350.85271990741</v>
      </c>
      <c r="D6724" t="s">
        <v>22312</v>
      </c>
      <c r="E6724" t="s">
        <v>22313</v>
      </c>
      <c r="F6724" t="s">
        <v>25</v>
      </c>
      <c r="G6724" t="s">
        <v>22314</v>
      </c>
      <c r="H6724" t="s">
        <v>22315</v>
      </c>
    </row>
    <row r="6725" spans="1:8">
      <c r="A6725" t="n">
        <v>6726</v>
      </c>
      <c r="B6725" t="s">
        <v>8</v>
      </c>
      <c r="C6725" s="1" t="n">
        <v>42101.59863425926</v>
      </c>
      <c r="D6725" t="s">
        <v>22316</v>
      </c>
      <c r="E6725" t="s">
        <v>270</v>
      </c>
      <c r="F6725" t="s">
        <v>22317</v>
      </c>
      <c r="G6725" t="s">
        <v>16166</v>
      </c>
      <c r="H6725" t="s">
        <v>22318</v>
      </c>
    </row>
    <row r="6726" spans="1:8">
      <c r="A6726" t="n">
        <v>6727</v>
      </c>
      <c r="B6726" t="s">
        <v>8</v>
      </c>
      <c r="C6726" s="1" t="n">
        <v>42371.81469907407</v>
      </c>
      <c r="D6726" t="s">
        <v>22319</v>
      </c>
      <c r="E6726" t="s">
        <v>7298</v>
      </c>
      <c r="F6726" t="s">
        <v>22320</v>
      </c>
      <c r="G6726" t="s">
        <v>22321</v>
      </c>
      <c r="H6726" t="s">
        <v>22322</v>
      </c>
    </row>
    <row r="6727" spans="1:8">
      <c r="A6727" t="n">
        <v>6728</v>
      </c>
      <c r="B6727" t="s">
        <v>1</v>
      </c>
      <c r="C6727" s="1" t="n">
        <v>42334.90378472222</v>
      </c>
      <c r="D6727" t="s">
        <v>22323</v>
      </c>
      <c r="E6727" t="s">
        <v>6259</v>
      </c>
      <c r="F6727" t="s">
        <v>25</v>
      </c>
      <c r="G6727" t="s">
        <v>22324</v>
      </c>
      <c r="H6727" t="s">
        <v>22325</v>
      </c>
    </row>
    <row r="6728" spans="1:8">
      <c r="A6728" t="n">
        <v>6729</v>
      </c>
      <c r="B6728" t="s">
        <v>1</v>
      </c>
      <c r="C6728" s="1" t="n">
        <v>41990.51800925926</v>
      </c>
      <c r="D6728" t="s">
        <v>22326</v>
      </c>
      <c r="E6728" t="s">
        <v>6203</v>
      </c>
      <c r="F6728" t="s">
        <v>25</v>
      </c>
      <c r="G6728" t="s">
        <v>22327</v>
      </c>
      <c r="H6728" t="s">
        <v>22328</v>
      </c>
    </row>
    <row r="6729" spans="1:8">
      <c r="A6729" t="n">
        <v>6730</v>
      </c>
      <c r="B6729" t="s">
        <v>8</v>
      </c>
      <c r="C6729" s="1" t="n">
        <v>42323.95015046297</v>
      </c>
      <c r="D6729" t="s">
        <v>22329</v>
      </c>
      <c r="E6729" t="s">
        <v>24</v>
      </c>
      <c r="F6729" t="s">
        <v>25</v>
      </c>
      <c r="G6729" t="s">
        <v>22330</v>
      </c>
      <c r="H6729" t="s">
        <v>22331</v>
      </c>
    </row>
    <row r="6730" spans="1:8">
      <c r="A6730" t="n">
        <v>6731</v>
      </c>
      <c r="B6730" t="s">
        <v>8</v>
      </c>
      <c r="C6730" s="1" t="n">
        <v>42391.13150462963</v>
      </c>
      <c r="D6730" t="s">
        <v>22332</v>
      </c>
      <c r="E6730" t="s">
        <v>25</v>
      </c>
      <c r="F6730" t="s">
        <v>146</v>
      </c>
      <c r="G6730" t="s">
        <v>22333</v>
      </c>
      <c r="H6730" t="s">
        <v>22334</v>
      </c>
    </row>
    <row r="6731" spans="1:8">
      <c r="A6731" t="n">
        <v>6732</v>
      </c>
      <c r="B6731" t="s">
        <v>1</v>
      </c>
      <c r="C6731" s="1" t="n">
        <v>42413.93261574074</v>
      </c>
      <c r="D6731" t="s">
        <v>22335</v>
      </c>
      <c r="E6731" t="s">
        <v>24</v>
      </c>
      <c r="F6731" t="s">
        <v>25</v>
      </c>
      <c r="G6731" t="s">
        <v>22336</v>
      </c>
      <c r="H6731" t="s">
        <v>22337</v>
      </c>
    </row>
    <row r="6732" spans="1:8">
      <c r="A6732" t="n">
        <v>6733</v>
      </c>
      <c r="B6732" t="s">
        <v>8</v>
      </c>
      <c r="C6732" s="1" t="n">
        <v>42157.64503472222</v>
      </c>
      <c r="D6732" t="s">
        <v>22338</v>
      </c>
      <c r="E6732" t="s">
        <v>6776</v>
      </c>
      <c r="F6732" t="s">
        <v>25</v>
      </c>
      <c r="G6732" t="s">
        <v>6777</v>
      </c>
      <c r="H6732" t="s">
        <v>22339</v>
      </c>
    </row>
    <row r="6733" spans="1:8">
      <c r="A6733" t="n">
        <v>6734</v>
      </c>
      <c r="B6733" t="s">
        <v>8</v>
      </c>
      <c r="C6733" s="1" t="n">
        <v>39686.73005787037</v>
      </c>
      <c r="D6733" t="s">
        <v>22340</v>
      </c>
      <c r="E6733" t="s">
        <v>1822</v>
      </c>
      <c r="F6733" t="s">
        <v>25</v>
      </c>
      <c r="G6733" t="s">
        <v>22341</v>
      </c>
      <c r="H6733" t="s">
        <v>22342</v>
      </c>
    </row>
    <row r="6734" spans="1:8">
      <c r="A6734" t="n">
        <v>6735</v>
      </c>
      <c r="B6734" t="s">
        <v>8</v>
      </c>
      <c r="C6734" s="1" t="n">
        <v>42372.05516203704</v>
      </c>
      <c r="D6734" t="s">
        <v>22343</v>
      </c>
      <c r="E6734" t="s">
        <v>25</v>
      </c>
      <c r="F6734" t="s">
        <v>22344</v>
      </c>
      <c r="G6734" t="s">
        <v>13999</v>
      </c>
      <c r="H6734" t="s">
        <v>22345</v>
      </c>
    </row>
    <row r="6735" spans="1:8">
      <c r="A6735" t="n">
        <v>6736</v>
      </c>
      <c r="B6735" t="s">
        <v>8</v>
      </c>
      <c r="C6735" s="1" t="n">
        <v>42073.68167824074</v>
      </c>
      <c r="D6735" t="s">
        <v>22346</v>
      </c>
      <c r="E6735" t="s">
        <v>25</v>
      </c>
      <c r="F6735" t="s">
        <v>7792</v>
      </c>
      <c r="G6735" t="s">
        <v>22347</v>
      </c>
      <c r="H6735" t="s">
        <v>22348</v>
      </c>
    </row>
    <row r="6736" spans="1:8">
      <c r="A6736" t="n">
        <v>6737</v>
      </c>
      <c r="B6736" t="s">
        <v>1</v>
      </c>
      <c r="C6736" s="1" t="n">
        <v>42262.66912037037</v>
      </c>
      <c r="D6736" t="s">
        <v>22349</v>
      </c>
      <c r="E6736" t="s">
        <v>22350</v>
      </c>
      <c r="F6736" t="s">
        <v>7186</v>
      </c>
      <c r="G6736" t="s">
        <v>22351</v>
      </c>
      <c r="H6736" t="s">
        <v>22352</v>
      </c>
    </row>
    <row r="6737" spans="1:8">
      <c r="A6737" t="n">
        <v>6738</v>
      </c>
      <c r="B6737" t="s">
        <v>8</v>
      </c>
      <c r="C6737" s="1" t="n">
        <v>42307.5772337963</v>
      </c>
      <c r="D6737" t="s">
        <v>22353</v>
      </c>
      <c r="E6737" t="s">
        <v>25</v>
      </c>
      <c r="F6737" t="s">
        <v>6988</v>
      </c>
      <c r="G6737" t="s">
        <v>22354</v>
      </c>
      <c r="H6737" t="s">
        <v>22355</v>
      </c>
    </row>
    <row r="6738" spans="1:8">
      <c r="A6738" t="n">
        <v>6739</v>
      </c>
      <c r="B6738" t="s">
        <v>8</v>
      </c>
      <c r="C6738" s="1" t="n">
        <v>39785.55215277777</v>
      </c>
      <c r="D6738" t="s">
        <v>22356</v>
      </c>
      <c r="E6738" t="s">
        <v>1808</v>
      </c>
      <c r="F6738" t="s">
        <v>22357</v>
      </c>
      <c r="G6738" t="s">
        <v>22358</v>
      </c>
      <c r="H6738" t="s">
        <v>22359</v>
      </c>
    </row>
    <row r="6739" spans="1:8">
      <c r="A6739" t="n">
        <v>6740</v>
      </c>
      <c r="B6739" t="s">
        <v>8</v>
      </c>
      <c r="C6739" s="1" t="n">
        <v>42033.92872685185</v>
      </c>
      <c r="D6739" t="s">
        <v>22360</v>
      </c>
      <c r="E6739" t="s">
        <v>9425</v>
      </c>
      <c r="F6739" t="s">
        <v>1369</v>
      </c>
      <c r="G6739" t="s">
        <v>22361</v>
      </c>
      <c r="H6739" t="s">
        <v>22362</v>
      </c>
    </row>
    <row r="6740" spans="1:8">
      <c r="A6740" t="n">
        <v>6741</v>
      </c>
      <c r="B6740" t="s">
        <v>8</v>
      </c>
      <c r="C6740" s="1" t="n">
        <v>41983.75</v>
      </c>
      <c r="D6740" t="s">
        <v>22363</v>
      </c>
      <c r="E6740" t="s">
        <v>11298</v>
      </c>
      <c r="F6740" t="s">
        <v>4078</v>
      </c>
      <c r="G6740" t="s">
        <v>22364</v>
      </c>
      <c r="H6740" t="s">
        <v>22365</v>
      </c>
    </row>
    <row r="6741" spans="1:8">
      <c r="A6741" t="n">
        <v>6742</v>
      </c>
      <c r="B6741" t="s">
        <v>8</v>
      </c>
      <c r="C6741" s="1" t="n">
        <v>42135.63019675926</v>
      </c>
      <c r="D6741" t="s">
        <v>22366</v>
      </c>
      <c r="E6741" t="s">
        <v>25</v>
      </c>
      <c r="F6741" t="s">
        <v>22367</v>
      </c>
      <c r="G6741" t="s">
        <v>20951</v>
      </c>
      <c r="H6741" t="s">
        <v>22368</v>
      </c>
    </row>
    <row r="6742" spans="1:8">
      <c r="A6742" t="n">
        <v>6743</v>
      </c>
      <c r="B6742" t="s">
        <v>1</v>
      </c>
      <c r="C6742" s="1" t="n">
        <v>42177.8759375</v>
      </c>
      <c r="D6742" t="s">
        <v>22369</v>
      </c>
      <c r="E6742" t="s">
        <v>7877</v>
      </c>
      <c r="F6742" t="s">
        <v>25</v>
      </c>
      <c r="G6742" t="s">
        <v>22370</v>
      </c>
      <c r="H6742" t="s">
        <v>22371</v>
      </c>
    </row>
    <row r="6743" spans="1:8">
      <c r="A6743" t="n">
        <v>6744</v>
      </c>
      <c r="B6743" t="s">
        <v>1</v>
      </c>
      <c r="C6743" s="1" t="n">
        <v>42154.75761574074</v>
      </c>
      <c r="D6743" t="s">
        <v>22372</v>
      </c>
      <c r="E6743" t="s">
        <v>497</v>
      </c>
      <c r="F6743" t="s">
        <v>2742</v>
      </c>
      <c r="G6743" t="s">
        <v>22373</v>
      </c>
      <c r="H6743" t="s">
        <v>22374</v>
      </c>
    </row>
    <row r="6744" spans="1:8">
      <c r="A6744" t="n">
        <v>6745</v>
      </c>
      <c r="B6744" t="s">
        <v>8</v>
      </c>
      <c r="C6744" s="1" t="n">
        <v>39735.58501157408</v>
      </c>
      <c r="D6744" t="s">
        <v>22375</v>
      </c>
      <c r="E6744" t="s">
        <v>56</v>
      </c>
      <c r="F6744" t="s">
        <v>22376</v>
      </c>
      <c r="G6744" t="s">
        <v>22377</v>
      </c>
      <c r="H6744" t="s">
        <v>22378</v>
      </c>
    </row>
    <row r="6745" spans="1:8">
      <c r="A6745" t="n">
        <v>6746</v>
      </c>
      <c r="B6745" t="s">
        <v>1</v>
      </c>
      <c r="C6745" s="1" t="n">
        <v>42431.05849537037</v>
      </c>
      <c r="D6745" t="s">
        <v>22379</v>
      </c>
      <c r="E6745" t="s">
        <v>22380</v>
      </c>
      <c r="F6745" t="s">
        <v>9281</v>
      </c>
      <c r="G6745" t="s">
        <v>22381</v>
      </c>
      <c r="H6745" t="s">
        <v>22382</v>
      </c>
    </row>
    <row r="6746" spans="1:8">
      <c r="A6746" t="n">
        <v>6747</v>
      </c>
      <c r="B6746" t="s">
        <v>8</v>
      </c>
      <c r="C6746" s="1" t="n">
        <v>42377.00035879629</v>
      </c>
      <c r="D6746" t="s">
        <v>22383</v>
      </c>
      <c r="E6746" t="s">
        <v>25</v>
      </c>
      <c r="F6746" t="s">
        <v>11964</v>
      </c>
      <c r="G6746" t="s">
        <v>22384</v>
      </c>
      <c r="H6746" t="s">
        <v>22385</v>
      </c>
    </row>
    <row r="6747" spans="1:8">
      <c r="A6747" t="n">
        <v>6748</v>
      </c>
      <c r="B6747" t="s">
        <v>8</v>
      </c>
      <c r="C6747" s="1" t="n">
        <v>42402.97232638889</v>
      </c>
      <c r="D6747" t="s">
        <v>22386</v>
      </c>
      <c r="E6747" t="s">
        <v>1263</v>
      </c>
      <c r="F6747" t="s">
        <v>13279</v>
      </c>
      <c r="G6747" t="s">
        <v>22387</v>
      </c>
      <c r="H6747" t="s">
        <v>22388</v>
      </c>
    </row>
    <row r="6748" spans="1:8">
      <c r="A6748" t="n">
        <v>6749</v>
      </c>
      <c r="B6748" t="s">
        <v>8</v>
      </c>
      <c r="C6748" s="1" t="n">
        <v>39752.63018518518</v>
      </c>
      <c r="D6748" t="s">
        <v>22389</v>
      </c>
      <c r="E6748" t="s">
        <v>7518</v>
      </c>
      <c r="F6748" t="s">
        <v>22390</v>
      </c>
      <c r="G6748" t="s">
        <v>22391</v>
      </c>
      <c r="H6748" t="s">
        <v>22392</v>
      </c>
    </row>
    <row r="6749" spans="1:8">
      <c r="A6749" t="n">
        <v>6750</v>
      </c>
      <c r="B6749" t="s">
        <v>8</v>
      </c>
      <c r="C6749" s="1" t="n">
        <v>39582.60418981482</v>
      </c>
      <c r="D6749" t="s">
        <v>22393</v>
      </c>
      <c r="E6749" t="s">
        <v>1891</v>
      </c>
      <c r="F6749" t="s">
        <v>13208</v>
      </c>
      <c r="G6749" t="s">
        <v>22394</v>
      </c>
      <c r="H6749" t="s">
        <v>22395</v>
      </c>
    </row>
    <row r="6750" spans="1:8">
      <c r="A6750" t="n">
        <v>6751</v>
      </c>
      <c r="B6750" t="s">
        <v>8</v>
      </c>
      <c r="C6750" s="1" t="n">
        <v>39995.61789351852</v>
      </c>
      <c r="D6750" t="s">
        <v>22396</v>
      </c>
      <c r="E6750" t="s">
        <v>19</v>
      </c>
      <c r="F6750" t="s">
        <v>20</v>
      </c>
      <c r="G6750" t="s">
        <v>22397</v>
      </c>
      <c r="H6750" t="s">
        <v>22398</v>
      </c>
    </row>
    <row r="6751" spans="1:8">
      <c r="A6751" t="n">
        <v>6752</v>
      </c>
      <c r="B6751" t="s">
        <v>1</v>
      </c>
      <c r="C6751" s="1" t="n">
        <v>42249.09744212963</v>
      </c>
      <c r="D6751" t="s">
        <v>22399</v>
      </c>
      <c r="E6751" t="s">
        <v>348</v>
      </c>
      <c r="F6751" t="s">
        <v>25</v>
      </c>
      <c r="G6751" t="s">
        <v>22400</v>
      </c>
      <c r="H6751" t="s">
        <v>22401</v>
      </c>
    </row>
    <row r="6752" spans="1:8">
      <c r="A6752" t="n">
        <v>6753</v>
      </c>
      <c r="B6752" t="s">
        <v>1</v>
      </c>
      <c r="C6752" s="1" t="n">
        <v>41983.6747800926</v>
      </c>
      <c r="D6752" t="s">
        <v>22402</v>
      </c>
      <c r="E6752" t="s">
        <v>10842</v>
      </c>
      <c r="F6752" t="s">
        <v>25</v>
      </c>
      <c r="G6752" t="s">
        <v>22403</v>
      </c>
      <c r="H6752" t="s">
        <v>22404</v>
      </c>
    </row>
    <row r="6753" spans="1:8">
      <c r="A6753" t="n">
        <v>6754</v>
      </c>
      <c r="B6753" t="s">
        <v>8</v>
      </c>
      <c r="C6753" s="1" t="n">
        <v>42192.78230324074</v>
      </c>
      <c r="D6753" t="s">
        <v>22405</v>
      </c>
      <c r="E6753" t="s">
        <v>21599</v>
      </c>
      <c r="F6753" t="s">
        <v>56</v>
      </c>
      <c r="G6753" t="s">
        <v>22406</v>
      </c>
      <c r="H6753" t="s">
        <v>22407</v>
      </c>
    </row>
    <row r="6754" spans="1:8">
      <c r="A6754" t="n">
        <v>6755</v>
      </c>
      <c r="B6754" t="s">
        <v>8</v>
      </c>
      <c r="C6754" s="1" t="n">
        <v>42168.20458333333</v>
      </c>
      <c r="D6754" t="s">
        <v>22408</v>
      </c>
      <c r="E6754" t="s">
        <v>319</v>
      </c>
      <c r="F6754" t="s">
        <v>25</v>
      </c>
      <c r="G6754" t="s">
        <v>22409</v>
      </c>
      <c r="H6754" t="s">
        <v>22410</v>
      </c>
    </row>
    <row r="6755" spans="1:8">
      <c r="A6755" t="n">
        <v>6756</v>
      </c>
      <c r="B6755" t="s">
        <v>8</v>
      </c>
      <c r="C6755" s="1" t="n">
        <v>40695.82736111111</v>
      </c>
      <c r="D6755" t="s">
        <v>22411</v>
      </c>
      <c r="E6755" t="s">
        <v>22412</v>
      </c>
      <c r="F6755" t="s">
        <v>56</v>
      </c>
      <c r="G6755" t="s">
        <v>22413</v>
      </c>
      <c r="H6755" t="s">
        <v>22414</v>
      </c>
    </row>
    <row r="6756" spans="1:8">
      <c r="A6756" t="n">
        <v>6757</v>
      </c>
      <c r="B6756" t="s">
        <v>1</v>
      </c>
      <c r="C6756" s="1" t="n">
        <v>42419.036875</v>
      </c>
      <c r="D6756" t="s">
        <v>22415</v>
      </c>
      <c r="E6756" t="s">
        <v>6554</v>
      </c>
      <c r="F6756" t="s">
        <v>25</v>
      </c>
      <c r="G6756" t="s">
        <v>22416</v>
      </c>
      <c r="H6756" t="s">
        <v>22417</v>
      </c>
    </row>
    <row r="6757" spans="1:8">
      <c r="A6757" t="n">
        <v>6758</v>
      </c>
      <c r="B6757" t="s">
        <v>8</v>
      </c>
      <c r="C6757" s="1" t="n">
        <v>42399.50607638889</v>
      </c>
      <c r="D6757" t="s">
        <v>22418</v>
      </c>
      <c r="E6757" t="s">
        <v>22419</v>
      </c>
      <c r="F6757" t="s">
        <v>555</v>
      </c>
      <c r="G6757" t="s">
        <v>22420</v>
      </c>
      <c r="H6757" t="s">
        <v>22421</v>
      </c>
    </row>
    <row r="6758" spans="1:8">
      <c r="A6758" t="n">
        <v>6759</v>
      </c>
      <c r="B6758" t="s">
        <v>8</v>
      </c>
      <c r="C6758" s="1" t="n">
        <v>42413.84008101852</v>
      </c>
      <c r="D6758" t="s">
        <v>22422</v>
      </c>
      <c r="E6758">
        <f>?utf-8?Q?Clyde=20Williams?= &lt;fcw2016@gmail.com&gt;</f>
        <v/>
      </c>
      <c r="F6758" t="s">
        <v>56</v>
      </c>
      <c r="G6758">
        <f>?utf-8?Q?The=20Future=20of=20the=20Affordable=20Care=20Act?=</f>
        <v/>
      </c>
      <c r="H6758" t="s">
        <v>22423</v>
      </c>
    </row>
    <row r="6759" spans="1:8">
      <c r="A6759" t="n">
        <v>6760</v>
      </c>
      <c r="B6759" t="s">
        <v>8</v>
      </c>
      <c r="C6759" s="1" t="n">
        <v>39988.04711805555</v>
      </c>
      <c r="D6759" t="s">
        <v>22424</v>
      </c>
      <c r="E6759" t="s">
        <v>2194</v>
      </c>
      <c r="F6759" t="s">
        <v>20</v>
      </c>
      <c r="G6759" t="s">
        <v>22425</v>
      </c>
      <c r="H6759" t="s">
        <v>22426</v>
      </c>
    </row>
    <row r="6760" spans="1:8">
      <c r="A6760" t="n">
        <v>6761</v>
      </c>
      <c r="B6760" t="s">
        <v>1</v>
      </c>
      <c r="C6760" s="1" t="n">
        <v>42258.50222222223</v>
      </c>
      <c r="D6760" t="s">
        <v>22427</v>
      </c>
      <c r="E6760" t="s">
        <v>7186</v>
      </c>
      <c r="F6760" t="s">
        <v>22428</v>
      </c>
      <c r="G6760" t="s">
        <v>22429</v>
      </c>
      <c r="H6760" t="s">
        <v>22430</v>
      </c>
    </row>
    <row r="6761" spans="1:8">
      <c r="A6761" t="n">
        <v>6762</v>
      </c>
      <c r="B6761" t="s">
        <v>1</v>
      </c>
      <c r="C6761" s="1" t="n">
        <v>42440.92059027778</v>
      </c>
      <c r="D6761" t="s">
        <v>22431</v>
      </c>
      <c r="E6761" t="s">
        <v>22432</v>
      </c>
      <c r="F6761" t="s">
        <v>555</v>
      </c>
      <c r="G6761" t="s">
        <v>22433</v>
      </c>
      <c r="H6761" t="s">
        <v>22434</v>
      </c>
    </row>
    <row r="6762" spans="1:8">
      <c r="A6762" t="n">
        <v>6763</v>
      </c>
      <c r="B6762" t="s">
        <v>8</v>
      </c>
      <c r="C6762" s="1" t="n">
        <v>42159.57971064815</v>
      </c>
      <c r="D6762" t="s">
        <v>22435</v>
      </c>
      <c r="E6762" t="s">
        <v>9902</v>
      </c>
      <c r="F6762" t="s">
        <v>22436</v>
      </c>
      <c r="G6762" t="s">
        <v>22437</v>
      </c>
      <c r="H6762" t="s">
        <v>22438</v>
      </c>
    </row>
    <row r="6763" spans="1:8">
      <c r="A6763" t="n">
        <v>6764</v>
      </c>
      <c r="B6763" t="s">
        <v>8</v>
      </c>
      <c r="C6763" s="1" t="n">
        <v>41671.5209837963</v>
      </c>
      <c r="D6763" t="s">
        <v>22439</v>
      </c>
      <c r="E6763" t="s">
        <v>25</v>
      </c>
      <c r="F6763" t="s">
        <v>6203</v>
      </c>
      <c r="G6763" t="s">
        <v>22440</v>
      </c>
      <c r="H6763" t="s">
        <v>22441</v>
      </c>
    </row>
    <row r="6764" spans="1:8">
      <c r="A6764" t="n">
        <v>6765</v>
      </c>
      <c r="B6764" t="s">
        <v>8</v>
      </c>
      <c r="C6764" s="1" t="n">
        <v>42144.83476851852</v>
      </c>
      <c r="D6764" t="s">
        <v>22442</v>
      </c>
      <c r="E6764" t="s">
        <v>6763</v>
      </c>
      <c r="F6764" t="s">
        <v>6619</v>
      </c>
      <c r="G6764" t="s">
        <v>22443</v>
      </c>
      <c r="H6764" t="s">
        <v>22444</v>
      </c>
    </row>
    <row r="6765" spans="1:8">
      <c r="A6765" t="n">
        <v>6766</v>
      </c>
      <c r="B6765" t="s">
        <v>8</v>
      </c>
      <c r="C6765" s="1" t="n">
        <v>39444.79515046296</v>
      </c>
      <c r="D6765" t="s">
        <v>22445</v>
      </c>
      <c r="E6765" t="s">
        <v>1534</v>
      </c>
      <c r="F6765" t="s">
        <v>376</v>
      </c>
      <c r="G6765" t="s">
        <v>22446</v>
      </c>
      <c r="H6765" t="s">
        <v>22447</v>
      </c>
    </row>
    <row r="6766" spans="1:8">
      <c r="A6766" t="n">
        <v>6767</v>
      </c>
      <c r="B6766" t="s">
        <v>1</v>
      </c>
      <c r="C6766" s="1" t="n">
        <v>42305.68878472222</v>
      </c>
      <c r="D6766" t="s">
        <v>22448</v>
      </c>
      <c r="E6766" t="s">
        <v>22449</v>
      </c>
      <c r="F6766" t="s">
        <v>6747</v>
      </c>
      <c r="G6766" t="s">
        <v>22291</v>
      </c>
      <c r="H6766" t="s">
        <v>22450</v>
      </c>
    </row>
    <row r="6767" spans="1:8">
      <c r="A6767" t="n">
        <v>6768</v>
      </c>
      <c r="B6767" t="s">
        <v>8</v>
      </c>
      <c r="C6767" s="1" t="n">
        <v>41930.78594907407</v>
      </c>
      <c r="D6767" t="s">
        <v>22451</v>
      </c>
      <c r="E6767" t="s">
        <v>25</v>
      </c>
      <c r="F6767" t="s">
        <v>6529</v>
      </c>
      <c r="G6767" t="s">
        <v>9052</v>
      </c>
      <c r="H6767" t="s">
        <v>22452</v>
      </c>
    </row>
    <row r="6768" spans="1:8">
      <c r="A6768" t="n">
        <v>6769</v>
      </c>
      <c r="B6768" t="s">
        <v>8</v>
      </c>
      <c r="C6768" s="1" t="n">
        <v>42382.22928240741</v>
      </c>
      <c r="D6768" t="s">
        <v>22453</v>
      </c>
      <c r="E6768">
        <f>?utf-8?Q?The=20Summit=20Chair?= &lt;grandmasters2016@gmail.com&gt;</f>
        <v/>
      </c>
      <c r="F6768" t="s">
        <v>52</v>
      </c>
      <c r="G6768">
        <f>?utf-8?Q?Message=20by=20Ms.=20Debolina=20Partap=2C=20VP=20&amp;=20Head=20Legal=2C=20Wockhardt=20Group?=</f>
        <v/>
      </c>
      <c r="H6768" t="s">
        <v>22454</v>
      </c>
    </row>
    <row r="6769" spans="1:8">
      <c r="A6769" t="n">
        <v>6770</v>
      </c>
      <c r="B6769" t="s">
        <v>8</v>
      </c>
      <c r="C6769" s="1" t="n">
        <v>42318.78612268518</v>
      </c>
      <c r="D6769" t="s">
        <v>22455</v>
      </c>
      <c r="E6769" t="s">
        <v>6073</v>
      </c>
      <c r="F6769" t="s">
        <v>56</v>
      </c>
      <c r="G6769" t="s">
        <v>22456</v>
      </c>
      <c r="H6769" t="s">
        <v>22457</v>
      </c>
    </row>
    <row r="6770" spans="1:8">
      <c r="A6770" t="n">
        <v>6771</v>
      </c>
      <c r="B6770" t="s">
        <v>8</v>
      </c>
      <c r="C6770" s="1" t="n">
        <v>42404.0778587963</v>
      </c>
      <c r="D6770" t="s">
        <v>22458</v>
      </c>
      <c r="E6770" t="s">
        <v>10350</v>
      </c>
      <c r="F6770" t="s">
        <v>6259</v>
      </c>
      <c r="G6770" t="s">
        <v>22459</v>
      </c>
      <c r="H6770" t="s">
        <v>22460</v>
      </c>
    </row>
    <row r="6771" spans="1:8">
      <c r="A6771" t="n">
        <v>6772</v>
      </c>
      <c r="B6771" t="s">
        <v>1</v>
      </c>
      <c r="C6771" s="1" t="n">
        <v>42200.97244212963</v>
      </c>
      <c r="D6771" t="s">
        <v>22461</v>
      </c>
      <c r="E6771" t="s">
        <v>6554</v>
      </c>
      <c r="F6771" t="s">
        <v>30</v>
      </c>
      <c r="G6771" t="s">
        <v>22462</v>
      </c>
      <c r="H6771" t="s">
        <v>22463</v>
      </c>
    </row>
    <row r="6772" spans="1:8">
      <c r="A6772" t="n">
        <v>6773</v>
      </c>
      <c r="B6772" t="s">
        <v>1</v>
      </c>
      <c r="C6772" s="1" t="n">
        <v>42242.1165625</v>
      </c>
      <c r="D6772" t="s">
        <v>22464</v>
      </c>
      <c r="E6772" t="s">
        <v>132</v>
      </c>
      <c r="F6772" t="s">
        <v>262</v>
      </c>
      <c r="G6772" t="s">
        <v>22465</v>
      </c>
      <c r="H6772" t="s">
        <v>22466</v>
      </c>
    </row>
    <row r="6773" spans="1:8">
      <c r="A6773" t="n">
        <v>6774</v>
      </c>
      <c r="B6773" t="s">
        <v>1</v>
      </c>
      <c r="C6773" s="1" t="n">
        <v>42186.66152777777</v>
      </c>
      <c r="D6773" t="s">
        <v>22467</v>
      </c>
      <c r="E6773" t="s">
        <v>145</v>
      </c>
      <c r="F6773" t="s">
        <v>22468</v>
      </c>
      <c r="G6773" t="s">
        <v>22469</v>
      </c>
      <c r="H6773" t="s">
        <v>22470</v>
      </c>
    </row>
    <row r="6774" spans="1:8">
      <c r="A6774" t="n">
        <v>6775</v>
      </c>
      <c r="B6774" t="s">
        <v>8</v>
      </c>
      <c r="C6774" s="1" t="n">
        <v>40869.00493055556</v>
      </c>
      <c r="D6774" t="s">
        <v>22471</v>
      </c>
      <c r="E6774" t="s">
        <v>25</v>
      </c>
      <c r="F6774" t="s">
        <v>4576</v>
      </c>
      <c r="G6774" t="s">
        <v>22472</v>
      </c>
      <c r="H6774" t="s">
        <v>22473</v>
      </c>
    </row>
    <row r="6775" spans="1:8">
      <c r="A6775" t="n">
        <v>6776</v>
      </c>
      <c r="B6775" t="s">
        <v>8</v>
      </c>
      <c r="C6775" s="1" t="n">
        <v>42438.13719907407</v>
      </c>
      <c r="D6775" t="s">
        <v>22474</v>
      </c>
      <c r="E6775" t="s">
        <v>16117</v>
      </c>
      <c r="F6775" t="s">
        <v>25</v>
      </c>
      <c r="G6775" t="s">
        <v>22475</v>
      </c>
      <c r="H6775" t="s">
        <v>22476</v>
      </c>
    </row>
    <row r="6776" spans="1:8">
      <c r="A6776" t="n">
        <v>6777</v>
      </c>
      <c r="B6776" t="s">
        <v>8</v>
      </c>
      <c r="C6776" s="1" t="n">
        <v>42237.66756944444</v>
      </c>
      <c r="D6776" t="s">
        <v>22477</v>
      </c>
      <c r="E6776" t="s">
        <v>25</v>
      </c>
      <c r="F6776" t="s">
        <v>22478</v>
      </c>
      <c r="G6776" t="s">
        <v>22479</v>
      </c>
      <c r="H6776" t="s">
        <v>22480</v>
      </c>
    </row>
    <row r="6777" spans="1:8">
      <c r="A6777" t="n">
        <v>6778</v>
      </c>
      <c r="B6777" t="s">
        <v>8</v>
      </c>
      <c r="C6777" s="1" t="n">
        <v>41661.52037037037</v>
      </c>
      <c r="D6777" t="s">
        <v>22481</v>
      </c>
      <c r="E6777" t="s">
        <v>22482</v>
      </c>
      <c r="F6777" t="s">
        <v>22483</v>
      </c>
      <c r="G6777" t="s">
        <v>22484</v>
      </c>
      <c r="H6777" t="s">
        <v>22485</v>
      </c>
    </row>
    <row r="6778" spans="1:8">
      <c r="A6778" t="n">
        <v>6779</v>
      </c>
      <c r="B6778" t="s">
        <v>8</v>
      </c>
      <c r="C6778" s="1" t="n">
        <v>41649.39649305555</v>
      </c>
      <c r="D6778" t="s">
        <v>22486</v>
      </c>
      <c r="E6778" t="s">
        <v>7089</v>
      </c>
      <c r="F6778" t="s">
        <v>25</v>
      </c>
      <c r="G6778" t="s">
        <v>22487</v>
      </c>
      <c r="H6778" t="s">
        <v>22488</v>
      </c>
    </row>
    <row r="6779" spans="1:8">
      <c r="A6779" t="n">
        <v>6780</v>
      </c>
      <c r="B6779" t="s">
        <v>8</v>
      </c>
      <c r="C6779" s="1" t="n">
        <v>39743.02528935186</v>
      </c>
      <c r="D6779" t="s">
        <v>22489</v>
      </c>
      <c r="E6779" t="s">
        <v>56</v>
      </c>
      <c r="F6779" t="s">
        <v>6543</v>
      </c>
      <c r="G6779" t="s">
        <v>22490</v>
      </c>
      <c r="H6779" t="s">
        <v>22491</v>
      </c>
    </row>
    <row r="6780" spans="1:8">
      <c r="A6780" t="n">
        <v>6781</v>
      </c>
      <c r="B6780" t="s">
        <v>8</v>
      </c>
      <c r="C6780" s="1" t="n">
        <v>42072.73079861111</v>
      </c>
      <c r="D6780" t="s">
        <v>22492</v>
      </c>
      <c r="E6780" t="s">
        <v>7024</v>
      </c>
      <c r="F6780" t="s">
        <v>22493</v>
      </c>
      <c r="G6780">
        <f>?utf-8?B?UmU6IENhbGwgwq0gMTozMHBtIEVEVA==?=</f>
        <v/>
      </c>
      <c r="H6780" t="s">
        <v>22494</v>
      </c>
    </row>
    <row r="6781" spans="1:8">
      <c r="A6781" t="n">
        <v>6782</v>
      </c>
      <c r="B6781" t="s">
        <v>8</v>
      </c>
      <c r="C6781" s="1" t="n">
        <v>42174.95810185185</v>
      </c>
      <c r="D6781" t="s">
        <v>22495</v>
      </c>
      <c r="E6781" t="s">
        <v>9210</v>
      </c>
      <c r="F6781" t="s">
        <v>25</v>
      </c>
      <c r="G6781" t="s">
        <v>22496</v>
      </c>
      <c r="H6781" t="s">
        <v>22497</v>
      </c>
    </row>
    <row r="6782" spans="1:8">
      <c r="A6782" t="n">
        <v>6783</v>
      </c>
      <c r="B6782" t="s">
        <v>8</v>
      </c>
      <c r="C6782" s="1" t="n">
        <v>42354.00471064815</v>
      </c>
      <c r="D6782" t="s">
        <v>22498</v>
      </c>
      <c r="E6782" t="s">
        <v>7548</v>
      </c>
      <c r="F6782" t="s">
        <v>7549</v>
      </c>
      <c r="G6782" t="s">
        <v>22499</v>
      </c>
      <c r="H6782" t="s">
        <v>22500</v>
      </c>
    </row>
    <row r="6783" spans="1:8">
      <c r="A6783" t="n">
        <v>6784</v>
      </c>
      <c r="B6783" t="s">
        <v>8</v>
      </c>
      <c r="C6783" s="1" t="n">
        <v>42382.72344907407</v>
      </c>
      <c r="D6783" t="s">
        <v>22501</v>
      </c>
      <c r="E6783" t="s">
        <v>25</v>
      </c>
      <c r="F6783" t="s">
        <v>24</v>
      </c>
      <c r="G6783" t="s">
        <v>22502</v>
      </c>
      <c r="H6783" t="s">
        <v>22503</v>
      </c>
    </row>
    <row r="6784" spans="1:8">
      <c r="A6784" t="n">
        <v>6785</v>
      </c>
      <c r="B6784" t="s">
        <v>1</v>
      </c>
      <c r="C6784" s="1" t="n">
        <v>42426.82141203704</v>
      </c>
      <c r="D6784" t="s">
        <v>22504</v>
      </c>
      <c r="E6784" t="s">
        <v>7427</v>
      </c>
      <c r="F6784" t="s">
        <v>7428</v>
      </c>
      <c r="G6784" t="s">
        <v>6737</v>
      </c>
      <c r="H6784" t="s">
        <v>22505</v>
      </c>
    </row>
    <row r="6785" spans="1:8">
      <c r="A6785" t="n">
        <v>6786</v>
      </c>
      <c r="B6785" t="s">
        <v>8</v>
      </c>
      <c r="C6785" s="1" t="n">
        <v>39611.8046875</v>
      </c>
      <c r="D6785" t="s">
        <v>22506</v>
      </c>
      <c r="E6785" t="s">
        <v>3272</v>
      </c>
      <c r="F6785" t="s">
        <v>17755</v>
      </c>
      <c r="G6785" t="s">
        <v>22507</v>
      </c>
      <c r="H6785" t="s">
        <v>22508</v>
      </c>
    </row>
    <row r="6786" spans="1:8">
      <c r="A6786" t="n">
        <v>6787</v>
      </c>
      <c r="B6786" t="s">
        <v>8</v>
      </c>
      <c r="C6786" s="1" t="n">
        <v>42050.80521990741</v>
      </c>
      <c r="D6786" t="s">
        <v>22509</v>
      </c>
      <c r="E6786" t="s">
        <v>16728</v>
      </c>
      <c r="F6786" t="s">
        <v>48</v>
      </c>
      <c r="G6786" t="s">
        <v>22510</v>
      </c>
      <c r="H6786" t="s">
        <v>22511</v>
      </c>
    </row>
    <row r="6787" spans="1:8">
      <c r="A6787" t="n">
        <v>6788</v>
      </c>
      <c r="B6787" t="s">
        <v>1</v>
      </c>
      <c r="C6787" s="1" t="n">
        <v>42353.00168981482</v>
      </c>
      <c r="D6787" t="s">
        <v>22512</v>
      </c>
      <c r="E6787" t="s">
        <v>145</v>
      </c>
      <c r="F6787" t="s">
        <v>394</v>
      </c>
      <c r="G6787" t="s">
        <v>22513</v>
      </c>
      <c r="H6787" t="s">
        <v>22514</v>
      </c>
    </row>
    <row r="6788" spans="1:8">
      <c r="A6788" t="n">
        <v>6789</v>
      </c>
      <c r="B6788" t="s">
        <v>8</v>
      </c>
      <c r="C6788" s="1" t="n">
        <v>40493.61537037037</v>
      </c>
      <c r="D6788" t="s">
        <v>22515</v>
      </c>
      <c r="E6788" t="s">
        <v>2032</v>
      </c>
      <c r="F6788" t="s">
        <v>20</v>
      </c>
      <c r="G6788" t="s">
        <v>22516</v>
      </c>
      <c r="H6788" t="s">
        <v>22517</v>
      </c>
    </row>
    <row r="6789" spans="1:8">
      <c r="A6789" t="n">
        <v>6790</v>
      </c>
      <c r="B6789" t="s">
        <v>8</v>
      </c>
      <c r="C6789" s="1" t="n">
        <v>41834.68480324074</v>
      </c>
      <c r="D6789" t="s">
        <v>22518</v>
      </c>
      <c r="E6789" t="s">
        <v>9142</v>
      </c>
      <c r="F6789" t="s">
        <v>22519</v>
      </c>
      <c r="G6789" t="s">
        <v>22520</v>
      </c>
      <c r="H6789" t="s">
        <v>22521</v>
      </c>
    </row>
    <row r="6790" spans="1:8">
      <c r="A6790" t="n">
        <v>6791</v>
      </c>
      <c r="B6790" t="s">
        <v>8</v>
      </c>
      <c r="C6790" s="1" t="n">
        <v>39772.66819444444</v>
      </c>
      <c r="D6790" t="s">
        <v>22522</v>
      </c>
      <c r="E6790" t="s">
        <v>1808</v>
      </c>
      <c r="F6790" t="s">
        <v>387</v>
      </c>
      <c r="G6790" t="s">
        <v>22523</v>
      </c>
      <c r="H6790" t="s">
        <v>22524</v>
      </c>
    </row>
    <row r="6791" spans="1:8">
      <c r="A6791" t="n">
        <v>6792</v>
      </c>
      <c r="B6791" t="s">
        <v>8</v>
      </c>
      <c r="C6791" s="1" t="n">
        <v>39650.56148148148</v>
      </c>
      <c r="D6791" t="s">
        <v>22525</v>
      </c>
      <c r="E6791" t="s">
        <v>768</v>
      </c>
      <c r="F6791" t="s">
        <v>283</v>
      </c>
      <c r="G6791" t="s">
        <v>22526</v>
      </c>
      <c r="H6791" t="s">
        <v>22527</v>
      </c>
    </row>
    <row r="6792" spans="1:8">
      <c r="A6792" t="n">
        <v>6793</v>
      </c>
      <c r="B6792" t="s">
        <v>8</v>
      </c>
    </row>
    <row r="6793" spans="1:8">
      <c r="A6793" t="n">
        <v>6794</v>
      </c>
      <c r="B6793" t="s">
        <v>8</v>
      </c>
      <c r="C6793" s="1" t="n">
        <v>42431.06805555556</v>
      </c>
      <c r="D6793" t="s">
        <v>22528</v>
      </c>
      <c r="E6793" t="s">
        <v>8638</v>
      </c>
      <c r="F6793" t="s">
        <v>8639</v>
      </c>
      <c r="G6793" t="s"/>
      <c r="H6793" t="s">
        <v>22529</v>
      </c>
    </row>
    <row r="6794" spans="1:8">
      <c r="A6794" t="n">
        <v>6795</v>
      </c>
      <c r="B6794" t="s">
        <v>8</v>
      </c>
      <c r="C6794" s="1" t="n">
        <v>42250.11288194444</v>
      </c>
      <c r="D6794" t="s">
        <v>22530</v>
      </c>
      <c r="E6794" t="s">
        <v>22531</v>
      </c>
      <c r="F6794" t="s">
        <v>25</v>
      </c>
      <c r="G6794" t="s">
        <v>22532</v>
      </c>
      <c r="H6794" t="s">
        <v>22533</v>
      </c>
    </row>
    <row r="6795" spans="1:8">
      <c r="A6795" t="n">
        <v>6796</v>
      </c>
      <c r="B6795" t="s">
        <v>8</v>
      </c>
      <c r="C6795" s="1" t="n">
        <v>42020.65996527778</v>
      </c>
      <c r="D6795" t="s">
        <v>22534</v>
      </c>
      <c r="E6795" t="s">
        <v>20891</v>
      </c>
      <c r="F6795" t="s">
        <v>22535</v>
      </c>
      <c r="G6795" t="s">
        <v>22536</v>
      </c>
      <c r="H6795" t="s">
        <v>22537</v>
      </c>
    </row>
    <row r="6796" spans="1:8">
      <c r="A6796" t="n">
        <v>6797</v>
      </c>
      <c r="B6796" t="s">
        <v>8</v>
      </c>
      <c r="C6796" s="1" t="n">
        <v>41255.83670138889</v>
      </c>
      <c r="D6796" t="s">
        <v>22538</v>
      </c>
      <c r="E6796" t="s">
        <v>19644</v>
      </c>
      <c r="F6796" t="s">
        <v>56</v>
      </c>
      <c r="G6796" t="s">
        <v>22539</v>
      </c>
      <c r="H6796" t="s">
        <v>22540</v>
      </c>
    </row>
    <row r="6797" spans="1:8">
      <c r="A6797" t="n">
        <v>6798</v>
      </c>
      <c r="B6797" t="s">
        <v>8</v>
      </c>
      <c r="C6797" s="1" t="n">
        <v>42432.78650462963</v>
      </c>
      <c r="D6797" t="s">
        <v>22541</v>
      </c>
      <c r="E6797" t="s">
        <v>22542</v>
      </c>
      <c r="F6797" t="s">
        <v>52</v>
      </c>
      <c r="G6797" t="s">
        <v>22543</v>
      </c>
      <c r="H6797" t="s">
        <v>22544</v>
      </c>
    </row>
    <row r="6798" spans="1:8">
      <c r="A6798" t="n">
        <v>6799</v>
      </c>
      <c r="B6798" t="s">
        <v>8</v>
      </c>
      <c r="C6798" s="1" t="n">
        <v>42178.86452546297</v>
      </c>
      <c r="D6798" t="s">
        <v>22545</v>
      </c>
      <c r="E6798" t="s">
        <v>7780</v>
      </c>
      <c r="F6798" t="s">
        <v>25</v>
      </c>
      <c r="G6798" t="s">
        <v>22546</v>
      </c>
      <c r="H6798" t="s">
        <v>22547</v>
      </c>
    </row>
    <row r="6799" spans="1:8">
      <c r="A6799" t="n">
        <v>6800</v>
      </c>
      <c r="B6799" t="s">
        <v>1</v>
      </c>
      <c r="C6799" s="1" t="n">
        <v>42203.98724537037</v>
      </c>
      <c r="D6799" t="s">
        <v>22548</v>
      </c>
      <c r="E6799" t="s">
        <v>8361</v>
      </c>
      <c r="F6799" t="s">
        <v>25</v>
      </c>
      <c r="G6799" t="s">
        <v>22549</v>
      </c>
      <c r="H6799" t="s">
        <v>22550</v>
      </c>
    </row>
    <row r="6800" spans="1:8">
      <c r="A6800" t="n">
        <v>6801</v>
      </c>
      <c r="B6800" t="s">
        <v>1</v>
      </c>
      <c r="C6800" s="1" t="n">
        <v>42436.97320601852</v>
      </c>
      <c r="D6800" t="s">
        <v>22551</v>
      </c>
      <c r="E6800" t="s">
        <v>12405</v>
      </c>
      <c r="F6800" t="s">
        <v>6901</v>
      </c>
      <c r="G6800" t="s">
        <v>22552</v>
      </c>
      <c r="H6800" t="s">
        <v>22553</v>
      </c>
    </row>
    <row r="6801" spans="1:8">
      <c r="A6801" t="n">
        <v>6802</v>
      </c>
      <c r="B6801" t="s">
        <v>8</v>
      </c>
      <c r="C6801" s="1" t="n">
        <v>42316.79233796296</v>
      </c>
      <c r="D6801" t="s">
        <v>22554</v>
      </c>
      <c r="E6801" t="s">
        <v>13009</v>
      </c>
      <c r="F6801" t="s">
        <v>25</v>
      </c>
      <c r="G6801" t="s">
        <v>22555</v>
      </c>
      <c r="H6801" t="s">
        <v>22556</v>
      </c>
    </row>
    <row r="6802" spans="1:8">
      <c r="A6802" t="n">
        <v>6803</v>
      </c>
      <c r="B6802" t="s">
        <v>8</v>
      </c>
      <c r="C6802" s="1" t="n">
        <v>39963.05708333333</v>
      </c>
      <c r="D6802" t="s">
        <v>22557</v>
      </c>
      <c r="E6802" t="s">
        <v>1159</v>
      </c>
      <c r="F6802" t="s">
        <v>6450</v>
      </c>
      <c r="G6802" t="s">
        <v>22558</v>
      </c>
      <c r="H6802" t="s">
        <v>22559</v>
      </c>
    </row>
    <row r="6803" spans="1:8">
      <c r="A6803" t="n">
        <v>6804</v>
      </c>
      <c r="B6803" t="s">
        <v>8</v>
      </c>
      <c r="C6803" s="1" t="n">
        <v>42383.7915625</v>
      </c>
      <c r="D6803" t="s">
        <v>22560</v>
      </c>
      <c r="E6803" t="s">
        <v>20728</v>
      </c>
      <c r="F6803" t="s">
        <v>25</v>
      </c>
      <c r="G6803" t="s">
        <v>22561</v>
      </c>
      <c r="H6803" t="s">
        <v>22562</v>
      </c>
    </row>
    <row r="6804" spans="1:8">
      <c r="A6804" t="n">
        <v>6805</v>
      </c>
      <c r="B6804" t="s">
        <v>1</v>
      </c>
      <c r="C6804" s="1" t="n">
        <v>42104.74606481481</v>
      </c>
      <c r="D6804" t="s">
        <v>22563</v>
      </c>
      <c r="E6804" t="s">
        <v>12252</v>
      </c>
      <c r="F6804" t="s">
        <v>25</v>
      </c>
      <c r="G6804" t="s">
        <v>22564</v>
      </c>
      <c r="H6804" t="s">
        <v>22565</v>
      </c>
    </row>
    <row r="6805" spans="1:8">
      <c r="A6805" t="n">
        <v>6806</v>
      </c>
      <c r="B6805" t="s">
        <v>8</v>
      </c>
      <c r="C6805" s="1" t="n">
        <v>42124.75237268519</v>
      </c>
      <c r="D6805" t="s">
        <v>22566</v>
      </c>
      <c r="E6805" t="s">
        <v>5580</v>
      </c>
      <c r="F6805" t="s">
        <v>20329</v>
      </c>
      <c r="G6805" t="s">
        <v>22567</v>
      </c>
      <c r="H6805" t="s">
        <v>22568</v>
      </c>
    </row>
    <row r="6806" spans="1:8">
      <c r="A6806" t="n">
        <v>6807</v>
      </c>
      <c r="B6806" t="s">
        <v>8</v>
      </c>
      <c r="C6806" s="1" t="n">
        <v>42350.6877662037</v>
      </c>
      <c r="D6806" t="s">
        <v>22569</v>
      </c>
      <c r="E6806" t="s">
        <v>6675</v>
      </c>
      <c r="F6806" t="s">
        <v>1264</v>
      </c>
      <c r="G6806" t="s">
        <v>22570</v>
      </c>
      <c r="H6806" t="s">
        <v>22571</v>
      </c>
    </row>
    <row r="6807" spans="1:8">
      <c r="A6807" t="n">
        <v>6808</v>
      </c>
      <c r="B6807" t="s">
        <v>1</v>
      </c>
      <c r="C6807" s="1" t="n">
        <v>42109.92664351852</v>
      </c>
      <c r="D6807" t="s">
        <v>22572</v>
      </c>
      <c r="E6807" t="s">
        <v>1144</v>
      </c>
      <c r="F6807" t="s">
        <v>493</v>
      </c>
      <c r="G6807" t="s">
        <v>22573</v>
      </c>
      <c r="H6807" t="s">
        <v>22574</v>
      </c>
    </row>
    <row r="6808" spans="1:8">
      <c r="A6808" t="n">
        <v>6809</v>
      </c>
      <c r="B6808" t="s">
        <v>8</v>
      </c>
      <c r="C6808" s="1" t="n">
        <v>42406.71101851852</v>
      </c>
      <c r="D6808" t="s">
        <v>22575</v>
      </c>
      <c r="E6808" t="s">
        <v>8424</v>
      </c>
      <c r="F6808" t="s">
        <v>25</v>
      </c>
      <c r="G6808" t="s">
        <v>22576</v>
      </c>
      <c r="H6808" t="s">
        <v>22577</v>
      </c>
    </row>
    <row r="6809" spans="1:8">
      <c r="A6809" t="n">
        <v>6810</v>
      </c>
      <c r="B6809" t="s">
        <v>8</v>
      </c>
      <c r="C6809" s="1" t="n">
        <v>42111.72587962963</v>
      </c>
      <c r="D6809" t="s">
        <v>22578</v>
      </c>
      <c r="E6809" t="s">
        <v>25</v>
      </c>
      <c r="F6809" t="s">
        <v>22579</v>
      </c>
      <c r="G6809" t="s">
        <v>22580</v>
      </c>
      <c r="H6809" t="s">
        <v>22581</v>
      </c>
    </row>
    <row r="6810" spans="1:8">
      <c r="A6810" t="n">
        <v>6811</v>
      </c>
      <c r="B6810" t="s">
        <v>8</v>
      </c>
      <c r="C6810" s="1" t="n">
        <v>42281.07388888889</v>
      </c>
      <c r="D6810" t="s">
        <v>22582</v>
      </c>
      <c r="E6810" t="s">
        <v>24</v>
      </c>
      <c r="F6810" t="s">
        <v>25</v>
      </c>
      <c r="G6810" t="s">
        <v>22583</v>
      </c>
      <c r="H6810" t="s">
        <v>22584</v>
      </c>
    </row>
    <row r="6811" spans="1:8">
      <c r="A6811" t="n">
        <v>6812</v>
      </c>
      <c r="B6811" t="s">
        <v>1</v>
      </c>
      <c r="C6811" s="1" t="n">
        <v>42262.80023148148</v>
      </c>
      <c r="D6811" t="s">
        <v>22585</v>
      </c>
      <c r="E6811" t="s">
        <v>12468</v>
      </c>
      <c r="F6811" t="s">
        <v>22586</v>
      </c>
      <c r="G6811" t="s">
        <v>22587</v>
      </c>
      <c r="H6811" t="s">
        <v>22588</v>
      </c>
    </row>
    <row r="6812" spans="1:8">
      <c r="A6812" t="n">
        <v>6813</v>
      </c>
      <c r="B6812" t="s">
        <v>8</v>
      </c>
      <c r="C6812" s="1" t="n">
        <v>41719.6958912037</v>
      </c>
      <c r="D6812" t="s">
        <v>22589</v>
      </c>
      <c r="E6812" t="s">
        <v>22590</v>
      </c>
      <c r="F6812" t="s">
        <v>22591</v>
      </c>
      <c r="G6812" t="s">
        <v>22592</v>
      </c>
      <c r="H6812" t="s">
        <v>22593</v>
      </c>
    </row>
    <row r="6813" spans="1:8">
      <c r="A6813" t="n">
        <v>6814</v>
      </c>
      <c r="B6813" t="s">
        <v>1</v>
      </c>
      <c r="C6813" s="1" t="n">
        <v>42309.68568287037</v>
      </c>
      <c r="D6813" t="s">
        <v>22594</v>
      </c>
      <c r="E6813" t="s">
        <v>7956</v>
      </c>
      <c r="F6813" t="s">
        <v>56</v>
      </c>
      <c r="G6813" t="s">
        <v>22595</v>
      </c>
      <c r="H6813" t="s">
        <v>22596</v>
      </c>
    </row>
    <row r="6814" spans="1:8">
      <c r="A6814" t="n">
        <v>6815</v>
      </c>
      <c r="B6814" t="s">
        <v>8</v>
      </c>
      <c r="C6814" s="1" t="n">
        <v>42103.85313657407</v>
      </c>
      <c r="D6814" t="s">
        <v>22597</v>
      </c>
      <c r="E6814" t="s">
        <v>25</v>
      </c>
      <c r="F6814" t="s">
        <v>22598</v>
      </c>
      <c r="G6814" t="s">
        <v>22599</v>
      </c>
      <c r="H6814" t="s">
        <v>22600</v>
      </c>
    </row>
    <row r="6815" spans="1:8">
      <c r="A6815" t="n">
        <v>6816</v>
      </c>
      <c r="B6815" t="s">
        <v>8</v>
      </c>
      <c r="C6815" s="1" t="n">
        <v>42072.84216435185</v>
      </c>
      <c r="D6815" t="s">
        <v>22601</v>
      </c>
      <c r="E6815" t="s">
        <v>7024</v>
      </c>
      <c r="F6815" t="s">
        <v>22602</v>
      </c>
      <c r="G6815" t="s">
        <v>22603</v>
      </c>
      <c r="H6815" t="s">
        <v>22604</v>
      </c>
    </row>
    <row r="6816" spans="1:8">
      <c r="A6816" t="n">
        <v>6817</v>
      </c>
      <c r="B6816" t="s">
        <v>1</v>
      </c>
      <c r="C6816" s="1" t="n">
        <v>42198.11037037037</v>
      </c>
      <c r="D6816" t="s">
        <v>22605</v>
      </c>
      <c r="E6816" t="s">
        <v>6554</v>
      </c>
      <c r="F6816" t="s">
        <v>132</v>
      </c>
      <c r="G6816" t="s">
        <v>22606</v>
      </c>
      <c r="H6816" t="s">
        <v>22607</v>
      </c>
    </row>
    <row r="6817" spans="1:8">
      <c r="A6817" t="n">
        <v>6818</v>
      </c>
      <c r="B6817" t="s">
        <v>1</v>
      </c>
      <c r="C6817" s="1" t="n">
        <v>41282.21916666667</v>
      </c>
      <c r="D6817" t="s">
        <v>22608</v>
      </c>
      <c r="E6817" t="s">
        <v>22609</v>
      </c>
      <c r="F6817" t="s">
        <v>56</v>
      </c>
      <c r="G6817" t="s">
        <v>22610</v>
      </c>
      <c r="H6817" t="s">
        <v>22611</v>
      </c>
    </row>
    <row r="6818" spans="1:8">
      <c r="A6818" t="n">
        <v>6819</v>
      </c>
      <c r="B6818" t="s">
        <v>8</v>
      </c>
      <c r="C6818" s="1" t="n">
        <v>41924.77048611111</v>
      </c>
      <c r="D6818" t="s">
        <v>22612</v>
      </c>
      <c r="E6818" t="s">
        <v>19946</v>
      </c>
      <c r="F6818" t="s">
        <v>6203</v>
      </c>
      <c r="G6818" t="s">
        <v>22613</v>
      </c>
      <c r="H6818" t="s">
        <v>22614</v>
      </c>
    </row>
    <row r="6819" spans="1:8">
      <c r="A6819" t="n">
        <v>6820</v>
      </c>
      <c r="B6819" t="s">
        <v>8</v>
      </c>
      <c r="C6819" s="1" t="n">
        <v>42285.87736111111</v>
      </c>
      <c r="D6819" t="s">
        <v>22615</v>
      </c>
      <c r="E6819" t="s">
        <v>22616</v>
      </c>
      <c r="F6819" t="s">
        <v>25</v>
      </c>
      <c r="G6819" t="s">
        <v>22617</v>
      </c>
      <c r="H6819" t="s">
        <v>22618</v>
      </c>
    </row>
    <row r="6820" spans="1:8">
      <c r="A6820" t="n">
        <v>6821</v>
      </c>
      <c r="B6820" t="s">
        <v>8</v>
      </c>
      <c r="C6820" s="1" t="n">
        <v>42126.59703703703</v>
      </c>
      <c r="D6820" t="s">
        <v>22619</v>
      </c>
      <c r="E6820" t="s">
        <v>146</v>
      </c>
      <c r="F6820" t="s">
        <v>25</v>
      </c>
      <c r="G6820" t="s">
        <v>7762</v>
      </c>
      <c r="H6820" t="s">
        <v>22620</v>
      </c>
    </row>
    <row r="6821" spans="1:8">
      <c r="A6821" t="n">
        <v>6822</v>
      </c>
      <c r="B6821" t="s">
        <v>1</v>
      </c>
      <c r="C6821" s="1" t="n">
        <v>41754.11315972222</v>
      </c>
      <c r="D6821" t="s">
        <v>22621</v>
      </c>
      <c r="E6821" t="s">
        <v>6547</v>
      </c>
      <c r="F6821" t="s">
        <v>25</v>
      </c>
      <c r="G6821" t="s">
        <v>6548</v>
      </c>
      <c r="H6821" t="s">
        <v>22622</v>
      </c>
    </row>
    <row r="6822" spans="1:8">
      <c r="A6822" t="n">
        <v>6823</v>
      </c>
      <c r="B6822" t="s">
        <v>8</v>
      </c>
      <c r="C6822" s="1" t="n">
        <v>42256.97935185185</v>
      </c>
      <c r="D6822" t="s">
        <v>22623</v>
      </c>
      <c r="E6822" t="s">
        <v>25</v>
      </c>
      <c r="F6822" t="s">
        <v>6747</v>
      </c>
      <c r="G6822" t="s">
        <v>22624</v>
      </c>
      <c r="H6822" t="s">
        <v>22625</v>
      </c>
    </row>
    <row r="6823" spans="1:8">
      <c r="A6823" t="n">
        <v>6824</v>
      </c>
      <c r="B6823" t="s">
        <v>8</v>
      </c>
      <c r="C6823" s="1" t="n">
        <v>42123.63605324074</v>
      </c>
      <c r="D6823" t="s">
        <v>22626</v>
      </c>
      <c r="E6823" t="s">
        <v>22627</v>
      </c>
      <c r="F6823" t="s">
        <v>22628</v>
      </c>
      <c r="G6823" t="s">
        <v>22629</v>
      </c>
      <c r="H6823" t="s">
        <v>22630</v>
      </c>
    </row>
    <row r="6824" spans="1:8">
      <c r="A6824" t="n">
        <v>6825</v>
      </c>
      <c r="B6824" t="s">
        <v>8</v>
      </c>
      <c r="C6824" s="1" t="n">
        <v>39591.84649305556</v>
      </c>
      <c r="D6824" t="s">
        <v>22631</v>
      </c>
      <c r="E6824" t="s">
        <v>926</v>
      </c>
      <c r="F6824" t="s">
        <v>20</v>
      </c>
      <c r="G6824" t="s">
        <v>22632</v>
      </c>
      <c r="H6824" t="s">
        <v>22633</v>
      </c>
    </row>
    <row r="6825" spans="1:8">
      <c r="A6825" t="n">
        <v>6826</v>
      </c>
      <c r="B6825" t="s">
        <v>8</v>
      </c>
      <c r="C6825" s="1" t="n">
        <v>42003.84451388889</v>
      </c>
      <c r="D6825" t="s">
        <v>22634</v>
      </c>
      <c r="E6825" t="s">
        <v>4012</v>
      </c>
      <c r="F6825" t="s">
        <v>4013</v>
      </c>
      <c r="G6825" t="s">
        <v>22635</v>
      </c>
      <c r="H6825" t="s">
        <v>22636</v>
      </c>
    </row>
    <row r="6826" spans="1:8">
      <c r="A6826" t="n">
        <v>6827</v>
      </c>
      <c r="B6826" t="s">
        <v>8</v>
      </c>
      <c r="C6826" s="1" t="n">
        <v>42215.74859953704</v>
      </c>
      <c r="D6826" t="s">
        <v>22637</v>
      </c>
      <c r="E6826" t="s">
        <v>8406</v>
      </c>
      <c r="F6826" t="s">
        <v>22638</v>
      </c>
      <c r="G6826" t="s">
        <v>22639</v>
      </c>
      <c r="H6826" t="s">
        <v>22640</v>
      </c>
    </row>
    <row r="6827" spans="1:8">
      <c r="A6827" t="n">
        <v>6828</v>
      </c>
      <c r="B6827" t="s">
        <v>8</v>
      </c>
      <c r="C6827" s="1" t="n">
        <v>41628.84969907408</v>
      </c>
      <c r="D6827" t="s">
        <v>22641</v>
      </c>
      <c r="E6827" t="s">
        <v>22642</v>
      </c>
      <c r="F6827" t="s">
        <v>376</v>
      </c>
      <c r="G6827" t="s">
        <v>22643</v>
      </c>
      <c r="H6827" t="s">
        <v>22644</v>
      </c>
    </row>
    <row r="6828" spans="1:8">
      <c r="A6828" t="n">
        <v>6829</v>
      </c>
      <c r="B6828" t="s">
        <v>8</v>
      </c>
      <c r="C6828" s="1" t="n">
        <v>41690.79725694445</v>
      </c>
      <c r="D6828" t="s">
        <v>22645</v>
      </c>
      <c r="E6828" t="s">
        <v>25</v>
      </c>
      <c r="F6828" t="s">
        <v>7471</v>
      </c>
      <c r="G6828" t="s">
        <v>22646</v>
      </c>
      <c r="H6828" t="s">
        <v>22647</v>
      </c>
    </row>
    <row r="6829" spans="1:8">
      <c r="A6829" t="n">
        <v>6830</v>
      </c>
      <c r="B6829" t="s">
        <v>8</v>
      </c>
      <c r="C6829" s="1" t="n">
        <v>41991.1490625</v>
      </c>
      <c r="D6829" t="s">
        <v>22648</v>
      </c>
      <c r="E6829" t="s">
        <v>7024</v>
      </c>
      <c r="F6829" t="s">
        <v>22649</v>
      </c>
      <c r="G6829" t="s">
        <v>22650</v>
      </c>
      <c r="H6829" t="s">
        <v>22651</v>
      </c>
    </row>
    <row r="6830" spans="1:8">
      <c r="A6830" t="n">
        <v>6831</v>
      </c>
      <c r="B6830" t="s">
        <v>8</v>
      </c>
      <c r="C6830" s="1" t="n">
        <v>41651.61868055556</v>
      </c>
      <c r="D6830" t="s">
        <v>22652</v>
      </c>
      <c r="E6830" t="s">
        <v>179</v>
      </c>
      <c r="F6830" t="s">
        <v>387</v>
      </c>
      <c r="G6830" t="s">
        <v>22653</v>
      </c>
      <c r="H6830" t="s">
        <v>22654</v>
      </c>
    </row>
    <row r="6831" spans="1:8">
      <c r="A6831" t="n">
        <v>6832</v>
      </c>
      <c r="B6831" t="s">
        <v>8</v>
      </c>
      <c r="C6831" s="1" t="n">
        <v>41941.0384837963</v>
      </c>
      <c r="D6831" t="s">
        <v>22655</v>
      </c>
      <c r="E6831" t="s">
        <v>22656</v>
      </c>
      <c r="F6831" t="s">
        <v>555</v>
      </c>
      <c r="G6831" t="s">
        <v>22657</v>
      </c>
      <c r="H6831" t="s">
        <v>22658</v>
      </c>
    </row>
    <row r="6832" spans="1:8">
      <c r="A6832" t="n">
        <v>6833</v>
      </c>
      <c r="B6832" t="s">
        <v>1</v>
      </c>
      <c r="C6832" s="1" t="n">
        <v>42271.9218287037</v>
      </c>
      <c r="D6832" t="s">
        <v>22659</v>
      </c>
      <c r="E6832" t="s">
        <v>24</v>
      </c>
      <c r="F6832" t="s">
        <v>25</v>
      </c>
      <c r="G6832" t="s">
        <v>10581</v>
      </c>
      <c r="H6832" t="s">
        <v>22660</v>
      </c>
    </row>
    <row r="6833" spans="1:8">
      <c r="A6833" t="n">
        <v>6834</v>
      </c>
      <c r="B6833" t="s">
        <v>8</v>
      </c>
      <c r="C6833" s="1" t="n">
        <v>42226.03554398148</v>
      </c>
      <c r="D6833" t="s">
        <v>22661</v>
      </c>
      <c r="E6833" t="s">
        <v>16297</v>
      </c>
      <c r="F6833" t="s">
        <v>132</v>
      </c>
      <c r="G6833" t="s">
        <v>12402</v>
      </c>
      <c r="H6833" t="s">
        <v>22662</v>
      </c>
    </row>
    <row r="6834" spans="1:8">
      <c r="A6834" t="n">
        <v>6835</v>
      </c>
      <c r="B6834" t="s">
        <v>8</v>
      </c>
      <c r="C6834" s="1" t="n">
        <v>42177.01166666667</v>
      </c>
      <c r="D6834" t="s">
        <v>22663</v>
      </c>
      <c r="E6834" t="s">
        <v>132</v>
      </c>
      <c r="F6834" t="s">
        <v>22664</v>
      </c>
      <c r="G6834" t="s">
        <v>22665</v>
      </c>
      <c r="H6834" t="s">
        <v>22666</v>
      </c>
    </row>
    <row r="6835" spans="1:8">
      <c r="A6835" t="n">
        <v>6836</v>
      </c>
      <c r="B6835" t="s">
        <v>8</v>
      </c>
      <c r="C6835" s="1" t="n">
        <v>39481.1591087963</v>
      </c>
      <c r="D6835" t="s">
        <v>22667</v>
      </c>
      <c r="E6835" t="s">
        <v>1892</v>
      </c>
      <c r="F6835" t="s">
        <v>22668</v>
      </c>
      <c r="G6835" t="s">
        <v>22669</v>
      </c>
      <c r="H6835" t="s">
        <v>22670</v>
      </c>
    </row>
    <row r="6836" spans="1:8">
      <c r="A6836" t="n">
        <v>6837</v>
      </c>
      <c r="B6836" t="s">
        <v>8</v>
      </c>
      <c r="C6836" s="1" t="n">
        <v>39582.96953703704</v>
      </c>
      <c r="D6836" t="s">
        <v>22671</v>
      </c>
      <c r="E6836" t="s">
        <v>20750</v>
      </c>
      <c r="F6836" t="s">
        <v>56</v>
      </c>
      <c r="G6836" t="s">
        <v>20751</v>
      </c>
      <c r="H6836" t="s">
        <v>22672</v>
      </c>
    </row>
    <row r="6837" spans="1:8">
      <c r="A6837" t="n">
        <v>6838</v>
      </c>
      <c r="B6837" t="s">
        <v>8</v>
      </c>
      <c r="C6837" s="1" t="n">
        <v>42151.72574074074</v>
      </c>
      <c r="D6837" t="s">
        <v>22673</v>
      </c>
      <c r="E6837" t="s">
        <v>22674</v>
      </c>
      <c r="F6837" t="s">
        <v>6619</v>
      </c>
      <c r="G6837" t="s">
        <v>22675</v>
      </c>
      <c r="H6837" t="s">
        <v>22676</v>
      </c>
    </row>
    <row r="6838" spans="1:8">
      <c r="A6838" t="n">
        <v>6839</v>
      </c>
      <c r="B6838" t="s">
        <v>8</v>
      </c>
      <c r="C6838" s="1" t="n">
        <v>42057.00625</v>
      </c>
      <c r="D6838" t="s">
        <v>22677</v>
      </c>
      <c r="E6838" t="s">
        <v>6629</v>
      </c>
      <c r="F6838" t="s">
        <v>22678</v>
      </c>
      <c r="G6838" t="s">
        <v>22679</v>
      </c>
      <c r="H6838" t="s">
        <v>22680</v>
      </c>
    </row>
    <row r="6839" spans="1:8">
      <c r="A6839" t="n">
        <v>6840</v>
      </c>
      <c r="B6839" t="s">
        <v>1</v>
      </c>
      <c r="C6839" s="1" t="n">
        <v>42302.96267361111</v>
      </c>
      <c r="D6839" t="s">
        <v>22681</v>
      </c>
      <c r="E6839" t="s">
        <v>146</v>
      </c>
      <c r="F6839" t="s">
        <v>16031</v>
      </c>
      <c r="G6839" t="s">
        <v>16032</v>
      </c>
      <c r="H6839" t="s">
        <v>22682</v>
      </c>
    </row>
    <row r="6840" spans="1:8">
      <c r="A6840" t="n">
        <v>6841</v>
      </c>
      <c r="B6840" t="s">
        <v>8</v>
      </c>
      <c r="C6840" s="1" t="n">
        <v>41835.87708333333</v>
      </c>
      <c r="D6840" t="s">
        <v>22683</v>
      </c>
      <c r="E6840" t="s">
        <v>22684</v>
      </c>
      <c r="F6840" t="s">
        <v>25</v>
      </c>
      <c r="G6840" t="s">
        <v>22685</v>
      </c>
      <c r="H6840" t="s">
        <v>22686</v>
      </c>
    </row>
    <row r="6841" spans="1:8">
      <c r="A6841" t="n">
        <v>6842</v>
      </c>
      <c r="B6841" t="s">
        <v>8</v>
      </c>
      <c r="C6841" s="1" t="n">
        <v>41925.14236111111</v>
      </c>
      <c r="D6841" t="s">
        <v>22687</v>
      </c>
      <c r="E6841" t="s">
        <v>22688</v>
      </c>
      <c r="F6841" t="s">
        <v>555</v>
      </c>
      <c r="G6841" t="s">
        <v>22689</v>
      </c>
      <c r="H6841" t="s">
        <v>22690</v>
      </c>
    </row>
    <row r="6842" spans="1:8">
      <c r="A6842" t="n">
        <v>6843</v>
      </c>
      <c r="B6842" t="s">
        <v>8</v>
      </c>
      <c r="C6842" s="1" t="n">
        <v>42317.66517361111</v>
      </c>
      <c r="D6842" t="s">
        <v>22691</v>
      </c>
      <c r="E6842" t="s">
        <v>22692</v>
      </c>
      <c r="F6842" t="s">
        <v>6450</v>
      </c>
      <c r="G6842" t="s"/>
      <c r="H6842" t="s">
        <v>22693</v>
      </c>
    </row>
    <row r="6843" spans="1:8">
      <c r="A6843" t="n">
        <v>6844</v>
      </c>
      <c r="B6843" t="s">
        <v>8</v>
      </c>
      <c r="C6843" s="1" t="n">
        <v>39825.84600694444</v>
      </c>
      <c r="D6843" t="s">
        <v>22694</v>
      </c>
      <c r="E6843" t="s">
        <v>22695</v>
      </c>
      <c r="F6843" t="s">
        <v>56</v>
      </c>
      <c r="G6843" t="s">
        <v>22696</v>
      </c>
      <c r="H6843" t="s">
        <v>22697</v>
      </c>
    </row>
    <row r="6844" spans="1:8">
      <c r="A6844" t="n">
        <v>6845</v>
      </c>
      <c r="B6844" t="s">
        <v>8</v>
      </c>
      <c r="C6844" s="1" t="n">
        <v>39806.41763888889</v>
      </c>
      <c r="D6844" t="s">
        <v>22698</v>
      </c>
      <c r="E6844" t="s">
        <v>1721</v>
      </c>
      <c r="G6844" t="s">
        <v>22699</v>
      </c>
      <c r="H6844" t="s">
        <v>22700</v>
      </c>
    </row>
    <row r="6845" spans="1:8">
      <c r="A6845" t="n">
        <v>6846</v>
      </c>
      <c r="B6845" t="s">
        <v>8</v>
      </c>
      <c r="C6845" s="1" t="n">
        <v>42378.91158564815</v>
      </c>
      <c r="D6845" t="s">
        <v>22701</v>
      </c>
      <c r="E6845" t="s">
        <v>21245</v>
      </c>
      <c r="F6845" t="s">
        <v>56</v>
      </c>
      <c r="G6845" t="s">
        <v>22702</v>
      </c>
      <c r="H6845" t="s">
        <v>22703</v>
      </c>
    </row>
    <row r="6846" spans="1:8">
      <c r="A6846" t="n">
        <v>6847</v>
      </c>
      <c r="B6846" t="s">
        <v>1</v>
      </c>
      <c r="C6846" s="1" t="n">
        <v>42318.28173611111</v>
      </c>
      <c r="D6846" t="s">
        <v>22704</v>
      </c>
      <c r="E6846" t="s">
        <v>22705</v>
      </c>
      <c r="F6846" t="s">
        <v>22705</v>
      </c>
      <c r="G6846" t="s">
        <v>22706</v>
      </c>
      <c r="H6846" t="s">
        <v>22707</v>
      </c>
    </row>
    <row r="6847" spans="1:8">
      <c r="A6847" t="n">
        <v>6848</v>
      </c>
      <c r="B6847" t="s">
        <v>8</v>
      </c>
      <c r="C6847" s="1" t="n">
        <v>41703.7622337963</v>
      </c>
      <c r="D6847" t="s">
        <v>22708</v>
      </c>
      <c r="E6847" t="s">
        <v>25</v>
      </c>
      <c r="F6847" t="s">
        <v>9307</v>
      </c>
      <c r="G6847" t="s">
        <v>22709</v>
      </c>
      <c r="H6847" t="s">
        <v>22710</v>
      </c>
    </row>
    <row r="6848" spans="1:8">
      <c r="A6848" t="n">
        <v>6849</v>
      </c>
      <c r="B6848" t="s">
        <v>1</v>
      </c>
      <c r="C6848" s="1" t="n">
        <v>42376.89946759259</v>
      </c>
      <c r="D6848" t="s">
        <v>22711</v>
      </c>
      <c r="E6848" t="s">
        <v>14603</v>
      </c>
      <c r="F6848" t="s">
        <v>56</v>
      </c>
      <c r="G6848" t="s">
        <v>8628</v>
      </c>
      <c r="H6848" t="s">
        <v>22712</v>
      </c>
    </row>
    <row r="6849" spans="1:8">
      <c r="A6849" t="n">
        <v>6850</v>
      </c>
      <c r="B6849" t="s">
        <v>8</v>
      </c>
      <c r="C6849" s="1" t="n">
        <v>42121.66152777777</v>
      </c>
      <c r="D6849" t="s">
        <v>22713</v>
      </c>
      <c r="E6849" t="s">
        <v>7835</v>
      </c>
      <c r="F6849" t="s">
        <v>22714</v>
      </c>
      <c r="G6849" t="s">
        <v>22715</v>
      </c>
      <c r="H6849" t="s">
        <v>22716</v>
      </c>
    </row>
    <row r="6850" spans="1:8">
      <c r="A6850" t="n">
        <v>6851</v>
      </c>
      <c r="B6850" t="s">
        <v>8</v>
      </c>
      <c r="C6850" s="1" t="n">
        <v>42351.78998842592</v>
      </c>
      <c r="D6850" t="s">
        <v>22717</v>
      </c>
      <c r="E6850" t="s">
        <v>25</v>
      </c>
      <c r="F6850" t="s">
        <v>11274</v>
      </c>
      <c r="G6850" t="s">
        <v>22718</v>
      </c>
      <c r="H6850" t="s">
        <v>22719</v>
      </c>
    </row>
    <row r="6851" spans="1:8">
      <c r="A6851" t="n">
        <v>6852</v>
      </c>
      <c r="B6851" t="s">
        <v>1</v>
      </c>
      <c r="C6851" s="1" t="n">
        <v>42436.00210648148</v>
      </c>
      <c r="D6851" t="s">
        <v>22720</v>
      </c>
      <c r="E6851" t="s">
        <v>22721</v>
      </c>
      <c r="F6851" t="s">
        <v>555</v>
      </c>
      <c r="G6851" t="s">
        <v>7915</v>
      </c>
      <c r="H6851" t="s">
        <v>22722</v>
      </c>
    </row>
    <row r="6852" spans="1:8">
      <c r="A6852" t="n">
        <v>6853</v>
      </c>
      <c r="B6852" t="s">
        <v>8</v>
      </c>
      <c r="C6852" s="1" t="n">
        <v>39757.82303240741</v>
      </c>
      <c r="D6852" t="s">
        <v>22723</v>
      </c>
      <c r="E6852" t="s">
        <v>3045</v>
      </c>
      <c r="F6852" t="s">
        <v>22724</v>
      </c>
      <c r="G6852" t="s">
        <v>22725</v>
      </c>
      <c r="H6852" t="s">
        <v>22726</v>
      </c>
    </row>
    <row r="6853" spans="1:8">
      <c r="A6853" t="n">
        <v>6854</v>
      </c>
      <c r="B6853" t="s">
        <v>8</v>
      </c>
      <c r="C6853" s="1" t="n">
        <v>42059.73201388889</v>
      </c>
      <c r="D6853" t="s">
        <v>22727</v>
      </c>
      <c r="E6853" t="s">
        <v>7089</v>
      </c>
      <c r="F6853" t="s">
        <v>22728</v>
      </c>
      <c r="G6853" t="s">
        <v>22729</v>
      </c>
      <c r="H6853" t="s">
        <v>22730</v>
      </c>
    </row>
    <row r="6854" spans="1:8">
      <c r="A6854" t="n">
        <v>6855</v>
      </c>
      <c r="B6854" t="s">
        <v>8</v>
      </c>
      <c r="C6854" s="1" t="n">
        <v>42396.07067129629</v>
      </c>
      <c r="D6854" t="s">
        <v>22731</v>
      </c>
      <c r="E6854" t="s">
        <v>25</v>
      </c>
      <c r="F6854" t="s">
        <v>22732</v>
      </c>
      <c r="G6854" t="s">
        <v>5888</v>
      </c>
      <c r="H6854" t="s">
        <v>22733</v>
      </c>
    </row>
    <row r="6855" spans="1:8">
      <c r="A6855" t="n">
        <v>6856</v>
      </c>
      <c r="B6855" t="s">
        <v>8</v>
      </c>
      <c r="C6855" s="1" t="n">
        <v>39683.08042824074</v>
      </c>
      <c r="D6855" t="s">
        <v>22734</v>
      </c>
      <c r="E6855" t="s">
        <v>6780</v>
      </c>
      <c r="F6855" t="s">
        <v>56</v>
      </c>
      <c r="G6855" t="s">
        <v>6781</v>
      </c>
      <c r="H6855" t="s">
        <v>22735</v>
      </c>
    </row>
    <row r="6856" spans="1:8">
      <c r="A6856" t="n">
        <v>6857</v>
      </c>
      <c r="B6856" t="s">
        <v>8</v>
      </c>
      <c r="C6856" s="1" t="n">
        <v>41845.77379629629</v>
      </c>
      <c r="D6856" t="s">
        <v>22736</v>
      </c>
      <c r="E6856" t="s">
        <v>6610</v>
      </c>
      <c r="F6856" t="s">
        <v>1264</v>
      </c>
      <c r="G6856" t="s">
        <v>22737</v>
      </c>
      <c r="H6856" t="s">
        <v>22738</v>
      </c>
    </row>
    <row r="6857" spans="1:8">
      <c r="A6857" t="n">
        <v>6858</v>
      </c>
      <c r="B6857" t="s">
        <v>8</v>
      </c>
      <c r="C6857" s="1" t="n">
        <v>42368.0606712963</v>
      </c>
      <c r="D6857" t="s">
        <v>22739</v>
      </c>
      <c r="E6857" t="s">
        <v>22740</v>
      </c>
      <c r="F6857" t="s">
        <v>555</v>
      </c>
      <c r="G6857" t="s">
        <v>22741</v>
      </c>
      <c r="H6857" t="s">
        <v>22742</v>
      </c>
    </row>
    <row r="6858" spans="1:8">
      <c r="A6858" t="n">
        <v>6859</v>
      </c>
      <c r="B6858" t="s">
        <v>8</v>
      </c>
      <c r="C6858" s="1" t="n">
        <v>42407.89131944445</v>
      </c>
      <c r="D6858" t="s">
        <v>22743</v>
      </c>
      <c r="E6858" t="s">
        <v>22616</v>
      </c>
      <c r="F6858" t="s">
        <v>25</v>
      </c>
      <c r="G6858" t="s">
        <v>22744</v>
      </c>
      <c r="H6858" t="s">
        <v>22745</v>
      </c>
    </row>
    <row r="6859" spans="1:8">
      <c r="A6859" t="n">
        <v>6860</v>
      </c>
      <c r="B6859" t="s">
        <v>8</v>
      </c>
      <c r="C6859" s="1" t="n">
        <v>41879.91961805556</v>
      </c>
      <c r="D6859" t="s">
        <v>22746</v>
      </c>
      <c r="E6859" t="s">
        <v>22747</v>
      </c>
      <c r="F6859" t="s">
        <v>387</v>
      </c>
      <c r="G6859" t="s">
        <v>22748</v>
      </c>
      <c r="H6859" t="s">
        <v>22749</v>
      </c>
    </row>
    <row r="6860" spans="1:8">
      <c r="A6860" t="n">
        <v>6861</v>
      </c>
      <c r="B6860" t="s">
        <v>1</v>
      </c>
      <c r="C6860" s="1" t="n">
        <v>42226.61490740741</v>
      </c>
      <c r="D6860" t="s">
        <v>22750</v>
      </c>
      <c r="E6860" t="s">
        <v>270</v>
      </c>
      <c r="F6860" t="s">
        <v>22751</v>
      </c>
      <c r="G6860" t="s">
        <v>12469</v>
      </c>
      <c r="H6860" t="s">
        <v>22752</v>
      </c>
    </row>
    <row r="6861" spans="1:8">
      <c r="A6861" t="n">
        <v>6862</v>
      </c>
      <c r="B6861" t="s">
        <v>1</v>
      </c>
      <c r="C6861" s="1" t="n">
        <v>41925.12401620371</v>
      </c>
      <c r="D6861" t="s">
        <v>22753</v>
      </c>
      <c r="E6861" t="s">
        <v>6988</v>
      </c>
      <c r="F6861" t="s">
        <v>22754</v>
      </c>
      <c r="G6861" t="s">
        <v>22755</v>
      </c>
      <c r="H6861" t="s">
        <v>22756</v>
      </c>
    </row>
    <row r="6862" spans="1:8">
      <c r="A6862" t="n">
        <v>6863</v>
      </c>
      <c r="B6862" t="s">
        <v>8</v>
      </c>
      <c r="C6862" s="1" t="n">
        <v>40967.74920138889</v>
      </c>
      <c r="D6862" t="s">
        <v>22757</v>
      </c>
      <c r="E6862" t="s">
        <v>484</v>
      </c>
      <c r="F6862" t="s">
        <v>485</v>
      </c>
      <c r="G6862" t="s">
        <v>22758</v>
      </c>
      <c r="H6862" t="s">
        <v>22759</v>
      </c>
    </row>
    <row r="6863" spans="1:8">
      <c r="A6863" t="n">
        <v>6864</v>
      </c>
      <c r="B6863" t="s">
        <v>8</v>
      </c>
      <c r="C6863" s="1" t="n">
        <v>42417.87475694445</v>
      </c>
      <c r="D6863" t="s">
        <v>22760</v>
      </c>
      <c r="E6863" t="s">
        <v>17770</v>
      </c>
      <c r="F6863" t="s">
        <v>205</v>
      </c>
      <c r="G6863" t="s">
        <v>22761</v>
      </c>
      <c r="H6863" t="s">
        <v>22762</v>
      </c>
    </row>
    <row r="6864" spans="1:8">
      <c r="A6864" t="n">
        <v>6865</v>
      </c>
      <c r="B6864" t="s">
        <v>8</v>
      </c>
      <c r="C6864" s="1" t="n">
        <v>42092.97335648148</v>
      </c>
      <c r="D6864" t="s">
        <v>22763</v>
      </c>
      <c r="E6864" t="s">
        <v>25</v>
      </c>
      <c r="F6864" t="s">
        <v>1794</v>
      </c>
      <c r="G6864" t="s">
        <v>22764</v>
      </c>
      <c r="H6864" t="s">
        <v>22765</v>
      </c>
    </row>
    <row r="6865" spans="1:8">
      <c r="A6865" t="n">
        <v>6866</v>
      </c>
      <c r="B6865" t="s">
        <v>8</v>
      </c>
      <c r="C6865" s="1" t="n">
        <v>42449.24420138889</v>
      </c>
      <c r="D6865" t="s">
        <v>22766</v>
      </c>
      <c r="E6865" t="s">
        <v>22767</v>
      </c>
      <c r="F6865" t="s">
        <v>1264</v>
      </c>
      <c r="G6865" t="s">
        <v>22768</v>
      </c>
      <c r="H6865" t="s">
        <v>22769</v>
      </c>
    </row>
    <row r="6866" spans="1:8">
      <c r="A6866" t="n">
        <v>6867</v>
      </c>
      <c r="B6866" t="s">
        <v>1</v>
      </c>
      <c r="C6866" s="1" t="n">
        <v>42411.93329861111</v>
      </c>
      <c r="D6866" t="s">
        <v>22770</v>
      </c>
      <c r="E6866" t="s">
        <v>348</v>
      </c>
      <c r="F6866" t="s">
        <v>25</v>
      </c>
      <c r="G6866" t="s">
        <v>22771</v>
      </c>
      <c r="H6866" t="s">
        <v>22772</v>
      </c>
    </row>
    <row r="6867" spans="1:8">
      <c r="A6867" t="n">
        <v>6868</v>
      </c>
      <c r="B6867" t="s">
        <v>1</v>
      </c>
      <c r="C6867" s="1" t="n">
        <v>42433.87091435185</v>
      </c>
      <c r="D6867" t="s">
        <v>22773</v>
      </c>
      <c r="E6867" t="s">
        <v>1208</v>
      </c>
      <c r="F6867" t="s">
        <v>6259</v>
      </c>
      <c r="G6867" t="s">
        <v>22774</v>
      </c>
      <c r="H6867" t="s">
        <v>22775</v>
      </c>
    </row>
    <row r="6868" spans="1:8">
      <c r="A6868" t="n">
        <v>6869</v>
      </c>
      <c r="B6868" t="s">
        <v>8</v>
      </c>
      <c r="C6868" s="1" t="n">
        <v>42100.92010416667</v>
      </c>
      <c r="D6868" t="s">
        <v>22776</v>
      </c>
      <c r="E6868" t="s">
        <v>22777</v>
      </c>
      <c r="F6868" t="s">
        <v>22778</v>
      </c>
      <c r="G6868" t="s">
        <v>22779</v>
      </c>
      <c r="H6868" t="s">
        <v>22780</v>
      </c>
    </row>
    <row r="6869" spans="1:8">
      <c r="A6869" t="n">
        <v>6870</v>
      </c>
      <c r="B6869" t="s">
        <v>8</v>
      </c>
      <c r="C6869" s="1" t="n">
        <v>40887.88207175926</v>
      </c>
      <c r="D6869" t="s">
        <v>22781</v>
      </c>
      <c r="E6869" t="s">
        <v>22782</v>
      </c>
      <c r="F6869" t="s">
        <v>1264</v>
      </c>
      <c r="G6869" t="s">
        <v>22783</v>
      </c>
      <c r="H6869" t="s">
        <v>22784</v>
      </c>
    </row>
    <row r="6870" spans="1:8">
      <c r="A6870" t="n">
        <v>6871</v>
      </c>
      <c r="B6870" t="s">
        <v>8</v>
      </c>
      <c r="C6870" s="1" t="n">
        <v>42100.67738425926</v>
      </c>
      <c r="D6870" t="s">
        <v>22785</v>
      </c>
      <c r="E6870" t="s">
        <v>15563</v>
      </c>
      <c r="F6870" t="s">
        <v>22786</v>
      </c>
      <c r="G6870" t="s">
        <v>22787</v>
      </c>
      <c r="H6870" t="s">
        <v>22788</v>
      </c>
    </row>
    <row r="6871" spans="1:8">
      <c r="A6871" t="n">
        <v>6872</v>
      </c>
      <c r="B6871" t="s">
        <v>8</v>
      </c>
      <c r="C6871" s="1" t="n">
        <v>41921.87763888889</v>
      </c>
      <c r="D6871" t="s">
        <v>22789</v>
      </c>
      <c r="E6871" t="s">
        <v>25</v>
      </c>
      <c r="F6871" t="s">
        <v>9077</v>
      </c>
      <c r="G6871" t="s">
        <v>6548</v>
      </c>
      <c r="H6871" t="s">
        <v>22790</v>
      </c>
    </row>
    <row r="6872" spans="1:8">
      <c r="A6872" t="n">
        <v>6873</v>
      </c>
      <c r="B6872" t="s">
        <v>8</v>
      </c>
      <c r="C6872" s="1" t="n">
        <v>42314.56601851852</v>
      </c>
      <c r="D6872" t="s">
        <v>22791</v>
      </c>
      <c r="E6872" t="s">
        <v>9902</v>
      </c>
      <c r="F6872" t="s">
        <v>22792</v>
      </c>
      <c r="G6872" t="s">
        <v>22793</v>
      </c>
      <c r="H6872" t="s">
        <v>22794</v>
      </c>
    </row>
    <row r="6873" spans="1:8">
      <c r="A6873" t="n">
        <v>6874</v>
      </c>
      <c r="B6873" t="s">
        <v>8</v>
      </c>
      <c r="C6873" s="1" t="n">
        <v>40612.69921296297</v>
      </c>
      <c r="D6873" t="s">
        <v>22795</v>
      </c>
      <c r="E6873" t="s">
        <v>15544</v>
      </c>
      <c r="F6873" t="s">
        <v>6938</v>
      </c>
      <c r="G6873" t="s">
        <v>22796</v>
      </c>
      <c r="H6873" t="s">
        <v>22797</v>
      </c>
    </row>
    <row r="6874" spans="1:8">
      <c r="A6874" t="n">
        <v>6875</v>
      </c>
      <c r="B6874" t="s">
        <v>1</v>
      </c>
      <c r="C6874" s="1" t="n">
        <v>42228.64905092592</v>
      </c>
      <c r="D6874" t="s">
        <v>22798</v>
      </c>
      <c r="E6874" t="s">
        <v>22799</v>
      </c>
      <c r="F6874" t="s">
        <v>56</v>
      </c>
      <c r="G6874" t="s">
        <v>22800</v>
      </c>
      <c r="H6874" t="s">
        <v>22801</v>
      </c>
    </row>
    <row r="6875" spans="1:8">
      <c r="A6875" t="n">
        <v>6876</v>
      </c>
      <c r="B6875" t="s">
        <v>8</v>
      </c>
      <c r="C6875" s="1" t="n">
        <v>42391.08537037037</v>
      </c>
      <c r="D6875" t="s">
        <v>22802</v>
      </c>
      <c r="E6875" t="s">
        <v>4889</v>
      </c>
      <c r="F6875" t="s">
        <v>11889</v>
      </c>
      <c r="G6875" t="s">
        <v>22803</v>
      </c>
      <c r="H6875" t="s">
        <v>22804</v>
      </c>
    </row>
    <row r="6876" spans="1:8">
      <c r="A6876" t="n">
        <v>6877</v>
      </c>
      <c r="B6876" t="s">
        <v>1</v>
      </c>
      <c r="C6876" s="1" t="n">
        <v>42228.42277777778</v>
      </c>
      <c r="D6876" t="s">
        <v>22805</v>
      </c>
      <c r="E6876" t="s">
        <v>22806</v>
      </c>
      <c r="F6876" t="s">
        <v>25</v>
      </c>
      <c r="G6876">
        <f>?UTF-8?Q?Clients_loved_this_$11M_a_year_startup_and_then=E2=80=94?=
 =?UTF-8?Q?poof!=E2=80=94it_folded._Is_there_a_better_way_to_go_out=3F?=</f>
        <v/>
      </c>
      <c r="H6876" t="s">
        <v>22807</v>
      </c>
    </row>
    <row r="6877" spans="1:8">
      <c r="A6877" t="n">
        <v>6878</v>
      </c>
      <c r="B6877" t="s">
        <v>8</v>
      </c>
      <c r="C6877" s="1" t="n">
        <v>41992.80800925926</v>
      </c>
      <c r="D6877" t="s">
        <v>22808</v>
      </c>
      <c r="E6877" t="s">
        <v>25</v>
      </c>
      <c r="F6877" t="s">
        <v>8126</v>
      </c>
      <c r="G6877" t="s">
        <v>22809</v>
      </c>
      <c r="H6877" t="s">
        <v>22810</v>
      </c>
    </row>
    <row r="6878" spans="1:8">
      <c r="A6878" t="n">
        <v>6879</v>
      </c>
      <c r="B6878" t="s">
        <v>1</v>
      </c>
      <c r="C6878" s="1" t="n">
        <v>42218.57440972222</v>
      </c>
      <c r="D6878" t="s">
        <v>22811</v>
      </c>
      <c r="E6878" t="s">
        <v>145</v>
      </c>
      <c r="F6878" t="s">
        <v>1144</v>
      </c>
      <c r="G6878" t="s">
        <v>22812</v>
      </c>
      <c r="H6878" t="s">
        <v>22813</v>
      </c>
    </row>
    <row r="6879" spans="1:8">
      <c r="A6879" t="n">
        <v>6880</v>
      </c>
      <c r="B6879" t="s">
        <v>8</v>
      </c>
      <c r="C6879" s="1" t="n">
        <v>42097.53731481481</v>
      </c>
      <c r="D6879" t="s">
        <v>22814</v>
      </c>
      <c r="E6879" t="s">
        <v>25</v>
      </c>
      <c r="F6879" t="s">
        <v>14175</v>
      </c>
      <c r="G6879" t="s">
        <v>22815</v>
      </c>
      <c r="H6879" t="s">
        <v>22816</v>
      </c>
    </row>
    <row r="6880" spans="1:8">
      <c r="A6880" t="n">
        <v>6881</v>
      </c>
      <c r="B6880" t="s">
        <v>8</v>
      </c>
      <c r="C6880" s="1" t="n">
        <v>42130.06759259259</v>
      </c>
      <c r="D6880" t="s">
        <v>22817</v>
      </c>
      <c r="E6880" t="s">
        <v>25</v>
      </c>
      <c r="F6880" t="s">
        <v>7096</v>
      </c>
      <c r="G6880" t="s">
        <v>22818</v>
      </c>
      <c r="H6880" t="s">
        <v>22819</v>
      </c>
    </row>
    <row r="6881" spans="1:8">
      <c r="A6881" t="n">
        <v>6882</v>
      </c>
      <c r="B6881" t="s">
        <v>8</v>
      </c>
      <c r="C6881" s="1" t="n">
        <v>42437.97994212963</v>
      </c>
      <c r="D6881" t="s">
        <v>22820</v>
      </c>
      <c r="E6881" t="s">
        <v>22821</v>
      </c>
      <c r="F6881" t="s">
        <v>22822</v>
      </c>
      <c r="G6881" t="s">
        <v>22823</v>
      </c>
      <c r="H6881" t="s">
        <v>22824</v>
      </c>
    </row>
    <row r="6882" spans="1:8">
      <c r="A6882" t="n">
        <v>6883</v>
      </c>
      <c r="B6882" t="s">
        <v>8</v>
      </c>
      <c r="C6882" s="1" t="n">
        <v>39633.90872685185</v>
      </c>
      <c r="D6882" t="s">
        <v>22825</v>
      </c>
      <c r="E6882" t="s">
        <v>376</v>
      </c>
      <c r="F6882" t="s">
        <v>7574</v>
      </c>
      <c r="G6882" t="s">
        <v>16238</v>
      </c>
      <c r="H6882" t="s">
        <v>22826</v>
      </c>
    </row>
    <row r="6883" spans="1:8">
      <c r="A6883" t="n">
        <v>6884</v>
      </c>
      <c r="B6883" t="s">
        <v>1</v>
      </c>
      <c r="C6883" s="1" t="n">
        <v>42303.76105324074</v>
      </c>
      <c r="D6883" t="s">
        <v>22827</v>
      </c>
      <c r="E6883" t="s">
        <v>394</v>
      </c>
      <c r="F6883" t="s">
        <v>9624</v>
      </c>
      <c r="G6883" t="s">
        <v>8580</v>
      </c>
      <c r="H6883" t="s">
        <v>22828</v>
      </c>
    </row>
    <row r="6884" spans="1:8">
      <c r="A6884" t="n">
        <v>6885</v>
      </c>
      <c r="B6884" t="s">
        <v>8</v>
      </c>
      <c r="C6884" s="1" t="n">
        <v>41894.60959490741</v>
      </c>
      <c r="D6884" t="s">
        <v>22829</v>
      </c>
      <c r="E6884" t="s">
        <v>22830</v>
      </c>
      <c r="F6884" t="s">
        <v>56</v>
      </c>
      <c r="G6884" t="s">
        <v>22831</v>
      </c>
      <c r="H6884" t="s">
        <v>22832</v>
      </c>
    </row>
    <row r="6885" spans="1:8">
      <c r="A6885" t="n">
        <v>6886</v>
      </c>
      <c r="B6885" t="s">
        <v>8</v>
      </c>
      <c r="C6885" s="1" t="n">
        <v>40079.94861111111</v>
      </c>
      <c r="D6885" t="s">
        <v>22833</v>
      </c>
      <c r="E6885" t="s">
        <v>8777</v>
      </c>
      <c r="F6885" t="s">
        <v>56</v>
      </c>
      <c r="G6885" t="s">
        <v>22834</v>
      </c>
      <c r="H6885" t="s">
        <v>22835</v>
      </c>
    </row>
    <row r="6886" spans="1:8">
      <c r="A6886" t="n">
        <v>6887</v>
      </c>
      <c r="B6886" t="s">
        <v>8</v>
      </c>
      <c r="C6886" s="1" t="n">
        <v>40149.14325231482</v>
      </c>
      <c r="D6886" t="s">
        <v>22836</v>
      </c>
      <c r="E6886" t="s">
        <v>22837</v>
      </c>
      <c r="F6886" t="s">
        <v>376</v>
      </c>
      <c r="G6886" t="s">
        <v>22838</v>
      </c>
      <c r="H6886" t="s">
        <v>22839</v>
      </c>
    </row>
    <row r="6887" spans="1:8">
      <c r="A6887" t="n">
        <v>6888</v>
      </c>
      <c r="B6887" t="s">
        <v>8</v>
      </c>
      <c r="C6887" s="1" t="n">
        <v>41852.86255787037</v>
      </c>
      <c r="D6887" t="s">
        <v>22840</v>
      </c>
      <c r="E6887" t="s">
        <v>3770</v>
      </c>
      <c r="F6887" t="s">
        <v>555</v>
      </c>
      <c r="G6887" t="s">
        <v>18911</v>
      </c>
      <c r="H6887" t="s">
        <v>22841</v>
      </c>
    </row>
    <row r="6888" spans="1:8">
      <c r="A6888" t="n">
        <v>6889</v>
      </c>
      <c r="B6888" t="s">
        <v>8</v>
      </c>
      <c r="C6888" s="1" t="n">
        <v>40851.62895833333</v>
      </c>
      <c r="D6888" t="s">
        <v>22842</v>
      </c>
      <c r="E6888" t="s">
        <v>25</v>
      </c>
      <c r="F6888" t="s">
        <v>19059</v>
      </c>
      <c r="G6888" t="s">
        <v>22843</v>
      </c>
      <c r="H6888" t="s">
        <v>22844</v>
      </c>
    </row>
    <row r="6889" spans="1:8">
      <c r="A6889" t="n">
        <v>6890</v>
      </c>
      <c r="B6889" t="s">
        <v>1</v>
      </c>
      <c r="C6889" s="1" t="n">
        <v>42145.85856481481</v>
      </c>
      <c r="D6889" t="s">
        <v>22845</v>
      </c>
      <c r="E6889" t="s">
        <v>24</v>
      </c>
      <c r="F6889" t="s">
        <v>25</v>
      </c>
      <c r="G6889" t="s">
        <v>22846</v>
      </c>
      <c r="H6889" t="s">
        <v>22847</v>
      </c>
    </row>
    <row r="6890" spans="1:8">
      <c r="A6890" t="n">
        <v>6891</v>
      </c>
      <c r="B6890" t="s">
        <v>8</v>
      </c>
      <c r="C6890" s="1" t="n">
        <v>39484.72377314815</v>
      </c>
      <c r="D6890" t="s">
        <v>22848</v>
      </c>
      <c r="E6890" t="s">
        <v>1892</v>
      </c>
      <c r="F6890" t="s">
        <v>22849</v>
      </c>
      <c r="G6890" t="s">
        <v>22850</v>
      </c>
      <c r="H6890" t="s">
        <v>22851</v>
      </c>
    </row>
    <row r="6891" spans="1:8">
      <c r="A6891" t="n">
        <v>6892</v>
      </c>
      <c r="B6891" t="s">
        <v>8</v>
      </c>
      <c r="C6891" s="1" t="n">
        <v>39485.33539351852</v>
      </c>
      <c r="D6891" t="s">
        <v>22852</v>
      </c>
      <c r="E6891" t="s">
        <v>6983</v>
      </c>
      <c r="F6891" t="s">
        <v>22853</v>
      </c>
      <c r="G6891" t="s">
        <v>22854</v>
      </c>
      <c r="H6891" t="s">
        <v>22855</v>
      </c>
    </row>
    <row r="6892" spans="1:8">
      <c r="A6892" t="n">
        <v>6893</v>
      </c>
      <c r="B6892" t="s">
        <v>1</v>
      </c>
      <c r="C6892" s="1" t="n">
        <v>42246.05940972222</v>
      </c>
      <c r="D6892" t="s">
        <v>22856</v>
      </c>
      <c r="E6892" t="s">
        <v>24</v>
      </c>
      <c r="F6892" t="s">
        <v>25</v>
      </c>
      <c r="G6892" t="s">
        <v>22857</v>
      </c>
      <c r="H6892" t="s">
        <v>22858</v>
      </c>
    </row>
    <row r="6893" spans="1:8">
      <c r="A6893" t="n">
        <v>6894</v>
      </c>
      <c r="B6893" t="s">
        <v>8</v>
      </c>
      <c r="C6893" s="1" t="n">
        <v>42254.0974074074</v>
      </c>
      <c r="D6893" t="s">
        <v>22859</v>
      </c>
      <c r="E6893" t="s">
        <v>2479</v>
      </c>
      <c r="F6893" t="s">
        <v>22860</v>
      </c>
      <c r="G6893" t="s">
        <v>22861</v>
      </c>
      <c r="H6893" t="s">
        <v>22862</v>
      </c>
    </row>
    <row r="6894" spans="1:8">
      <c r="A6894" t="n">
        <v>6895</v>
      </c>
      <c r="B6894" t="s">
        <v>1</v>
      </c>
      <c r="C6894" s="1" t="n">
        <v>42180.7769675926</v>
      </c>
      <c r="D6894" t="s">
        <v>22863</v>
      </c>
      <c r="E6894" t="s">
        <v>2099</v>
      </c>
      <c r="F6894" t="s">
        <v>22864</v>
      </c>
      <c r="G6894" t="s">
        <v>22865</v>
      </c>
      <c r="H6894" t="s">
        <v>22866</v>
      </c>
    </row>
    <row r="6895" spans="1:8">
      <c r="A6895" t="n">
        <v>6896</v>
      </c>
      <c r="B6895" t="s">
        <v>8</v>
      </c>
      <c r="C6895" s="1" t="n">
        <v>42322.26314814815</v>
      </c>
      <c r="D6895" t="s">
        <v>22867</v>
      </c>
      <c r="E6895" t="s">
        <v>3508</v>
      </c>
      <c r="F6895" t="s">
        <v>22868</v>
      </c>
      <c r="G6895" t="s">
        <v>22869</v>
      </c>
      <c r="H6895" t="s">
        <v>22870</v>
      </c>
    </row>
    <row r="6896" spans="1:8">
      <c r="A6896" t="n">
        <v>6897</v>
      </c>
      <c r="B6896" t="s">
        <v>8</v>
      </c>
      <c r="C6896" s="1" t="n">
        <v>41480.04320601852</v>
      </c>
      <c r="D6896" t="s">
        <v>22871</v>
      </c>
      <c r="E6896" t="s">
        <v>9472</v>
      </c>
      <c r="F6896" t="s">
        <v>22872</v>
      </c>
      <c r="G6896" t="s">
        <v>9473</v>
      </c>
      <c r="H6896" t="s">
        <v>22873</v>
      </c>
    </row>
    <row r="6897" spans="1:8">
      <c r="A6897" t="n">
        <v>6898</v>
      </c>
      <c r="B6897" t="s">
        <v>8</v>
      </c>
      <c r="C6897" s="1" t="n">
        <v>41401.1131712963</v>
      </c>
      <c r="D6897" t="s">
        <v>22874</v>
      </c>
      <c r="E6897" t="s">
        <v>14724</v>
      </c>
      <c r="F6897" t="s">
        <v>25</v>
      </c>
      <c r="G6897" t="s">
        <v>22875</v>
      </c>
      <c r="H6897" t="s">
        <v>22876</v>
      </c>
    </row>
    <row r="6898" spans="1:8">
      <c r="A6898" t="n">
        <v>6899</v>
      </c>
      <c r="B6898" t="s">
        <v>1</v>
      </c>
      <c r="C6898" s="1" t="n">
        <v>41471.58980324074</v>
      </c>
      <c r="D6898" t="s">
        <v>22877</v>
      </c>
      <c r="E6898" t="s">
        <v>5467</v>
      </c>
      <c r="F6898" t="s">
        <v>20</v>
      </c>
      <c r="G6898" t="s">
        <v>22878</v>
      </c>
      <c r="H6898" t="s">
        <v>22879</v>
      </c>
    </row>
    <row r="6899" spans="1:8">
      <c r="A6899" t="n">
        <v>6900</v>
      </c>
      <c r="B6899" t="s">
        <v>8</v>
      </c>
      <c r="C6899" s="1" t="n">
        <v>42084.53336805556</v>
      </c>
      <c r="D6899" t="s">
        <v>22880</v>
      </c>
      <c r="E6899" t="s">
        <v>739</v>
      </c>
      <c r="F6899" t="s">
        <v>25</v>
      </c>
      <c r="G6899" t="s">
        <v>22881</v>
      </c>
      <c r="H6899" t="s">
        <v>22882</v>
      </c>
    </row>
    <row r="6900" spans="1:8">
      <c r="A6900" t="n">
        <v>6901</v>
      </c>
      <c r="B6900" t="s">
        <v>8</v>
      </c>
      <c r="C6900" s="1" t="n">
        <v>42142.81092592593</v>
      </c>
      <c r="D6900" t="s">
        <v>22883</v>
      </c>
      <c r="E6900" t="s">
        <v>22884</v>
      </c>
      <c r="F6900" t="s">
        <v>7510</v>
      </c>
      <c r="G6900">
        <f>?utf-8?Q?Don=E2=80=99t_forget_=E2=80=93_UIS_Service_Center_S?=
 =?utf-8?Q?atisfaction_Survey_and_iPad_Giveaway?=</f>
        <v/>
      </c>
      <c r="H6900" t="s">
        <v>22885</v>
      </c>
    </row>
    <row r="6901" spans="1:8">
      <c r="A6901" t="n">
        <v>6902</v>
      </c>
      <c r="B6901" t="s">
        <v>8</v>
      </c>
      <c r="C6901" s="1" t="n">
        <v>39761.25267361111</v>
      </c>
      <c r="D6901" t="s">
        <v>22886</v>
      </c>
      <c r="E6901" t="s">
        <v>3045</v>
      </c>
      <c r="F6901" t="s">
        <v>56</v>
      </c>
      <c r="G6901" t="s">
        <v>22887</v>
      </c>
      <c r="H6901" t="s">
        <v>22888</v>
      </c>
    </row>
    <row r="6902" spans="1:8">
      <c r="A6902" t="n">
        <v>6903</v>
      </c>
      <c r="B6902" t="s">
        <v>8</v>
      </c>
      <c r="C6902" s="1" t="n">
        <v>41688.59219907408</v>
      </c>
      <c r="D6902" t="s">
        <v>22889</v>
      </c>
      <c r="E6902" t="s">
        <v>22890</v>
      </c>
      <c r="F6902" t="s">
        <v>25</v>
      </c>
      <c r="G6902" t="s">
        <v>22891</v>
      </c>
      <c r="H6902" t="s">
        <v>22892</v>
      </c>
    </row>
    <row r="6903" spans="1:8">
      <c r="A6903" t="n">
        <v>6904</v>
      </c>
      <c r="B6903" t="s">
        <v>8</v>
      </c>
      <c r="C6903" s="1" t="n">
        <v>41464.90432870371</v>
      </c>
      <c r="D6903" t="s">
        <v>22893</v>
      </c>
      <c r="E6903" t="s">
        <v>7726</v>
      </c>
      <c r="F6903" t="s">
        <v>7726</v>
      </c>
      <c r="G6903" t="s">
        <v>22894</v>
      </c>
      <c r="H6903" t="s">
        <v>22895</v>
      </c>
    </row>
    <row r="6904" spans="1:8">
      <c r="A6904" t="n">
        <v>6905</v>
      </c>
      <c r="B6904" t="s">
        <v>8</v>
      </c>
      <c r="C6904" s="1" t="n">
        <v>40315.61640046296</v>
      </c>
      <c r="D6904" t="s">
        <v>22896</v>
      </c>
      <c r="E6904" t="s">
        <v>161</v>
      </c>
      <c r="F6904" t="s">
        <v>56</v>
      </c>
      <c r="G6904" t="s">
        <v>22897</v>
      </c>
      <c r="H6904" t="s">
        <v>22898</v>
      </c>
    </row>
    <row r="6905" spans="1:8">
      <c r="A6905" t="n">
        <v>6906</v>
      </c>
      <c r="B6905" t="s">
        <v>1</v>
      </c>
      <c r="C6905" s="1" t="n">
        <v>42170.97300925926</v>
      </c>
      <c r="D6905" t="s">
        <v>22899</v>
      </c>
      <c r="E6905" t="s">
        <v>381</v>
      </c>
      <c r="F6905" t="s">
        <v>22900</v>
      </c>
      <c r="G6905" t="s">
        <v>22901</v>
      </c>
      <c r="H6905" t="s">
        <v>22902</v>
      </c>
    </row>
    <row r="6906" spans="1:8">
      <c r="A6906" t="n">
        <v>6907</v>
      </c>
      <c r="B6906" t="s">
        <v>8</v>
      </c>
      <c r="C6906" s="1" t="n">
        <v>40158.64396990741</v>
      </c>
      <c r="D6906" t="s">
        <v>22903</v>
      </c>
      <c r="E6906" t="s">
        <v>8420</v>
      </c>
      <c r="F6906" t="s">
        <v>56</v>
      </c>
      <c r="G6906" t="s">
        <v>22904</v>
      </c>
      <c r="H6906" t="s">
        <v>22905</v>
      </c>
    </row>
    <row r="6907" spans="1:8">
      <c r="A6907" t="n">
        <v>6908</v>
      </c>
      <c r="B6907" t="s">
        <v>1</v>
      </c>
      <c r="C6907" s="1" t="n">
        <v>42240.47114583333</v>
      </c>
      <c r="D6907" t="s">
        <v>22906</v>
      </c>
      <c r="E6907" t="s">
        <v>55</v>
      </c>
      <c r="F6907" t="s">
        <v>56</v>
      </c>
      <c r="G6907" t="s">
        <v>22907</v>
      </c>
      <c r="H6907" t="s">
        <v>22908</v>
      </c>
    </row>
    <row r="6908" spans="1:8">
      <c r="A6908" t="n">
        <v>6909</v>
      </c>
      <c r="B6908" t="s">
        <v>8</v>
      </c>
      <c r="C6908" s="1" t="n">
        <v>42350.87630787037</v>
      </c>
      <c r="D6908" t="s">
        <v>22909</v>
      </c>
      <c r="E6908" t="s">
        <v>22910</v>
      </c>
      <c r="F6908" t="s">
        <v>22911</v>
      </c>
      <c r="G6908" t="s">
        <v>22912</v>
      </c>
      <c r="H6908" t="s">
        <v>22913</v>
      </c>
    </row>
    <row r="6909" spans="1:8">
      <c r="A6909" t="n">
        <v>6910</v>
      </c>
      <c r="B6909" t="s">
        <v>8</v>
      </c>
      <c r="C6909" s="1" t="n">
        <v>39743.67782407408</v>
      </c>
      <c r="D6909" t="s">
        <v>22914</v>
      </c>
      <c r="E6909" t="s">
        <v>16202</v>
      </c>
      <c r="F6909" t="s">
        <v>56</v>
      </c>
      <c r="G6909" t="s">
        <v>13620</v>
      </c>
      <c r="H6909" t="s">
        <v>22915</v>
      </c>
    </row>
    <row r="6910" spans="1:8">
      <c r="A6910" t="n">
        <v>6911</v>
      </c>
      <c r="B6910" t="s">
        <v>8</v>
      </c>
      <c r="C6910" s="1" t="n">
        <v>39730.71129629629</v>
      </c>
      <c r="D6910" t="s">
        <v>22916</v>
      </c>
      <c r="E6910" t="s">
        <v>22917</v>
      </c>
      <c r="F6910" t="s">
        <v>56</v>
      </c>
      <c r="G6910" t="s">
        <v>22918</v>
      </c>
      <c r="H6910" t="s">
        <v>22919</v>
      </c>
    </row>
    <row r="6911" spans="1:8">
      <c r="A6911" t="n">
        <v>6912</v>
      </c>
      <c r="B6911" t="s">
        <v>8</v>
      </c>
      <c r="C6911" s="1" t="n">
        <v>40815.5456712963</v>
      </c>
      <c r="D6911" t="s">
        <v>22920</v>
      </c>
      <c r="E6911" t="s">
        <v>4741</v>
      </c>
      <c r="G6911" t="s">
        <v>22921</v>
      </c>
      <c r="H6911" t="s">
        <v>22922</v>
      </c>
    </row>
    <row r="6912" spans="1:8">
      <c r="A6912" t="n">
        <v>6913</v>
      </c>
      <c r="B6912" t="s">
        <v>8</v>
      </c>
      <c r="C6912" s="1" t="n">
        <v>42260.48390046296</v>
      </c>
      <c r="D6912" t="s">
        <v>22923</v>
      </c>
      <c r="E6912" t="s">
        <v>1233</v>
      </c>
      <c r="F6912" t="s">
        <v>22924</v>
      </c>
      <c r="G6912">
        <f>?UTF-8?Q?Happy_New_Year_greetings_to_Prof_Asa_Kasher=2C_and_req?=
 =?UTF-8?Q?uest_for_ethics_opinions_regarding_conduct_of_the_courts_//__?=
 =?UTF-8?Q?=D7=91=D7=A8=D7=9B=D7=95=D7=AA_=D7=A9=D7=A0=D7=94_=D7=98=D7=95?=
 =?UTF-8?Q?=D7=91=D7=94_=D7=9C=D7=A4=D7=A8=D7=95=D7=A4=27_=D7=90=D7=A1?=
 =?UTF-8?Q?=D7=90_=D7=9B=D7=A9=D7=A8=2C_=D7=95=D7=91=D7=A7=D7=A9=D7=94_?=
 =?UTF-8?Q?=D7=9C=D7=97=D7=95=D7=95=D7=AA_=D7=93=D7=A2=D7=AA_=D7=90=D7=AA?=
 =?UTF-8?Q?=D7=99=D7=AA_=D7=9C=D7=92=D7=91=D7=99_=D7=9E=D7=A2=D7=A8=D7=9B?=
 =?UTF-8?Q?=D7=95=D7=AA_=D7=94=D7=9E=D7=99=D7=93=D7=A2_=D7=A9=D7=9C_=D7=91?=
 =?UTF-8?Q?=D7=AA=D7=99_=D7=94=D7=9E=D7=A9=D7=A4=D7=98_=D7=91=D7=9B=D7=9C?=
 =?UTF-8?Q?=D7=9C=2C_=D7=95=D7=AA=D7=99=D7=A7_=D7=A4=D7=A8=D7=A9=D7=AA_?=
 =?UTF-8?Q?=D7=94=D7=95=D7=9C=D7=99=D7=9C=D7=A0=D7=93_=D7=91=D7=A4=D7=A8?=
 =?UTF-8?Q?=D7=98?=</f>
        <v/>
      </c>
      <c r="H6912" t="s">
        <v>22925</v>
      </c>
    </row>
    <row r="6913" spans="1:8">
      <c r="A6913" t="n">
        <v>6914</v>
      </c>
      <c r="B6913" t="s">
        <v>8</v>
      </c>
      <c r="C6913" s="1" t="n">
        <v>42368.76621527778</v>
      </c>
      <c r="D6913" t="s">
        <v>22926</v>
      </c>
      <c r="E6913" t="s">
        <v>6988</v>
      </c>
      <c r="F6913" t="s">
        <v>25</v>
      </c>
      <c r="G6913" t="s">
        <v>12217</v>
      </c>
      <c r="H6913" t="s">
        <v>22927</v>
      </c>
    </row>
    <row r="6914" spans="1:8">
      <c r="A6914" t="n">
        <v>6915</v>
      </c>
      <c r="B6914" t="s">
        <v>8</v>
      </c>
      <c r="C6914" s="1" t="n">
        <v>41217.7853587963</v>
      </c>
      <c r="D6914" t="s">
        <v>22928</v>
      </c>
      <c r="E6914" t="s">
        <v>22929</v>
      </c>
      <c r="F6914" t="s">
        <v>376</v>
      </c>
      <c r="G6914" t="s">
        <v>22930</v>
      </c>
      <c r="H6914" t="s">
        <v>22931</v>
      </c>
    </row>
    <row r="6915" spans="1:8">
      <c r="A6915" t="n">
        <v>6916</v>
      </c>
      <c r="B6915" t="s">
        <v>8</v>
      </c>
      <c r="C6915" s="1" t="n">
        <v>40268.70820601852</v>
      </c>
      <c r="D6915" t="s">
        <v>22932</v>
      </c>
      <c r="E6915" t="s">
        <v>22933</v>
      </c>
      <c r="F6915" t="s">
        <v>56</v>
      </c>
      <c r="G6915" t="s">
        <v>22934</v>
      </c>
      <c r="H6915" t="s">
        <v>22935</v>
      </c>
    </row>
    <row r="6916" spans="1:8">
      <c r="A6916" t="n">
        <v>6917</v>
      </c>
      <c r="B6916" t="s">
        <v>8</v>
      </c>
      <c r="C6916" s="1" t="n">
        <v>42405.98090277778</v>
      </c>
      <c r="D6916" t="s">
        <v>22936</v>
      </c>
      <c r="E6916" t="s">
        <v>13230</v>
      </c>
      <c r="F6916" t="s">
        <v>22937</v>
      </c>
      <c r="G6916" t="s">
        <v>22938</v>
      </c>
      <c r="H6916" t="s">
        <v>22939</v>
      </c>
    </row>
    <row r="6917" spans="1:8">
      <c r="A6917" t="n">
        <v>6918</v>
      </c>
      <c r="B6917" t="s">
        <v>1</v>
      </c>
      <c r="C6917" s="1" t="n">
        <v>42285.88542824074</v>
      </c>
      <c r="D6917" t="s">
        <v>22940</v>
      </c>
      <c r="E6917" t="s">
        <v>9560</v>
      </c>
      <c r="F6917" t="s">
        <v>25</v>
      </c>
      <c r="G6917" t="s">
        <v>22941</v>
      </c>
      <c r="H6917" t="s">
        <v>22942</v>
      </c>
    </row>
    <row r="6918" spans="1:8">
      <c r="A6918" t="n">
        <v>6919</v>
      </c>
      <c r="B6918" t="s">
        <v>8</v>
      </c>
      <c r="C6918" s="1" t="n">
        <v>39764.15070601852</v>
      </c>
      <c r="D6918" t="s">
        <v>22943</v>
      </c>
      <c r="E6918" t="s">
        <v>1351</v>
      </c>
      <c r="F6918" t="s">
        <v>56</v>
      </c>
      <c r="G6918" t="s">
        <v>22944</v>
      </c>
      <c r="H6918" t="s">
        <v>22945</v>
      </c>
    </row>
    <row r="6919" spans="1:8">
      <c r="A6919" t="n">
        <v>6920</v>
      </c>
      <c r="B6919" t="s">
        <v>8</v>
      </c>
      <c r="C6919" s="1" t="n">
        <v>42200.878125</v>
      </c>
      <c r="D6919" t="s">
        <v>22946</v>
      </c>
      <c r="E6919" t="s">
        <v>262</v>
      </c>
      <c r="F6919" t="s">
        <v>6747</v>
      </c>
      <c r="G6919" t="s">
        <v>22947</v>
      </c>
      <c r="H6919" t="s">
        <v>22948</v>
      </c>
    </row>
    <row r="6920" spans="1:8">
      <c r="A6920" t="n">
        <v>6921</v>
      </c>
      <c r="B6920" t="s">
        <v>8</v>
      </c>
      <c r="C6920" s="1" t="n">
        <v>42096.81855324074</v>
      </c>
      <c r="D6920" t="s">
        <v>22949</v>
      </c>
      <c r="E6920" t="s">
        <v>331</v>
      </c>
      <c r="F6920" t="s">
        <v>25</v>
      </c>
      <c r="G6920" t="s">
        <v>22950</v>
      </c>
      <c r="H6920" t="s">
        <v>22951</v>
      </c>
    </row>
    <row r="6921" spans="1:8">
      <c r="A6921" t="n">
        <v>6922</v>
      </c>
      <c r="B6921" t="s">
        <v>8</v>
      </c>
      <c r="C6921" s="1" t="n">
        <v>42287.68890046296</v>
      </c>
      <c r="D6921" t="s">
        <v>22952</v>
      </c>
      <c r="E6921" t="s">
        <v>14526</v>
      </c>
      <c r="F6921" t="s">
        <v>14527</v>
      </c>
      <c r="G6921" t="s">
        <v>22953</v>
      </c>
      <c r="H6921" t="s">
        <v>22954</v>
      </c>
    </row>
    <row r="6922" spans="1:8">
      <c r="A6922" t="n">
        <v>6923</v>
      </c>
      <c r="B6922" t="s">
        <v>8</v>
      </c>
      <c r="C6922" s="1" t="n">
        <v>40931.61605324074</v>
      </c>
      <c r="D6922" t="s">
        <v>22955</v>
      </c>
      <c r="E6922" t="s">
        <v>25</v>
      </c>
      <c r="F6922" t="s">
        <v>368</v>
      </c>
      <c r="G6922" t="s">
        <v>22956</v>
      </c>
      <c r="H6922" t="s">
        <v>22957</v>
      </c>
    </row>
    <row r="6923" spans="1:8">
      <c r="A6923" t="n">
        <v>6924</v>
      </c>
      <c r="B6923" t="s">
        <v>1</v>
      </c>
      <c r="C6923" s="1" t="n">
        <v>41485.56951388889</v>
      </c>
      <c r="D6923" t="s">
        <v>22958</v>
      </c>
      <c r="E6923" t="s">
        <v>22959</v>
      </c>
      <c r="F6923" t="s">
        <v>56</v>
      </c>
      <c r="G6923" t="s">
        <v>22960</v>
      </c>
      <c r="H6923" t="s">
        <v>22961</v>
      </c>
    </row>
    <row r="6924" spans="1:8">
      <c r="A6924" t="n">
        <v>6925</v>
      </c>
      <c r="B6924" t="s">
        <v>8</v>
      </c>
      <c r="C6924" s="1" t="n">
        <v>41414.65292824074</v>
      </c>
      <c r="D6924" t="s">
        <v>22962</v>
      </c>
      <c r="E6924" t="s">
        <v>22963</v>
      </c>
      <c r="F6924" t="s">
        <v>56</v>
      </c>
      <c r="G6924" t="s">
        <v>22964</v>
      </c>
      <c r="H6924" t="s">
        <v>22965</v>
      </c>
    </row>
    <row r="6925" spans="1:8">
      <c r="A6925" t="n">
        <v>6926</v>
      </c>
      <c r="B6925" t="s">
        <v>8</v>
      </c>
      <c r="C6925" s="1" t="n">
        <v>39741.71043981481</v>
      </c>
      <c r="D6925" t="s">
        <v>22966</v>
      </c>
      <c r="E6925" t="s">
        <v>22967</v>
      </c>
      <c r="F6925" t="s">
        <v>56</v>
      </c>
      <c r="G6925" t="s">
        <v>22968</v>
      </c>
      <c r="H6925" t="s">
        <v>22969</v>
      </c>
    </row>
    <row r="6926" spans="1:8">
      <c r="A6926" t="n">
        <v>6927</v>
      </c>
      <c r="B6926" t="s">
        <v>8</v>
      </c>
      <c r="C6926" s="1" t="n">
        <v>42312.68645833333</v>
      </c>
      <c r="D6926" t="s">
        <v>22970</v>
      </c>
      <c r="E6926" t="s">
        <v>6763</v>
      </c>
      <c r="F6926" t="s">
        <v>6764</v>
      </c>
      <c r="G6926" t="s">
        <v>22971</v>
      </c>
      <c r="H6926" t="s">
        <v>22972</v>
      </c>
    </row>
    <row r="6927" spans="1:8">
      <c r="A6927" t="n">
        <v>6928</v>
      </c>
      <c r="B6927" t="s">
        <v>8</v>
      </c>
      <c r="C6927" s="1" t="n">
        <v>42406.94858796296</v>
      </c>
      <c r="D6927" t="s">
        <v>22973</v>
      </c>
      <c r="E6927" t="s">
        <v>6259</v>
      </c>
      <c r="F6927" t="s">
        <v>11100</v>
      </c>
      <c r="G6927" t="s">
        <v>22974</v>
      </c>
      <c r="H6927" t="s">
        <v>22975</v>
      </c>
    </row>
    <row r="6928" spans="1:8">
      <c r="A6928" t="n">
        <v>6929</v>
      </c>
      <c r="B6928" t="s">
        <v>8</v>
      </c>
      <c r="C6928" s="1" t="n">
        <v>42383.94584490741</v>
      </c>
      <c r="D6928" t="s">
        <v>22976</v>
      </c>
      <c r="E6928" t="s">
        <v>8859</v>
      </c>
      <c r="F6928" t="s">
        <v>7510</v>
      </c>
      <c r="G6928" t="s">
        <v>22977</v>
      </c>
      <c r="H6928" t="s">
        <v>22978</v>
      </c>
    </row>
    <row r="6929" spans="1:8">
      <c r="A6929" t="n">
        <v>6930</v>
      </c>
      <c r="B6929" t="s">
        <v>8</v>
      </c>
      <c r="C6929" s="1" t="n">
        <v>42349.63008101852</v>
      </c>
      <c r="D6929" t="s">
        <v>22979</v>
      </c>
      <c r="E6929">
        <f>?utf-8?Q?S.=20Daniel=20Abraham=20Center=20for=20Middle=20East=20Peace?=
	&lt;info@centerpeace.org&gt;</f>
        <v/>
      </c>
      <c r="F6929" t="s">
        <v>52</v>
      </c>
      <c r="G6929">
        <f>?utf-8?Q?News=20Update=20=2D=20December=2011?=</f>
        <v/>
      </c>
      <c r="H6929" t="s">
        <v>22980</v>
      </c>
    </row>
    <row r="6930" spans="1:8">
      <c r="A6930" t="n">
        <v>6931</v>
      </c>
      <c r="B6930" t="s">
        <v>8</v>
      </c>
      <c r="C6930" s="1" t="n">
        <v>42070.85827546296</v>
      </c>
      <c r="D6930" t="s">
        <v>22981</v>
      </c>
      <c r="E6930" t="s">
        <v>3456</v>
      </c>
      <c r="F6930" t="s">
        <v>22982</v>
      </c>
      <c r="G6930" t="s">
        <v>22983</v>
      </c>
      <c r="H6930" t="s">
        <v>22984</v>
      </c>
    </row>
    <row r="6931" spans="1:8">
      <c r="A6931" t="n">
        <v>6932</v>
      </c>
      <c r="B6931" t="s">
        <v>8</v>
      </c>
      <c r="C6931" s="1" t="n">
        <v>41725.70114583334</v>
      </c>
      <c r="D6931" t="s">
        <v>22985</v>
      </c>
      <c r="E6931" t="s">
        <v>7089</v>
      </c>
      <c r="F6931" t="s">
        <v>25</v>
      </c>
      <c r="G6931" t="s">
        <v>22986</v>
      </c>
      <c r="H6931" t="s">
        <v>22987</v>
      </c>
    </row>
    <row r="6932" spans="1:8">
      <c r="A6932" t="n">
        <v>6933</v>
      </c>
      <c r="B6932" t="s">
        <v>8</v>
      </c>
      <c r="C6932" s="1" t="n">
        <v>39581.22804398148</v>
      </c>
      <c r="D6932" t="s">
        <v>22988</v>
      </c>
      <c r="E6932" t="s">
        <v>2393</v>
      </c>
      <c r="F6932" t="s">
        <v>22989</v>
      </c>
      <c r="G6932" t="s">
        <v>22990</v>
      </c>
      <c r="H6932" t="s">
        <v>22991</v>
      </c>
    </row>
    <row r="6933" spans="1:8">
      <c r="A6933" t="n">
        <v>6934</v>
      </c>
      <c r="B6933" t="s">
        <v>8</v>
      </c>
      <c r="C6933" s="1" t="n">
        <v>39749.94680555556</v>
      </c>
      <c r="D6933" t="s">
        <v>22992</v>
      </c>
      <c r="E6933" t="s">
        <v>56</v>
      </c>
      <c r="F6933" t="s">
        <v>56</v>
      </c>
      <c r="G6933" t="s">
        <v>22993</v>
      </c>
      <c r="H6933" t="s">
        <v>22994</v>
      </c>
    </row>
    <row r="6934" spans="1:8">
      <c r="A6934" t="n">
        <v>6935</v>
      </c>
      <c r="B6934" t="s">
        <v>8</v>
      </c>
      <c r="C6934" s="1" t="n">
        <v>42444.11141203704</v>
      </c>
      <c r="D6934" t="s">
        <v>22995</v>
      </c>
      <c r="E6934" t="s">
        <v>25</v>
      </c>
      <c r="F6934" t="s">
        <v>7234</v>
      </c>
      <c r="G6934" t="s">
        <v>9011</v>
      </c>
      <c r="H6934" t="s">
        <v>22996</v>
      </c>
    </row>
    <row r="6935" spans="1:8">
      <c r="A6935" t="n">
        <v>6936</v>
      </c>
      <c r="B6935" t="s">
        <v>8</v>
      </c>
      <c r="C6935" s="1" t="n">
        <v>42072.60649305556</v>
      </c>
      <c r="D6935" t="s">
        <v>22997</v>
      </c>
      <c r="E6935" t="s">
        <v>6203</v>
      </c>
      <c r="F6935" t="s">
        <v>1108</v>
      </c>
      <c r="G6935" t="s">
        <v>22998</v>
      </c>
      <c r="H6935" t="s">
        <v>22999</v>
      </c>
    </row>
    <row r="6936" spans="1:8">
      <c r="A6936" t="n">
        <v>6937</v>
      </c>
      <c r="B6936" t="s">
        <v>8</v>
      </c>
      <c r="C6936" s="1" t="n">
        <v>39819.53892361111</v>
      </c>
      <c r="D6936" t="s">
        <v>23000</v>
      </c>
      <c r="E6936" t="s">
        <v>1808</v>
      </c>
      <c r="F6936" t="s">
        <v>387</v>
      </c>
      <c r="G6936" t="s">
        <v>23001</v>
      </c>
      <c r="H6936" t="s">
        <v>23002</v>
      </c>
    </row>
    <row r="6937" spans="1:8">
      <c r="A6937" t="n">
        <v>6938</v>
      </c>
      <c r="B6937" t="s">
        <v>8</v>
      </c>
      <c r="C6937" s="1" t="n">
        <v>42249.87663194445</v>
      </c>
      <c r="D6937" t="s">
        <v>23003</v>
      </c>
      <c r="E6937" t="s">
        <v>25</v>
      </c>
      <c r="F6937" t="s">
        <v>348</v>
      </c>
      <c r="G6937" t="s">
        <v>23004</v>
      </c>
      <c r="H6937" t="s">
        <v>23005</v>
      </c>
    </row>
    <row r="6938" spans="1:8">
      <c r="A6938" t="n">
        <v>6939</v>
      </c>
      <c r="B6938" t="s">
        <v>8</v>
      </c>
      <c r="C6938" s="1" t="n">
        <v>39798.00667824074</v>
      </c>
      <c r="D6938" t="s">
        <v>23006</v>
      </c>
      <c r="E6938" t="s">
        <v>13107</v>
      </c>
      <c r="G6938" t="s">
        <v>23007</v>
      </c>
      <c r="H6938" t="s">
        <v>23008</v>
      </c>
    </row>
    <row r="6939" spans="1:8">
      <c r="A6939" t="n">
        <v>6940</v>
      </c>
      <c r="B6939" t="s">
        <v>8</v>
      </c>
      <c r="C6939" s="1" t="n">
        <v>40085.10255787037</v>
      </c>
      <c r="D6939" t="s">
        <v>23009</v>
      </c>
      <c r="E6939" t="s">
        <v>12073</v>
      </c>
      <c r="F6939" t="s">
        <v>23010</v>
      </c>
      <c r="G6939" t="s">
        <v>23011</v>
      </c>
      <c r="H6939" t="s">
        <v>23012</v>
      </c>
    </row>
    <row r="6940" spans="1:8">
      <c r="A6940" t="n">
        <v>6941</v>
      </c>
      <c r="B6940" t="s">
        <v>8</v>
      </c>
      <c r="C6940" s="1" t="n">
        <v>42377.78980324074</v>
      </c>
      <c r="D6940" t="s">
        <v>23013</v>
      </c>
      <c r="E6940" t="s">
        <v>7668</v>
      </c>
      <c r="F6940" t="s">
        <v>25</v>
      </c>
      <c r="G6940" t="s">
        <v>21512</v>
      </c>
      <c r="H6940" t="s">
        <v>23014</v>
      </c>
    </row>
    <row r="6941" spans="1:8">
      <c r="A6941" t="n">
        <v>6942</v>
      </c>
      <c r="B6941" t="s">
        <v>8</v>
      </c>
      <c r="C6941" s="1" t="n">
        <v>41670.16063657407</v>
      </c>
      <c r="D6941" t="s">
        <v>23015</v>
      </c>
      <c r="E6941" t="s">
        <v>179</v>
      </c>
      <c r="F6941" t="s">
        <v>387</v>
      </c>
      <c r="G6941" t="s">
        <v>23016</v>
      </c>
      <c r="H6941" t="s">
        <v>23017</v>
      </c>
    </row>
    <row r="6942" spans="1:8">
      <c r="A6942" t="n">
        <v>6943</v>
      </c>
      <c r="B6942" t="s">
        <v>8</v>
      </c>
      <c r="C6942" s="1" t="n">
        <v>42446.89203703704</v>
      </c>
      <c r="D6942" t="s">
        <v>23018</v>
      </c>
      <c r="E6942" t="s">
        <v>348</v>
      </c>
      <c r="F6942" t="s">
        <v>25</v>
      </c>
      <c r="G6942" t="s">
        <v>23019</v>
      </c>
      <c r="H6942" t="s">
        <v>23020</v>
      </c>
    </row>
    <row r="6943" spans="1:8">
      <c r="A6943" t="n">
        <v>6944</v>
      </c>
      <c r="B6943" t="s">
        <v>8</v>
      </c>
      <c r="C6943" s="1" t="n">
        <v>42207.5919212963</v>
      </c>
      <c r="D6943" t="s">
        <v>23021</v>
      </c>
      <c r="E6943" t="s">
        <v>23022</v>
      </c>
      <c r="F6943" t="s">
        <v>6619</v>
      </c>
      <c r="G6943" t="s">
        <v>11314</v>
      </c>
      <c r="H6943" t="s">
        <v>23023</v>
      </c>
    </row>
    <row r="6944" spans="1:8">
      <c r="A6944" t="n">
        <v>6945</v>
      </c>
      <c r="B6944" t="s">
        <v>8</v>
      </c>
      <c r="C6944" s="1" t="n">
        <v>41793.90181712963</v>
      </c>
      <c r="D6944" t="s">
        <v>23024</v>
      </c>
      <c r="E6944" t="s">
        <v>1979</v>
      </c>
      <c r="F6944" t="s">
        <v>1979</v>
      </c>
      <c r="G6944" t="s">
        <v>23025</v>
      </c>
      <c r="H6944" t="s">
        <v>23026</v>
      </c>
    </row>
    <row r="6945" spans="1:8">
      <c r="A6945" t="n">
        <v>6946</v>
      </c>
      <c r="B6945" t="s">
        <v>1</v>
      </c>
      <c r="C6945" s="1" t="n">
        <v>42402.13725694444</v>
      </c>
      <c r="D6945" t="s">
        <v>23027</v>
      </c>
      <c r="E6945" t="s">
        <v>7186</v>
      </c>
      <c r="F6945" t="s">
        <v>9231</v>
      </c>
      <c r="G6945" t="s">
        <v>23028</v>
      </c>
      <c r="H6945" t="s">
        <v>23029</v>
      </c>
    </row>
    <row r="6946" spans="1:8">
      <c r="A6946" t="n">
        <v>6947</v>
      </c>
      <c r="B6946" t="s">
        <v>8</v>
      </c>
      <c r="C6946" s="1" t="n">
        <v>40850.70659722222</v>
      </c>
      <c r="D6946" t="s">
        <v>23030</v>
      </c>
      <c r="E6946" t="s">
        <v>14974</v>
      </c>
      <c r="F6946" t="s">
        <v>23031</v>
      </c>
      <c r="G6946" t="s">
        <v>23032</v>
      </c>
      <c r="H6946" t="s">
        <v>23033</v>
      </c>
    </row>
    <row r="6947" spans="1:8">
      <c r="A6947" t="n">
        <v>6948</v>
      </c>
      <c r="B6947" t="s">
        <v>8</v>
      </c>
      <c r="C6947" s="1" t="n">
        <v>42268.04478009259</v>
      </c>
      <c r="D6947" t="s">
        <v>23034</v>
      </c>
      <c r="E6947" t="s">
        <v>25</v>
      </c>
      <c r="F6947" t="s">
        <v>7419</v>
      </c>
      <c r="G6947" t="s">
        <v>23035</v>
      </c>
      <c r="H6947" t="s">
        <v>23036</v>
      </c>
    </row>
    <row r="6948" spans="1:8">
      <c r="A6948" t="n">
        <v>6949</v>
      </c>
      <c r="B6948" t="s">
        <v>8</v>
      </c>
      <c r="C6948" s="1" t="n">
        <v>42080.84861111111</v>
      </c>
      <c r="D6948" t="s">
        <v>23037</v>
      </c>
      <c r="E6948" t="s">
        <v>23038</v>
      </c>
      <c r="F6948" t="s">
        <v>25</v>
      </c>
      <c r="G6948" t="s">
        <v>23039</v>
      </c>
      <c r="H6948" t="s">
        <v>23040</v>
      </c>
    </row>
    <row r="6949" spans="1:8">
      <c r="A6949" t="n">
        <v>6950</v>
      </c>
      <c r="B6949" t="s">
        <v>8</v>
      </c>
      <c r="C6949" s="1" t="n">
        <v>41915.60930555555</v>
      </c>
      <c r="D6949" t="s">
        <v>23041</v>
      </c>
      <c r="E6949" t="s">
        <v>6867</v>
      </c>
      <c r="F6949" t="s">
        <v>52</v>
      </c>
      <c r="G6949" t="s">
        <v>23042</v>
      </c>
      <c r="H6949" t="s">
        <v>23043</v>
      </c>
    </row>
    <row r="6950" spans="1:8">
      <c r="A6950" t="n">
        <v>6951</v>
      </c>
      <c r="B6950" t="s">
        <v>8</v>
      </c>
      <c r="C6950" s="1" t="n">
        <v>42325.00403935185</v>
      </c>
      <c r="D6950" t="s">
        <v>23044</v>
      </c>
      <c r="E6950" t="s">
        <v>17840</v>
      </c>
      <c r="F6950" t="s">
        <v>56</v>
      </c>
      <c r="G6950" t="s">
        <v>23045</v>
      </c>
      <c r="H6950" t="s">
        <v>23046</v>
      </c>
    </row>
    <row r="6951" spans="1:8">
      <c r="A6951" t="n">
        <v>6952</v>
      </c>
      <c r="B6951" t="s">
        <v>1</v>
      </c>
      <c r="C6951" s="1" t="n">
        <v>41793.62416666667</v>
      </c>
      <c r="D6951" t="s">
        <v>23047</v>
      </c>
      <c r="E6951" t="s">
        <v>23048</v>
      </c>
      <c r="F6951" t="s">
        <v>56</v>
      </c>
      <c r="G6951" t="s">
        <v>23049</v>
      </c>
      <c r="H6951" t="s">
        <v>23050</v>
      </c>
    </row>
    <row r="6952" spans="1:8">
      <c r="A6952" t="n">
        <v>6953</v>
      </c>
      <c r="B6952" t="s">
        <v>8</v>
      </c>
      <c r="C6952" s="1" t="n">
        <v>41929.50005787037</v>
      </c>
      <c r="D6952" t="s">
        <v>23051</v>
      </c>
      <c r="E6952" t="s">
        <v>8859</v>
      </c>
      <c r="F6952" t="s">
        <v>8860</v>
      </c>
      <c r="G6952" t="s">
        <v>23052</v>
      </c>
      <c r="H6952" t="s">
        <v>23053</v>
      </c>
    </row>
    <row r="6953" spans="1:8">
      <c r="A6953" t="n">
        <v>6954</v>
      </c>
      <c r="B6953" t="s">
        <v>8</v>
      </c>
      <c r="C6953" s="1" t="n">
        <v>39804.64945601852</v>
      </c>
      <c r="D6953" t="s">
        <v>23054</v>
      </c>
      <c r="E6953" t="s">
        <v>1808</v>
      </c>
      <c r="F6953" t="s">
        <v>387</v>
      </c>
      <c r="G6953" t="s">
        <v>23055</v>
      </c>
      <c r="H6953" t="s">
        <v>23056</v>
      </c>
    </row>
    <row r="6954" spans="1:8">
      <c r="A6954" t="n">
        <v>6955</v>
      </c>
      <c r="B6954" t="s">
        <v>8</v>
      </c>
      <c r="C6954" s="1" t="n">
        <v>39743.57078703704</v>
      </c>
      <c r="D6954" t="s">
        <v>23057</v>
      </c>
      <c r="E6954" t="s">
        <v>3851</v>
      </c>
      <c r="F6954" t="s">
        <v>23058</v>
      </c>
      <c r="G6954" t="s">
        <v>23059</v>
      </c>
      <c r="H6954" t="s">
        <v>23060</v>
      </c>
    </row>
    <row r="6955" spans="1:8">
      <c r="A6955" t="n">
        <v>6956</v>
      </c>
      <c r="B6955" t="s">
        <v>8</v>
      </c>
      <c r="C6955" s="1" t="n">
        <v>42271.09265046296</v>
      </c>
      <c r="D6955" t="s">
        <v>23061</v>
      </c>
      <c r="E6955" t="s">
        <v>23062</v>
      </c>
      <c r="F6955" t="s">
        <v>23063</v>
      </c>
      <c r="G6955" t="s">
        <v>9334</v>
      </c>
      <c r="H6955" t="s">
        <v>23064</v>
      </c>
    </row>
    <row r="6956" spans="1:8">
      <c r="A6956" t="n">
        <v>6957</v>
      </c>
      <c r="B6956" t="s">
        <v>8</v>
      </c>
      <c r="C6956" s="1" t="n">
        <v>42275.71318287037</v>
      </c>
      <c r="D6956" t="s">
        <v>23065</v>
      </c>
      <c r="E6956" t="s">
        <v>25</v>
      </c>
      <c r="F6956" t="s">
        <v>24</v>
      </c>
      <c r="G6956" t="s">
        <v>23066</v>
      </c>
      <c r="H6956" t="s">
        <v>23067</v>
      </c>
    </row>
    <row r="6957" spans="1:8">
      <c r="A6957" t="n">
        <v>6958</v>
      </c>
      <c r="B6957" t="s">
        <v>8</v>
      </c>
      <c r="C6957" s="1" t="n">
        <v>42034.61736111111</v>
      </c>
      <c r="D6957" t="s">
        <v>23068</v>
      </c>
      <c r="E6957" t="s">
        <v>271</v>
      </c>
      <c r="F6957" t="s">
        <v>271</v>
      </c>
      <c r="G6957" t="s">
        <v>23069</v>
      </c>
      <c r="H6957" t="s">
        <v>23070</v>
      </c>
    </row>
    <row r="6958" spans="1:8">
      <c r="A6958" t="n">
        <v>6959</v>
      </c>
      <c r="B6958" t="s">
        <v>8</v>
      </c>
      <c r="C6958" s="1" t="n">
        <v>42333.78434027778</v>
      </c>
      <c r="D6958" t="s">
        <v>23071</v>
      </c>
      <c r="E6958" t="s">
        <v>23072</v>
      </c>
      <c r="F6958" t="s">
        <v>56</v>
      </c>
      <c r="G6958" t="s">
        <v>23073</v>
      </c>
      <c r="H6958" t="s">
        <v>23074</v>
      </c>
    </row>
    <row r="6959" spans="1:8">
      <c r="A6959" t="n">
        <v>6960</v>
      </c>
      <c r="B6959" t="s">
        <v>8</v>
      </c>
      <c r="C6959" s="1" t="n">
        <v>40233.71325231482</v>
      </c>
      <c r="D6959" t="s">
        <v>23075</v>
      </c>
      <c r="E6959" t="s">
        <v>23076</v>
      </c>
      <c r="F6959" t="s">
        <v>56</v>
      </c>
      <c r="G6959" t="s">
        <v>23077</v>
      </c>
      <c r="H6959" t="s">
        <v>23078</v>
      </c>
    </row>
    <row r="6960" spans="1:8">
      <c r="A6960" t="n">
        <v>6961</v>
      </c>
      <c r="B6960" t="s">
        <v>8</v>
      </c>
      <c r="C6960" s="1" t="n">
        <v>41331.00320601852</v>
      </c>
      <c r="D6960" t="s">
        <v>23079</v>
      </c>
      <c r="E6960" t="s">
        <v>7787</v>
      </c>
      <c r="F6960" t="s">
        <v>23080</v>
      </c>
      <c r="G6960" t="s">
        <v>23081</v>
      </c>
      <c r="H6960" t="s">
        <v>23082</v>
      </c>
    </row>
    <row r="6961" spans="1:8">
      <c r="A6961" t="n">
        <v>6962</v>
      </c>
      <c r="B6961" t="s">
        <v>8</v>
      </c>
      <c r="C6961" s="1" t="n">
        <v>39774.87795138889</v>
      </c>
      <c r="D6961" t="s">
        <v>23083</v>
      </c>
      <c r="E6961" t="s">
        <v>7926</v>
      </c>
      <c r="F6961" t="s">
        <v>23084</v>
      </c>
      <c r="G6961" t="s">
        <v>23085</v>
      </c>
      <c r="H6961" t="s">
        <v>23086</v>
      </c>
    </row>
    <row r="6962" spans="1:8">
      <c r="A6962" t="n">
        <v>6963</v>
      </c>
      <c r="B6962" t="s">
        <v>1</v>
      </c>
      <c r="C6962" s="1" t="n">
        <v>42447.8388425926</v>
      </c>
      <c r="D6962" t="s">
        <v>23087</v>
      </c>
      <c r="E6962" t="s">
        <v>39</v>
      </c>
      <c r="F6962" t="s">
        <v>39</v>
      </c>
      <c r="G6962" t="s">
        <v>23088</v>
      </c>
      <c r="H6962" t="s">
        <v>23089</v>
      </c>
    </row>
    <row r="6963" spans="1:8">
      <c r="A6963" t="n">
        <v>6964</v>
      </c>
      <c r="B6963" t="s">
        <v>8</v>
      </c>
      <c r="C6963" s="1" t="n">
        <v>41978.32641203704</v>
      </c>
      <c r="D6963" t="s">
        <v>23090</v>
      </c>
      <c r="E6963" t="s">
        <v>25</v>
      </c>
      <c r="F6963" t="s">
        <v>23091</v>
      </c>
      <c r="G6963" t="s">
        <v>23092</v>
      </c>
      <c r="H6963" t="s">
        <v>23093</v>
      </c>
    </row>
    <row r="6964" spans="1:8">
      <c r="A6964" t="n">
        <v>6965</v>
      </c>
      <c r="B6964" t="s">
        <v>8</v>
      </c>
      <c r="C6964" s="1" t="n">
        <v>42169.9425462963</v>
      </c>
      <c r="D6964" t="s">
        <v>23094</v>
      </c>
      <c r="E6964" t="s">
        <v>262</v>
      </c>
      <c r="F6964" t="s">
        <v>323</v>
      </c>
      <c r="G6964" t="s">
        <v>10116</v>
      </c>
      <c r="H6964" t="s">
        <v>23095</v>
      </c>
    </row>
    <row r="6965" spans="1:8">
      <c r="A6965" t="n">
        <v>6966</v>
      </c>
      <c r="B6965" t="s">
        <v>8</v>
      </c>
      <c r="C6965" s="1" t="n">
        <v>42253.93596064814</v>
      </c>
      <c r="D6965" t="s">
        <v>23096</v>
      </c>
      <c r="E6965" t="s">
        <v>19622</v>
      </c>
      <c r="F6965" t="s">
        <v>25</v>
      </c>
      <c r="G6965" t="s">
        <v>23097</v>
      </c>
      <c r="H6965" t="s">
        <v>23098</v>
      </c>
    </row>
    <row r="6966" spans="1:8">
      <c r="A6966" t="n">
        <v>6967</v>
      </c>
      <c r="B6966" t="s">
        <v>8</v>
      </c>
      <c r="C6966" s="1" t="n">
        <v>40388.83033564815</v>
      </c>
      <c r="D6966" t="s">
        <v>23099</v>
      </c>
      <c r="E6966" t="s">
        <v>23100</v>
      </c>
      <c r="F6966" t="s">
        <v>23101</v>
      </c>
      <c r="G6966" t="s">
        <v>23102</v>
      </c>
      <c r="H6966" t="s">
        <v>23103</v>
      </c>
    </row>
    <row r="6967" spans="1:8">
      <c r="A6967" t="n">
        <v>6968</v>
      </c>
      <c r="B6967" t="s">
        <v>8</v>
      </c>
      <c r="C6967" s="1" t="n">
        <v>42215.83234953704</v>
      </c>
      <c r="D6967" t="s">
        <v>23104</v>
      </c>
      <c r="E6967" t="s">
        <v>23105</v>
      </c>
      <c r="F6967" t="s">
        <v>52</v>
      </c>
      <c r="G6967" t="s">
        <v>23106</v>
      </c>
      <c r="H6967" t="s">
        <v>23107</v>
      </c>
    </row>
    <row r="6968" spans="1:8">
      <c r="A6968" t="n">
        <v>6969</v>
      </c>
      <c r="B6968" t="s">
        <v>1</v>
      </c>
      <c r="C6968" s="1" t="n">
        <v>42379.77233796296</v>
      </c>
      <c r="D6968" t="s">
        <v>23108</v>
      </c>
      <c r="E6968" t="s">
        <v>23109</v>
      </c>
      <c r="F6968" t="s">
        <v>6559</v>
      </c>
      <c r="G6968" t="s">
        <v>23110</v>
      </c>
      <c r="H6968" t="s">
        <v>23111</v>
      </c>
    </row>
    <row r="6969" spans="1:8">
      <c r="A6969" t="n">
        <v>6970</v>
      </c>
      <c r="B6969" t="s">
        <v>8</v>
      </c>
      <c r="C6969" s="1" t="n">
        <v>40147.63695601852</v>
      </c>
      <c r="D6969" t="s">
        <v>23112</v>
      </c>
      <c r="E6969" t="s">
        <v>23113</v>
      </c>
      <c r="F6969" t="s">
        <v>23114</v>
      </c>
      <c r="G6969" t="s">
        <v>23115</v>
      </c>
      <c r="H6969" t="s">
        <v>23116</v>
      </c>
    </row>
    <row r="6970" spans="1:8">
      <c r="A6970" t="n">
        <v>6971</v>
      </c>
      <c r="B6970" t="s">
        <v>1</v>
      </c>
      <c r="C6970" s="1" t="n">
        <v>42238.55060185185</v>
      </c>
      <c r="D6970" t="s">
        <v>23117</v>
      </c>
      <c r="E6970" t="s">
        <v>7313</v>
      </c>
      <c r="F6970" t="s">
        <v>25</v>
      </c>
      <c r="G6970" t="s">
        <v>23118</v>
      </c>
      <c r="H6970" t="s">
        <v>23119</v>
      </c>
    </row>
    <row r="6971" spans="1:8">
      <c r="A6971" t="n">
        <v>6972</v>
      </c>
      <c r="B6971" t="s">
        <v>8</v>
      </c>
      <c r="C6971" s="1" t="n">
        <v>41958.7103125</v>
      </c>
      <c r="D6971" t="s">
        <v>23120</v>
      </c>
      <c r="E6971" t="s">
        <v>6529</v>
      </c>
      <c r="F6971" t="s">
        <v>6203</v>
      </c>
      <c r="G6971" t="s">
        <v>23121</v>
      </c>
      <c r="H6971" t="s">
        <v>23122</v>
      </c>
    </row>
    <row r="6972" spans="1:8">
      <c r="A6972" t="n">
        <v>6973</v>
      </c>
      <c r="B6972" t="s">
        <v>1</v>
      </c>
      <c r="C6972" s="1" t="n">
        <v>42249.56256944445</v>
      </c>
      <c r="D6972" t="s">
        <v>23123</v>
      </c>
      <c r="E6972" t="s">
        <v>7313</v>
      </c>
      <c r="F6972" t="s">
        <v>1202</v>
      </c>
      <c r="G6972" t="s">
        <v>20843</v>
      </c>
      <c r="H6972" t="s">
        <v>23124</v>
      </c>
    </row>
    <row r="6973" spans="1:8">
      <c r="A6973" t="n">
        <v>6974</v>
      </c>
      <c r="B6973" t="s">
        <v>8</v>
      </c>
      <c r="C6973" s="1" t="n">
        <v>41722.64042824074</v>
      </c>
      <c r="D6973" t="s">
        <v>23125</v>
      </c>
      <c r="E6973" t="s">
        <v>4418</v>
      </c>
      <c r="F6973" t="s">
        <v>23126</v>
      </c>
      <c r="G6973" t="s">
        <v>23127</v>
      </c>
      <c r="H6973" t="s">
        <v>23128</v>
      </c>
    </row>
    <row r="6974" spans="1:8">
      <c r="A6974" t="n">
        <v>6975</v>
      </c>
      <c r="B6974" t="s">
        <v>1</v>
      </c>
      <c r="C6974" s="1" t="n">
        <v>42274.6997337963</v>
      </c>
      <c r="D6974" t="s">
        <v>23129</v>
      </c>
      <c r="E6974" t="s">
        <v>348</v>
      </c>
      <c r="F6974" t="s">
        <v>25</v>
      </c>
      <c r="G6974" t="s">
        <v>23130</v>
      </c>
      <c r="H6974" t="s">
        <v>23131</v>
      </c>
    </row>
    <row r="6975" spans="1:8">
      <c r="A6975" t="n">
        <v>6976</v>
      </c>
      <c r="B6975" t="s">
        <v>8</v>
      </c>
      <c r="C6975" s="1" t="n">
        <v>41885.75539351852</v>
      </c>
      <c r="D6975" t="s">
        <v>23132</v>
      </c>
      <c r="E6975" t="s">
        <v>3448</v>
      </c>
      <c r="F6975" t="s">
        <v>3449</v>
      </c>
      <c r="G6975" t="s">
        <v>23133</v>
      </c>
      <c r="H6975" t="s">
        <v>23134</v>
      </c>
    </row>
    <row r="6976" spans="1:8">
      <c r="A6976" t="n">
        <v>6977</v>
      </c>
      <c r="B6976" t="s">
        <v>8</v>
      </c>
      <c r="C6976" s="1" t="n">
        <v>39777.85657407407</v>
      </c>
      <c r="D6976" t="s">
        <v>23135</v>
      </c>
      <c r="E6976" t="s">
        <v>23136</v>
      </c>
      <c r="F6976" t="s">
        <v>23137</v>
      </c>
      <c r="G6976" t="s">
        <v>23138</v>
      </c>
      <c r="H6976" t="s">
        <v>23139</v>
      </c>
    </row>
    <row r="6977" spans="1:8">
      <c r="A6977" t="n">
        <v>6978</v>
      </c>
      <c r="B6977" t="s">
        <v>8</v>
      </c>
      <c r="C6977" s="1" t="n">
        <v>42240.78384259259</v>
      </c>
      <c r="D6977" t="s">
        <v>23140</v>
      </c>
      <c r="E6977" t="s">
        <v>10879</v>
      </c>
      <c r="F6977" t="s">
        <v>6559</v>
      </c>
      <c r="G6977" t="s">
        <v>23141</v>
      </c>
      <c r="H6977" t="s">
        <v>23142</v>
      </c>
    </row>
    <row r="6978" spans="1:8">
      <c r="A6978" t="n">
        <v>6979</v>
      </c>
      <c r="B6978" t="s">
        <v>8</v>
      </c>
      <c r="C6978" s="1" t="n">
        <v>42394.94660879629</v>
      </c>
      <c r="D6978" t="s">
        <v>23143</v>
      </c>
      <c r="E6978" t="s">
        <v>6886</v>
      </c>
      <c r="F6978" t="s">
        <v>25</v>
      </c>
      <c r="G6978" t="s">
        <v>23144</v>
      </c>
      <c r="H6978" t="s">
        <v>23145</v>
      </c>
    </row>
    <row r="6979" spans="1:8">
      <c r="A6979" t="n">
        <v>6980</v>
      </c>
      <c r="B6979" t="s">
        <v>8</v>
      </c>
      <c r="C6979" s="1" t="n">
        <v>41979.71248842592</v>
      </c>
      <c r="D6979" t="s">
        <v>23146</v>
      </c>
      <c r="E6979" t="s">
        <v>5849</v>
      </c>
      <c r="F6979" t="s">
        <v>1369</v>
      </c>
      <c r="G6979" t="s">
        <v>23147</v>
      </c>
      <c r="H6979" t="s">
        <v>23148</v>
      </c>
    </row>
    <row r="6980" spans="1:8">
      <c r="A6980" t="n">
        <v>6981</v>
      </c>
      <c r="B6980" t="s">
        <v>8</v>
      </c>
      <c r="C6980" s="1" t="n">
        <v>41879.78064814815</v>
      </c>
      <c r="D6980" t="s">
        <v>23149</v>
      </c>
      <c r="E6980" t="s">
        <v>23150</v>
      </c>
      <c r="F6980" t="s">
        <v>4078</v>
      </c>
      <c r="G6980" t="s">
        <v>23151</v>
      </c>
      <c r="H6980" t="s">
        <v>23152</v>
      </c>
    </row>
    <row r="6981" spans="1:8">
      <c r="A6981" t="n">
        <v>6982</v>
      </c>
      <c r="B6981" t="s">
        <v>1</v>
      </c>
      <c r="C6981" s="1" t="n">
        <v>42192.01462962963</v>
      </c>
      <c r="D6981" t="s">
        <v>23153</v>
      </c>
      <c r="E6981" t="s">
        <v>9633</v>
      </c>
      <c r="F6981" t="s">
        <v>16031</v>
      </c>
      <c r="G6981" t="s">
        <v>23154</v>
      </c>
      <c r="H6981" t="s">
        <v>23155</v>
      </c>
    </row>
    <row r="6982" spans="1:8">
      <c r="A6982" t="n">
        <v>6983</v>
      </c>
      <c r="B6982" t="s">
        <v>8</v>
      </c>
      <c r="C6982" s="1" t="n">
        <v>42195.05689814815</v>
      </c>
      <c r="D6982" t="s">
        <v>23156</v>
      </c>
      <c r="E6982" t="s">
        <v>5644</v>
      </c>
      <c r="F6982" t="s">
        <v>23157</v>
      </c>
      <c r="G6982" t="s">
        <v>23158</v>
      </c>
      <c r="H6982" t="s">
        <v>23159</v>
      </c>
    </row>
    <row r="6983" spans="1:8">
      <c r="A6983" t="n">
        <v>6984</v>
      </c>
      <c r="B6983" t="s">
        <v>8</v>
      </c>
      <c r="C6983" s="1" t="n">
        <v>42242.54503472222</v>
      </c>
      <c r="D6983" t="s">
        <v>23160</v>
      </c>
      <c r="E6983" t="s">
        <v>25</v>
      </c>
      <c r="F6983" t="s">
        <v>739</v>
      </c>
      <c r="G6983" t="s">
        <v>23161</v>
      </c>
      <c r="H6983" t="s">
        <v>23162</v>
      </c>
    </row>
    <row r="6984" spans="1:8">
      <c r="A6984" t="n">
        <v>6985</v>
      </c>
      <c r="B6984" t="s">
        <v>8</v>
      </c>
      <c r="C6984" s="1" t="n">
        <v>41980.86225694444</v>
      </c>
      <c r="D6984" t="s">
        <v>23163</v>
      </c>
      <c r="E6984" t="s">
        <v>23164</v>
      </c>
      <c r="F6984" t="s">
        <v>23164</v>
      </c>
      <c r="G6984" t="s">
        <v>23165</v>
      </c>
      <c r="H6984" t="s">
        <v>23166</v>
      </c>
    </row>
    <row r="6985" spans="1:8">
      <c r="A6985" t="n">
        <v>6986</v>
      </c>
      <c r="B6985" t="s">
        <v>8</v>
      </c>
      <c r="C6985" s="1" t="n">
        <v>39724.03923611111</v>
      </c>
      <c r="D6985" t="s">
        <v>23167</v>
      </c>
      <c r="E6985" t="s">
        <v>7518</v>
      </c>
      <c r="F6985" t="s">
        <v>23168</v>
      </c>
      <c r="G6985" t="s">
        <v>23169</v>
      </c>
      <c r="H6985" t="s">
        <v>23170</v>
      </c>
    </row>
    <row r="6986" spans="1:8">
      <c r="A6986" t="n">
        <v>6987</v>
      </c>
      <c r="B6986" t="s">
        <v>1</v>
      </c>
      <c r="C6986" s="1" t="n">
        <v>41968.98256944444</v>
      </c>
      <c r="D6986" t="s">
        <v>23171</v>
      </c>
      <c r="E6986" t="s">
        <v>4455</v>
      </c>
      <c r="F6986" t="s">
        <v>25</v>
      </c>
      <c r="G6986" t="s">
        <v>23172</v>
      </c>
      <c r="H6986" t="s">
        <v>23173</v>
      </c>
    </row>
    <row r="6987" spans="1:8">
      <c r="A6987" t="n">
        <v>6988</v>
      </c>
      <c r="B6987" t="s">
        <v>8</v>
      </c>
      <c r="C6987" s="1" t="n">
        <v>41931.64759259259</v>
      </c>
      <c r="D6987" t="s">
        <v>23174</v>
      </c>
      <c r="E6987" t="s">
        <v>23175</v>
      </c>
      <c r="F6987" t="s">
        <v>52</v>
      </c>
      <c r="G6987" t="s">
        <v>23176</v>
      </c>
      <c r="H6987" t="s">
        <v>23177</v>
      </c>
    </row>
    <row r="6988" spans="1:8">
      <c r="A6988" t="n">
        <v>6989</v>
      </c>
      <c r="B6988" t="s">
        <v>8</v>
      </c>
      <c r="C6988" s="1" t="n">
        <v>39742.0475</v>
      </c>
      <c r="D6988" t="s">
        <v>23178</v>
      </c>
      <c r="E6988" t="s">
        <v>12397</v>
      </c>
      <c r="F6988" t="s">
        <v>56</v>
      </c>
      <c r="G6988" t="s">
        <v>23179</v>
      </c>
      <c r="H6988" t="s">
        <v>23180</v>
      </c>
    </row>
    <row r="6989" spans="1:8">
      <c r="A6989" t="n">
        <v>6990</v>
      </c>
      <c r="B6989" t="s">
        <v>8</v>
      </c>
      <c r="C6989" s="1" t="n">
        <v>42228.56287037037</v>
      </c>
      <c r="D6989" t="s">
        <v>23181</v>
      </c>
      <c r="E6989" t="s">
        <v>7639</v>
      </c>
      <c r="F6989" t="s">
        <v>56</v>
      </c>
      <c r="G6989" t="s">
        <v>23182</v>
      </c>
      <c r="H6989" t="s">
        <v>23183</v>
      </c>
    </row>
    <row r="6990" spans="1:8">
      <c r="A6990" t="n">
        <v>6991</v>
      </c>
      <c r="B6990" t="s">
        <v>8</v>
      </c>
      <c r="C6990" s="1" t="n">
        <v>42434.84237268518</v>
      </c>
      <c r="D6990" t="s">
        <v>23184</v>
      </c>
      <c r="E6990" t="s">
        <v>25</v>
      </c>
      <c r="F6990" t="s">
        <v>23185</v>
      </c>
      <c r="G6990" t="s">
        <v>22409</v>
      </c>
      <c r="H6990" t="s">
        <v>23186</v>
      </c>
    </row>
    <row r="6991" spans="1:8">
      <c r="A6991" t="n">
        <v>6992</v>
      </c>
      <c r="B6991" t="s">
        <v>1</v>
      </c>
      <c r="C6991" s="1" t="n">
        <v>42043.93550925926</v>
      </c>
      <c r="D6991" t="s">
        <v>23187</v>
      </c>
      <c r="E6991" t="s">
        <v>266</v>
      </c>
      <c r="F6991" t="s">
        <v>23188</v>
      </c>
      <c r="G6991" t="s">
        <v>23189</v>
      </c>
      <c r="H6991" t="s">
        <v>23190</v>
      </c>
    </row>
    <row r="6992" spans="1:8">
      <c r="A6992" t="n">
        <v>6993</v>
      </c>
      <c r="B6992" t="s">
        <v>8</v>
      </c>
      <c r="C6992" s="1" t="n">
        <v>42383.80931712963</v>
      </c>
      <c r="D6992" t="s">
        <v>23191</v>
      </c>
      <c r="E6992" t="s">
        <v>4290</v>
      </c>
      <c r="F6992" t="s">
        <v>9833</v>
      </c>
      <c r="G6992" t="s">
        <v>23192</v>
      </c>
      <c r="H6992" t="s">
        <v>23193</v>
      </c>
    </row>
    <row r="6993" spans="1:8">
      <c r="A6993" t="n">
        <v>6994</v>
      </c>
      <c r="B6993" t="s">
        <v>1</v>
      </c>
      <c r="C6993" s="1" t="n">
        <v>42108.0324537037</v>
      </c>
      <c r="D6993" t="s">
        <v>23194</v>
      </c>
      <c r="E6993" t="s">
        <v>1144</v>
      </c>
      <c r="F6993" t="s">
        <v>493</v>
      </c>
      <c r="G6993" t="s">
        <v>23195</v>
      </c>
      <c r="H6993" t="s">
        <v>23196</v>
      </c>
    </row>
    <row r="6994" spans="1:8">
      <c r="A6994" t="n">
        <v>6995</v>
      </c>
      <c r="B6994" t="s">
        <v>8</v>
      </c>
      <c r="C6994" s="1" t="n">
        <v>42052.8346875</v>
      </c>
      <c r="D6994" t="s">
        <v>23197</v>
      </c>
      <c r="E6994" t="s">
        <v>25</v>
      </c>
      <c r="F6994" t="s">
        <v>2406</v>
      </c>
      <c r="G6994" t="s">
        <v>23198</v>
      </c>
      <c r="H6994" t="s">
        <v>23199</v>
      </c>
    </row>
    <row r="6995" spans="1:8">
      <c r="A6995" t="n">
        <v>6996</v>
      </c>
      <c r="B6995" t="s">
        <v>1</v>
      </c>
      <c r="C6995" s="1" t="n">
        <v>42168.56501157407</v>
      </c>
      <c r="D6995" t="s">
        <v>23200</v>
      </c>
      <c r="E6995" t="s">
        <v>23201</v>
      </c>
      <c r="F6995" t="s">
        <v>56</v>
      </c>
      <c r="G6995">
        <f>?utf-8?Q?If_you=E2=80=99re_with_Hillary,_step_up_now:?=</f>
        <v/>
      </c>
      <c r="H6995" t="s">
        <v>23202</v>
      </c>
    </row>
    <row r="6996" spans="1:8">
      <c r="A6996" t="n">
        <v>6997</v>
      </c>
      <c r="B6996" t="s">
        <v>8</v>
      </c>
      <c r="C6996" s="1" t="n">
        <v>39744.08084490741</v>
      </c>
      <c r="D6996" t="s">
        <v>23203</v>
      </c>
      <c r="E6996" t="s">
        <v>6780</v>
      </c>
      <c r="F6996" t="s">
        <v>23204</v>
      </c>
      <c r="G6996" t="s">
        <v>23205</v>
      </c>
      <c r="H6996" t="s">
        <v>23206</v>
      </c>
    </row>
    <row r="6997" spans="1:8">
      <c r="A6997" t="n">
        <v>6998</v>
      </c>
      <c r="B6997" t="s">
        <v>8</v>
      </c>
      <c r="C6997" s="1" t="n">
        <v>42058.50431712963</v>
      </c>
      <c r="D6997" t="s">
        <v>23207</v>
      </c>
      <c r="E6997" t="s">
        <v>23208</v>
      </c>
      <c r="F6997" t="s">
        <v>52</v>
      </c>
      <c r="G6997" t="s">
        <v>23209</v>
      </c>
      <c r="H6997" t="s">
        <v>23210</v>
      </c>
    </row>
    <row r="6998" spans="1:8">
      <c r="A6998" t="n">
        <v>6999</v>
      </c>
      <c r="B6998" t="s">
        <v>8</v>
      </c>
      <c r="C6998" s="1" t="n">
        <v>41935.45083333334</v>
      </c>
      <c r="D6998" t="s">
        <v>23211</v>
      </c>
      <c r="E6998" t="s">
        <v>25</v>
      </c>
      <c r="F6998" t="s">
        <v>23212</v>
      </c>
      <c r="G6998" t="s">
        <v>23213</v>
      </c>
      <c r="H6998" t="s">
        <v>23214</v>
      </c>
    </row>
    <row r="6999" spans="1:8">
      <c r="A6999" t="n">
        <v>7000</v>
      </c>
      <c r="B6999" t="s">
        <v>8</v>
      </c>
      <c r="C6999" s="1" t="n">
        <v>41690.06688657407</v>
      </c>
      <c r="D6999" t="s">
        <v>23215</v>
      </c>
      <c r="E6999" t="s">
        <v>9613</v>
      </c>
      <c r="F6999" t="s">
        <v>56</v>
      </c>
      <c r="G6999" t="s">
        <v>23216</v>
      </c>
      <c r="H6999" t="s">
        <v>23217</v>
      </c>
    </row>
    <row r="7000" spans="1:8">
      <c r="A7000" t="n">
        <v>7001</v>
      </c>
      <c r="B7000" t="s">
        <v>8</v>
      </c>
      <c r="C7000" s="1" t="n">
        <v>39461.66541666666</v>
      </c>
      <c r="D7000" t="s">
        <v>23218</v>
      </c>
      <c r="E7000" t="s">
        <v>1891</v>
      </c>
      <c r="F7000" t="s">
        <v>23219</v>
      </c>
      <c r="G7000" t="s">
        <v>23220</v>
      </c>
      <c r="H7000" t="s">
        <v>23221</v>
      </c>
    </row>
    <row r="7001" spans="1:8">
      <c r="A7001" t="n">
        <v>7002</v>
      </c>
      <c r="B7001" t="s">
        <v>8</v>
      </c>
      <c r="C7001" s="1" t="n">
        <v>42171.0202662037</v>
      </c>
      <c r="D7001" t="s">
        <v>23222</v>
      </c>
      <c r="E7001" t="s">
        <v>23223</v>
      </c>
      <c r="F7001" t="s">
        <v>23224</v>
      </c>
      <c r="G7001" t="s">
        <v>23225</v>
      </c>
      <c r="H7001" t="s">
        <v>23226</v>
      </c>
    </row>
    <row r="7002" spans="1:8">
      <c r="A7002" t="n">
        <v>7003</v>
      </c>
      <c r="B7002" t="s">
        <v>8</v>
      </c>
      <c r="C7002" s="1" t="n">
        <v>42121.54381944444</v>
      </c>
      <c r="D7002" t="s">
        <v>23227</v>
      </c>
      <c r="E7002" t="s">
        <v>146</v>
      </c>
      <c r="F7002" t="s">
        <v>30</v>
      </c>
      <c r="G7002" t="s">
        <v>23228</v>
      </c>
      <c r="H7002" t="s">
        <v>23229</v>
      </c>
    </row>
    <row r="7003" spans="1:8">
      <c r="A7003" t="n">
        <v>7004</v>
      </c>
      <c r="B7003" t="s">
        <v>1</v>
      </c>
      <c r="C7003" s="1" t="n">
        <v>42074.91903935185</v>
      </c>
      <c r="D7003" t="s">
        <v>23230</v>
      </c>
      <c r="E7003" t="s">
        <v>23231</v>
      </c>
      <c r="F7003" t="s">
        <v>25</v>
      </c>
      <c r="G7003" t="s">
        <v>23232</v>
      </c>
      <c r="H7003" t="s">
        <v>23233</v>
      </c>
    </row>
    <row r="7004" spans="1:8">
      <c r="A7004" t="n">
        <v>7005</v>
      </c>
      <c r="B7004" t="s">
        <v>8</v>
      </c>
      <c r="C7004" s="1" t="n">
        <v>42044.83826388889</v>
      </c>
      <c r="D7004" t="s">
        <v>23234</v>
      </c>
      <c r="E7004" t="s">
        <v>271</v>
      </c>
      <c r="F7004" t="s">
        <v>23235</v>
      </c>
      <c r="G7004" t="s">
        <v>23236</v>
      </c>
      <c r="H7004" t="s">
        <v>23237</v>
      </c>
    </row>
    <row r="7005" spans="1:8">
      <c r="A7005" t="n">
        <v>7006</v>
      </c>
      <c r="B7005" t="s">
        <v>8</v>
      </c>
      <c r="C7005" s="1" t="n">
        <v>39678.70736111111</v>
      </c>
      <c r="D7005" t="s">
        <v>23238</v>
      </c>
      <c r="E7005" t="s">
        <v>10853</v>
      </c>
      <c r="F7005" t="s">
        <v>23239</v>
      </c>
      <c r="G7005" t="s">
        <v>23240</v>
      </c>
      <c r="H7005" t="s">
        <v>23241</v>
      </c>
    </row>
    <row r="7006" spans="1:8">
      <c r="A7006" t="n">
        <v>7007</v>
      </c>
      <c r="B7006" t="s">
        <v>8</v>
      </c>
      <c r="C7006" s="1" t="n">
        <v>41542.78184027778</v>
      </c>
      <c r="D7006" t="s">
        <v>23242</v>
      </c>
      <c r="E7006" t="s">
        <v>23243</v>
      </c>
      <c r="F7006" t="s">
        <v>25</v>
      </c>
      <c r="G7006" t="s">
        <v>23244</v>
      </c>
      <c r="H7006" t="s">
        <v>23245</v>
      </c>
    </row>
    <row r="7007" spans="1:8">
      <c r="A7007" t="n">
        <v>7008</v>
      </c>
      <c r="B7007" t="s">
        <v>8</v>
      </c>
      <c r="C7007" s="1" t="n">
        <v>42382.09467592592</v>
      </c>
      <c r="D7007" t="s">
        <v>23246</v>
      </c>
      <c r="E7007" t="s">
        <v>23247</v>
      </c>
      <c r="F7007" t="s">
        <v>150</v>
      </c>
      <c r="G7007" t="s">
        <v>23248</v>
      </c>
      <c r="H7007" t="s">
        <v>23249</v>
      </c>
    </row>
    <row r="7008" spans="1:8">
      <c r="A7008" t="n">
        <v>7009</v>
      </c>
      <c r="B7008" t="s">
        <v>8</v>
      </c>
      <c r="C7008" s="1" t="n">
        <v>40093.81171296296</v>
      </c>
      <c r="D7008" t="s">
        <v>23250</v>
      </c>
      <c r="E7008" t="s">
        <v>23251</v>
      </c>
      <c r="F7008" t="s">
        <v>56</v>
      </c>
      <c r="G7008" t="s">
        <v>23252</v>
      </c>
      <c r="H7008" t="s">
        <v>23253</v>
      </c>
    </row>
    <row r="7009" spans="1:8">
      <c r="A7009" t="n">
        <v>7010</v>
      </c>
      <c r="B7009" t="s">
        <v>8</v>
      </c>
      <c r="C7009" s="1" t="n">
        <v>39734.64679398148</v>
      </c>
      <c r="D7009" t="s">
        <v>23254</v>
      </c>
      <c r="E7009" t="s">
        <v>56</v>
      </c>
      <c r="F7009" t="s">
        <v>7127</v>
      </c>
      <c r="G7009" t="s">
        <v>23255</v>
      </c>
      <c r="H7009" t="s">
        <v>23256</v>
      </c>
    </row>
    <row r="7010" spans="1:8">
      <c r="A7010" t="n">
        <v>7011</v>
      </c>
      <c r="B7010" t="s">
        <v>1</v>
      </c>
      <c r="C7010" s="1" t="n">
        <v>42177.84702546296</v>
      </c>
      <c r="D7010" t="s">
        <v>23257</v>
      </c>
      <c r="E7010" t="s">
        <v>43</v>
      </c>
      <c r="F7010" t="s">
        <v>25</v>
      </c>
      <c r="G7010" t="s">
        <v>9193</v>
      </c>
      <c r="H7010" t="s">
        <v>23258</v>
      </c>
    </row>
    <row r="7011" spans="1:8">
      <c r="A7011" t="n">
        <v>7012</v>
      </c>
      <c r="B7011" t="s">
        <v>8</v>
      </c>
      <c r="C7011" s="1" t="n">
        <v>42064.78560185185</v>
      </c>
      <c r="D7011" t="s">
        <v>23259</v>
      </c>
      <c r="E7011" t="s">
        <v>25</v>
      </c>
      <c r="F7011" t="s">
        <v>2099</v>
      </c>
      <c r="G7011" t="s">
        <v>23260</v>
      </c>
      <c r="H7011" t="s">
        <v>23261</v>
      </c>
    </row>
    <row r="7012" spans="1:8">
      <c r="A7012" t="n">
        <v>7013</v>
      </c>
      <c r="B7012" t="s">
        <v>8</v>
      </c>
      <c r="C7012" s="1" t="n">
        <v>42394.83140046296</v>
      </c>
      <c r="D7012" t="s">
        <v>23262</v>
      </c>
      <c r="E7012" t="s">
        <v>25</v>
      </c>
      <c r="F7012" t="s">
        <v>24</v>
      </c>
      <c r="G7012" t="s">
        <v>10309</v>
      </c>
      <c r="H7012" t="s">
        <v>23263</v>
      </c>
    </row>
    <row r="7013" spans="1:8">
      <c r="A7013" t="n">
        <v>7014</v>
      </c>
      <c r="B7013" t="s">
        <v>8</v>
      </c>
      <c r="C7013" s="1" t="n">
        <v>39761.65021990741</v>
      </c>
      <c r="D7013" t="s">
        <v>23264</v>
      </c>
      <c r="E7013" t="s">
        <v>56</v>
      </c>
      <c r="F7013" t="s">
        <v>23265</v>
      </c>
      <c r="G7013" t="s">
        <v>23266</v>
      </c>
      <c r="H7013" t="s">
        <v>23267</v>
      </c>
    </row>
    <row r="7014" spans="1:8">
      <c r="A7014" t="n">
        <v>7015</v>
      </c>
      <c r="B7014" t="s">
        <v>8</v>
      </c>
      <c r="C7014" s="1" t="n">
        <v>41936.66461805555</v>
      </c>
      <c r="D7014" t="s">
        <v>23268</v>
      </c>
      <c r="E7014" t="s">
        <v>23269</v>
      </c>
      <c r="F7014" t="s">
        <v>16084</v>
      </c>
      <c r="G7014" t="s">
        <v>23270</v>
      </c>
      <c r="H7014" t="s">
        <v>23271</v>
      </c>
    </row>
    <row r="7015" spans="1:8">
      <c r="A7015" t="n">
        <v>7016</v>
      </c>
      <c r="B7015" t="s">
        <v>1</v>
      </c>
      <c r="C7015" s="1" t="n">
        <v>42232.99024305555</v>
      </c>
      <c r="D7015" t="s">
        <v>23272</v>
      </c>
      <c r="E7015" t="s">
        <v>24</v>
      </c>
      <c r="F7015" t="s">
        <v>25</v>
      </c>
      <c r="G7015" t="s">
        <v>23273</v>
      </c>
      <c r="H7015" t="s">
        <v>23274</v>
      </c>
    </row>
    <row r="7016" spans="1:8">
      <c r="A7016" t="n">
        <v>7017</v>
      </c>
      <c r="B7016" t="s">
        <v>8</v>
      </c>
      <c r="C7016" s="1" t="n">
        <v>42344.99303240741</v>
      </c>
      <c r="D7016" t="s">
        <v>23275</v>
      </c>
      <c r="E7016" t="s">
        <v>23276</v>
      </c>
      <c r="F7016" t="s">
        <v>387</v>
      </c>
      <c r="G7016" t="s">
        <v>23277</v>
      </c>
      <c r="H7016" t="s">
        <v>23278</v>
      </c>
    </row>
    <row r="7017" spans="1:8">
      <c r="A7017" t="n">
        <v>7018</v>
      </c>
      <c r="B7017" t="s">
        <v>8</v>
      </c>
      <c r="C7017" s="1" t="n">
        <v>42282.87108796297</v>
      </c>
      <c r="D7017" t="s">
        <v>23279</v>
      </c>
      <c r="E7017" t="s">
        <v>24</v>
      </c>
      <c r="F7017" t="s">
        <v>25</v>
      </c>
      <c r="G7017" t="s">
        <v>23280</v>
      </c>
      <c r="H7017" t="s">
        <v>23281</v>
      </c>
    </row>
    <row r="7018" spans="1:8">
      <c r="A7018" t="n">
        <v>7019</v>
      </c>
      <c r="B7018" t="s">
        <v>1</v>
      </c>
      <c r="C7018" s="1" t="n">
        <v>42327.71209490741</v>
      </c>
      <c r="D7018" t="s">
        <v>23282</v>
      </c>
      <c r="E7018" t="s">
        <v>1355</v>
      </c>
      <c r="F7018" t="s">
        <v>56</v>
      </c>
      <c r="G7018" t="s">
        <v>23283</v>
      </c>
      <c r="H7018" t="s">
        <v>23284</v>
      </c>
    </row>
    <row r="7019" spans="1:8">
      <c r="A7019" t="n">
        <v>7020</v>
      </c>
      <c r="B7019" t="s">
        <v>8</v>
      </c>
      <c r="C7019" s="1" t="n">
        <v>41664.0009375</v>
      </c>
      <c r="D7019" t="s">
        <v>23285</v>
      </c>
      <c r="E7019" t="s">
        <v>319</v>
      </c>
      <c r="F7019" t="s">
        <v>23286</v>
      </c>
      <c r="G7019" t="s">
        <v>23287</v>
      </c>
      <c r="H7019" t="s">
        <v>23288</v>
      </c>
    </row>
    <row r="7020" spans="1:8">
      <c r="A7020" t="n">
        <v>7021</v>
      </c>
      <c r="B7020" t="s">
        <v>8</v>
      </c>
      <c r="C7020" s="1" t="n">
        <v>42115.8477199074</v>
      </c>
      <c r="D7020" t="s">
        <v>23289</v>
      </c>
      <c r="E7020" t="s">
        <v>30</v>
      </c>
      <c r="F7020" t="s">
        <v>660</v>
      </c>
      <c r="G7020" t="s">
        <v>23290</v>
      </c>
      <c r="H7020" t="s">
        <v>23291</v>
      </c>
    </row>
    <row r="7021" spans="1:8">
      <c r="A7021" t="n">
        <v>7022</v>
      </c>
      <c r="B7021" t="s">
        <v>8</v>
      </c>
      <c r="C7021" s="1" t="n">
        <v>39758.12509259259</v>
      </c>
      <c r="D7021" t="s">
        <v>23292</v>
      </c>
      <c r="E7021" t="s">
        <v>56</v>
      </c>
      <c r="F7021" t="s">
        <v>477</v>
      </c>
      <c r="G7021" t="s">
        <v>16910</v>
      </c>
      <c r="H7021" t="s">
        <v>23293</v>
      </c>
    </row>
    <row r="7022" spans="1:8">
      <c r="A7022" t="n">
        <v>7023</v>
      </c>
      <c r="B7022" t="s">
        <v>8</v>
      </c>
      <c r="C7022" s="1" t="n">
        <v>41296.93203703704</v>
      </c>
      <c r="D7022" t="s">
        <v>23294</v>
      </c>
      <c r="E7022" t="s">
        <v>7877</v>
      </c>
      <c r="F7022" t="s">
        <v>25</v>
      </c>
      <c r="G7022" t="s">
        <v>23295</v>
      </c>
      <c r="H7022" t="s">
        <v>23296</v>
      </c>
    </row>
    <row r="7023" spans="1:8">
      <c r="A7023" t="n">
        <v>7024</v>
      </c>
      <c r="B7023" t="s">
        <v>1</v>
      </c>
      <c r="C7023" s="1" t="n">
        <v>42208.90075231482</v>
      </c>
      <c r="D7023" t="s">
        <v>23297</v>
      </c>
      <c r="E7023" t="s">
        <v>6747</v>
      </c>
      <c r="F7023" t="s">
        <v>1731</v>
      </c>
      <c r="G7023" t="s">
        <v>23298</v>
      </c>
      <c r="H7023" t="s">
        <v>23299</v>
      </c>
    </row>
    <row r="7024" spans="1:8">
      <c r="A7024" t="n">
        <v>7025</v>
      </c>
      <c r="B7024" t="s">
        <v>8</v>
      </c>
      <c r="C7024" s="1" t="n">
        <v>41213.67550925926</v>
      </c>
      <c r="D7024" t="s">
        <v>23300</v>
      </c>
      <c r="E7024" t="s">
        <v>9576</v>
      </c>
      <c r="F7024" t="s">
        <v>25</v>
      </c>
      <c r="G7024" t="s">
        <v>23301</v>
      </c>
      <c r="H7024" t="s">
        <v>23302</v>
      </c>
    </row>
    <row r="7025" spans="1:8">
      <c r="A7025" t="n">
        <v>7026</v>
      </c>
      <c r="B7025" t="s">
        <v>8</v>
      </c>
      <c r="C7025" s="1" t="n">
        <v>42082.88965277778</v>
      </c>
      <c r="D7025" t="s">
        <v>23303</v>
      </c>
      <c r="E7025" t="s">
        <v>1186</v>
      </c>
      <c r="F7025" t="s">
        <v>3233</v>
      </c>
      <c r="G7025" t="s">
        <v>23304</v>
      </c>
      <c r="H7025" t="s">
        <v>23305</v>
      </c>
    </row>
    <row r="7026" spans="1:8">
      <c r="A7026" t="n">
        <v>7027</v>
      </c>
      <c r="B7026" t="s">
        <v>8</v>
      </c>
      <c r="C7026" s="1" t="n">
        <v>42257.66940972222</v>
      </c>
      <c r="D7026" t="s">
        <v>23306</v>
      </c>
      <c r="E7026">
        <f>?utf-8?Q?Microgrid=20Knowledge?= &lt;news@microgridknowledge.com&gt;</f>
        <v/>
      </c>
      <c r="F7026" t="s">
        <v>52</v>
      </c>
      <c r="G7026">
        <f>?utf-8?Q?Posts=20Microgrid=20Newsletter=20for=2009=2F10=2F2015?=</f>
        <v/>
      </c>
      <c r="H7026" t="s">
        <v>23307</v>
      </c>
    </row>
    <row r="7027" spans="1:8">
      <c r="A7027" t="n">
        <v>7028</v>
      </c>
      <c r="B7027" t="s">
        <v>8</v>
      </c>
      <c r="C7027" s="1" t="n">
        <v>42264.91346064815</v>
      </c>
      <c r="D7027" t="s">
        <v>23308</v>
      </c>
      <c r="E7027" t="s">
        <v>25</v>
      </c>
      <c r="F7027" t="s">
        <v>24</v>
      </c>
      <c r="G7027" t="s">
        <v>23309</v>
      </c>
      <c r="H7027" t="s">
        <v>23310</v>
      </c>
    </row>
    <row r="7028" spans="1:8">
      <c r="A7028" t="n">
        <v>7029</v>
      </c>
      <c r="B7028" t="s">
        <v>8</v>
      </c>
      <c r="C7028" s="1" t="n">
        <v>42124.91228009259</v>
      </c>
      <c r="D7028" t="s">
        <v>23311</v>
      </c>
      <c r="E7028" t="s">
        <v>23312</v>
      </c>
      <c r="F7028" t="s">
        <v>23313</v>
      </c>
      <c r="G7028" t="s"/>
      <c r="H7028" t="s">
        <v>23314</v>
      </c>
    </row>
    <row r="7029" spans="1:8">
      <c r="A7029" t="n">
        <v>7030</v>
      </c>
      <c r="B7029" t="s">
        <v>8</v>
      </c>
      <c r="C7029" s="1" t="n">
        <v>42281.8163425926</v>
      </c>
      <c r="D7029" t="s">
        <v>5994</v>
      </c>
      <c r="E7029" t="s">
        <v>25</v>
      </c>
      <c r="F7029" t="s">
        <v>23315</v>
      </c>
      <c r="G7029" t="s">
        <v>7647</v>
      </c>
      <c r="H7029" t="s">
        <v>23316</v>
      </c>
    </row>
    <row r="7030" spans="1:8">
      <c r="A7030" t="n">
        <v>7031</v>
      </c>
      <c r="B7030" t="s">
        <v>8</v>
      </c>
      <c r="C7030" s="1" t="n">
        <v>42320.8822337963</v>
      </c>
      <c r="D7030" t="s">
        <v>23317</v>
      </c>
      <c r="E7030" t="s">
        <v>4082</v>
      </c>
      <c r="F7030" t="s">
        <v>555</v>
      </c>
      <c r="G7030" t="s">
        <v>23318</v>
      </c>
      <c r="H7030" t="s">
        <v>23319</v>
      </c>
    </row>
    <row r="7031" spans="1:8">
      <c r="A7031" t="n">
        <v>7032</v>
      </c>
      <c r="B7031" t="s">
        <v>1</v>
      </c>
      <c r="C7031" s="1" t="n">
        <v>42417.79188657407</v>
      </c>
      <c r="D7031" t="s">
        <v>23320</v>
      </c>
      <c r="E7031" t="s">
        <v>7313</v>
      </c>
      <c r="F7031" t="s">
        <v>9503</v>
      </c>
      <c r="G7031" t="s">
        <v>23321</v>
      </c>
      <c r="H7031" t="s">
        <v>23322</v>
      </c>
    </row>
    <row r="7032" spans="1:8">
      <c r="A7032" t="n">
        <v>7033</v>
      </c>
      <c r="B7032" t="s">
        <v>8</v>
      </c>
      <c r="C7032" s="1" t="n">
        <v>42244.81449074074</v>
      </c>
      <c r="D7032" t="s">
        <v>23323</v>
      </c>
      <c r="E7032" t="s">
        <v>23324</v>
      </c>
      <c r="F7032" t="s">
        <v>24</v>
      </c>
      <c r="G7032" t="s">
        <v>23325</v>
      </c>
      <c r="H7032" t="s">
        <v>23326</v>
      </c>
    </row>
    <row r="7033" spans="1:8">
      <c r="A7033" t="n">
        <v>7034</v>
      </c>
      <c r="B7033" t="s">
        <v>8</v>
      </c>
      <c r="C7033" s="1" t="n">
        <v>42203.54188657407</v>
      </c>
      <c r="D7033" t="s">
        <v>23327</v>
      </c>
      <c r="E7033" t="s">
        <v>554</v>
      </c>
      <c r="F7033" t="s">
        <v>52</v>
      </c>
      <c r="G7033" t="s">
        <v>23328</v>
      </c>
      <c r="H7033" t="s">
        <v>23329</v>
      </c>
    </row>
    <row r="7034" spans="1:8">
      <c r="A7034" t="n">
        <v>7035</v>
      </c>
      <c r="B7034" t="s">
        <v>8</v>
      </c>
      <c r="C7034" s="1" t="n">
        <v>41886.60027777778</v>
      </c>
      <c r="D7034" t="s">
        <v>23330</v>
      </c>
      <c r="E7034" t="s">
        <v>23331</v>
      </c>
      <c r="F7034" t="s">
        <v>555</v>
      </c>
      <c r="G7034" t="s">
        <v>23332</v>
      </c>
      <c r="H7034" t="s">
        <v>23333</v>
      </c>
    </row>
    <row r="7035" spans="1:8">
      <c r="A7035" t="n">
        <v>7036</v>
      </c>
      <c r="B7035" t="s">
        <v>8</v>
      </c>
      <c r="C7035" s="1" t="n">
        <v>39504.69185185185</v>
      </c>
      <c r="D7035" t="s">
        <v>23334</v>
      </c>
      <c r="E7035" t="s">
        <v>13286</v>
      </c>
      <c r="F7035" t="s">
        <v>56</v>
      </c>
      <c r="G7035" t="s">
        <v>23335</v>
      </c>
      <c r="H7035" t="s">
        <v>23336</v>
      </c>
    </row>
    <row r="7036" spans="1:8">
      <c r="A7036" t="n">
        <v>7037</v>
      </c>
      <c r="B7036" t="s">
        <v>8</v>
      </c>
      <c r="C7036" s="1" t="n">
        <v>41987.61638888889</v>
      </c>
      <c r="D7036" t="s">
        <v>23337</v>
      </c>
      <c r="E7036" t="s">
        <v>23338</v>
      </c>
      <c r="F7036" t="s">
        <v>56</v>
      </c>
      <c r="G7036" t="s">
        <v>23339</v>
      </c>
      <c r="H7036" t="s">
        <v>23340</v>
      </c>
    </row>
    <row r="7037" spans="1:8">
      <c r="A7037" t="n">
        <v>7038</v>
      </c>
      <c r="B7037" t="s">
        <v>8</v>
      </c>
      <c r="C7037" s="1" t="n">
        <v>42116.00115740741</v>
      </c>
      <c r="D7037" t="s">
        <v>23341</v>
      </c>
      <c r="E7037" t="s">
        <v>25</v>
      </c>
      <c r="F7037" t="s">
        <v>24</v>
      </c>
      <c r="G7037" t="s">
        <v>11752</v>
      </c>
      <c r="H7037" t="s">
        <v>23342</v>
      </c>
    </row>
    <row r="7038" spans="1:8">
      <c r="A7038" t="n">
        <v>7039</v>
      </c>
      <c r="B7038" t="s">
        <v>1</v>
      </c>
      <c r="C7038" s="1" t="n">
        <v>42192.61434027777</v>
      </c>
      <c r="D7038" t="s">
        <v>23343</v>
      </c>
      <c r="E7038" t="s">
        <v>8047</v>
      </c>
      <c r="F7038" t="s">
        <v>23344</v>
      </c>
      <c r="G7038" t="s">
        <v>23345</v>
      </c>
      <c r="H7038" t="s">
        <v>23346</v>
      </c>
    </row>
    <row r="7039" spans="1:8">
      <c r="A7039" t="n">
        <v>7040</v>
      </c>
      <c r="B7039" t="s">
        <v>8</v>
      </c>
      <c r="C7039" s="1" t="n">
        <v>42280.59099537037</v>
      </c>
      <c r="D7039" t="s">
        <v>23347</v>
      </c>
      <c r="E7039" t="s">
        <v>739</v>
      </c>
      <c r="F7039" t="s">
        <v>2372</v>
      </c>
      <c r="G7039" t="s">
        <v>23348</v>
      </c>
      <c r="H7039" t="s">
        <v>23349</v>
      </c>
    </row>
    <row r="7040" spans="1:8">
      <c r="A7040" t="n">
        <v>7041</v>
      </c>
      <c r="B7040" t="s">
        <v>8</v>
      </c>
      <c r="C7040" s="1" t="n">
        <v>41451.59643518519</v>
      </c>
      <c r="D7040" t="s">
        <v>23350</v>
      </c>
      <c r="E7040" t="s">
        <v>17337</v>
      </c>
      <c r="F7040" t="s">
        <v>56</v>
      </c>
      <c r="G7040" t="s">
        <v>23351</v>
      </c>
      <c r="H7040" t="s">
        <v>23352</v>
      </c>
    </row>
    <row r="7041" spans="1:8">
      <c r="A7041" t="n">
        <v>7042</v>
      </c>
      <c r="B7041" t="s">
        <v>8</v>
      </c>
      <c r="C7041" s="1" t="n">
        <v>39743.62765046296</v>
      </c>
      <c r="D7041" t="s">
        <v>23353</v>
      </c>
      <c r="E7041" t="s">
        <v>8351</v>
      </c>
      <c r="F7041" t="s">
        <v>23354</v>
      </c>
      <c r="G7041" t="s">
        <v>23355</v>
      </c>
      <c r="H7041" t="s">
        <v>23356</v>
      </c>
    </row>
    <row r="7042" spans="1:8">
      <c r="A7042" t="n">
        <v>7043</v>
      </c>
      <c r="B7042" t="s">
        <v>1</v>
      </c>
      <c r="C7042" s="1" t="n">
        <v>42109.03532407407</v>
      </c>
      <c r="D7042" t="s">
        <v>23357</v>
      </c>
      <c r="E7042" t="s">
        <v>6747</v>
      </c>
      <c r="F7042" t="s">
        <v>984</v>
      </c>
      <c r="G7042" t="s">
        <v>23358</v>
      </c>
      <c r="H7042" t="s">
        <v>23359</v>
      </c>
    </row>
    <row r="7043" spans="1:8">
      <c r="A7043" t="n">
        <v>7044</v>
      </c>
      <c r="B7043" t="s">
        <v>1</v>
      </c>
      <c r="C7043" s="1" t="n">
        <v>42103.80574074074</v>
      </c>
      <c r="D7043" t="s">
        <v>23360</v>
      </c>
      <c r="E7043" t="s">
        <v>2099</v>
      </c>
      <c r="F7043" t="s">
        <v>23361</v>
      </c>
      <c r="G7043" t="s">
        <v>23362</v>
      </c>
      <c r="H7043" t="s">
        <v>23363</v>
      </c>
    </row>
    <row r="7044" spans="1:8">
      <c r="A7044" t="n">
        <v>7045</v>
      </c>
      <c r="B7044" t="s">
        <v>1</v>
      </c>
      <c r="C7044" s="1" t="n">
        <v>42347.68003472222</v>
      </c>
      <c r="D7044" t="s">
        <v>23364</v>
      </c>
      <c r="E7044" t="s">
        <v>24</v>
      </c>
      <c r="F7044" t="s">
        <v>25</v>
      </c>
      <c r="G7044" t="s">
        <v>23365</v>
      </c>
      <c r="H7044" t="s">
        <v>23366</v>
      </c>
    </row>
    <row r="7045" spans="1:8">
      <c r="A7045" t="n">
        <v>7046</v>
      </c>
      <c r="B7045" t="s">
        <v>8</v>
      </c>
      <c r="C7045" s="1" t="n">
        <v>39583.76836805556</v>
      </c>
      <c r="D7045" t="s">
        <v>23367</v>
      </c>
      <c r="E7045" t="s">
        <v>14284</v>
      </c>
      <c r="F7045" t="s">
        <v>23368</v>
      </c>
      <c r="G7045" t="s">
        <v>23369</v>
      </c>
      <c r="H7045" t="s">
        <v>23370</v>
      </c>
    </row>
    <row r="7046" spans="1:8">
      <c r="A7046" t="n">
        <v>7047</v>
      </c>
      <c r="B7046" t="s">
        <v>8</v>
      </c>
      <c r="C7046" s="1" t="n">
        <v>42229.67021990741</v>
      </c>
      <c r="D7046" t="s">
        <v>23371</v>
      </c>
      <c r="E7046">
        <f>?utf-8?Q?Microgrid=20Knowledge?= &lt;news@microgridknowledge.com&gt;</f>
        <v/>
      </c>
      <c r="F7046" t="s">
        <v>52</v>
      </c>
      <c r="G7046">
        <f>?utf-8?Q?Posts=20Microgrid=20Newsletter=20for=2008=2F13=2F2015?=</f>
        <v/>
      </c>
      <c r="H7046" t="s">
        <v>23372</v>
      </c>
    </row>
    <row r="7047" spans="1:8">
      <c r="A7047" t="n">
        <v>7048</v>
      </c>
      <c r="B7047" t="s">
        <v>1</v>
      </c>
      <c r="C7047" s="1" t="n">
        <v>42127.53443287037</v>
      </c>
      <c r="D7047" t="s">
        <v>23373</v>
      </c>
      <c r="E7047" t="s">
        <v>6203</v>
      </c>
      <c r="F7047" t="s">
        <v>25</v>
      </c>
      <c r="G7047" t="s">
        <v>23374</v>
      </c>
      <c r="H7047" t="s">
        <v>23375</v>
      </c>
    </row>
    <row r="7048" spans="1:8">
      <c r="A7048" t="n">
        <v>7049</v>
      </c>
      <c r="B7048" t="s">
        <v>8</v>
      </c>
      <c r="C7048" s="1" t="n">
        <v>42243.66888888889</v>
      </c>
      <c r="D7048" t="s">
        <v>23376</v>
      </c>
      <c r="E7048" t="s">
        <v>25</v>
      </c>
      <c r="F7048" t="s">
        <v>24</v>
      </c>
      <c r="G7048" t="s">
        <v>23377</v>
      </c>
      <c r="H7048" t="s">
        <v>23378</v>
      </c>
    </row>
    <row r="7049" spans="1:8">
      <c r="A7049" t="n">
        <v>7050</v>
      </c>
      <c r="B7049" t="s">
        <v>8</v>
      </c>
      <c r="C7049" s="1" t="n">
        <v>41963.59827546297</v>
      </c>
      <c r="D7049" t="s">
        <v>23379</v>
      </c>
      <c r="E7049" t="s">
        <v>4455</v>
      </c>
      <c r="F7049" t="s">
        <v>749</v>
      </c>
      <c r="G7049" t="s">
        <v>7769</v>
      </c>
      <c r="H7049" t="s">
        <v>23380</v>
      </c>
    </row>
    <row r="7050" spans="1:8">
      <c r="A7050" t="n">
        <v>7051</v>
      </c>
      <c r="B7050" t="s">
        <v>1</v>
      </c>
      <c r="C7050" s="1" t="n">
        <v>42262.74996527778</v>
      </c>
      <c r="D7050" t="s">
        <v>23381</v>
      </c>
      <c r="E7050" t="s">
        <v>23382</v>
      </c>
      <c r="F7050" t="s">
        <v>43</v>
      </c>
      <c r="G7050" t="s">
        <v>22587</v>
      </c>
      <c r="H7050" t="s">
        <v>23383</v>
      </c>
    </row>
    <row r="7051" spans="1:8">
      <c r="A7051" t="n">
        <v>7052</v>
      </c>
      <c r="B7051" t="s">
        <v>8</v>
      </c>
      <c r="C7051" s="1" t="n">
        <v>42242.13354166667</v>
      </c>
      <c r="D7051" t="s">
        <v>23384</v>
      </c>
      <c r="E7051" t="s">
        <v>8382</v>
      </c>
      <c r="F7051" t="s">
        <v>22257</v>
      </c>
      <c r="G7051" t="s">
        <v>23385</v>
      </c>
      <c r="H7051" t="s">
        <v>23386</v>
      </c>
    </row>
    <row r="7052" spans="1:8">
      <c r="A7052" t="n">
        <v>7053</v>
      </c>
      <c r="B7052" t="s">
        <v>8</v>
      </c>
      <c r="C7052" s="1" t="n">
        <v>40920.98258101852</v>
      </c>
      <c r="D7052" t="s">
        <v>23387</v>
      </c>
      <c r="E7052" t="s">
        <v>484</v>
      </c>
      <c r="F7052" t="s">
        <v>23388</v>
      </c>
      <c r="G7052" t="s">
        <v>23389</v>
      </c>
      <c r="H7052" t="s">
        <v>23390</v>
      </c>
    </row>
    <row r="7053" spans="1:8">
      <c r="A7053" t="n">
        <v>7054</v>
      </c>
      <c r="B7053" t="s">
        <v>8</v>
      </c>
      <c r="C7053" s="1" t="n">
        <v>42196.87783564815</v>
      </c>
      <c r="D7053" t="s">
        <v>23391</v>
      </c>
      <c r="E7053" t="s">
        <v>25</v>
      </c>
      <c r="F7053" t="s">
        <v>23392</v>
      </c>
      <c r="G7053" t="s">
        <v>23393</v>
      </c>
      <c r="H7053" t="s">
        <v>23394</v>
      </c>
    </row>
    <row r="7054" spans="1:8">
      <c r="A7054" t="n">
        <v>7055</v>
      </c>
      <c r="B7054" t="s">
        <v>8</v>
      </c>
      <c r="C7054" s="1" t="n">
        <v>40115.54572916667</v>
      </c>
      <c r="D7054" t="s">
        <v>23395</v>
      </c>
      <c r="E7054" t="s">
        <v>1112</v>
      </c>
      <c r="F7054" t="s">
        <v>11</v>
      </c>
      <c r="G7054" t="s">
        <v>23396</v>
      </c>
      <c r="H7054" t="s">
        <v>23397</v>
      </c>
    </row>
    <row r="7055" spans="1:8">
      <c r="A7055" t="n">
        <v>7056</v>
      </c>
      <c r="B7055" t="s">
        <v>8</v>
      </c>
      <c r="C7055" s="1" t="n">
        <v>42146.8625925926</v>
      </c>
      <c r="D7055" t="s">
        <v>23398</v>
      </c>
      <c r="E7055" t="s">
        <v>25</v>
      </c>
      <c r="F7055" t="s">
        <v>145</v>
      </c>
      <c r="G7055" t="s">
        <v>23399</v>
      </c>
      <c r="H7055" t="s">
        <v>23400</v>
      </c>
    </row>
    <row r="7056" spans="1:8">
      <c r="A7056" t="n">
        <v>7057</v>
      </c>
      <c r="B7056" t="s">
        <v>8</v>
      </c>
      <c r="C7056" s="1" t="n">
        <v>42101.80454861111</v>
      </c>
      <c r="D7056" t="s">
        <v>23401</v>
      </c>
      <c r="E7056" t="s">
        <v>8894</v>
      </c>
      <c r="F7056" t="s">
        <v>22138</v>
      </c>
      <c r="G7056" t="s">
        <v>9798</v>
      </c>
      <c r="H7056" t="s">
        <v>23402</v>
      </c>
    </row>
    <row r="7057" spans="1:8">
      <c r="A7057" t="n">
        <v>7058</v>
      </c>
      <c r="B7057" t="s">
        <v>8</v>
      </c>
      <c r="C7057" s="1" t="n">
        <v>41981.92975694445</v>
      </c>
      <c r="D7057" t="s">
        <v>23403</v>
      </c>
      <c r="E7057" t="s">
        <v>23404</v>
      </c>
      <c r="F7057" t="s">
        <v>23405</v>
      </c>
      <c r="G7057" t="s">
        <v>23406</v>
      </c>
      <c r="H7057" t="s">
        <v>23407</v>
      </c>
    </row>
    <row r="7058" spans="1:8">
      <c r="A7058" t="n">
        <v>7059</v>
      </c>
      <c r="B7058" t="s">
        <v>8</v>
      </c>
      <c r="C7058" s="1" t="n">
        <v>41888.82726851852</v>
      </c>
      <c r="D7058" t="s">
        <v>23408</v>
      </c>
      <c r="E7058" t="s">
        <v>25</v>
      </c>
      <c r="F7058" t="s">
        <v>7115</v>
      </c>
      <c r="G7058" t="s">
        <v>23409</v>
      </c>
      <c r="H7058" t="s">
        <v>23410</v>
      </c>
    </row>
    <row r="7059" spans="1:8">
      <c r="A7059" t="n">
        <v>7060</v>
      </c>
      <c r="B7059" t="s">
        <v>8</v>
      </c>
      <c r="C7059" s="1" t="n">
        <v>39652.64552083334</v>
      </c>
      <c r="D7059" t="s">
        <v>23411</v>
      </c>
      <c r="E7059" t="s">
        <v>23412</v>
      </c>
      <c r="F7059" t="s">
        <v>20</v>
      </c>
      <c r="G7059" t="s">
        <v>23413</v>
      </c>
      <c r="H7059" t="s">
        <v>23414</v>
      </c>
    </row>
    <row r="7060" spans="1:8">
      <c r="A7060" t="n">
        <v>7061</v>
      </c>
      <c r="B7060" t="s">
        <v>8</v>
      </c>
      <c r="C7060" s="1" t="n">
        <v>42305.75795138889</v>
      </c>
      <c r="D7060" t="s">
        <v>23415</v>
      </c>
      <c r="E7060" t="s">
        <v>19910</v>
      </c>
      <c r="F7060" t="s">
        <v>23416</v>
      </c>
      <c r="G7060" t="s">
        <v>23417</v>
      </c>
      <c r="H7060" t="s">
        <v>23418</v>
      </c>
    </row>
    <row r="7061" spans="1:8">
      <c r="A7061" t="n">
        <v>7062</v>
      </c>
      <c r="B7061" t="s">
        <v>8</v>
      </c>
      <c r="C7061" s="1" t="n">
        <v>41541.66717592593</v>
      </c>
      <c r="D7061" t="s">
        <v>23419</v>
      </c>
      <c r="E7061" t="s">
        <v>1286</v>
      </c>
      <c r="F7061" t="s">
        <v>25</v>
      </c>
      <c r="G7061" t="s">
        <v>23420</v>
      </c>
      <c r="H7061" t="s">
        <v>23421</v>
      </c>
    </row>
    <row r="7062" spans="1:8">
      <c r="A7062" t="n">
        <v>7063</v>
      </c>
      <c r="B7062" t="s">
        <v>8</v>
      </c>
      <c r="C7062" s="1" t="n">
        <v>42187.786875</v>
      </c>
      <c r="D7062" t="s">
        <v>23422</v>
      </c>
      <c r="E7062" t="s">
        <v>651</v>
      </c>
      <c r="F7062" t="s">
        <v>23423</v>
      </c>
      <c r="G7062" t="s">
        <v>23424</v>
      </c>
      <c r="H7062" t="s">
        <v>23425</v>
      </c>
    </row>
    <row r="7063" spans="1:8">
      <c r="A7063" t="n">
        <v>7064</v>
      </c>
      <c r="B7063" t="s">
        <v>8</v>
      </c>
      <c r="C7063" s="1" t="n">
        <v>39703.55056712963</v>
      </c>
      <c r="D7063" t="s">
        <v>23426</v>
      </c>
      <c r="E7063" t="s">
        <v>3045</v>
      </c>
      <c r="F7063" t="s">
        <v>23427</v>
      </c>
      <c r="G7063" t="s">
        <v>23428</v>
      </c>
      <c r="H7063" t="s">
        <v>23429</v>
      </c>
    </row>
    <row r="7064" spans="1:8">
      <c r="A7064" t="n">
        <v>7065</v>
      </c>
      <c r="B7064" t="s">
        <v>8</v>
      </c>
      <c r="C7064" s="1" t="n">
        <v>39510.20761574074</v>
      </c>
      <c r="D7064" t="s">
        <v>23430</v>
      </c>
      <c r="E7064" t="s">
        <v>3181</v>
      </c>
      <c r="F7064" t="s">
        <v>56</v>
      </c>
      <c r="G7064" t="s">
        <v>23431</v>
      </c>
      <c r="H7064" t="s">
        <v>23432</v>
      </c>
    </row>
    <row r="7065" spans="1:8">
      <c r="A7065" t="n">
        <v>7066</v>
      </c>
      <c r="B7065" t="s">
        <v>8</v>
      </c>
      <c r="C7065" s="1" t="n">
        <v>40190.97424768518</v>
      </c>
      <c r="D7065" t="s">
        <v>23433</v>
      </c>
      <c r="E7065" t="s">
        <v>19</v>
      </c>
      <c r="F7065" t="s">
        <v>20</v>
      </c>
      <c r="G7065" t="s">
        <v>23434</v>
      </c>
      <c r="H7065" t="s">
        <v>23435</v>
      </c>
    </row>
    <row r="7066" spans="1:8">
      <c r="A7066" t="n">
        <v>7067</v>
      </c>
      <c r="B7066" t="s">
        <v>1</v>
      </c>
      <c r="C7066" s="1" t="n">
        <v>42156.60797453704</v>
      </c>
      <c r="D7066" t="s">
        <v>23436</v>
      </c>
      <c r="E7066" t="s">
        <v>9633</v>
      </c>
      <c r="F7066" t="s">
        <v>25</v>
      </c>
      <c r="G7066" t="s">
        <v>23437</v>
      </c>
      <c r="H7066" t="s">
        <v>23438</v>
      </c>
    </row>
    <row r="7067" spans="1:8">
      <c r="A7067" t="n">
        <v>7068</v>
      </c>
      <c r="B7067" t="s">
        <v>8</v>
      </c>
      <c r="C7067" s="1" t="n">
        <v>39461.78931712963</v>
      </c>
      <c r="D7067" t="s">
        <v>23439</v>
      </c>
      <c r="E7067" t="s">
        <v>14101</v>
      </c>
      <c r="F7067" t="s">
        <v>376</v>
      </c>
      <c r="G7067" t="s">
        <v>23440</v>
      </c>
      <c r="H7067" t="s">
        <v>23441</v>
      </c>
    </row>
    <row r="7068" spans="1:8">
      <c r="A7068" t="n">
        <v>7069</v>
      </c>
      <c r="B7068" t="s">
        <v>8</v>
      </c>
      <c r="C7068" s="1" t="n">
        <v>39484.85115740741</v>
      </c>
      <c r="D7068" t="s">
        <v>23442</v>
      </c>
      <c r="E7068" t="s">
        <v>23443</v>
      </c>
      <c r="F7068" t="s">
        <v>56</v>
      </c>
      <c r="G7068" t="s">
        <v>23444</v>
      </c>
      <c r="H7068" t="s">
        <v>23445</v>
      </c>
    </row>
    <row r="7069" spans="1:8">
      <c r="A7069" t="n">
        <v>7070</v>
      </c>
      <c r="B7069" t="s">
        <v>8</v>
      </c>
      <c r="C7069" s="1" t="n">
        <v>42114.96293981482</v>
      </c>
      <c r="D7069" t="s">
        <v>23446</v>
      </c>
      <c r="E7069" t="s">
        <v>5828</v>
      </c>
      <c r="F7069" t="s">
        <v>25</v>
      </c>
      <c r="G7069" t="s">
        <v>23447</v>
      </c>
      <c r="H7069" t="s">
        <v>23448</v>
      </c>
    </row>
    <row r="7070" spans="1:8">
      <c r="A7070" t="n">
        <v>7071</v>
      </c>
      <c r="B7070" t="s">
        <v>8</v>
      </c>
      <c r="C7070" s="1" t="n">
        <v>42195.8002662037</v>
      </c>
      <c r="D7070" t="s">
        <v>23449</v>
      </c>
      <c r="E7070" t="s">
        <v>660</v>
      </c>
      <c r="F7070" t="s">
        <v>20974</v>
      </c>
      <c r="G7070">
        <f>?Windows-1252?Q?QUIZ:_Can_you_tell_the_difference_between_a_super_PAC_ad?=
 =?Windows-1252?Q?_and_a_candidate=92s_ad=3F_-_The_Washington_Post?=</f>
        <v/>
      </c>
      <c r="H7070" t="s">
        <v>23450</v>
      </c>
    </row>
    <row r="7071" spans="1:8">
      <c r="A7071" t="n">
        <v>7072</v>
      </c>
      <c r="B7071" t="s">
        <v>8</v>
      </c>
      <c r="C7071" s="1" t="n">
        <v>41846.31164351852</v>
      </c>
      <c r="D7071" t="s">
        <v>23451</v>
      </c>
      <c r="E7071" t="s">
        <v>23452</v>
      </c>
      <c r="F7071" t="s">
        <v>23453</v>
      </c>
      <c r="G7071" t="s">
        <v>23454</v>
      </c>
      <c r="H7071" t="s">
        <v>23455</v>
      </c>
    </row>
    <row r="7072" spans="1:8">
      <c r="A7072" t="n">
        <v>7073</v>
      </c>
      <c r="B7072" t="s">
        <v>1</v>
      </c>
      <c r="C7072" s="1" t="n">
        <v>42209.61740740741</v>
      </c>
      <c r="D7072" t="s">
        <v>23456</v>
      </c>
      <c r="E7072" t="s">
        <v>7608</v>
      </c>
      <c r="F7072" t="s">
        <v>3168</v>
      </c>
      <c r="G7072" t="s">
        <v>23457</v>
      </c>
      <c r="H7072" t="s">
        <v>23458</v>
      </c>
    </row>
    <row r="7073" spans="1:8">
      <c r="A7073" t="n">
        <v>7074</v>
      </c>
      <c r="B7073" t="s">
        <v>8</v>
      </c>
      <c r="C7073" s="1" t="n">
        <v>42061.99288194445</v>
      </c>
      <c r="D7073" t="s">
        <v>23459</v>
      </c>
      <c r="E7073" t="s">
        <v>319</v>
      </c>
      <c r="F7073" t="s">
        <v>23460</v>
      </c>
      <c r="G7073" t="s">
        <v>23461</v>
      </c>
      <c r="H7073" t="s">
        <v>23462</v>
      </c>
    </row>
    <row r="7074" spans="1:8">
      <c r="A7074" t="n">
        <v>7075</v>
      </c>
      <c r="B7074" t="s">
        <v>8</v>
      </c>
      <c r="C7074" s="1" t="n">
        <v>42262.094375</v>
      </c>
      <c r="D7074" t="s">
        <v>23463</v>
      </c>
      <c r="E7074" t="s">
        <v>25</v>
      </c>
      <c r="F7074" t="s">
        <v>23464</v>
      </c>
      <c r="G7074" t="s">
        <v>23465</v>
      </c>
      <c r="H7074" t="s">
        <v>23466</v>
      </c>
    </row>
    <row r="7075" spans="1:8">
      <c r="A7075" t="n">
        <v>7076</v>
      </c>
      <c r="B7075" t="s">
        <v>8</v>
      </c>
      <c r="C7075" s="1" t="n">
        <v>41847.67123842592</v>
      </c>
      <c r="D7075" t="s">
        <v>23467</v>
      </c>
      <c r="E7075" t="s">
        <v>3770</v>
      </c>
      <c r="F7075" t="s">
        <v>555</v>
      </c>
      <c r="G7075" t="s">
        <v>23468</v>
      </c>
      <c r="H7075" t="s">
        <v>23469</v>
      </c>
    </row>
    <row r="7076" spans="1:8">
      <c r="A7076" t="n">
        <v>7077</v>
      </c>
      <c r="B7076" t="s">
        <v>8</v>
      </c>
      <c r="C7076" s="1" t="n">
        <v>42382.78111111111</v>
      </c>
      <c r="D7076" t="s">
        <v>23470</v>
      </c>
      <c r="E7076" t="s">
        <v>204</v>
      </c>
      <c r="F7076" t="s">
        <v>8960</v>
      </c>
      <c r="G7076" t="s">
        <v>23471</v>
      </c>
      <c r="H7076" t="s">
        <v>23472</v>
      </c>
    </row>
    <row r="7077" spans="1:8">
      <c r="A7077" t="n">
        <v>7078</v>
      </c>
      <c r="B7077" t="s">
        <v>8</v>
      </c>
      <c r="C7077" s="1" t="n">
        <v>39590.68614583334</v>
      </c>
      <c r="D7077" t="s">
        <v>23473</v>
      </c>
      <c r="E7077" t="s">
        <v>376</v>
      </c>
      <c r="F7077" t="s">
        <v>23474</v>
      </c>
      <c r="G7077" t="s">
        <v>23475</v>
      </c>
      <c r="H7077" t="s">
        <v>23476</v>
      </c>
    </row>
    <row r="7078" spans="1:8">
      <c r="A7078" t="n">
        <v>7079</v>
      </c>
      <c r="B7078" t="s">
        <v>8</v>
      </c>
      <c r="C7078" s="1" t="n">
        <v>42103.75452546297</v>
      </c>
      <c r="D7078" t="s">
        <v>23477</v>
      </c>
      <c r="E7078" t="s">
        <v>8007</v>
      </c>
      <c r="F7078" t="s">
        <v>8333</v>
      </c>
      <c r="G7078" t="s">
        <v>23478</v>
      </c>
      <c r="H7078" t="s">
        <v>23479</v>
      </c>
    </row>
    <row r="7079" spans="1:8">
      <c r="A7079" t="n">
        <v>7080</v>
      </c>
      <c r="B7079" t="s">
        <v>8</v>
      </c>
      <c r="C7079" s="1" t="n">
        <v>42163.60961805555</v>
      </c>
      <c r="D7079" t="s">
        <v>23480</v>
      </c>
      <c r="E7079" t="s">
        <v>2880</v>
      </c>
      <c r="F7079" t="s">
        <v>2880</v>
      </c>
      <c r="G7079" t="s">
        <v>23481</v>
      </c>
      <c r="H7079" t="s">
        <v>23482</v>
      </c>
    </row>
    <row r="7080" spans="1:8">
      <c r="A7080" t="n">
        <v>7081</v>
      </c>
      <c r="B7080" t="s">
        <v>1</v>
      </c>
      <c r="C7080" s="1" t="n">
        <v>41986.67693287037</v>
      </c>
      <c r="D7080" t="s">
        <v>23483</v>
      </c>
      <c r="E7080" t="s">
        <v>23484</v>
      </c>
      <c r="F7080" t="s">
        <v>1264</v>
      </c>
      <c r="G7080" t="s">
        <v>23485</v>
      </c>
      <c r="H7080" t="s">
        <v>23486</v>
      </c>
    </row>
    <row r="7081" spans="1:8">
      <c r="A7081" t="n">
        <v>7082</v>
      </c>
      <c r="B7081" t="s">
        <v>8</v>
      </c>
      <c r="C7081" s="1" t="n">
        <v>42350.72701388889</v>
      </c>
      <c r="D7081" t="s">
        <v>23487</v>
      </c>
      <c r="E7081" t="s">
        <v>23488</v>
      </c>
      <c r="F7081" t="s">
        <v>24</v>
      </c>
      <c r="G7081" t="s">
        <v>23489</v>
      </c>
      <c r="H7081" t="s">
        <v>23490</v>
      </c>
    </row>
    <row r="7082" spans="1:8">
      <c r="A7082" t="n">
        <v>7083</v>
      </c>
      <c r="B7082" t="s">
        <v>8</v>
      </c>
      <c r="C7082" s="1" t="n">
        <v>41885.63946759259</v>
      </c>
      <c r="D7082" t="s">
        <v>23491</v>
      </c>
      <c r="E7082">
        <f>?utf-8?Q?The=20Century=20Foundation?= &lt;events@tcf.org&gt;</f>
        <v/>
      </c>
      <c r="F7082" t="s">
        <v>1147</v>
      </c>
      <c r="G7082">
        <f>?utf-8?Q?Be=20Part=20of=20Finding=20What=20Works=20for=20Charter=20Schools=20and=20Public=20Education?=</f>
        <v/>
      </c>
      <c r="H7082" t="s">
        <v>23492</v>
      </c>
    </row>
    <row r="7083" spans="1:8">
      <c r="A7083" t="n">
        <v>7084</v>
      </c>
      <c r="B7083" t="s">
        <v>1</v>
      </c>
      <c r="C7083" s="1" t="n">
        <v>42405.06869212963</v>
      </c>
      <c r="D7083" t="s">
        <v>23493</v>
      </c>
      <c r="E7083" t="s">
        <v>7313</v>
      </c>
      <c r="F7083" t="s">
        <v>23494</v>
      </c>
      <c r="G7083" t="s">
        <v>23495</v>
      </c>
      <c r="H7083" t="s">
        <v>23496</v>
      </c>
    </row>
    <row r="7084" spans="1:8">
      <c r="A7084" t="n">
        <v>7085</v>
      </c>
      <c r="B7084" t="s">
        <v>1</v>
      </c>
      <c r="C7084" s="1" t="n">
        <v>42247.51585648148</v>
      </c>
      <c r="D7084" t="s">
        <v>23497</v>
      </c>
      <c r="E7084" t="s">
        <v>24</v>
      </c>
      <c r="F7084" t="s">
        <v>7922</v>
      </c>
      <c r="G7084" t="s">
        <v>23498</v>
      </c>
      <c r="H7084" t="s">
        <v>23499</v>
      </c>
    </row>
    <row r="7085" spans="1:8">
      <c r="A7085" t="n">
        <v>7086</v>
      </c>
      <c r="B7085" t="s">
        <v>8</v>
      </c>
      <c r="C7085" s="1" t="n">
        <v>42437.97418981481</v>
      </c>
      <c r="D7085" t="s">
        <v>23500</v>
      </c>
      <c r="E7085" t="s">
        <v>3168</v>
      </c>
      <c r="F7085" t="s">
        <v>23501</v>
      </c>
      <c r="G7085" t="s">
        <v>23502</v>
      </c>
      <c r="H7085" t="s">
        <v>23503</v>
      </c>
    </row>
    <row r="7086" spans="1:8">
      <c r="A7086" t="n">
        <v>7087</v>
      </c>
      <c r="B7086" t="s">
        <v>8</v>
      </c>
      <c r="C7086" s="1" t="n">
        <v>42079.84008101852</v>
      </c>
      <c r="D7086" t="s">
        <v>23504</v>
      </c>
      <c r="E7086" t="s">
        <v>25</v>
      </c>
      <c r="F7086" t="s">
        <v>13705</v>
      </c>
      <c r="G7086" t="s">
        <v>23505</v>
      </c>
      <c r="H7086" t="s">
        <v>23506</v>
      </c>
    </row>
    <row r="7087" spans="1:8">
      <c r="A7087" t="n">
        <v>7088</v>
      </c>
      <c r="B7087" t="s">
        <v>8</v>
      </c>
      <c r="C7087" s="1" t="n">
        <v>42368.87215277777</v>
      </c>
      <c r="D7087" t="s">
        <v>23507</v>
      </c>
      <c r="E7087" t="s">
        <v>24</v>
      </c>
      <c r="F7087" t="s">
        <v>7922</v>
      </c>
      <c r="G7087" t="s">
        <v>23508</v>
      </c>
      <c r="H7087" t="s">
        <v>23509</v>
      </c>
    </row>
    <row r="7088" spans="1:8">
      <c r="A7088" t="n">
        <v>7089</v>
      </c>
      <c r="B7088" t="s">
        <v>8</v>
      </c>
      <c r="C7088" s="1" t="n">
        <v>42268.04315972222</v>
      </c>
      <c r="D7088" t="s">
        <v>23510</v>
      </c>
      <c r="E7088" t="s">
        <v>25</v>
      </c>
      <c r="F7088" t="s">
        <v>7518</v>
      </c>
      <c r="G7088" t="s">
        <v>23511</v>
      </c>
      <c r="H7088" t="s">
        <v>23512</v>
      </c>
    </row>
    <row r="7089" spans="1:8">
      <c r="A7089" t="n">
        <v>7090</v>
      </c>
      <c r="B7089" t="s">
        <v>8</v>
      </c>
      <c r="C7089" s="1" t="n">
        <v>41954.01136574074</v>
      </c>
      <c r="D7089" t="s">
        <v>23513</v>
      </c>
      <c r="E7089" t="s">
        <v>6529</v>
      </c>
      <c r="F7089" t="s">
        <v>12526</v>
      </c>
      <c r="G7089" t="s">
        <v>23514</v>
      </c>
      <c r="H7089" t="s">
        <v>23515</v>
      </c>
    </row>
    <row r="7090" spans="1:8">
      <c r="A7090" t="n">
        <v>7091</v>
      </c>
      <c r="B7090" t="s">
        <v>8</v>
      </c>
      <c r="C7090" s="1" t="n">
        <v>41955.11768518519</v>
      </c>
      <c r="D7090" t="s">
        <v>23516</v>
      </c>
      <c r="E7090" t="s">
        <v>25</v>
      </c>
      <c r="F7090" t="s">
        <v>23517</v>
      </c>
      <c r="G7090" t="s">
        <v>23518</v>
      </c>
      <c r="H7090" t="s">
        <v>23519</v>
      </c>
    </row>
    <row r="7091" spans="1:8">
      <c r="A7091" t="n">
        <v>7092</v>
      </c>
      <c r="B7091" t="s">
        <v>8</v>
      </c>
      <c r="C7091" s="1" t="n">
        <v>41684.82024305555</v>
      </c>
      <c r="D7091" t="s">
        <v>23520</v>
      </c>
      <c r="E7091" t="s">
        <v>23521</v>
      </c>
      <c r="F7091" t="s">
        <v>56</v>
      </c>
      <c r="G7091" t="s"/>
      <c r="H7091" t="s">
        <v>23522</v>
      </c>
    </row>
    <row r="7092" spans="1:8">
      <c r="A7092" t="n">
        <v>7093</v>
      </c>
      <c r="B7092" t="s">
        <v>8</v>
      </c>
      <c r="C7092" s="1" t="n">
        <v>42194.36582175926</v>
      </c>
      <c r="D7092" t="s">
        <v>23523</v>
      </c>
      <c r="E7092" t="s">
        <v>7966</v>
      </c>
      <c r="F7092" t="s">
        <v>1264</v>
      </c>
      <c r="G7092" t="s">
        <v>23524</v>
      </c>
      <c r="H7092" t="s">
        <v>23525</v>
      </c>
    </row>
    <row r="7093" spans="1:8">
      <c r="A7093" t="n">
        <v>7094</v>
      </c>
      <c r="B7093" t="s">
        <v>8</v>
      </c>
      <c r="C7093" s="1" t="n">
        <v>39732.73275462963</v>
      </c>
      <c r="D7093" t="s">
        <v>23526</v>
      </c>
      <c r="E7093" t="s">
        <v>56</v>
      </c>
      <c r="F7093" t="s">
        <v>56</v>
      </c>
      <c r="G7093" t="s">
        <v>23527</v>
      </c>
      <c r="H7093" t="s">
        <v>23528</v>
      </c>
    </row>
    <row r="7094" spans="1:8">
      <c r="A7094" t="n">
        <v>7095</v>
      </c>
      <c r="B7094" t="s">
        <v>1</v>
      </c>
      <c r="C7094" s="1" t="n">
        <v>41649.69436342592</v>
      </c>
      <c r="D7094" t="s">
        <v>23529</v>
      </c>
      <c r="E7094" t="s">
        <v>23530</v>
      </c>
      <c r="F7094" t="s">
        <v>56</v>
      </c>
      <c r="G7094" t="s">
        <v>23531</v>
      </c>
      <c r="H7094" t="s">
        <v>23532</v>
      </c>
    </row>
    <row r="7095" spans="1:8">
      <c r="A7095" t="n">
        <v>7096</v>
      </c>
      <c r="B7095" t="s">
        <v>8</v>
      </c>
      <c r="C7095" s="1" t="n">
        <v>42132.84579861111</v>
      </c>
      <c r="D7095" t="s">
        <v>23533</v>
      </c>
      <c r="E7095" t="s">
        <v>8532</v>
      </c>
      <c r="F7095" t="s">
        <v>376</v>
      </c>
      <c r="G7095" t="s">
        <v>23534</v>
      </c>
      <c r="H7095" t="s">
        <v>23535</v>
      </c>
    </row>
    <row r="7096" spans="1:8">
      <c r="A7096" t="n">
        <v>7097</v>
      </c>
      <c r="B7096" t="s">
        <v>8</v>
      </c>
      <c r="C7096" s="1" t="n">
        <v>42333.49313657408</v>
      </c>
      <c r="D7096" t="s">
        <v>23536</v>
      </c>
      <c r="E7096" t="s">
        <v>7174</v>
      </c>
      <c r="F7096" t="s">
        <v>6854</v>
      </c>
      <c r="G7096" t="s">
        <v>23537</v>
      </c>
      <c r="H7096" t="s">
        <v>23538</v>
      </c>
    </row>
    <row r="7097" spans="1:8">
      <c r="A7097" t="n">
        <v>7098</v>
      </c>
      <c r="B7097" t="s">
        <v>8</v>
      </c>
      <c r="C7097" s="1" t="n">
        <v>41297.77704861111</v>
      </c>
      <c r="D7097" t="s">
        <v>23539</v>
      </c>
      <c r="E7097" t="s">
        <v>23540</v>
      </c>
      <c r="F7097" t="s">
        <v>10817</v>
      </c>
      <c r="G7097" t="s">
        <v>5888</v>
      </c>
      <c r="H7097" t="s">
        <v>23541</v>
      </c>
    </row>
    <row r="7098" spans="1:8">
      <c r="A7098" t="n">
        <v>7099</v>
      </c>
      <c r="B7098" t="s">
        <v>8</v>
      </c>
      <c r="C7098" s="1" t="n">
        <v>42297.00237268519</v>
      </c>
      <c r="D7098" t="s">
        <v>23542</v>
      </c>
      <c r="E7098" t="s">
        <v>4082</v>
      </c>
      <c r="F7098" t="s">
        <v>555</v>
      </c>
      <c r="G7098" t="s">
        <v>23543</v>
      </c>
      <c r="H7098" t="s">
        <v>23544</v>
      </c>
    </row>
    <row r="7099" spans="1:8">
      <c r="A7099" t="n">
        <v>7100</v>
      </c>
      <c r="B7099" t="s">
        <v>1</v>
      </c>
      <c r="C7099" s="1" t="n">
        <v>42017.84246527778</v>
      </c>
      <c r="D7099" t="s">
        <v>23545</v>
      </c>
      <c r="E7099" t="s">
        <v>48</v>
      </c>
      <c r="F7099" t="s">
        <v>25</v>
      </c>
      <c r="G7099" t="s">
        <v>23546</v>
      </c>
      <c r="H7099" t="s">
        <v>23547</v>
      </c>
    </row>
    <row r="7100" spans="1:8">
      <c r="A7100" t="n">
        <v>7101</v>
      </c>
      <c r="B7100" t="s">
        <v>1</v>
      </c>
      <c r="C7100" s="1" t="n">
        <v>42334.8040625</v>
      </c>
      <c r="D7100" t="s">
        <v>23548</v>
      </c>
      <c r="E7100" t="s">
        <v>9560</v>
      </c>
      <c r="F7100" t="s">
        <v>25</v>
      </c>
      <c r="G7100">
        <f>?UTF-8?Q?This_survey_pays__80_Award_Miles_=E2=86=92_Complete_now!?=</f>
        <v/>
      </c>
      <c r="H7100" t="s">
        <v>23549</v>
      </c>
    </row>
    <row r="7101" spans="1:8">
      <c r="A7101" t="n">
        <v>7102</v>
      </c>
      <c r="B7101" t="s">
        <v>8</v>
      </c>
      <c r="C7101" s="1" t="n">
        <v>39415.48267361111</v>
      </c>
      <c r="D7101" t="s">
        <v>23550</v>
      </c>
      <c r="E7101" t="s">
        <v>642</v>
      </c>
      <c r="F7101" t="s">
        <v>643</v>
      </c>
      <c r="G7101" t="s">
        <v>23551</v>
      </c>
      <c r="H7101" t="s">
        <v>23552</v>
      </c>
    </row>
    <row r="7102" spans="1:8">
      <c r="A7102" t="n">
        <v>7103</v>
      </c>
      <c r="B7102" t="s">
        <v>8</v>
      </c>
      <c r="C7102" s="1" t="n">
        <v>40482.57091435185</v>
      </c>
      <c r="D7102" t="s">
        <v>23553</v>
      </c>
      <c r="E7102" t="s">
        <v>7873</v>
      </c>
      <c r="F7102" t="s">
        <v>25</v>
      </c>
      <c r="G7102" t="s">
        <v>23554</v>
      </c>
      <c r="H7102" t="s">
        <v>23555</v>
      </c>
    </row>
    <row r="7103" spans="1:8">
      <c r="A7103" t="n">
        <v>7104</v>
      </c>
      <c r="B7103" t="s">
        <v>1</v>
      </c>
      <c r="C7103" s="1" t="n">
        <v>42049.50759259259</v>
      </c>
      <c r="D7103" t="s">
        <v>23556</v>
      </c>
      <c r="E7103" t="s">
        <v>23557</v>
      </c>
      <c r="F7103" t="s">
        <v>56</v>
      </c>
      <c r="G7103" t="s">
        <v>23558</v>
      </c>
      <c r="H7103" t="s">
        <v>23559</v>
      </c>
    </row>
    <row r="7104" spans="1:8">
      <c r="A7104" t="n">
        <v>7105</v>
      </c>
      <c r="B7104" t="s">
        <v>8</v>
      </c>
      <c r="C7104" s="1" t="n">
        <v>42109.09831018518</v>
      </c>
      <c r="D7104" t="s">
        <v>23560</v>
      </c>
      <c r="E7104" t="s">
        <v>266</v>
      </c>
      <c r="F7104" t="s">
        <v>6747</v>
      </c>
      <c r="G7104" t="s">
        <v>23561</v>
      </c>
      <c r="H7104" t="s">
        <v>23562</v>
      </c>
    </row>
    <row r="7105" spans="1:8">
      <c r="A7105" t="n">
        <v>7106</v>
      </c>
      <c r="B7105" t="s">
        <v>8</v>
      </c>
      <c r="C7105" s="1" t="n">
        <v>39451.00945601852</v>
      </c>
      <c r="D7105" t="s">
        <v>23563</v>
      </c>
      <c r="E7105" t="s">
        <v>1891</v>
      </c>
      <c r="F7105" t="s">
        <v>23564</v>
      </c>
      <c r="G7105" t="s">
        <v>23565</v>
      </c>
      <c r="H7105" t="s">
        <v>23566</v>
      </c>
    </row>
    <row r="7106" spans="1:8">
      <c r="A7106" t="n">
        <v>7107</v>
      </c>
      <c r="B7106" t="s">
        <v>8</v>
      </c>
      <c r="C7106" s="1" t="n">
        <v>41944.70866898148</v>
      </c>
      <c r="D7106" t="s">
        <v>23567</v>
      </c>
      <c r="E7106" t="s">
        <v>67</v>
      </c>
      <c r="F7106" t="s">
        <v>23568</v>
      </c>
      <c r="G7106" t="s">
        <v>23569</v>
      </c>
      <c r="H7106" t="s">
        <v>23570</v>
      </c>
    </row>
    <row r="7107" spans="1:8">
      <c r="A7107" t="n">
        <v>7108</v>
      </c>
      <c r="B7107" t="s">
        <v>8</v>
      </c>
      <c r="C7107" s="1" t="n">
        <v>42200.21837962963</v>
      </c>
      <c r="D7107" t="s">
        <v>23571</v>
      </c>
      <c r="E7107" t="s">
        <v>323</v>
      </c>
      <c r="F7107" t="s">
        <v>6747</v>
      </c>
      <c r="G7107" t="s">
        <v>8546</v>
      </c>
      <c r="H7107" t="s">
        <v>23572</v>
      </c>
    </row>
    <row r="7108" spans="1:8">
      <c r="A7108" t="n">
        <v>7109</v>
      </c>
      <c r="B7108" t="s">
        <v>1</v>
      </c>
      <c r="C7108" s="1" t="n">
        <v>42292.00858796296</v>
      </c>
      <c r="D7108" t="s">
        <v>23573</v>
      </c>
      <c r="E7108" t="s">
        <v>6747</v>
      </c>
      <c r="F7108" t="s">
        <v>1202</v>
      </c>
      <c r="G7108" t="s">
        <v>23574</v>
      </c>
      <c r="H7108" t="s">
        <v>23575</v>
      </c>
    </row>
    <row r="7109" spans="1:8">
      <c r="A7109" t="n">
        <v>7110</v>
      </c>
      <c r="B7109" t="s">
        <v>8</v>
      </c>
      <c r="C7109" s="1" t="n">
        <v>42400.03951388889</v>
      </c>
      <c r="D7109" t="s">
        <v>23576</v>
      </c>
      <c r="E7109" t="s">
        <v>7486</v>
      </c>
      <c r="F7109" t="s">
        <v>555</v>
      </c>
      <c r="G7109" t="s">
        <v>23577</v>
      </c>
      <c r="H7109" t="s">
        <v>23578</v>
      </c>
    </row>
    <row r="7110" spans="1:8">
      <c r="A7110" t="n">
        <v>7111</v>
      </c>
      <c r="B7110" t="s">
        <v>8</v>
      </c>
      <c r="C7110" s="1" t="n">
        <v>42132.71236111111</v>
      </c>
      <c r="D7110" t="s">
        <v>23579</v>
      </c>
      <c r="E7110" t="s">
        <v>24</v>
      </c>
      <c r="F7110" t="s">
        <v>25</v>
      </c>
      <c r="G7110" t="s">
        <v>23580</v>
      </c>
      <c r="H7110" t="s">
        <v>23581</v>
      </c>
    </row>
    <row r="7111" spans="1:8">
      <c r="A7111" t="n">
        <v>7112</v>
      </c>
      <c r="B7111" t="s">
        <v>8</v>
      </c>
      <c r="C7111" s="1" t="n">
        <v>39616.61565972222</v>
      </c>
      <c r="D7111" t="s">
        <v>23582</v>
      </c>
      <c r="E7111" t="s">
        <v>14398</v>
      </c>
      <c r="F7111" t="s">
        <v>20</v>
      </c>
      <c r="G7111" t="s">
        <v>23583</v>
      </c>
      <c r="H7111" t="s">
        <v>23584</v>
      </c>
    </row>
    <row r="7112" spans="1:8">
      <c r="A7112" t="n">
        <v>7113</v>
      </c>
      <c r="B7112" t="s">
        <v>8</v>
      </c>
      <c r="C7112" s="1" t="n">
        <v>42424.68758101852</v>
      </c>
      <c r="D7112" t="s">
        <v>23585</v>
      </c>
      <c r="E7112" t="s">
        <v>23586</v>
      </c>
      <c r="F7112" t="s">
        <v>52</v>
      </c>
      <c r="G7112" t="s">
        <v>23587</v>
      </c>
      <c r="H7112" t="s">
        <v>23588</v>
      </c>
    </row>
    <row r="7113" spans="1:8">
      <c r="A7113" t="n">
        <v>7114</v>
      </c>
      <c r="B7113" t="s">
        <v>1</v>
      </c>
      <c r="C7113" s="1" t="n">
        <v>42230.77304398148</v>
      </c>
      <c r="D7113" t="s">
        <v>23589</v>
      </c>
      <c r="E7113" t="s">
        <v>132</v>
      </c>
      <c r="F7113" t="s">
        <v>23590</v>
      </c>
      <c r="G7113" t="s">
        <v>23591</v>
      </c>
      <c r="H7113" t="s">
        <v>23592</v>
      </c>
    </row>
    <row r="7114" spans="1:8">
      <c r="A7114" t="n">
        <v>7115</v>
      </c>
      <c r="B7114" t="s">
        <v>8</v>
      </c>
      <c r="C7114" s="1" t="n">
        <v>42415.97164351852</v>
      </c>
      <c r="D7114" t="s">
        <v>23593</v>
      </c>
      <c r="E7114" t="s">
        <v>7254</v>
      </c>
      <c r="F7114" t="s">
        <v>23594</v>
      </c>
      <c r="G7114" t="s">
        <v>23595</v>
      </c>
      <c r="H7114" t="s">
        <v>23596</v>
      </c>
    </row>
    <row r="7115" spans="1:8">
      <c r="A7115" t="n">
        <v>7116</v>
      </c>
      <c r="B7115" t="s">
        <v>8</v>
      </c>
      <c r="C7115" s="1" t="n">
        <v>42355.77311342592</v>
      </c>
      <c r="D7115" t="s">
        <v>23597</v>
      </c>
      <c r="E7115" t="s">
        <v>6073</v>
      </c>
      <c r="F7115" t="s">
        <v>56</v>
      </c>
      <c r="G7115" t="s">
        <v>23598</v>
      </c>
      <c r="H7115" t="s">
        <v>23599</v>
      </c>
    </row>
    <row r="7116" spans="1:8">
      <c r="A7116" t="n">
        <v>7117</v>
      </c>
      <c r="B7116" t="s">
        <v>8</v>
      </c>
      <c r="C7116" s="1" t="n">
        <v>39577.89337962963</v>
      </c>
      <c r="D7116" t="s">
        <v>23600</v>
      </c>
      <c r="E7116" t="s">
        <v>23601</v>
      </c>
      <c r="F7116" t="s">
        <v>23602</v>
      </c>
      <c r="G7116" t="s">
        <v>23603</v>
      </c>
      <c r="H7116" t="s">
        <v>23604</v>
      </c>
    </row>
    <row r="7117" spans="1:8">
      <c r="A7117" t="n">
        <v>7118</v>
      </c>
      <c r="B7117" t="s">
        <v>8</v>
      </c>
      <c r="C7117" s="1" t="n">
        <v>40627.57085648148</v>
      </c>
      <c r="D7117" t="s">
        <v>23605</v>
      </c>
      <c r="E7117" t="s">
        <v>14544</v>
      </c>
      <c r="F7117" t="s">
        <v>23606</v>
      </c>
      <c r="G7117" t="s">
        <v>23607</v>
      </c>
      <c r="H7117" t="s">
        <v>23608</v>
      </c>
    </row>
    <row r="7118" spans="1:8">
      <c r="A7118" t="n">
        <v>7119</v>
      </c>
      <c r="B7118" t="s">
        <v>8</v>
      </c>
      <c r="C7118" s="1" t="n">
        <v>42255.83366898148</v>
      </c>
      <c r="D7118" t="s">
        <v>23609</v>
      </c>
      <c r="E7118">
        <f>?utf-8?Q?WIPPS?= &lt;info@wipps.org&gt;</f>
        <v/>
      </c>
      <c r="F7118" t="s">
        <v>52</v>
      </c>
      <c r="G7118">
        <f>?utf-8?Q?Only=20four=20week=20until=20the=20Small=20Cities=20Conference=3A=20Register=20today=21?=</f>
        <v/>
      </c>
      <c r="H7118" t="s">
        <v>23610</v>
      </c>
    </row>
    <row r="7119" spans="1:8">
      <c r="A7119" t="n">
        <v>7120</v>
      </c>
      <c r="B7119" t="s">
        <v>8</v>
      </c>
      <c r="C7119" s="1" t="n">
        <v>42244.87217592593</v>
      </c>
      <c r="D7119" t="s">
        <v>23611</v>
      </c>
      <c r="E7119" t="s">
        <v>23612</v>
      </c>
      <c r="F7119" t="s">
        <v>25</v>
      </c>
      <c r="G7119" t="s">
        <v>23613</v>
      </c>
      <c r="H7119" t="s">
        <v>23614</v>
      </c>
    </row>
    <row r="7120" spans="1:8">
      <c r="A7120" t="n">
        <v>7121</v>
      </c>
      <c r="B7120" t="s">
        <v>8</v>
      </c>
      <c r="C7120" s="1" t="n">
        <v>42131.76081018519</v>
      </c>
      <c r="D7120" t="s">
        <v>23615</v>
      </c>
      <c r="E7120" t="s">
        <v>25</v>
      </c>
      <c r="F7120" t="s">
        <v>24</v>
      </c>
      <c r="G7120" t="s">
        <v>23616</v>
      </c>
      <c r="H7120" t="s">
        <v>23617</v>
      </c>
    </row>
    <row r="7121" spans="1:8">
      <c r="A7121" t="n">
        <v>7122</v>
      </c>
      <c r="B7121" t="s">
        <v>8</v>
      </c>
      <c r="C7121" s="1" t="n">
        <v>42175.60266203704</v>
      </c>
      <c r="D7121" t="s">
        <v>23618</v>
      </c>
      <c r="E7121" t="s">
        <v>7780</v>
      </c>
      <c r="F7121" t="s">
        <v>25</v>
      </c>
      <c r="G7121" t="s">
        <v>23619</v>
      </c>
      <c r="H7121" t="s">
        <v>23620</v>
      </c>
    </row>
    <row r="7122" spans="1:8">
      <c r="A7122" t="n">
        <v>7123</v>
      </c>
      <c r="B7122" t="s">
        <v>1</v>
      </c>
      <c r="C7122" s="1" t="n">
        <v>42143.38790509259</v>
      </c>
      <c r="D7122" t="s">
        <v>23621</v>
      </c>
      <c r="E7122" t="s">
        <v>23622</v>
      </c>
      <c r="F7122" t="s">
        <v>1264</v>
      </c>
      <c r="G7122" t="s">
        <v>23623</v>
      </c>
      <c r="H7122" t="s">
        <v>23624</v>
      </c>
    </row>
    <row r="7123" spans="1:8">
      <c r="A7123" t="n">
        <v>7124</v>
      </c>
      <c r="B7123" t="s">
        <v>8</v>
      </c>
      <c r="C7123" s="1" t="n">
        <v>42260.0884375</v>
      </c>
      <c r="D7123" t="s">
        <v>23625</v>
      </c>
      <c r="E7123" t="s">
        <v>25</v>
      </c>
      <c r="F7123" t="s">
        <v>739</v>
      </c>
      <c r="G7123" t="s">
        <v>23626</v>
      </c>
      <c r="H7123" t="s">
        <v>23627</v>
      </c>
    </row>
    <row r="7124" spans="1:8">
      <c r="A7124" t="n">
        <v>7125</v>
      </c>
      <c r="B7124" t="s">
        <v>8</v>
      </c>
      <c r="C7124" s="1" t="n">
        <v>42449.9134837963</v>
      </c>
      <c r="D7124" t="s">
        <v>23628</v>
      </c>
      <c r="E7124" t="s">
        <v>25</v>
      </c>
      <c r="F7124" t="s">
        <v>23629</v>
      </c>
      <c r="G7124" t="s">
        <v>23630</v>
      </c>
      <c r="H7124" t="s">
        <v>23631</v>
      </c>
    </row>
    <row r="7125" spans="1:8">
      <c r="A7125" t="n">
        <v>7126</v>
      </c>
      <c r="B7125" t="s">
        <v>8</v>
      </c>
      <c r="C7125" s="1" t="n">
        <v>42288.52616898148</v>
      </c>
      <c r="D7125" t="s">
        <v>23632</v>
      </c>
      <c r="E7125" t="s">
        <v>23633</v>
      </c>
      <c r="F7125" t="s">
        <v>23633</v>
      </c>
      <c r="G7125" t="s">
        <v>23634</v>
      </c>
      <c r="H7125" t="s">
        <v>23635</v>
      </c>
    </row>
    <row r="7126" spans="1:8">
      <c r="A7126" t="n">
        <v>7127</v>
      </c>
      <c r="B7126" t="s">
        <v>8</v>
      </c>
      <c r="C7126" s="1" t="n">
        <v>42194.56163194445</v>
      </c>
      <c r="D7126" t="s">
        <v>23636</v>
      </c>
      <c r="E7126" t="s">
        <v>266</v>
      </c>
      <c r="F7126" t="s">
        <v>5580</v>
      </c>
      <c r="G7126" t="s">
        <v>23637</v>
      </c>
      <c r="H7126" t="s">
        <v>23638</v>
      </c>
    </row>
    <row r="7127" spans="1:8">
      <c r="A7127" t="n">
        <v>7128</v>
      </c>
      <c r="B7127" t="s">
        <v>8</v>
      </c>
      <c r="C7127" s="1" t="n">
        <v>42283.7974537037</v>
      </c>
      <c r="D7127" t="s">
        <v>23639</v>
      </c>
      <c r="E7127" t="s">
        <v>23640</v>
      </c>
      <c r="F7127" t="s">
        <v>11023</v>
      </c>
      <c r="G7127" t="s">
        <v>23641</v>
      </c>
      <c r="H7127" t="s">
        <v>23642</v>
      </c>
    </row>
    <row r="7128" spans="1:8">
      <c r="A7128" t="n">
        <v>7129</v>
      </c>
      <c r="B7128" t="s">
        <v>8</v>
      </c>
      <c r="C7128" s="1" t="n">
        <v>42326.9482175926</v>
      </c>
      <c r="D7128" t="s">
        <v>23643</v>
      </c>
      <c r="E7128" t="s">
        <v>12199</v>
      </c>
      <c r="F7128" t="s">
        <v>12200</v>
      </c>
      <c r="G7128" t="s">
        <v>23644</v>
      </c>
      <c r="H7128" t="s">
        <v>23645</v>
      </c>
    </row>
    <row r="7129" spans="1:8">
      <c r="A7129" t="n">
        <v>7130</v>
      </c>
      <c r="B7129" t="s">
        <v>1</v>
      </c>
      <c r="C7129" s="1" t="n">
        <v>42054.21194444445</v>
      </c>
      <c r="D7129" t="s">
        <v>23646</v>
      </c>
      <c r="E7129" t="s">
        <v>48</v>
      </c>
      <c r="F7129" t="s">
        <v>25</v>
      </c>
      <c r="G7129" t="s">
        <v>23647</v>
      </c>
      <c r="H7129" t="s">
        <v>23648</v>
      </c>
    </row>
    <row r="7130" spans="1:8">
      <c r="A7130" t="n">
        <v>7131</v>
      </c>
      <c r="B7130" t="s">
        <v>1</v>
      </c>
      <c r="C7130" s="1" t="n">
        <v>42155.56909722222</v>
      </c>
      <c r="D7130" t="s">
        <v>23649</v>
      </c>
      <c r="E7130" t="s">
        <v>43</v>
      </c>
      <c r="F7130" t="s">
        <v>23650</v>
      </c>
      <c r="G7130" t="s">
        <v>23651</v>
      </c>
      <c r="H7130" t="s">
        <v>23652</v>
      </c>
    </row>
    <row r="7131" spans="1:8">
      <c r="A7131" t="n">
        <v>7132</v>
      </c>
      <c r="B7131" t="s">
        <v>8</v>
      </c>
      <c r="C7131" s="1" t="n">
        <v>42371.82179398148</v>
      </c>
      <c r="D7131" t="s">
        <v>23653</v>
      </c>
      <c r="E7131" t="s">
        <v>25</v>
      </c>
      <c r="F7131" t="s">
        <v>23654</v>
      </c>
      <c r="G7131" t="s">
        <v>13827</v>
      </c>
      <c r="H7131" t="s">
        <v>23655</v>
      </c>
    </row>
    <row r="7132" spans="1:8">
      <c r="A7132" t="n">
        <v>7133</v>
      </c>
      <c r="B7132" t="s">
        <v>8</v>
      </c>
      <c r="C7132" s="1" t="n">
        <v>42135.55789351852</v>
      </c>
      <c r="D7132" t="s">
        <v>23656</v>
      </c>
      <c r="E7132" t="s">
        <v>9902</v>
      </c>
      <c r="F7132" t="s">
        <v>23657</v>
      </c>
      <c r="G7132" t="s">
        <v>23658</v>
      </c>
      <c r="H7132" t="s">
        <v>23659</v>
      </c>
    </row>
    <row r="7133" spans="1:8">
      <c r="A7133" t="n">
        <v>7134</v>
      </c>
      <c r="B7133" t="s">
        <v>8</v>
      </c>
      <c r="C7133" s="1" t="n">
        <v>42369.80927083334</v>
      </c>
      <c r="D7133" t="s">
        <v>23660</v>
      </c>
      <c r="E7133" t="s">
        <v>23661</v>
      </c>
      <c r="F7133" t="s">
        <v>150</v>
      </c>
      <c r="G7133" t="s">
        <v>23662</v>
      </c>
      <c r="H7133" t="s">
        <v>23663</v>
      </c>
    </row>
    <row r="7134" spans="1:8">
      <c r="A7134" t="n">
        <v>7135</v>
      </c>
      <c r="B7134" t="s">
        <v>1</v>
      </c>
      <c r="C7134" s="1" t="n">
        <v>42416.23334490741</v>
      </c>
      <c r="D7134" t="s">
        <v>23664</v>
      </c>
      <c r="E7134" t="s">
        <v>24</v>
      </c>
      <c r="F7134" t="s">
        <v>25</v>
      </c>
      <c r="G7134" t="s">
        <v>23665</v>
      </c>
      <c r="H7134" t="s">
        <v>23666</v>
      </c>
    </row>
    <row r="7135" spans="1:8">
      <c r="A7135" t="n">
        <v>7136</v>
      </c>
      <c r="B7135" t="s">
        <v>8</v>
      </c>
      <c r="C7135" s="1" t="n">
        <v>40884.0334375</v>
      </c>
      <c r="D7135" t="s">
        <v>23667</v>
      </c>
      <c r="E7135" t="s">
        <v>5897</v>
      </c>
      <c r="F7135" t="s">
        <v>4220</v>
      </c>
      <c r="G7135" t="s"/>
      <c r="H7135" t="s">
        <v>23668</v>
      </c>
    </row>
    <row r="7136" spans="1:8">
      <c r="A7136" t="n">
        <v>7137</v>
      </c>
      <c r="B7136" t="s">
        <v>8</v>
      </c>
      <c r="C7136" s="1" t="n">
        <v>42170.889375</v>
      </c>
      <c r="D7136" t="s">
        <v>23669</v>
      </c>
      <c r="E7136" t="s">
        <v>23670</v>
      </c>
      <c r="F7136" t="s">
        <v>23671</v>
      </c>
      <c r="G7136" t="s">
        <v>23672</v>
      </c>
      <c r="H7136" t="s">
        <v>23673</v>
      </c>
    </row>
    <row r="7137" spans="1:8">
      <c r="A7137" t="n">
        <v>7138</v>
      </c>
      <c r="B7137" t="s">
        <v>8</v>
      </c>
      <c r="C7137" s="1" t="n">
        <v>42106.04114583333</v>
      </c>
      <c r="D7137" t="s">
        <v>23674</v>
      </c>
      <c r="E7137" t="s">
        <v>984</v>
      </c>
      <c r="F7137" t="s">
        <v>56</v>
      </c>
      <c r="G7137">
        <f>?UTF-8?Q?Fwd=3A_DRAFT=3A_Reviews_Are_In=3A_Hillary=E2=80=99s_Announcement?=
	=?UTF-8?Q?_Shows_This_Will_Be_A_Campaign_About_People?=</f>
        <v/>
      </c>
      <c r="H7137" t="s">
        <v>23675</v>
      </c>
    </row>
    <row r="7138" spans="1:8">
      <c r="A7138" t="n">
        <v>7139</v>
      </c>
      <c r="B7138" t="s">
        <v>1</v>
      </c>
      <c r="C7138" s="1" t="n">
        <v>42425.82967592592</v>
      </c>
      <c r="D7138" t="s">
        <v>23676</v>
      </c>
      <c r="E7138" t="s">
        <v>23677</v>
      </c>
      <c r="F7138" t="s">
        <v>25</v>
      </c>
      <c r="G7138" t="s">
        <v>12515</v>
      </c>
      <c r="H7138" t="s">
        <v>23678</v>
      </c>
    </row>
    <row r="7139" spans="1:8">
      <c r="A7139" t="n">
        <v>7140</v>
      </c>
      <c r="B7139" t="s">
        <v>8</v>
      </c>
      <c r="C7139" s="1" t="n">
        <v>41145.70667824074</v>
      </c>
      <c r="D7139" t="s">
        <v>23679</v>
      </c>
      <c r="E7139" t="s">
        <v>3574</v>
      </c>
      <c r="F7139" t="s">
        <v>25</v>
      </c>
      <c r="G7139" t="s">
        <v>23680</v>
      </c>
      <c r="H7139" t="s">
        <v>23681</v>
      </c>
    </row>
    <row r="7140" spans="1:8">
      <c r="A7140" t="n">
        <v>7141</v>
      </c>
      <c r="B7140" t="s">
        <v>8</v>
      </c>
      <c r="C7140" s="1" t="n">
        <v>42083.73302083334</v>
      </c>
      <c r="D7140" t="s">
        <v>23682</v>
      </c>
      <c r="E7140" t="s">
        <v>17060</v>
      </c>
      <c r="F7140" t="s">
        <v>10667</v>
      </c>
      <c r="G7140" t="s">
        <v>23683</v>
      </c>
      <c r="H7140" t="s">
        <v>23684</v>
      </c>
    </row>
    <row r="7141" spans="1:8">
      <c r="A7141" t="n">
        <v>7142</v>
      </c>
      <c r="B7141" t="s">
        <v>8</v>
      </c>
      <c r="C7141" s="1" t="n">
        <v>41288.76644675926</v>
      </c>
      <c r="D7141" t="s">
        <v>23685</v>
      </c>
      <c r="E7141" t="s">
        <v>23686</v>
      </c>
      <c r="F7141" t="s">
        <v>6450</v>
      </c>
      <c r="G7141" t="s">
        <v>23687</v>
      </c>
      <c r="H7141" t="s">
        <v>23688</v>
      </c>
    </row>
    <row r="7142" spans="1:8">
      <c r="A7142" t="n">
        <v>7143</v>
      </c>
      <c r="B7142" t="s">
        <v>8</v>
      </c>
      <c r="C7142" s="1" t="n">
        <v>42187.64583333334</v>
      </c>
      <c r="D7142" t="s">
        <v>23689</v>
      </c>
      <c r="E7142" t="s">
        <v>25</v>
      </c>
      <c r="F7142" t="s">
        <v>6886</v>
      </c>
      <c r="G7142" t="s">
        <v>13111</v>
      </c>
      <c r="H7142" t="s">
        <v>23690</v>
      </c>
    </row>
    <row r="7143" spans="1:8">
      <c r="A7143" t="n">
        <v>7144</v>
      </c>
      <c r="B7143" t="s">
        <v>8</v>
      </c>
      <c r="C7143" s="1" t="n">
        <v>39824.00584490741</v>
      </c>
      <c r="D7143" t="s">
        <v>23691</v>
      </c>
      <c r="E7143" t="s">
        <v>1808</v>
      </c>
      <c r="F7143" t="s">
        <v>387</v>
      </c>
      <c r="G7143" t="s">
        <v>23692</v>
      </c>
      <c r="H7143" t="s">
        <v>23693</v>
      </c>
    </row>
    <row r="7144" spans="1:8">
      <c r="A7144" t="n">
        <v>7145</v>
      </c>
      <c r="B7144" t="s">
        <v>8</v>
      </c>
      <c r="C7144" s="1" t="n">
        <v>42174.07399305556</v>
      </c>
      <c r="D7144" t="s">
        <v>23694</v>
      </c>
      <c r="E7144" t="s">
        <v>12618</v>
      </c>
      <c r="F7144" t="s">
        <v>1264</v>
      </c>
      <c r="G7144" t="s">
        <v>23695</v>
      </c>
      <c r="H7144" t="s">
        <v>23696</v>
      </c>
    </row>
    <row r="7145" spans="1:8">
      <c r="A7145" t="n">
        <v>7146</v>
      </c>
      <c r="B7145" t="s">
        <v>8</v>
      </c>
      <c r="C7145" s="1" t="n">
        <v>39948.70179398148</v>
      </c>
      <c r="D7145" t="s">
        <v>23697</v>
      </c>
      <c r="E7145" t="s">
        <v>161</v>
      </c>
      <c r="F7145" t="s">
        <v>376</v>
      </c>
      <c r="G7145" t="s">
        <v>23698</v>
      </c>
      <c r="H7145" t="s">
        <v>23699</v>
      </c>
    </row>
    <row r="7146" spans="1:8">
      <c r="A7146" t="n">
        <v>7147</v>
      </c>
      <c r="B7146" t="s">
        <v>8</v>
      </c>
      <c r="C7146" s="1" t="n">
        <v>42058.89333333333</v>
      </c>
      <c r="D7146" t="s">
        <v>23700</v>
      </c>
      <c r="E7146" t="s">
        <v>7780</v>
      </c>
      <c r="F7146" t="s">
        <v>48</v>
      </c>
      <c r="G7146" t="s">
        <v>23701</v>
      </c>
      <c r="H7146" t="s">
        <v>23702</v>
      </c>
    </row>
    <row r="7147" spans="1:8">
      <c r="A7147" t="n">
        <v>7148</v>
      </c>
      <c r="B7147" t="s">
        <v>8</v>
      </c>
      <c r="C7147" s="1" t="n">
        <v>42067.82549768518</v>
      </c>
      <c r="D7147" t="s">
        <v>23703</v>
      </c>
      <c r="E7147" t="s">
        <v>6629</v>
      </c>
      <c r="F7147" t="s">
        <v>23704</v>
      </c>
      <c r="G7147" t="s">
        <v>23705</v>
      </c>
      <c r="H7147" t="s">
        <v>23706</v>
      </c>
    </row>
    <row r="7148" spans="1:8">
      <c r="A7148" t="n">
        <v>7149</v>
      </c>
      <c r="B7148" t="s">
        <v>8</v>
      </c>
      <c r="C7148" s="1" t="n">
        <v>42084.78501157407</v>
      </c>
      <c r="D7148" t="s">
        <v>23707</v>
      </c>
      <c r="E7148" t="s">
        <v>8982</v>
      </c>
      <c r="F7148" t="s">
        <v>25</v>
      </c>
      <c r="G7148" t="s">
        <v>8983</v>
      </c>
      <c r="H7148" t="s">
        <v>23708</v>
      </c>
    </row>
    <row r="7149" spans="1:8">
      <c r="A7149" t="n">
        <v>7150</v>
      </c>
      <c r="B7149" t="s">
        <v>8</v>
      </c>
      <c r="C7149" s="1" t="n">
        <v>39707.59672453703</v>
      </c>
      <c r="D7149" t="s">
        <v>23709</v>
      </c>
      <c r="E7149" t="s">
        <v>517</v>
      </c>
      <c r="G7149" t="s">
        <v>23710</v>
      </c>
      <c r="H7149" t="s">
        <v>23711</v>
      </c>
    </row>
    <row r="7150" spans="1:8">
      <c r="A7150" t="n">
        <v>7151</v>
      </c>
      <c r="B7150" t="s">
        <v>8</v>
      </c>
      <c r="C7150" s="1" t="n">
        <v>42057.75998842593</v>
      </c>
      <c r="D7150" t="s">
        <v>23712</v>
      </c>
      <c r="E7150" t="s">
        <v>10401</v>
      </c>
      <c r="F7150" t="s">
        <v>19290</v>
      </c>
      <c r="G7150" t="s">
        <v>23713</v>
      </c>
      <c r="H7150" t="s">
        <v>23714</v>
      </c>
    </row>
    <row r="7151" spans="1:8">
      <c r="A7151" t="n">
        <v>7152</v>
      </c>
      <c r="B7151" t="s">
        <v>8</v>
      </c>
      <c r="C7151" s="1" t="n">
        <v>39666.93402777778</v>
      </c>
      <c r="D7151" t="s">
        <v>23715</v>
      </c>
      <c r="E7151" t="s">
        <v>18487</v>
      </c>
      <c r="F7151" t="s">
        <v>20</v>
      </c>
      <c r="G7151" t="s">
        <v>23716</v>
      </c>
      <c r="H7151" t="s">
        <v>23717</v>
      </c>
    </row>
    <row r="7152" spans="1:8">
      <c r="A7152" t="n">
        <v>7153</v>
      </c>
      <c r="B7152" t="s">
        <v>8</v>
      </c>
      <c r="C7152" s="1" t="n">
        <v>42311.96583333334</v>
      </c>
      <c r="D7152" t="s">
        <v>23718</v>
      </c>
      <c r="E7152" t="s">
        <v>8743</v>
      </c>
      <c r="F7152" t="s">
        <v>56</v>
      </c>
      <c r="G7152" t="s">
        <v>23719</v>
      </c>
      <c r="H7152" t="s">
        <v>23720</v>
      </c>
    </row>
    <row r="7153" spans="1:8">
      <c r="A7153" t="n">
        <v>7154</v>
      </c>
      <c r="B7153" t="s">
        <v>8</v>
      </c>
      <c r="C7153" s="1" t="n">
        <v>39568.78157407408</v>
      </c>
      <c r="D7153" t="s">
        <v>23721</v>
      </c>
      <c r="E7153" t="s">
        <v>376</v>
      </c>
      <c r="F7153" t="s">
        <v>7574</v>
      </c>
      <c r="G7153" t="s">
        <v>23722</v>
      </c>
      <c r="H7153" t="s">
        <v>23723</v>
      </c>
    </row>
    <row r="7154" spans="1:8">
      <c r="A7154" t="n">
        <v>7155</v>
      </c>
      <c r="B7154" t="s">
        <v>1</v>
      </c>
      <c r="C7154" s="1" t="n">
        <v>42204.49989583333</v>
      </c>
      <c r="D7154" t="s">
        <v>23724</v>
      </c>
      <c r="E7154" t="s">
        <v>6747</v>
      </c>
      <c r="F7154" t="s">
        <v>6203</v>
      </c>
      <c r="G7154" t="s">
        <v>23725</v>
      </c>
      <c r="H7154" t="s">
        <v>23726</v>
      </c>
    </row>
    <row r="7155" spans="1:8">
      <c r="A7155" t="n">
        <v>7156</v>
      </c>
      <c r="B7155" t="s">
        <v>8</v>
      </c>
      <c r="C7155" s="1" t="n">
        <v>41942.86568287037</v>
      </c>
      <c r="D7155" t="s">
        <v>23727</v>
      </c>
      <c r="E7155" t="s">
        <v>1233</v>
      </c>
      <c r="F7155" t="s">
        <v>23728</v>
      </c>
      <c r="G7155" t="s">
        <v>23729</v>
      </c>
      <c r="H7155" t="s">
        <v>23730</v>
      </c>
    </row>
    <row r="7156" spans="1:8">
      <c r="A7156" t="n">
        <v>7157</v>
      </c>
      <c r="B7156" t="s">
        <v>8</v>
      </c>
      <c r="C7156" s="1" t="n">
        <v>39604.75950231482</v>
      </c>
      <c r="D7156" t="s">
        <v>23731</v>
      </c>
      <c r="E7156" t="s">
        <v>886</v>
      </c>
      <c r="F7156" t="s">
        <v>20</v>
      </c>
      <c r="G7156" t="s">
        <v>23732</v>
      </c>
      <c r="H7156" t="s">
        <v>23733</v>
      </c>
    </row>
    <row r="7157" spans="1:8">
      <c r="A7157" t="n">
        <v>7158</v>
      </c>
      <c r="B7157" t="s">
        <v>8</v>
      </c>
      <c r="C7157" s="1" t="n">
        <v>42310.62569444445</v>
      </c>
      <c r="D7157" t="s">
        <v>23734</v>
      </c>
      <c r="E7157" t="s">
        <v>16244</v>
      </c>
      <c r="F7157" t="s">
        <v>52</v>
      </c>
      <c r="G7157" t="s">
        <v>23735</v>
      </c>
      <c r="H7157" t="s">
        <v>23736</v>
      </c>
    </row>
    <row r="7158" spans="1:8">
      <c r="A7158" t="n">
        <v>7159</v>
      </c>
      <c r="B7158" t="s">
        <v>8</v>
      </c>
      <c r="C7158" s="1" t="n">
        <v>42067.99429398148</v>
      </c>
      <c r="D7158" t="s">
        <v>23737</v>
      </c>
      <c r="E7158" t="s">
        <v>25</v>
      </c>
      <c r="F7158" t="s">
        <v>2099</v>
      </c>
      <c r="G7158" t="s">
        <v>23738</v>
      </c>
      <c r="H7158" t="s">
        <v>23739</v>
      </c>
    </row>
    <row r="7159" spans="1:8">
      <c r="A7159" t="n">
        <v>7160</v>
      </c>
      <c r="B7159" t="s">
        <v>8</v>
      </c>
      <c r="C7159" s="1" t="n">
        <v>41879.58233796297</v>
      </c>
      <c r="D7159" t="s">
        <v>23740</v>
      </c>
      <c r="E7159" t="s">
        <v>18523</v>
      </c>
      <c r="F7159" t="s">
        <v>6700</v>
      </c>
      <c r="G7159" t="s">
        <v>23741</v>
      </c>
      <c r="H7159" t="s">
        <v>23742</v>
      </c>
    </row>
    <row r="7160" spans="1:8">
      <c r="A7160" t="n">
        <v>7161</v>
      </c>
      <c r="B7160" t="s">
        <v>8</v>
      </c>
      <c r="C7160" s="1" t="n">
        <v>42137.86672453704</v>
      </c>
      <c r="D7160" t="s">
        <v>23743</v>
      </c>
      <c r="E7160" t="s">
        <v>7780</v>
      </c>
      <c r="F7160" t="s">
        <v>23744</v>
      </c>
      <c r="G7160" t="s">
        <v>23745</v>
      </c>
      <c r="H7160" t="s">
        <v>23746</v>
      </c>
    </row>
    <row r="7161" spans="1:8">
      <c r="A7161" t="n">
        <v>7162</v>
      </c>
      <c r="B7161" t="s">
        <v>8</v>
      </c>
      <c r="C7161" s="1" t="n">
        <v>42198.86096064815</v>
      </c>
      <c r="D7161" t="s">
        <v>23747</v>
      </c>
      <c r="E7161" t="s">
        <v>23748</v>
      </c>
      <c r="F7161" t="s">
        <v>56</v>
      </c>
      <c r="G7161" t="s">
        <v>23749</v>
      </c>
      <c r="H7161" t="s">
        <v>23750</v>
      </c>
    </row>
    <row r="7162" spans="1:8">
      <c r="A7162" t="n">
        <v>7163</v>
      </c>
      <c r="B7162" t="s">
        <v>8</v>
      </c>
      <c r="C7162" s="1" t="n">
        <v>42058.95112268518</v>
      </c>
      <c r="D7162" t="s">
        <v>23751</v>
      </c>
      <c r="E7162" t="s">
        <v>4140</v>
      </c>
      <c r="F7162" t="s">
        <v>25</v>
      </c>
      <c r="G7162" t="s">
        <v>23752</v>
      </c>
      <c r="H7162" t="s">
        <v>23753</v>
      </c>
    </row>
    <row r="7163" spans="1:8">
      <c r="A7163" t="n">
        <v>7164</v>
      </c>
      <c r="B7163" t="s">
        <v>8</v>
      </c>
      <c r="C7163" s="1" t="n">
        <v>39756.96503472222</v>
      </c>
      <c r="D7163" t="s">
        <v>23754</v>
      </c>
      <c r="E7163" t="s">
        <v>12522</v>
      </c>
      <c r="F7163" t="s">
        <v>23755</v>
      </c>
      <c r="G7163" t="s">
        <v>23756</v>
      </c>
      <c r="H7163" t="s">
        <v>23757</v>
      </c>
    </row>
    <row r="7164" spans="1:8">
      <c r="A7164" t="n">
        <v>7165</v>
      </c>
      <c r="B7164" t="s">
        <v>8</v>
      </c>
      <c r="C7164" s="1" t="n">
        <v>42153.66780092593</v>
      </c>
      <c r="D7164" t="s">
        <v>23758</v>
      </c>
      <c r="E7164" t="s">
        <v>25</v>
      </c>
      <c r="F7164" t="s">
        <v>23759</v>
      </c>
      <c r="G7164" t="s">
        <v>23760</v>
      </c>
      <c r="H7164" t="s">
        <v>23761</v>
      </c>
    </row>
    <row r="7165" spans="1:8">
      <c r="A7165" t="n">
        <v>7166</v>
      </c>
      <c r="B7165" t="s">
        <v>8</v>
      </c>
      <c r="C7165" s="1" t="n">
        <v>39678.61394675926</v>
      </c>
      <c r="D7165" t="s">
        <v>23762</v>
      </c>
      <c r="E7165" t="s">
        <v>999</v>
      </c>
      <c r="F7165" t="s">
        <v>473</v>
      </c>
      <c r="G7165" t="s">
        <v>23763</v>
      </c>
      <c r="H7165" t="s">
        <v>23764</v>
      </c>
    </row>
    <row r="7166" spans="1:8">
      <c r="A7166" t="n">
        <v>7167</v>
      </c>
      <c r="B7166" t="s">
        <v>8</v>
      </c>
      <c r="C7166" s="1" t="n">
        <v>39673.80087962963</v>
      </c>
      <c r="D7166" t="s">
        <v>23765</v>
      </c>
      <c r="E7166" t="s">
        <v>60</v>
      </c>
      <c r="F7166" t="s">
        <v>20</v>
      </c>
      <c r="G7166" t="s">
        <v>23766</v>
      </c>
      <c r="H7166" t="s">
        <v>23767</v>
      </c>
    </row>
    <row r="7167" spans="1:8">
      <c r="A7167" t="n">
        <v>7168</v>
      </c>
      <c r="B7167" t="s">
        <v>8</v>
      </c>
      <c r="C7167" s="1" t="n">
        <v>39749.49612268519</v>
      </c>
      <c r="D7167" t="s">
        <v>23768</v>
      </c>
      <c r="E7167" t="s">
        <v>56</v>
      </c>
      <c r="F7167" t="s">
        <v>56</v>
      </c>
      <c r="G7167" t="s">
        <v>23769</v>
      </c>
      <c r="H7167" t="s">
        <v>23770</v>
      </c>
    </row>
    <row r="7168" spans="1:8">
      <c r="A7168" t="n">
        <v>7169</v>
      </c>
      <c r="B7168" t="s">
        <v>8</v>
      </c>
      <c r="C7168" s="1" t="n">
        <v>41654.77648148148</v>
      </c>
      <c r="D7168" t="s">
        <v>23771</v>
      </c>
      <c r="E7168" t="s">
        <v>23772</v>
      </c>
      <c r="F7168" t="s">
        <v>23772</v>
      </c>
      <c r="G7168" t="s">
        <v>23773</v>
      </c>
      <c r="H7168" t="s">
        <v>23774</v>
      </c>
    </row>
    <row r="7169" spans="1:8">
      <c r="A7169" t="n">
        <v>7170</v>
      </c>
      <c r="B7169" t="s">
        <v>8</v>
      </c>
      <c r="C7169" s="1" t="n">
        <v>42282.9684375</v>
      </c>
      <c r="D7169" t="s">
        <v>23775</v>
      </c>
      <c r="E7169" t="s">
        <v>2479</v>
      </c>
      <c r="F7169" t="s">
        <v>23776</v>
      </c>
      <c r="G7169" t="s">
        <v>23777</v>
      </c>
      <c r="H7169" t="s">
        <v>23778</v>
      </c>
    </row>
    <row r="7170" spans="1:8">
      <c r="A7170" t="n">
        <v>7171</v>
      </c>
      <c r="B7170" t="s">
        <v>8</v>
      </c>
      <c r="C7170" s="1" t="n">
        <v>40206.88813657407</v>
      </c>
      <c r="D7170" t="s">
        <v>23779</v>
      </c>
      <c r="E7170" t="s">
        <v>1224</v>
      </c>
      <c r="F7170" t="s">
        <v>11</v>
      </c>
      <c r="G7170" t="s">
        <v>23780</v>
      </c>
      <c r="H7170" t="s">
        <v>23781</v>
      </c>
    </row>
    <row r="7171" spans="1:8">
      <c r="A7171" t="n">
        <v>7172</v>
      </c>
      <c r="B7171" t="s">
        <v>8</v>
      </c>
      <c r="C7171" s="1" t="n">
        <v>41881.95673611111</v>
      </c>
      <c r="D7171" t="s">
        <v>23782</v>
      </c>
      <c r="E7171" t="s">
        <v>23783</v>
      </c>
      <c r="F7171" t="s">
        <v>555</v>
      </c>
      <c r="G7171" t="s">
        <v>23784</v>
      </c>
      <c r="H7171" t="s">
        <v>23785</v>
      </c>
    </row>
    <row r="7172" spans="1:8">
      <c r="A7172" t="n">
        <v>7173</v>
      </c>
      <c r="B7172" t="s">
        <v>1</v>
      </c>
      <c r="C7172" s="1" t="n">
        <v>42256.98815972222</v>
      </c>
      <c r="D7172" t="s">
        <v>23786</v>
      </c>
      <c r="E7172" t="s">
        <v>6747</v>
      </c>
      <c r="F7172" t="s">
        <v>25</v>
      </c>
      <c r="G7172" t="s">
        <v>23787</v>
      </c>
      <c r="H7172" t="s">
        <v>23788</v>
      </c>
    </row>
    <row r="7173" spans="1:8">
      <c r="A7173" t="n">
        <v>7174</v>
      </c>
      <c r="B7173" t="s">
        <v>8</v>
      </c>
      <c r="C7173" s="1" t="n">
        <v>42145.60172453704</v>
      </c>
      <c r="D7173" t="s">
        <v>23789</v>
      </c>
      <c r="E7173" t="s">
        <v>1186</v>
      </c>
      <c r="F7173" t="s">
        <v>23790</v>
      </c>
      <c r="G7173" t="s">
        <v>23791</v>
      </c>
      <c r="H7173" t="s">
        <v>23792</v>
      </c>
    </row>
    <row r="7174" spans="1:8">
      <c r="A7174" t="n">
        <v>7175</v>
      </c>
      <c r="B7174" t="s">
        <v>8</v>
      </c>
      <c r="C7174" s="1" t="n">
        <v>41981.66451388889</v>
      </c>
      <c r="D7174" t="s">
        <v>23793</v>
      </c>
      <c r="E7174" t="s">
        <v>10746</v>
      </c>
      <c r="F7174" t="s">
        <v>23794</v>
      </c>
      <c r="G7174" t="s">
        <v>23795</v>
      </c>
      <c r="H7174" t="s">
        <v>23796</v>
      </c>
    </row>
    <row r="7175" spans="1:8">
      <c r="A7175" t="n">
        <v>7176</v>
      </c>
      <c r="B7175" t="s">
        <v>1</v>
      </c>
      <c r="C7175" s="1" t="n">
        <v>42001.75982638889</v>
      </c>
      <c r="D7175" t="s">
        <v>23797</v>
      </c>
      <c r="E7175" t="s">
        <v>6203</v>
      </c>
      <c r="F7175" t="s">
        <v>25</v>
      </c>
      <c r="G7175" t="s">
        <v>23798</v>
      </c>
      <c r="H7175" t="s">
        <v>23799</v>
      </c>
    </row>
    <row r="7176" spans="1:8">
      <c r="A7176" t="n">
        <v>7177</v>
      </c>
      <c r="B7176" t="s">
        <v>8</v>
      </c>
      <c r="C7176" s="1" t="n">
        <v>39630.5500462963</v>
      </c>
      <c r="D7176" t="s">
        <v>23800</v>
      </c>
      <c r="E7176" t="s">
        <v>23801</v>
      </c>
      <c r="F7176" t="s">
        <v>20</v>
      </c>
      <c r="G7176">
        <f>?UTF-8?Q?[big_campaign]_Statement_by_AFL-CIO_President_John_Sweeney_?=
 =?UTF-8?Q?on_Sen._John_McCain=E2=80=99s_Trip_to_Colombia_and_Mexico?=</f>
        <v/>
      </c>
      <c r="H7176" t="s">
        <v>23802</v>
      </c>
    </row>
    <row r="7177" spans="1:8">
      <c r="A7177" t="n">
        <v>7178</v>
      </c>
      <c r="B7177" t="s">
        <v>8</v>
      </c>
      <c r="C7177" s="1" t="n">
        <v>42263.96244212963</v>
      </c>
      <c r="D7177" t="s">
        <v>23803</v>
      </c>
      <c r="E7177" t="s">
        <v>25</v>
      </c>
      <c r="F7177" t="s">
        <v>145</v>
      </c>
      <c r="G7177" t="s">
        <v>23804</v>
      </c>
      <c r="H7177" t="s">
        <v>23805</v>
      </c>
    </row>
    <row r="7178" spans="1:8">
      <c r="A7178" t="n">
        <v>7179</v>
      </c>
      <c r="B7178" t="s">
        <v>1</v>
      </c>
      <c r="C7178" s="1" t="n">
        <v>42432.15855324074</v>
      </c>
      <c r="D7178" t="s">
        <v>23806</v>
      </c>
      <c r="E7178" t="s">
        <v>179</v>
      </c>
      <c r="F7178" t="s">
        <v>25</v>
      </c>
      <c r="G7178" t="s">
        <v>23807</v>
      </c>
      <c r="H7178" t="s">
        <v>23808</v>
      </c>
    </row>
    <row r="7179" spans="1:8">
      <c r="A7179" t="n">
        <v>7180</v>
      </c>
      <c r="B7179" t="s">
        <v>8</v>
      </c>
      <c r="C7179" s="1" t="n">
        <v>42216.04737268519</v>
      </c>
      <c r="D7179" t="s">
        <v>23809</v>
      </c>
      <c r="E7179" t="s">
        <v>25</v>
      </c>
      <c r="F7179" t="s">
        <v>24</v>
      </c>
      <c r="G7179" t="s">
        <v>23810</v>
      </c>
      <c r="H7179" t="s">
        <v>23811</v>
      </c>
    </row>
    <row r="7180" spans="1:8">
      <c r="A7180" t="n">
        <v>7181</v>
      </c>
      <c r="B7180" t="s">
        <v>8</v>
      </c>
      <c r="C7180" s="1" t="n">
        <v>41628.63895833334</v>
      </c>
      <c r="D7180" t="s">
        <v>23812</v>
      </c>
      <c r="E7180" t="s">
        <v>9471</v>
      </c>
      <c r="F7180" t="s">
        <v>25</v>
      </c>
      <c r="G7180" t="s">
        <v>23813</v>
      </c>
      <c r="H7180" t="s">
        <v>23814</v>
      </c>
    </row>
    <row r="7181" spans="1:8">
      <c r="A7181" t="n">
        <v>7182</v>
      </c>
      <c r="B7181" t="s">
        <v>1</v>
      </c>
      <c r="C7181" s="1" t="n">
        <v>42138.97957175926</v>
      </c>
      <c r="D7181" t="s">
        <v>23815</v>
      </c>
      <c r="E7181" t="s">
        <v>3635</v>
      </c>
      <c r="F7181" t="s">
        <v>25</v>
      </c>
      <c r="G7181" t="s">
        <v>20954</v>
      </c>
      <c r="H7181" t="s">
        <v>23816</v>
      </c>
    </row>
    <row r="7182" spans="1:8">
      <c r="A7182" t="n">
        <v>7183</v>
      </c>
      <c r="B7182" t="s">
        <v>8</v>
      </c>
      <c r="C7182" s="1" t="n">
        <v>42242.12240740741</v>
      </c>
      <c r="D7182" t="s">
        <v>23817</v>
      </c>
      <c r="E7182" t="s">
        <v>22257</v>
      </c>
      <c r="F7182" t="s">
        <v>8382</v>
      </c>
      <c r="G7182" t="s">
        <v>23385</v>
      </c>
      <c r="H7182" t="s">
        <v>23818</v>
      </c>
    </row>
    <row r="7183" spans="1:8">
      <c r="A7183" t="n">
        <v>7184</v>
      </c>
      <c r="B7183" t="s">
        <v>8</v>
      </c>
      <c r="C7183" s="1" t="n">
        <v>42397.1059375</v>
      </c>
      <c r="D7183" t="s">
        <v>23819</v>
      </c>
      <c r="E7183" t="s">
        <v>8743</v>
      </c>
      <c r="F7183" t="s">
        <v>56</v>
      </c>
      <c r="G7183" t="s">
        <v>23820</v>
      </c>
      <c r="H7183" t="s">
        <v>23821</v>
      </c>
    </row>
    <row r="7184" spans="1:8">
      <c r="A7184" t="n">
        <v>7185</v>
      </c>
      <c r="B7184" t="s">
        <v>8</v>
      </c>
      <c r="C7184" s="1" t="n">
        <v>42211.58326388889</v>
      </c>
      <c r="D7184" t="s">
        <v>23822</v>
      </c>
      <c r="E7184" t="s">
        <v>24</v>
      </c>
      <c r="F7184" t="s">
        <v>12542</v>
      </c>
      <c r="G7184" t="s">
        <v>23823</v>
      </c>
      <c r="H7184" t="s">
        <v>23824</v>
      </c>
    </row>
    <row r="7185" spans="1:8">
      <c r="A7185" t="n">
        <v>7186</v>
      </c>
      <c r="B7185" t="s">
        <v>8</v>
      </c>
      <c r="C7185" s="1" t="n">
        <v>39754.71159722222</v>
      </c>
      <c r="D7185" t="s">
        <v>23825</v>
      </c>
      <c r="E7185" t="s">
        <v>16202</v>
      </c>
      <c r="F7185" t="s">
        <v>376</v>
      </c>
      <c r="G7185" t="s">
        <v>23826</v>
      </c>
      <c r="H7185" t="s">
        <v>23827</v>
      </c>
    </row>
    <row r="7186" spans="1:8">
      <c r="A7186" t="n">
        <v>7187</v>
      </c>
      <c r="B7186" t="s">
        <v>8</v>
      </c>
      <c r="C7186" s="1" t="n">
        <v>42131.84077546297</v>
      </c>
      <c r="D7186" t="s">
        <v>23828</v>
      </c>
      <c r="E7186" t="s">
        <v>23829</v>
      </c>
      <c r="F7186" t="s">
        <v>25</v>
      </c>
      <c r="G7186" t="s">
        <v>23830</v>
      </c>
      <c r="H7186" t="s">
        <v>23831</v>
      </c>
    </row>
    <row r="7187" spans="1:8">
      <c r="A7187" t="n">
        <v>7188</v>
      </c>
      <c r="B7187" t="s">
        <v>1</v>
      </c>
      <c r="C7187" s="1" t="n">
        <v>42191.98373842592</v>
      </c>
      <c r="D7187" t="s">
        <v>23832</v>
      </c>
      <c r="E7187" t="s">
        <v>6747</v>
      </c>
      <c r="F7187" t="s">
        <v>225</v>
      </c>
      <c r="G7187" t="s">
        <v>23833</v>
      </c>
      <c r="H7187" t="s">
        <v>23834</v>
      </c>
    </row>
    <row r="7188" spans="1:8">
      <c r="A7188" t="n">
        <v>7189</v>
      </c>
      <c r="B7188" t="s">
        <v>8</v>
      </c>
      <c r="C7188" s="1" t="n">
        <v>42115.75834490741</v>
      </c>
      <c r="D7188" t="s">
        <v>23835</v>
      </c>
      <c r="E7188" t="s">
        <v>1297</v>
      </c>
      <c r="F7188" t="s">
        <v>25</v>
      </c>
      <c r="G7188" t="s">
        <v>23836</v>
      </c>
      <c r="H7188" t="s">
        <v>23837</v>
      </c>
    </row>
    <row r="7189" spans="1:8">
      <c r="A7189" t="n">
        <v>7190</v>
      </c>
      <c r="B7189" t="s">
        <v>8</v>
      </c>
      <c r="C7189" s="1" t="n">
        <v>42366.77146990741</v>
      </c>
      <c r="D7189" t="s">
        <v>23838</v>
      </c>
      <c r="E7189" t="s">
        <v>7298</v>
      </c>
      <c r="F7189" t="s">
        <v>23839</v>
      </c>
      <c r="G7189" t="s">
        <v>23840</v>
      </c>
      <c r="H7189" t="s">
        <v>23841</v>
      </c>
    </row>
    <row r="7190" spans="1:8">
      <c r="A7190" t="n">
        <v>7191</v>
      </c>
      <c r="B7190" t="s">
        <v>8</v>
      </c>
      <c r="C7190" s="1" t="n">
        <v>39764.00488425926</v>
      </c>
      <c r="D7190" t="s">
        <v>23842</v>
      </c>
      <c r="E7190" t="s">
        <v>7926</v>
      </c>
      <c r="F7190" t="s">
        <v>23843</v>
      </c>
      <c r="G7190" t="s">
        <v>23844</v>
      </c>
      <c r="H7190" t="s">
        <v>23845</v>
      </c>
    </row>
    <row r="7191" spans="1:8">
      <c r="A7191" t="n">
        <v>7192</v>
      </c>
      <c r="B7191" t="s">
        <v>1</v>
      </c>
      <c r="C7191" s="1" t="n">
        <v>42223.88262731482</v>
      </c>
      <c r="D7191" t="s">
        <v>23846</v>
      </c>
      <c r="E7191" t="s">
        <v>30</v>
      </c>
      <c r="F7191" t="s">
        <v>146</v>
      </c>
      <c r="G7191" t="s">
        <v>12801</v>
      </c>
      <c r="H7191" t="s">
        <v>23847</v>
      </c>
    </row>
    <row r="7192" spans="1:8">
      <c r="A7192" t="n">
        <v>7193</v>
      </c>
      <c r="B7192" t="s">
        <v>8</v>
      </c>
      <c r="C7192" s="1" t="n">
        <v>42122.12953703704</v>
      </c>
      <c r="D7192" t="s">
        <v>23848</v>
      </c>
      <c r="E7192" t="s">
        <v>660</v>
      </c>
      <c r="F7192" t="s">
        <v>30</v>
      </c>
      <c r="G7192" t="s">
        <v>23849</v>
      </c>
      <c r="H7192" t="s">
        <v>23850</v>
      </c>
    </row>
    <row r="7193" spans="1:8">
      <c r="A7193" t="n">
        <v>7194</v>
      </c>
      <c r="B7193" t="s">
        <v>8</v>
      </c>
      <c r="C7193" s="1" t="n">
        <v>40070.87712962963</v>
      </c>
      <c r="D7193" t="s">
        <v>23851</v>
      </c>
      <c r="E7193" t="s">
        <v>23852</v>
      </c>
      <c r="F7193" t="s">
        <v>20</v>
      </c>
      <c r="G7193" t="s">
        <v>23853</v>
      </c>
      <c r="H7193" t="s">
        <v>23854</v>
      </c>
    </row>
    <row r="7194" spans="1:8">
      <c r="A7194" t="n">
        <v>7195</v>
      </c>
      <c r="B7194" t="s">
        <v>1</v>
      </c>
      <c r="C7194" s="1" t="n">
        <v>42368.91094907407</v>
      </c>
      <c r="D7194" t="s">
        <v>23855</v>
      </c>
      <c r="E7194" t="s">
        <v>7313</v>
      </c>
      <c r="F7194" t="s">
        <v>25</v>
      </c>
      <c r="G7194" t="s">
        <v>23856</v>
      </c>
      <c r="H7194" t="s">
        <v>23857</v>
      </c>
    </row>
    <row r="7195" spans="1:8">
      <c r="A7195" t="n">
        <v>7196</v>
      </c>
      <c r="B7195" t="s">
        <v>8</v>
      </c>
      <c r="C7195" s="1" t="n">
        <v>42069.90555555555</v>
      </c>
      <c r="D7195" t="s">
        <v>23858</v>
      </c>
      <c r="E7195" t="s">
        <v>6629</v>
      </c>
      <c r="F7195" t="s">
        <v>23859</v>
      </c>
      <c r="G7195" t="s">
        <v>23860</v>
      </c>
      <c r="H7195" t="s">
        <v>23861</v>
      </c>
    </row>
    <row r="7196" spans="1:8">
      <c r="A7196" t="n">
        <v>7197</v>
      </c>
      <c r="B7196" t="s">
        <v>8</v>
      </c>
      <c r="C7196" s="1" t="n">
        <v>39780.57265046296</v>
      </c>
      <c r="D7196" t="s">
        <v>23862</v>
      </c>
      <c r="E7196" t="s">
        <v>4019</v>
      </c>
      <c r="F7196" t="s">
        <v>23863</v>
      </c>
      <c r="G7196" t="s">
        <v>23864</v>
      </c>
      <c r="H7196" t="s">
        <v>23865</v>
      </c>
    </row>
    <row r="7197" spans="1:8">
      <c r="A7197" t="n">
        <v>7198</v>
      </c>
      <c r="B7197" t="s">
        <v>8</v>
      </c>
      <c r="C7197" s="1" t="n">
        <v>42057.73106481481</v>
      </c>
      <c r="D7197" t="s">
        <v>23866</v>
      </c>
      <c r="E7197" t="s">
        <v>48</v>
      </c>
      <c r="F7197" t="s">
        <v>23867</v>
      </c>
      <c r="G7197" t="s">
        <v>23868</v>
      </c>
      <c r="H7197" t="s">
        <v>23869</v>
      </c>
    </row>
    <row r="7198" spans="1:8">
      <c r="A7198" t="n">
        <v>7199</v>
      </c>
      <c r="B7198" t="s">
        <v>8</v>
      </c>
      <c r="C7198" s="1" t="n">
        <v>41934.84490740741</v>
      </c>
      <c r="D7198" t="s">
        <v>23870</v>
      </c>
      <c r="E7198" t="s">
        <v>23871</v>
      </c>
      <c r="F7198" t="s">
        <v>6700</v>
      </c>
      <c r="G7198" t="s">
        <v>23872</v>
      </c>
      <c r="H7198" t="s">
        <v>23873</v>
      </c>
    </row>
    <row r="7199" spans="1:8">
      <c r="A7199" t="n">
        <v>7200</v>
      </c>
      <c r="B7199" t="s">
        <v>8</v>
      </c>
      <c r="C7199" s="1" t="n">
        <v>42100.87270833334</v>
      </c>
      <c r="D7199" t="s">
        <v>23874</v>
      </c>
      <c r="E7199" t="s">
        <v>6203</v>
      </c>
      <c r="F7199" t="s">
        <v>3456</v>
      </c>
      <c r="G7199" t="s">
        <v>23875</v>
      </c>
      <c r="H7199" t="s">
        <v>23876</v>
      </c>
    </row>
    <row r="7200" spans="1:8">
      <c r="A7200" t="n">
        <v>7201</v>
      </c>
      <c r="B7200" t="s">
        <v>1</v>
      </c>
      <c r="C7200" s="1" t="n">
        <v>42168.61331018519</v>
      </c>
      <c r="D7200" t="s">
        <v>23877</v>
      </c>
      <c r="E7200" t="s">
        <v>6747</v>
      </c>
      <c r="F7200" t="s">
        <v>30</v>
      </c>
      <c r="G7200" t="s">
        <v>20792</v>
      </c>
      <c r="H7200" t="s">
        <v>23878</v>
      </c>
    </row>
    <row r="7201" spans="1:8">
      <c r="A7201" t="n">
        <v>7202</v>
      </c>
      <c r="B7201" t="s">
        <v>1</v>
      </c>
      <c r="C7201" s="1" t="n">
        <v>42172.8316087963</v>
      </c>
      <c r="D7201" t="s">
        <v>23879</v>
      </c>
      <c r="E7201" t="s">
        <v>1731</v>
      </c>
      <c r="F7201" t="s">
        <v>7186</v>
      </c>
      <c r="G7201" t="s">
        <v>23880</v>
      </c>
      <c r="H7201" t="s">
        <v>23881</v>
      </c>
    </row>
    <row r="7202" spans="1:8">
      <c r="A7202" t="n">
        <v>7203</v>
      </c>
      <c r="B7202" t="s">
        <v>1</v>
      </c>
      <c r="C7202" s="1" t="n">
        <v>42159.60703703704</v>
      </c>
      <c r="D7202" t="s">
        <v>23882</v>
      </c>
      <c r="E7202" t="s">
        <v>2099</v>
      </c>
      <c r="F7202" t="s">
        <v>8247</v>
      </c>
      <c r="G7202" t="s">
        <v>23883</v>
      </c>
      <c r="H7202" t="s">
        <v>23884</v>
      </c>
    </row>
    <row r="7203" spans="1:8">
      <c r="A7203" t="n">
        <v>7204</v>
      </c>
      <c r="B7203" t="s">
        <v>8</v>
      </c>
      <c r="C7203" s="1" t="n">
        <v>42103.92987268518</v>
      </c>
      <c r="D7203" t="s">
        <v>23885</v>
      </c>
      <c r="E7203" t="s">
        <v>262</v>
      </c>
      <c r="F7203" t="s">
        <v>323</v>
      </c>
      <c r="G7203" t="s">
        <v>11254</v>
      </c>
      <c r="H7203" t="s">
        <v>23886</v>
      </c>
    </row>
    <row r="7204" spans="1:8">
      <c r="A7204" t="n">
        <v>7205</v>
      </c>
      <c r="B7204" t="s">
        <v>8</v>
      </c>
      <c r="C7204" s="1" t="n">
        <v>42300.86289351852</v>
      </c>
      <c r="D7204" t="s">
        <v>23887</v>
      </c>
      <c r="E7204" t="s">
        <v>10140</v>
      </c>
      <c r="F7204" t="s">
        <v>23888</v>
      </c>
      <c r="G7204" t="s">
        <v>23889</v>
      </c>
      <c r="H7204" t="s">
        <v>23890</v>
      </c>
    </row>
    <row r="7205" spans="1:8">
      <c r="A7205" t="n">
        <v>7206</v>
      </c>
      <c r="B7205" t="s">
        <v>8</v>
      </c>
      <c r="C7205" s="1" t="n">
        <v>41386.85605324074</v>
      </c>
      <c r="D7205" t="s">
        <v>23891</v>
      </c>
      <c r="E7205" t="s">
        <v>7877</v>
      </c>
      <c r="F7205" t="s">
        <v>25</v>
      </c>
      <c r="G7205" t="s">
        <v>23892</v>
      </c>
      <c r="H7205" t="s">
        <v>23893</v>
      </c>
    </row>
    <row r="7206" spans="1:8">
      <c r="A7206" t="n">
        <v>7207</v>
      </c>
      <c r="B7206" t="s">
        <v>8</v>
      </c>
      <c r="C7206" s="1" t="n">
        <v>39790.04171296296</v>
      </c>
      <c r="D7206" t="s">
        <v>23894</v>
      </c>
      <c r="E7206" t="s">
        <v>13107</v>
      </c>
      <c r="G7206" t="s">
        <v>13108</v>
      </c>
      <c r="H7206" t="s">
        <v>23895</v>
      </c>
    </row>
    <row r="7207" spans="1:8">
      <c r="A7207" t="n">
        <v>7208</v>
      </c>
      <c r="B7207" t="s">
        <v>1</v>
      </c>
      <c r="C7207" s="1" t="n">
        <v>42193.81380787037</v>
      </c>
      <c r="D7207" t="s">
        <v>23896</v>
      </c>
      <c r="E7207" t="s">
        <v>23897</v>
      </c>
      <c r="F7207" t="s">
        <v>25</v>
      </c>
      <c r="G7207" t="s">
        <v>15636</v>
      </c>
      <c r="H7207" t="s">
        <v>23898</v>
      </c>
    </row>
    <row r="7208" spans="1:8">
      <c r="A7208" t="n">
        <v>7209</v>
      </c>
      <c r="B7208" t="s">
        <v>1</v>
      </c>
      <c r="C7208" s="1" t="n">
        <v>42415.97934027778</v>
      </c>
      <c r="D7208" t="s">
        <v>23899</v>
      </c>
      <c r="E7208" t="s">
        <v>497</v>
      </c>
      <c r="F7208" t="s">
        <v>7254</v>
      </c>
      <c r="G7208" t="s">
        <v>23595</v>
      </c>
      <c r="H7208" t="s">
        <v>23900</v>
      </c>
    </row>
    <row r="7209" spans="1:8">
      <c r="A7209" t="n">
        <v>7210</v>
      </c>
      <c r="B7209" t="s">
        <v>8</v>
      </c>
      <c r="C7209" s="1" t="n">
        <v>41172.17092592592</v>
      </c>
      <c r="D7209" t="s">
        <v>23901</v>
      </c>
      <c r="E7209" t="s">
        <v>698</v>
      </c>
      <c r="F7209" t="s">
        <v>25</v>
      </c>
      <c r="G7209" t="s">
        <v>23902</v>
      </c>
      <c r="H7209" t="s">
        <v>23903</v>
      </c>
    </row>
    <row r="7210" spans="1:8">
      <c r="A7210" t="n">
        <v>7211</v>
      </c>
      <c r="B7210" t="s">
        <v>8</v>
      </c>
      <c r="C7210" s="1" t="n">
        <v>39512.13961805555</v>
      </c>
      <c r="D7210" t="s">
        <v>23904</v>
      </c>
      <c r="E7210" t="s">
        <v>1891</v>
      </c>
      <c r="F7210" t="s">
        <v>23905</v>
      </c>
      <c r="G7210" t="s">
        <v>23906</v>
      </c>
      <c r="H7210" t="s">
        <v>23907</v>
      </c>
    </row>
    <row r="7211" spans="1:8">
      <c r="A7211" t="n">
        <v>7212</v>
      </c>
      <c r="B7211" t="s">
        <v>8</v>
      </c>
      <c r="C7211" s="1" t="n">
        <v>41863.62675925926</v>
      </c>
      <c r="D7211" t="s">
        <v>23908</v>
      </c>
      <c r="E7211" t="s">
        <v>20891</v>
      </c>
      <c r="F7211" t="s">
        <v>1369</v>
      </c>
      <c r="G7211" t="s">
        <v>23909</v>
      </c>
      <c r="H7211" t="s">
        <v>23910</v>
      </c>
    </row>
    <row r="7212" spans="1:8">
      <c r="A7212" t="n">
        <v>7213</v>
      </c>
      <c r="B7212" t="s">
        <v>8</v>
      </c>
      <c r="C7212" s="1" t="n">
        <v>41828.54429398148</v>
      </c>
      <c r="D7212" t="s">
        <v>23911</v>
      </c>
      <c r="E7212" t="s">
        <v>67</v>
      </c>
      <c r="F7212" t="s">
        <v>68</v>
      </c>
      <c r="G7212" t="s">
        <v>23912</v>
      </c>
      <c r="H7212" t="s">
        <v>23913</v>
      </c>
    </row>
    <row r="7213" spans="1:8">
      <c r="A7213" t="n">
        <v>7214</v>
      </c>
      <c r="B7213" t="s">
        <v>8</v>
      </c>
      <c r="C7213" s="1" t="n">
        <v>41901.101875</v>
      </c>
      <c r="D7213" t="s">
        <v>23914</v>
      </c>
      <c r="E7213" t="s">
        <v>25</v>
      </c>
      <c r="F7213" t="s">
        <v>23915</v>
      </c>
      <c r="G7213" t="s">
        <v>23916</v>
      </c>
      <c r="H7213" t="s">
        <v>23917</v>
      </c>
    </row>
    <row r="7214" spans="1:8">
      <c r="A7214" t="n">
        <v>7215</v>
      </c>
      <c r="B7214" t="s">
        <v>8</v>
      </c>
      <c r="C7214" s="1" t="n">
        <v>42060.91163194444</v>
      </c>
      <c r="D7214" t="s">
        <v>23918</v>
      </c>
      <c r="E7214" t="s">
        <v>2959</v>
      </c>
      <c r="F7214" t="s">
        <v>11139</v>
      </c>
      <c r="G7214" t="s">
        <v>11140</v>
      </c>
      <c r="H7214" t="s">
        <v>23919</v>
      </c>
    </row>
    <row r="7215" spans="1:8">
      <c r="A7215" t="n">
        <v>7216</v>
      </c>
      <c r="B7215" t="s">
        <v>8</v>
      </c>
      <c r="C7215" s="1" t="n">
        <v>42160.6159375</v>
      </c>
      <c r="D7215" t="s">
        <v>23920</v>
      </c>
      <c r="E7215" t="s">
        <v>9902</v>
      </c>
      <c r="F7215" t="s">
        <v>23921</v>
      </c>
      <c r="G7215" t="s">
        <v>23922</v>
      </c>
      <c r="H7215" t="s">
        <v>23923</v>
      </c>
    </row>
    <row r="7216" spans="1:8">
      <c r="A7216" t="n">
        <v>7217</v>
      </c>
      <c r="B7216" t="s">
        <v>8</v>
      </c>
      <c r="C7216" s="1" t="n">
        <v>42048.94284722222</v>
      </c>
      <c r="D7216" t="s">
        <v>23924</v>
      </c>
      <c r="E7216" t="s">
        <v>8532</v>
      </c>
      <c r="F7216" t="s">
        <v>376</v>
      </c>
      <c r="G7216" t="s">
        <v>23925</v>
      </c>
      <c r="H7216" t="s">
        <v>23926</v>
      </c>
    </row>
    <row r="7217" spans="1:8">
      <c r="A7217" t="n">
        <v>7218</v>
      </c>
      <c r="B7217" t="s">
        <v>8</v>
      </c>
      <c r="C7217" s="1" t="n">
        <v>40894.63304398148</v>
      </c>
      <c r="D7217" t="s">
        <v>23927</v>
      </c>
      <c r="E7217" t="s">
        <v>9413</v>
      </c>
      <c r="F7217" t="s">
        <v>1264</v>
      </c>
      <c r="G7217" t="s">
        <v>5888</v>
      </c>
      <c r="H7217" t="s">
        <v>23928</v>
      </c>
    </row>
    <row r="7218" spans="1:8">
      <c r="A7218" t="n">
        <v>7219</v>
      </c>
      <c r="B7218" t="s">
        <v>8</v>
      </c>
      <c r="C7218" s="1" t="n">
        <v>41221.7615625</v>
      </c>
      <c r="D7218" t="s">
        <v>23929</v>
      </c>
      <c r="E7218" t="s">
        <v>23930</v>
      </c>
      <c r="F7218" t="s">
        <v>56</v>
      </c>
      <c r="G7218" t="s">
        <v>23931</v>
      </c>
      <c r="H7218" t="s">
        <v>23932</v>
      </c>
    </row>
    <row r="7219" spans="1:8">
      <c r="A7219" t="n">
        <v>7220</v>
      </c>
      <c r="B7219" t="s">
        <v>8</v>
      </c>
      <c r="C7219" s="1" t="n">
        <v>39743.54282407407</v>
      </c>
      <c r="D7219" t="s">
        <v>23933</v>
      </c>
      <c r="E7219" t="s">
        <v>3851</v>
      </c>
      <c r="F7219" t="s">
        <v>23058</v>
      </c>
      <c r="G7219" t="s">
        <v>23059</v>
      </c>
      <c r="H7219" t="s">
        <v>23934</v>
      </c>
    </row>
    <row r="7220" spans="1:8">
      <c r="A7220" t="n">
        <v>7221</v>
      </c>
      <c r="B7220" t="s">
        <v>8</v>
      </c>
      <c r="C7220" s="1" t="n">
        <v>41663.94703703704</v>
      </c>
      <c r="D7220" t="s">
        <v>23935</v>
      </c>
      <c r="E7220" t="s">
        <v>319</v>
      </c>
      <c r="F7220" t="s">
        <v>25</v>
      </c>
      <c r="G7220" t="s">
        <v>23936</v>
      </c>
      <c r="H7220" t="s">
        <v>23937</v>
      </c>
    </row>
    <row r="7221" spans="1:8">
      <c r="A7221" t="n">
        <v>7222</v>
      </c>
      <c r="B7221" t="s">
        <v>1</v>
      </c>
      <c r="C7221" s="1" t="n">
        <v>42445.91990740741</v>
      </c>
      <c r="D7221" t="s">
        <v>23938</v>
      </c>
      <c r="E7221" t="s">
        <v>8406</v>
      </c>
      <c r="F7221" t="s">
        <v>23939</v>
      </c>
      <c r="G7221" t="s">
        <v>22409</v>
      </c>
      <c r="H7221" t="s">
        <v>23940</v>
      </c>
    </row>
    <row r="7222" spans="1:8">
      <c r="A7222" t="n">
        <v>7223</v>
      </c>
      <c r="B7222" t="s">
        <v>8</v>
      </c>
      <c r="C7222" s="1" t="n">
        <v>40406.67607638889</v>
      </c>
      <c r="D7222" t="s">
        <v>23941</v>
      </c>
      <c r="E7222" t="s">
        <v>2467</v>
      </c>
      <c r="F7222" t="s">
        <v>23942</v>
      </c>
      <c r="G7222" t="s">
        <v>23943</v>
      </c>
      <c r="H7222" t="s">
        <v>23944</v>
      </c>
    </row>
    <row r="7223" spans="1:8">
      <c r="A7223" t="n">
        <v>7224</v>
      </c>
      <c r="B7223" t="s">
        <v>1</v>
      </c>
      <c r="C7223" s="1" t="n">
        <v>42312.74993055555</v>
      </c>
      <c r="D7223" t="s">
        <v>23945</v>
      </c>
      <c r="E7223" t="s">
        <v>1297</v>
      </c>
      <c r="F7223" t="s">
        <v>25</v>
      </c>
      <c r="G7223" t="s">
        <v>23946</v>
      </c>
      <c r="H7223" t="s">
        <v>23947</v>
      </c>
    </row>
    <row r="7224" spans="1:8">
      <c r="A7224" t="n">
        <v>7225</v>
      </c>
      <c r="B7224" t="s">
        <v>8</v>
      </c>
      <c r="C7224" s="1" t="n">
        <v>42286.5656712963</v>
      </c>
      <c r="D7224" t="s">
        <v>23948</v>
      </c>
      <c r="E7224" t="s">
        <v>8990</v>
      </c>
      <c r="F7224" t="s">
        <v>8990</v>
      </c>
      <c r="G7224" t="s">
        <v>23949</v>
      </c>
      <c r="H7224" t="s">
        <v>23950</v>
      </c>
    </row>
    <row r="7225" spans="1:8">
      <c r="A7225" t="n">
        <v>7226</v>
      </c>
      <c r="B7225" t="s">
        <v>8</v>
      </c>
      <c r="C7225" s="1" t="n">
        <v>42028.13846064815</v>
      </c>
      <c r="D7225" t="s">
        <v>23951</v>
      </c>
      <c r="E7225" t="s">
        <v>48</v>
      </c>
      <c r="F7225" t="s">
        <v>23952</v>
      </c>
      <c r="G7225" t="s">
        <v>23953</v>
      </c>
      <c r="H7225" t="s">
        <v>23954</v>
      </c>
    </row>
    <row r="7226" spans="1:8">
      <c r="A7226" t="n">
        <v>7227</v>
      </c>
      <c r="B7226" t="s">
        <v>8</v>
      </c>
      <c r="C7226" s="1" t="n">
        <v>42180.62282407407</v>
      </c>
      <c r="D7226" t="s">
        <v>23955</v>
      </c>
      <c r="E7226" t="s">
        <v>23956</v>
      </c>
      <c r="F7226" t="s">
        <v>52</v>
      </c>
      <c r="G7226" t="s">
        <v>23957</v>
      </c>
      <c r="H7226" t="s">
        <v>23958</v>
      </c>
    </row>
    <row r="7227" spans="1:8">
      <c r="A7227" t="n">
        <v>7228</v>
      </c>
      <c r="B7227" t="s">
        <v>1</v>
      </c>
      <c r="C7227" s="1" t="n">
        <v>41960.80061342593</v>
      </c>
      <c r="D7227" t="s">
        <v>23959</v>
      </c>
      <c r="E7227" t="s">
        <v>2341</v>
      </c>
      <c r="F7227" t="s">
        <v>1264</v>
      </c>
      <c r="G7227" t="s">
        <v>23960</v>
      </c>
      <c r="H7227" t="s">
        <v>23961</v>
      </c>
    </row>
    <row r="7228" spans="1:8">
      <c r="A7228" t="n">
        <v>7229</v>
      </c>
      <c r="B7228" t="s">
        <v>1</v>
      </c>
      <c r="C7228" s="1" t="n">
        <v>41330.85236111111</v>
      </c>
      <c r="D7228" t="s">
        <v>23962</v>
      </c>
      <c r="E7228" t="s">
        <v>10</v>
      </c>
      <c r="F7228" t="s">
        <v>283</v>
      </c>
      <c r="G7228" t="s">
        <v>23963</v>
      </c>
      <c r="H7228" t="s">
        <v>23964</v>
      </c>
    </row>
    <row r="7229" spans="1:8">
      <c r="A7229" t="n">
        <v>7230</v>
      </c>
      <c r="B7229" t="s">
        <v>1</v>
      </c>
      <c r="C7229" s="1" t="n">
        <v>42194.52783564815</v>
      </c>
      <c r="D7229" t="s">
        <v>23965</v>
      </c>
      <c r="E7229" t="s">
        <v>8361</v>
      </c>
      <c r="F7229" t="s">
        <v>25</v>
      </c>
      <c r="G7229" t="s">
        <v>8063</v>
      </c>
      <c r="H7229" t="s">
        <v>23966</v>
      </c>
    </row>
    <row r="7230" spans="1:8">
      <c r="A7230" t="n">
        <v>7231</v>
      </c>
      <c r="B7230" t="s">
        <v>8</v>
      </c>
      <c r="C7230" s="1" t="n">
        <v>42234.08403935185</v>
      </c>
      <c r="D7230" t="s">
        <v>23967</v>
      </c>
      <c r="E7230" t="s">
        <v>25</v>
      </c>
      <c r="F7230" t="s">
        <v>1263</v>
      </c>
      <c r="G7230" t="s">
        <v>23968</v>
      </c>
      <c r="H7230" t="s">
        <v>23969</v>
      </c>
    </row>
    <row r="7231" spans="1:8">
      <c r="A7231" t="n">
        <v>7232</v>
      </c>
      <c r="B7231" t="s">
        <v>8</v>
      </c>
      <c r="C7231" s="1" t="n">
        <v>39693.72215277778</v>
      </c>
      <c r="D7231" t="s">
        <v>23970</v>
      </c>
      <c r="E7231" t="s">
        <v>4568</v>
      </c>
      <c r="F7231" t="s">
        <v>20</v>
      </c>
      <c r="G7231" t="s">
        <v>23971</v>
      </c>
      <c r="H7231" t="s">
        <v>23972</v>
      </c>
    </row>
    <row r="7232" spans="1:8">
      <c r="A7232" t="n">
        <v>7233</v>
      </c>
      <c r="B7232" t="s">
        <v>8</v>
      </c>
      <c r="C7232" s="1" t="n">
        <v>42156.0432175926</v>
      </c>
      <c r="D7232" t="s">
        <v>23973</v>
      </c>
      <c r="E7232" t="s">
        <v>319</v>
      </c>
      <c r="F7232" t="s">
        <v>4856</v>
      </c>
      <c r="G7232" t="s">
        <v>23974</v>
      </c>
      <c r="H7232" t="s">
        <v>23975</v>
      </c>
    </row>
    <row r="7233" spans="1:8">
      <c r="A7233" t="n">
        <v>7234</v>
      </c>
      <c r="B7233" t="s">
        <v>8</v>
      </c>
      <c r="C7233" s="1" t="n">
        <v>42150.76984953704</v>
      </c>
      <c r="D7233" t="s">
        <v>23976</v>
      </c>
      <c r="E7233" t="s">
        <v>19319</v>
      </c>
      <c r="F7233" t="s">
        <v>2226</v>
      </c>
      <c r="G7233" t="s"/>
      <c r="H7233" t="s">
        <v>23977</v>
      </c>
    </row>
    <row r="7234" spans="1:8">
      <c r="A7234" t="n">
        <v>7235</v>
      </c>
      <c r="B7234" t="s">
        <v>8</v>
      </c>
      <c r="C7234" s="1" t="n">
        <v>42292.77146990741</v>
      </c>
      <c r="D7234" t="s">
        <v>23978</v>
      </c>
      <c r="E7234" t="s">
        <v>25</v>
      </c>
      <c r="F7234" t="s">
        <v>145</v>
      </c>
      <c r="G7234" t="s">
        <v>23979</v>
      </c>
      <c r="H7234" t="s">
        <v>23980</v>
      </c>
    </row>
    <row r="7235" spans="1:8">
      <c r="A7235" t="n">
        <v>7236</v>
      </c>
      <c r="B7235" t="s">
        <v>8</v>
      </c>
      <c r="C7235" s="1" t="n">
        <v>42427.71043981481</v>
      </c>
      <c r="D7235" t="s">
        <v>23981</v>
      </c>
      <c r="E7235" t="s">
        <v>23982</v>
      </c>
      <c r="F7235" t="s">
        <v>555</v>
      </c>
      <c r="G7235" t="s">
        <v>23983</v>
      </c>
      <c r="H7235" t="s">
        <v>23984</v>
      </c>
    </row>
    <row r="7236" spans="1:8">
      <c r="A7236" t="n">
        <v>7237</v>
      </c>
      <c r="B7236" t="s">
        <v>1</v>
      </c>
      <c r="C7236" s="1" t="n">
        <v>42173.86592592593</v>
      </c>
      <c r="D7236" t="s">
        <v>23985</v>
      </c>
      <c r="E7236" t="s">
        <v>23986</v>
      </c>
      <c r="F7236" t="s">
        <v>56</v>
      </c>
      <c r="G7236" t="s">
        <v>23987</v>
      </c>
      <c r="H7236" t="s">
        <v>23988</v>
      </c>
    </row>
    <row r="7237" spans="1:8">
      <c r="A7237" t="n">
        <v>7238</v>
      </c>
      <c r="B7237" t="s">
        <v>8</v>
      </c>
      <c r="C7237" s="1" t="n">
        <v>42373.84412037037</v>
      </c>
      <c r="D7237" t="s">
        <v>23989</v>
      </c>
      <c r="E7237" t="s">
        <v>6675</v>
      </c>
      <c r="F7237" t="s">
        <v>23990</v>
      </c>
      <c r="G7237" t="s">
        <v>23991</v>
      </c>
      <c r="H7237" t="s">
        <v>23992</v>
      </c>
    </row>
    <row r="7238" spans="1:8">
      <c r="A7238" t="n">
        <v>7239</v>
      </c>
      <c r="B7238" t="s">
        <v>8</v>
      </c>
      <c r="C7238" s="1" t="n">
        <v>40368.76983796297</v>
      </c>
      <c r="D7238" t="s">
        <v>23993</v>
      </c>
      <c r="E7238" t="s">
        <v>23994</v>
      </c>
      <c r="F7238" t="s">
        <v>56</v>
      </c>
      <c r="G7238" t="s">
        <v>23995</v>
      </c>
      <c r="H7238" t="s">
        <v>23996</v>
      </c>
    </row>
    <row r="7239" spans="1:8">
      <c r="A7239" t="n">
        <v>7240</v>
      </c>
      <c r="B7239" t="s">
        <v>8</v>
      </c>
      <c r="C7239" s="1" t="n">
        <v>39749.9853125</v>
      </c>
      <c r="D7239" t="s">
        <v>23997</v>
      </c>
      <c r="E7239" t="s">
        <v>56</v>
      </c>
      <c r="F7239" t="s">
        <v>23998</v>
      </c>
      <c r="G7239" t="s">
        <v>23999</v>
      </c>
      <c r="H7239" t="s">
        <v>24000</v>
      </c>
    </row>
    <row r="7240" spans="1:8">
      <c r="A7240" t="n">
        <v>7241</v>
      </c>
      <c r="B7240" t="s">
        <v>8</v>
      </c>
      <c r="C7240" s="1" t="n">
        <v>42333.41666666666</v>
      </c>
      <c r="D7240" t="s">
        <v>24001</v>
      </c>
      <c r="E7240" t="s">
        <v>24002</v>
      </c>
      <c r="F7240" t="s">
        <v>4078</v>
      </c>
      <c r="G7240" t="s">
        <v>24003</v>
      </c>
      <c r="H7240" t="s">
        <v>24004</v>
      </c>
    </row>
    <row r="7241" spans="1:8">
      <c r="A7241" t="n">
        <v>7242</v>
      </c>
      <c r="B7241" t="s">
        <v>8</v>
      </c>
      <c r="C7241" s="1" t="n">
        <v>41964.96881944445</v>
      </c>
      <c r="D7241" t="s">
        <v>24005</v>
      </c>
      <c r="E7241" t="s">
        <v>3858</v>
      </c>
      <c r="F7241" t="s">
        <v>1264</v>
      </c>
      <c r="G7241" t="s">
        <v>24006</v>
      </c>
      <c r="H7241" t="s">
        <v>24007</v>
      </c>
    </row>
    <row r="7242" spans="1:8">
      <c r="A7242" t="n">
        <v>7243</v>
      </c>
      <c r="B7242" t="s">
        <v>8</v>
      </c>
      <c r="C7242" s="1" t="n">
        <v>41870.55653935186</v>
      </c>
      <c r="D7242" t="s">
        <v>24008</v>
      </c>
      <c r="E7242" t="s">
        <v>12526</v>
      </c>
      <c r="F7242" t="s">
        <v>387</v>
      </c>
      <c r="G7242" t="s">
        <v>24009</v>
      </c>
      <c r="H7242" t="s">
        <v>24010</v>
      </c>
    </row>
    <row r="7243" spans="1:8">
      <c r="A7243" t="n">
        <v>7244</v>
      </c>
      <c r="B7243" t="s">
        <v>8</v>
      </c>
      <c r="C7243" s="1" t="n">
        <v>42353.0534375</v>
      </c>
      <c r="D7243" t="s">
        <v>24011</v>
      </c>
      <c r="E7243" t="s">
        <v>7254</v>
      </c>
      <c r="F7243" t="s">
        <v>24012</v>
      </c>
      <c r="G7243" t="s">
        <v>22513</v>
      </c>
      <c r="H7243" t="s">
        <v>24013</v>
      </c>
    </row>
    <row r="7244" spans="1:8">
      <c r="A7244" t="n">
        <v>7245</v>
      </c>
      <c r="B7244" t="s">
        <v>8</v>
      </c>
      <c r="C7244" s="1" t="n">
        <v>39682.82873842592</v>
      </c>
      <c r="D7244" t="s">
        <v>24014</v>
      </c>
      <c r="E7244" t="s">
        <v>23058</v>
      </c>
      <c r="F7244" t="s">
        <v>376</v>
      </c>
      <c r="G7244" t="s">
        <v>24015</v>
      </c>
      <c r="H7244" t="s">
        <v>24016</v>
      </c>
    </row>
    <row r="7245" spans="1:8">
      <c r="A7245" t="n">
        <v>7246</v>
      </c>
      <c r="B7245" t="s">
        <v>8</v>
      </c>
      <c r="C7245" s="1" t="n">
        <v>42391.96444444444</v>
      </c>
      <c r="D7245" t="s">
        <v>24017</v>
      </c>
      <c r="E7245" t="s">
        <v>9613</v>
      </c>
      <c r="F7245" t="s">
        <v>56</v>
      </c>
      <c r="G7245" t="s">
        <v>24018</v>
      </c>
      <c r="H7245" t="s">
        <v>24019</v>
      </c>
    </row>
    <row r="7246" spans="1:8">
      <c r="A7246" t="n">
        <v>7247</v>
      </c>
      <c r="B7246" t="s">
        <v>8</v>
      </c>
      <c r="C7246" s="1" t="n">
        <v>42436.90805555556</v>
      </c>
      <c r="D7246" t="s">
        <v>24020</v>
      </c>
      <c r="E7246" t="s">
        <v>25</v>
      </c>
      <c r="F7246" t="s">
        <v>24021</v>
      </c>
      <c r="G7246" t="s">
        <v>24022</v>
      </c>
      <c r="H7246" t="s">
        <v>24023</v>
      </c>
    </row>
    <row r="7247" spans="1:8">
      <c r="A7247" t="n">
        <v>7248</v>
      </c>
      <c r="B7247" t="s">
        <v>8</v>
      </c>
      <c r="C7247" s="1" t="n">
        <v>42200.66429398148</v>
      </c>
      <c r="D7247" t="s">
        <v>24024</v>
      </c>
      <c r="E7247" t="s">
        <v>25</v>
      </c>
      <c r="F7247" t="s">
        <v>7419</v>
      </c>
      <c r="G7247" t="s">
        <v>24025</v>
      </c>
      <c r="H7247" t="s">
        <v>24026</v>
      </c>
    </row>
    <row r="7248" spans="1:8">
      <c r="A7248" t="n">
        <v>7249</v>
      </c>
      <c r="B7248" t="s">
        <v>8</v>
      </c>
      <c r="C7248" s="1" t="n">
        <v>42374.83403935185</v>
      </c>
      <c r="D7248" t="s">
        <v>24027</v>
      </c>
      <c r="E7248" t="s">
        <v>24028</v>
      </c>
      <c r="F7248" t="s">
        <v>52</v>
      </c>
      <c r="G7248" t="s">
        <v>24029</v>
      </c>
      <c r="H7248" t="s">
        <v>24030</v>
      </c>
    </row>
    <row r="7249" spans="1:8">
      <c r="A7249" t="n">
        <v>7250</v>
      </c>
      <c r="B7249" t="s">
        <v>8</v>
      </c>
      <c r="C7249" s="1" t="n">
        <v>41464.62378472222</v>
      </c>
      <c r="D7249" t="s">
        <v>24031</v>
      </c>
      <c r="E7249" t="s">
        <v>9390</v>
      </c>
      <c r="F7249" t="s">
        <v>24032</v>
      </c>
      <c r="G7249" t="s">
        <v>24033</v>
      </c>
      <c r="H7249" t="s">
        <v>24034</v>
      </c>
    </row>
    <row r="7250" spans="1:8">
      <c r="A7250" t="n">
        <v>7251</v>
      </c>
      <c r="B7250" t="s">
        <v>8</v>
      </c>
      <c r="C7250" s="1" t="n">
        <v>39625.56290509259</v>
      </c>
      <c r="D7250" t="s">
        <v>24035</v>
      </c>
      <c r="E7250" t="s">
        <v>9243</v>
      </c>
      <c r="F7250" t="s">
        <v>4572</v>
      </c>
      <c r="G7250" t="s">
        <v>24036</v>
      </c>
      <c r="H7250" t="s">
        <v>24037</v>
      </c>
    </row>
    <row r="7251" spans="1:8">
      <c r="A7251" t="n">
        <v>7252</v>
      </c>
      <c r="B7251" t="s">
        <v>8</v>
      </c>
      <c r="C7251" s="1" t="n">
        <v>41973.6984375</v>
      </c>
      <c r="D7251" t="s">
        <v>24038</v>
      </c>
      <c r="E7251" t="s">
        <v>25</v>
      </c>
      <c r="F7251" t="s">
        <v>9399</v>
      </c>
      <c r="G7251" t="s">
        <v>24039</v>
      </c>
      <c r="H7251" t="s">
        <v>24040</v>
      </c>
    </row>
    <row r="7252" spans="1:8">
      <c r="A7252" t="n">
        <v>7253</v>
      </c>
      <c r="B7252" t="s">
        <v>8</v>
      </c>
      <c r="C7252" s="1" t="n">
        <v>42101.80822916667</v>
      </c>
      <c r="D7252" t="s">
        <v>24041</v>
      </c>
      <c r="E7252" t="s">
        <v>7780</v>
      </c>
      <c r="F7252" t="s">
        <v>6203</v>
      </c>
      <c r="G7252" t="s">
        <v>24042</v>
      </c>
      <c r="H7252" t="s">
        <v>24043</v>
      </c>
    </row>
    <row r="7253" spans="1:8">
      <c r="A7253" t="n">
        <v>7254</v>
      </c>
      <c r="B7253" t="s">
        <v>1</v>
      </c>
      <c r="C7253" s="1" t="n">
        <v>42387.75856481482</v>
      </c>
      <c r="D7253" t="s">
        <v>24044</v>
      </c>
      <c r="E7253" t="s">
        <v>497</v>
      </c>
      <c r="F7253" t="s">
        <v>2651</v>
      </c>
      <c r="G7253" t="s">
        <v>17447</v>
      </c>
      <c r="H7253" t="s">
        <v>24045</v>
      </c>
    </row>
    <row r="7254" spans="1:8">
      <c r="A7254" t="n">
        <v>7255</v>
      </c>
      <c r="B7254" t="s">
        <v>8</v>
      </c>
      <c r="C7254" s="1" t="n">
        <v>41648.14150462963</v>
      </c>
      <c r="D7254" t="s">
        <v>24046</v>
      </c>
      <c r="E7254" t="s">
        <v>25</v>
      </c>
      <c r="F7254" t="s">
        <v>6203</v>
      </c>
      <c r="G7254" t="s">
        <v>24047</v>
      </c>
      <c r="H7254" t="s">
        <v>24048</v>
      </c>
    </row>
    <row r="7255" spans="1:8">
      <c r="A7255" t="n">
        <v>7256</v>
      </c>
      <c r="B7255" t="s">
        <v>8</v>
      </c>
      <c r="C7255" s="1" t="n">
        <v>39829.88653935185</v>
      </c>
      <c r="D7255" t="s">
        <v>24049</v>
      </c>
      <c r="E7255" t="s">
        <v>13941</v>
      </c>
      <c r="F7255" t="s">
        <v>6953</v>
      </c>
      <c r="G7255" t="s">
        <v>24050</v>
      </c>
      <c r="H7255" t="s">
        <v>24051</v>
      </c>
    </row>
    <row r="7256" spans="1:8">
      <c r="A7256" t="n">
        <v>7257</v>
      </c>
      <c r="B7256" t="s">
        <v>8</v>
      </c>
      <c r="C7256" s="1" t="n">
        <v>40700.81672453704</v>
      </c>
      <c r="D7256" t="s">
        <v>24052</v>
      </c>
      <c r="E7256" t="s">
        <v>10</v>
      </c>
      <c r="F7256" t="s">
        <v>24053</v>
      </c>
      <c r="G7256" t="s">
        <v>24054</v>
      </c>
      <c r="H7256" t="s">
        <v>24055</v>
      </c>
    </row>
    <row r="7257" spans="1:8">
      <c r="A7257" t="n">
        <v>7258</v>
      </c>
      <c r="B7257" t="s">
        <v>8</v>
      </c>
      <c r="C7257" s="1" t="n">
        <v>39727.64681712963</v>
      </c>
      <c r="D7257" t="s">
        <v>24056</v>
      </c>
      <c r="E7257" t="s">
        <v>9002</v>
      </c>
      <c r="F7257" t="s">
        <v>24057</v>
      </c>
      <c r="G7257" t="s">
        <v>24058</v>
      </c>
      <c r="H7257" t="s">
        <v>24059</v>
      </c>
    </row>
    <row r="7258" spans="1:8">
      <c r="A7258" t="n">
        <v>7259</v>
      </c>
      <c r="B7258" t="s">
        <v>1</v>
      </c>
      <c r="C7258" s="1" t="n">
        <v>42173.9900462963</v>
      </c>
      <c r="D7258" t="s">
        <v>24060</v>
      </c>
      <c r="E7258" t="s">
        <v>30</v>
      </c>
      <c r="F7258" t="s">
        <v>7608</v>
      </c>
      <c r="G7258" t="s">
        <v>8864</v>
      </c>
      <c r="H7258" t="s">
        <v>24061</v>
      </c>
    </row>
    <row r="7259" spans="1:8">
      <c r="A7259" t="n">
        <v>7260</v>
      </c>
      <c r="B7259" t="s">
        <v>8</v>
      </c>
      <c r="C7259" s="1" t="n">
        <v>39751.72988425926</v>
      </c>
      <c r="D7259" t="s">
        <v>24062</v>
      </c>
      <c r="E7259" t="s">
        <v>7284</v>
      </c>
      <c r="F7259" t="s">
        <v>56</v>
      </c>
      <c r="G7259" t="s">
        <v>24063</v>
      </c>
      <c r="H7259" t="s">
        <v>24064</v>
      </c>
    </row>
    <row r="7260" spans="1:8">
      <c r="A7260" t="n">
        <v>7261</v>
      </c>
      <c r="B7260" t="s">
        <v>8</v>
      </c>
      <c r="C7260" s="1" t="n">
        <v>42363.73143518518</v>
      </c>
      <c r="D7260" t="s">
        <v>24065</v>
      </c>
      <c r="E7260" t="s">
        <v>8743</v>
      </c>
      <c r="F7260" t="s">
        <v>56</v>
      </c>
      <c r="G7260" t="s">
        <v>24066</v>
      </c>
      <c r="H7260" t="s">
        <v>24067</v>
      </c>
    </row>
    <row r="7261" spans="1:8">
      <c r="A7261" t="n">
        <v>7262</v>
      </c>
      <c r="B7261" t="s">
        <v>8</v>
      </c>
      <c r="C7261" s="1" t="n">
        <v>42214.66230324074</v>
      </c>
      <c r="D7261" t="s">
        <v>24068</v>
      </c>
      <c r="E7261" t="s">
        <v>25</v>
      </c>
      <c r="F7261" t="s">
        <v>660</v>
      </c>
      <c r="G7261" t="s">
        <v>12959</v>
      </c>
      <c r="H7261" t="s">
        <v>24069</v>
      </c>
    </row>
    <row r="7262" spans="1:8">
      <c r="A7262" t="n">
        <v>7263</v>
      </c>
      <c r="B7262" t="s">
        <v>8</v>
      </c>
      <c r="C7262" s="1" t="n">
        <v>42110.94502314815</v>
      </c>
      <c r="D7262" t="s">
        <v>24070</v>
      </c>
      <c r="E7262" t="s">
        <v>24071</v>
      </c>
      <c r="F7262" t="s">
        <v>132</v>
      </c>
      <c r="G7262" t="s">
        <v>24072</v>
      </c>
      <c r="H7262" t="s">
        <v>24073</v>
      </c>
    </row>
    <row r="7263" spans="1:8">
      <c r="A7263" t="n">
        <v>7264</v>
      </c>
      <c r="B7263" t="s">
        <v>8</v>
      </c>
      <c r="C7263" s="1" t="n">
        <v>42099.76157407407</v>
      </c>
      <c r="D7263" t="s">
        <v>24074</v>
      </c>
      <c r="E7263" t="s">
        <v>6629</v>
      </c>
      <c r="F7263" t="s">
        <v>25</v>
      </c>
      <c r="G7263" t="s">
        <v>24075</v>
      </c>
      <c r="H7263" t="s">
        <v>24076</v>
      </c>
    </row>
    <row r="7264" spans="1:8">
      <c r="A7264" t="n">
        <v>7265</v>
      </c>
      <c r="B7264" t="s">
        <v>1</v>
      </c>
      <c r="C7264" s="1" t="n">
        <v>41647.70578703703</v>
      </c>
      <c r="D7264" t="s">
        <v>24077</v>
      </c>
      <c r="E7264" t="s">
        <v>6203</v>
      </c>
      <c r="F7264" t="s">
        <v>25</v>
      </c>
      <c r="G7264" t="s">
        <v>24078</v>
      </c>
      <c r="H7264" t="s">
        <v>24079</v>
      </c>
    </row>
    <row r="7265" spans="1:8">
      <c r="A7265" t="n">
        <v>7266</v>
      </c>
      <c r="B7265" t="s">
        <v>8</v>
      </c>
      <c r="C7265" s="1" t="n">
        <v>42388.77068287037</v>
      </c>
      <c r="D7265" t="s">
        <v>24080</v>
      </c>
      <c r="E7265" t="s">
        <v>132</v>
      </c>
      <c r="F7265" t="s">
        <v>24081</v>
      </c>
      <c r="G7265" t="s">
        <v>24082</v>
      </c>
      <c r="H7265" t="s">
        <v>24083</v>
      </c>
    </row>
    <row r="7266" spans="1:8">
      <c r="A7266" t="n">
        <v>7267</v>
      </c>
      <c r="B7266" t="s">
        <v>1</v>
      </c>
      <c r="C7266" s="1" t="n">
        <v>42264.68615740741</v>
      </c>
      <c r="D7266" t="s">
        <v>24084</v>
      </c>
      <c r="E7266" t="s">
        <v>24</v>
      </c>
      <c r="F7266" t="s">
        <v>25</v>
      </c>
      <c r="G7266" t="s">
        <v>24085</v>
      </c>
      <c r="H7266" t="s">
        <v>24086</v>
      </c>
    </row>
    <row r="7267" spans="1:8">
      <c r="A7267" t="n">
        <v>7268</v>
      </c>
      <c r="B7267" t="s">
        <v>8</v>
      </c>
      <c r="C7267" s="1" t="n">
        <v>42130.47420138889</v>
      </c>
      <c r="D7267" t="s">
        <v>24087</v>
      </c>
      <c r="E7267" t="s">
        <v>25</v>
      </c>
      <c r="F7267" t="s">
        <v>9361</v>
      </c>
      <c r="G7267" t="s">
        <v>9362</v>
      </c>
      <c r="H7267" t="s">
        <v>24088</v>
      </c>
    </row>
    <row r="7268" spans="1:8">
      <c r="A7268" t="n">
        <v>7269</v>
      </c>
      <c r="B7268" t="s">
        <v>8</v>
      </c>
      <c r="C7268" s="1" t="n">
        <v>42305.72179398148</v>
      </c>
      <c r="D7268" t="s">
        <v>24089</v>
      </c>
      <c r="E7268" t="s">
        <v>24090</v>
      </c>
      <c r="F7268" t="s">
        <v>52</v>
      </c>
      <c r="G7268">
        <f>?UTF-8?B?UmVtaW5kZXIgdG8gUlNWUCB0byBBbWVyaWNhIEFzY2VuZGFudCBCb29rIFBhcnR5Li4uLg==?=</f>
        <v/>
      </c>
      <c r="H7268" t="s">
        <v>24091</v>
      </c>
    </row>
    <row r="7269" spans="1:8">
      <c r="A7269" t="n">
        <v>7270</v>
      </c>
      <c r="B7269" t="s">
        <v>8</v>
      </c>
      <c r="C7269" s="1" t="n">
        <v>42115.76391203704</v>
      </c>
      <c r="D7269" t="s">
        <v>24092</v>
      </c>
      <c r="E7269" t="s">
        <v>24</v>
      </c>
      <c r="F7269" t="s">
        <v>3429</v>
      </c>
      <c r="G7269" t="s">
        <v>11821</v>
      </c>
      <c r="H7269" t="s">
        <v>24093</v>
      </c>
    </row>
    <row r="7270" spans="1:8">
      <c r="A7270" t="n">
        <v>7271</v>
      </c>
      <c r="B7270" t="s">
        <v>8</v>
      </c>
      <c r="C7270" s="1" t="n">
        <v>42116.06932870371</v>
      </c>
      <c r="D7270" t="s">
        <v>24094</v>
      </c>
      <c r="E7270" t="s">
        <v>2099</v>
      </c>
      <c r="F7270" t="s">
        <v>25</v>
      </c>
      <c r="G7270" t="s">
        <v>11216</v>
      </c>
      <c r="H7270" t="s">
        <v>24095</v>
      </c>
    </row>
    <row r="7271" spans="1:8">
      <c r="A7271" t="n">
        <v>7272</v>
      </c>
      <c r="B7271" t="s">
        <v>8</v>
      </c>
      <c r="C7271" s="1" t="n">
        <v>41761.58402777778</v>
      </c>
      <c r="D7271" t="s">
        <v>24096</v>
      </c>
      <c r="E7271" t="s">
        <v>25</v>
      </c>
      <c r="F7271" t="s">
        <v>24097</v>
      </c>
      <c r="G7271" t="s">
        <v>24098</v>
      </c>
      <c r="H7271" t="s">
        <v>24099</v>
      </c>
    </row>
    <row r="7272" spans="1:8">
      <c r="A7272" t="n">
        <v>7273</v>
      </c>
      <c r="B7272" t="s">
        <v>8</v>
      </c>
      <c r="C7272" s="1" t="n">
        <v>42430.98018518519</v>
      </c>
      <c r="D7272" t="s">
        <v>24100</v>
      </c>
      <c r="E7272" t="s">
        <v>8424</v>
      </c>
      <c r="F7272" t="s">
        <v>24101</v>
      </c>
      <c r="G7272" t="s">
        <v>24102</v>
      </c>
      <c r="H7272" t="s">
        <v>24103</v>
      </c>
    </row>
    <row r="7273" spans="1:8">
      <c r="A7273" t="n">
        <v>7274</v>
      </c>
      <c r="B7273" t="s">
        <v>8</v>
      </c>
      <c r="C7273" s="1" t="n">
        <v>39681.00003472222</v>
      </c>
      <c r="D7273" t="s">
        <v>24104</v>
      </c>
      <c r="E7273" t="s">
        <v>3045</v>
      </c>
      <c r="F7273" t="s">
        <v>24105</v>
      </c>
      <c r="G7273" t="s">
        <v>24106</v>
      </c>
      <c r="H7273" t="s">
        <v>24107</v>
      </c>
    </row>
    <row r="7274" spans="1:8">
      <c r="A7274" t="n">
        <v>7275</v>
      </c>
      <c r="B7274" t="s">
        <v>1</v>
      </c>
      <c r="C7274" s="1" t="n">
        <v>42167.1600925926</v>
      </c>
      <c r="D7274" t="s">
        <v>24108</v>
      </c>
      <c r="E7274" t="s">
        <v>146</v>
      </c>
      <c r="F7274" t="s">
        <v>25</v>
      </c>
      <c r="G7274" t="s">
        <v>24109</v>
      </c>
      <c r="H7274" t="s">
        <v>24110</v>
      </c>
    </row>
    <row r="7275" spans="1:8">
      <c r="A7275" t="n">
        <v>7276</v>
      </c>
      <c r="B7275" t="s">
        <v>1</v>
      </c>
      <c r="C7275" s="1" t="n">
        <v>42050.79039351852</v>
      </c>
      <c r="D7275" t="s">
        <v>24111</v>
      </c>
      <c r="E7275" t="s">
        <v>48</v>
      </c>
      <c r="F7275" t="s">
        <v>22138</v>
      </c>
      <c r="G7275" t="s">
        <v>22510</v>
      </c>
      <c r="H7275" t="s">
        <v>24112</v>
      </c>
    </row>
    <row r="7276" spans="1:8">
      <c r="A7276" t="n">
        <v>7277</v>
      </c>
      <c r="B7276" t="s">
        <v>1</v>
      </c>
      <c r="C7276" s="1" t="n">
        <v>42109.90071759259</v>
      </c>
      <c r="D7276" t="s">
        <v>24113</v>
      </c>
      <c r="E7276" t="s">
        <v>13230</v>
      </c>
      <c r="F7276" t="s">
        <v>175</v>
      </c>
      <c r="G7276" t="s">
        <v>16578</v>
      </c>
      <c r="H7276" t="s">
        <v>24114</v>
      </c>
    </row>
    <row r="7277" spans="1:8">
      <c r="A7277" t="n">
        <v>7278</v>
      </c>
      <c r="B7277" t="s">
        <v>8</v>
      </c>
      <c r="C7277" s="1" t="n">
        <v>42206.94743055556</v>
      </c>
      <c r="D7277" t="s">
        <v>24115</v>
      </c>
      <c r="E7277" t="s">
        <v>2099</v>
      </c>
      <c r="F7277" t="s">
        <v>24116</v>
      </c>
      <c r="G7277" t="s">
        <v>24117</v>
      </c>
      <c r="H7277" t="s">
        <v>24118</v>
      </c>
    </row>
    <row r="7278" spans="1:8">
      <c r="A7278" t="n">
        <v>7279</v>
      </c>
      <c r="B7278" t="s">
        <v>1</v>
      </c>
      <c r="C7278" s="1" t="n">
        <v>42038.89633101852</v>
      </c>
      <c r="D7278" t="s">
        <v>24119</v>
      </c>
      <c r="E7278" t="s">
        <v>6614</v>
      </c>
      <c r="F7278" t="s">
        <v>56</v>
      </c>
      <c r="G7278" t="s">
        <v>24120</v>
      </c>
      <c r="H7278" t="s">
        <v>24121</v>
      </c>
    </row>
    <row r="7279" spans="1:8">
      <c r="A7279" t="n">
        <v>7280</v>
      </c>
      <c r="B7279" t="s">
        <v>8</v>
      </c>
      <c r="C7279" s="1" t="n">
        <v>42326.75063657408</v>
      </c>
      <c r="D7279" t="s">
        <v>24122</v>
      </c>
      <c r="E7279" t="s">
        <v>24123</v>
      </c>
      <c r="F7279" t="s">
        <v>6700</v>
      </c>
      <c r="G7279" t="s">
        <v>24124</v>
      </c>
      <c r="H7279" t="s">
        <v>24125</v>
      </c>
    </row>
    <row r="7280" spans="1:8">
      <c r="A7280" t="n">
        <v>7281</v>
      </c>
      <c r="B7280" t="s">
        <v>8</v>
      </c>
      <c r="C7280" s="1" t="n">
        <v>41845.46702546296</v>
      </c>
      <c r="D7280" t="s">
        <v>24126</v>
      </c>
      <c r="E7280" t="s">
        <v>12794</v>
      </c>
      <c r="F7280" t="s">
        <v>6203</v>
      </c>
      <c r="G7280" t="s">
        <v>24127</v>
      </c>
      <c r="H7280" t="s">
        <v>24128</v>
      </c>
    </row>
    <row r="7281" spans="1:8">
      <c r="A7281" t="n">
        <v>7282</v>
      </c>
      <c r="B7281" t="s">
        <v>8</v>
      </c>
      <c r="C7281" s="1" t="n">
        <v>42282.05769675926</v>
      </c>
      <c r="D7281" t="s">
        <v>24129</v>
      </c>
      <c r="E7281" t="s">
        <v>25</v>
      </c>
      <c r="F7281" t="s">
        <v>24130</v>
      </c>
      <c r="G7281" t="s">
        <v>24131</v>
      </c>
      <c r="H7281" t="s">
        <v>24132</v>
      </c>
    </row>
    <row r="7282" spans="1:8">
      <c r="A7282" t="n">
        <v>7283</v>
      </c>
      <c r="B7282" t="s">
        <v>8</v>
      </c>
      <c r="C7282" s="1" t="n">
        <v>42162.5571412037</v>
      </c>
      <c r="D7282" t="s">
        <v>24133</v>
      </c>
      <c r="E7282" t="s">
        <v>12643</v>
      </c>
      <c r="F7282" t="s">
        <v>24134</v>
      </c>
      <c r="G7282" t="s">
        <v>24135</v>
      </c>
      <c r="H7282" t="s">
        <v>24136</v>
      </c>
    </row>
    <row r="7283" spans="1:8">
      <c r="A7283" t="n">
        <v>7284</v>
      </c>
      <c r="B7283" t="s">
        <v>8</v>
      </c>
      <c r="C7283" s="1" t="n">
        <v>41922.72951388889</v>
      </c>
      <c r="D7283" t="s">
        <v>24137</v>
      </c>
      <c r="E7283" t="s">
        <v>24138</v>
      </c>
      <c r="F7283" t="s">
        <v>1264</v>
      </c>
      <c r="G7283" t="s">
        <v>24139</v>
      </c>
      <c r="H7283" t="s">
        <v>24140</v>
      </c>
    </row>
    <row r="7284" spans="1:8">
      <c r="A7284" t="n">
        <v>7285</v>
      </c>
      <c r="B7284" t="s">
        <v>8</v>
      </c>
      <c r="C7284" s="1" t="n">
        <v>42215.68755787037</v>
      </c>
      <c r="D7284" t="s">
        <v>24141</v>
      </c>
      <c r="E7284" t="s">
        <v>4231</v>
      </c>
      <c r="F7284" t="s">
        <v>24142</v>
      </c>
      <c r="G7284" t="s">
        <v>24143</v>
      </c>
      <c r="H7284" t="s">
        <v>24144</v>
      </c>
    </row>
    <row r="7285" spans="1:8">
      <c r="A7285" t="n">
        <v>7286</v>
      </c>
      <c r="B7285" t="s">
        <v>8</v>
      </c>
      <c r="C7285" s="1" t="n">
        <v>39723.10685185185</v>
      </c>
      <c r="D7285" t="s">
        <v>24145</v>
      </c>
      <c r="E7285" t="s">
        <v>955</v>
      </c>
      <c r="F7285" t="s">
        <v>473</v>
      </c>
      <c r="G7285" t="s">
        <v>24146</v>
      </c>
      <c r="H7285" t="s">
        <v>24147</v>
      </c>
    </row>
    <row r="7286" spans="1:8">
      <c r="A7286" t="n">
        <v>7287</v>
      </c>
      <c r="B7286" t="s">
        <v>8</v>
      </c>
      <c r="C7286" s="1" t="n">
        <v>42206.65539351852</v>
      </c>
      <c r="D7286" t="s">
        <v>24148</v>
      </c>
      <c r="E7286" t="s">
        <v>1286</v>
      </c>
      <c r="F7286" t="s">
        <v>25</v>
      </c>
      <c r="G7286" t="s">
        <v>24149</v>
      </c>
      <c r="H7286" t="s">
        <v>24150</v>
      </c>
    </row>
    <row r="7287" spans="1:8">
      <c r="A7287" t="n">
        <v>7288</v>
      </c>
      <c r="B7287" t="s">
        <v>8</v>
      </c>
      <c r="C7287" s="1" t="n">
        <v>42083.86594907408</v>
      </c>
      <c r="D7287" t="s">
        <v>24151</v>
      </c>
      <c r="E7287" t="s">
        <v>271</v>
      </c>
      <c r="F7287" t="s">
        <v>24152</v>
      </c>
      <c r="G7287" t="s">
        <v>24153</v>
      </c>
      <c r="H7287" t="s">
        <v>24154</v>
      </c>
    </row>
    <row r="7288" spans="1:8">
      <c r="A7288" t="n">
        <v>7289</v>
      </c>
      <c r="B7288" t="s">
        <v>8</v>
      </c>
      <c r="C7288" s="1" t="n">
        <v>40104.95622685185</v>
      </c>
      <c r="D7288" t="s">
        <v>24155</v>
      </c>
      <c r="E7288" t="s">
        <v>7397</v>
      </c>
      <c r="F7288" t="s">
        <v>24156</v>
      </c>
      <c r="G7288" t="s">
        <v>24157</v>
      </c>
      <c r="H7288" t="s">
        <v>24158</v>
      </c>
    </row>
    <row r="7289" spans="1:8">
      <c r="A7289" t="n">
        <v>7290</v>
      </c>
      <c r="B7289" t="s">
        <v>8</v>
      </c>
      <c r="C7289" s="1" t="n">
        <v>41993.72568287037</v>
      </c>
      <c r="D7289" t="s">
        <v>24159</v>
      </c>
      <c r="E7289" t="s">
        <v>3858</v>
      </c>
      <c r="F7289" t="s">
        <v>1264</v>
      </c>
      <c r="G7289" t="s">
        <v>24160</v>
      </c>
      <c r="H7289" t="s">
        <v>24161</v>
      </c>
    </row>
    <row r="7290" spans="1:8">
      <c r="A7290" t="n">
        <v>7291</v>
      </c>
      <c r="B7290" t="s">
        <v>8</v>
      </c>
      <c r="C7290" s="1" t="n">
        <v>42324.75018518518</v>
      </c>
      <c r="D7290" t="s">
        <v>24162</v>
      </c>
      <c r="E7290" t="s">
        <v>2842</v>
      </c>
      <c r="F7290" t="s">
        <v>52</v>
      </c>
      <c r="G7290" t="s">
        <v>24163</v>
      </c>
      <c r="H7290" t="s">
        <v>24164</v>
      </c>
    </row>
    <row r="7291" spans="1:8">
      <c r="A7291" t="n">
        <v>7292</v>
      </c>
      <c r="B7291" t="s">
        <v>1</v>
      </c>
      <c r="C7291" s="1" t="n">
        <v>42426.20896990741</v>
      </c>
      <c r="D7291" t="s">
        <v>24165</v>
      </c>
      <c r="E7291" t="s">
        <v>651</v>
      </c>
      <c r="F7291" t="s">
        <v>24166</v>
      </c>
      <c r="G7291" t="s">
        <v>24167</v>
      </c>
      <c r="H7291" t="s">
        <v>24168</v>
      </c>
    </row>
    <row r="7292" spans="1:8">
      <c r="A7292" t="n">
        <v>7293</v>
      </c>
      <c r="B7292" t="s">
        <v>1</v>
      </c>
      <c r="C7292" s="1" t="n">
        <v>42076.87666666666</v>
      </c>
      <c r="D7292" t="s">
        <v>24169</v>
      </c>
      <c r="E7292" t="s">
        <v>10401</v>
      </c>
      <c r="F7292" t="s">
        <v>25</v>
      </c>
      <c r="G7292" t="s">
        <v>9117</v>
      </c>
      <c r="H7292" t="s">
        <v>24170</v>
      </c>
    </row>
    <row r="7293" spans="1:8">
      <c r="A7293" t="n">
        <v>7294</v>
      </c>
      <c r="B7293" t="s">
        <v>8</v>
      </c>
      <c r="C7293" s="1" t="n">
        <v>41761.77473379629</v>
      </c>
      <c r="D7293" t="s">
        <v>24171</v>
      </c>
      <c r="E7293" t="s">
        <v>15366</v>
      </c>
      <c r="F7293" t="s">
        <v>24172</v>
      </c>
      <c r="G7293" t="s">
        <v>24173</v>
      </c>
      <c r="H7293" t="s">
        <v>24174</v>
      </c>
    </row>
    <row r="7294" spans="1:8">
      <c r="A7294" t="n">
        <v>7295</v>
      </c>
      <c r="B7294" t="s">
        <v>8</v>
      </c>
      <c r="C7294" s="1" t="n">
        <v>41890.87261574074</v>
      </c>
      <c r="D7294" t="s">
        <v>24175</v>
      </c>
      <c r="E7294" t="s">
        <v>25</v>
      </c>
      <c r="F7294" t="s">
        <v>24176</v>
      </c>
      <c r="G7294" t="s">
        <v>24177</v>
      </c>
      <c r="H7294" t="s">
        <v>24178</v>
      </c>
    </row>
    <row r="7295" spans="1:8">
      <c r="A7295" t="n">
        <v>7296</v>
      </c>
      <c r="B7295" t="s">
        <v>8</v>
      </c>
      <c r="C7295" s="1" t="n">
        <v>42028.06297453704</v>
      </c>
      <c r="D7295" t="s">
        <v>24179</v>
      </c>
      <c r="E7295" t="s">
        <v>4949</v>
      </c>
      <c r="F7295" t="s">
        <v>24180</v>
      </c>
      <c r="G7295" t="s">
        <v>13533</v>
      </c>
      <c r="H7295" t="s">
        <v>24181</v>
      </c>
    </row>
    <row r="7296" spans="1:8">
      <c r="A7296" t="n">
        <v>7297</v>
      </c>
      <c r="B7296" t="s">
        <v>8</v>
      </c>
      <c r="C7296" s="1" t="n">
        <v>42410.99444444444</v>
      </c>
      <c r="D7296" t="s">
        <v>24182</v>
      </c>
      <c r="E7296" t="s">
        <v>24183</v>
      </c>
      <c r="F7296" t="s">
        <v>24184</v>
      </c>
      <c r="G7296" t="s">
        <v>24185</v>
      </c>
      <c r="H7296" t="s">
        <v>24186</v>
      </c>
    </row>
    <row r="7297" spans="1:8">
      <c r="A7297" t="n">
        <v>7298</v>
      </c>
      <c r="B7297" t="s">
        <v>8</v>
      </c>
      <c r="C7297" s="1" t="n">
        <v>42052.094375</v>
      </c>
      <c r="D7297" t="s">
        <v>24187</v>
      </c>
      <c r="E7297" t="s">
        <v>48</v>
      </c>
      <c r="F7297" t="s">
        <v>25</v>
      </c>
      <c r="G7297" t="s">
        <v>24188</v>
      </c>
      <c r="H7297" t="s">
        <v>24189</v>
      </c>
    </row>
    <row r="7298" spans="1:8">
      <c r="A7298" t="n">
        <v>7299</v>
      </c>
      <c r="B7298" t="s">
        <v>8</v>
      </c>
      <c r="C7298" s="1" t="n">
        <v>40724.66209490741</v>
      </c>
      <c r="D7298" t="s">
        <v>24190</v>
      </c>
      <c r="E7298" t="s">
        <v>18425</v>
      </c>
      <c r="F7298" t="s">
        <v>25</v>
      </c>
      <c r="G7298" t="s">
        <v>24191</v>
      </c>
      <c r="H7298" t="s">
        <v>24192</v>
      </c>
    </row>
    <row r="7299" spans="1:8">
      <c r="A7299" t="n">
        <v>7300</v>
      </c>
      <c r="B7299" t="s">
        <v>8</v>
      </c>
      <c r="C7299" s="1" t="n">
        <v>42180.89583333334</v>
      </c>
      <c r="D7299" t="s">
        <v>24193</v>
      </c>
      <c r="E7299" t="s">
        <v>24194</v>
      </c>
      <c r="F7299" t="s">
        <v>4078</v>
      </c>
      <c r="G7299" t="s">
        <v>24195</v>
      </c>
      <c r="H7299" t="s">
        <v>24196</v>
      </c>
    </row>
    <row r="7300" spans="1:8">
      <c r="A7300" t="n">
        <v>7301</v>
      </c>
      <c r="B7300" t="s">
        <v>8</v>
      </c>
      <c r="C7300" s="1" t="n">
        <v>42422.90420138889</v>
      </c>
      <c r="D7300" t="s">
        <v>24197</v>
      </c>
      <c r="E7300" t="s">
        <v>24</v>
      </c>
      <c r="F7300" t="s">
        <v>25</v>
      </c>
      <c r="G7300" t="s">
        <v>24198</v>
      </c>
      <c r="H7300" t="s">
        <v>24199</v>
      </c>
    </row>
    <row r="7301" spans="1:8">
      <c r="A7301" t="n">
        <v>7302</v>
      </c>
      <c r="B7301" t="s">
        <v>8</v>
      </c>
      <c r="C7301" s="1" t="n">
        <v>41974.7671412037</v>
      </c>
      <c r="D7301" t="s">
        <v>24200</v>
      </c>
      <c r="E7301" t="s">
        <v>24201</v>
      </c>
      <c r="F7301" t="s">
        <v>555</v>
      </c>
      <c r="G7301" t="s">
        <v>24202</v>
      </c>
      <c r="H7301" t="s">
        <v>24203</v>
      </c>
    </row>
    <row r="7302" spans="1:8">
      <c r="A7302" t="n">
        <v>7303</v>
      </c>
      <c r="B7302" t="s">
        <v>8</v>
      </c>
      <c r="C7302" s="1" t="n">
        <v>42160.86930555556</v>
      </c>
      <c r="D7302" t="s">
        <v>24204</v>
      </c>
      <c r="E7302" t="s">
        <v>7835</v>
      </c>
      <c r="F7302" t="s">
        <v>24205</v>
      </c>
      <c r="G7302" t="s">
        <v>24206</v>
      </c>
      <c r="H7302" t="s">
        <v>24207</v>
      </c>
    </row>
    <row r="7303" spans="1:8">
      <c r="A7303" t="n">
        <v>7304</v>
      </c>
      <c r="B7303" t="s">
        <v>1</v>
      </c>
      <c r="C7303" s="1" t="n">
        <v>42300.65405092593</v>
      </c>
      <c r="D7303" t="s">
        <v>24208</v>
      </c>
      <c r="E7303" t="s">
        <v>6203</v>
      </c>
      <c r="F7303" t="s">
        <v>25</v>
      </c>
      <c r="G7303" t="s">
        <v>14509</v>
      </c>
      <c r="H7303" t="s">
        <v>24209</v>
      </c>
    </row>
    <row r="7304" spans="1:8">
      <c r="A7304" t="n">
        <v>7305</v>
      </c>
      <c r="B7304" t="s">
        <v>1</v>
      </c>
      <c r="C7304" s="1" t="n">
        <v>42276.01659722222</v>
      </c>
      <c r="D7304" t="s">
        <v>24210</v>
      </c>
      <c r="E7304" t="s">
        <v>24211</v>
      </c>
      <c r="F7304" t="s">
        <v>25</v>
      </c>
      <c r="G7304" t="s">
        <v>15636</v>
      </c>
      <c r="H7304" t="s">
        <v>24212</v>
      </c>
    </row>
    <row r="7305" spans="1:8">
      <c r="A7305" t="n">
        <v>7306</v>
      </c>
      <c r="B7305" t="s">
        <v>8</v>
      </c>
      <c r="C7305" s="1" t="n">
        <v>41943.81563657407</v>
      </c>
      <c r="D7305" t="s">
        <v>24213</v>
      </c>
      <c r="E7305" t="s">
        <v>6736</v>
      </c>
      <c r="F7305" t="s">
        <v>4013</v>
      </c>
      <c r="G7305" t="s">
        <v>6737</v>
      </c>
      <c r="H7305" t="s">
        <v>24214</v>
      </c>
    </row>
    <row r="7306" spans="1:8">
      <c r="A7306" t="n">
        <v>7307</v>
      </c>
      <c r="B7306" t="s">
        <v>1</v>
      </c>
      <c r="C7306" s="1" t="n">
        <v>42374.24864583334</v>
      </c>
      <c r="D7306" t="s">
        <v>24215</v>
      </c>
      <c r="E7306" t="s">
        <v>11722</v>
      </c>
      <c r="F7306" t="s">
        <v>25</v>
      </c>
      <c r="G7306" t="s">
        <v>22818</v>
      </c>
      <c r="H7306" t="s">
        <v>24216</v>
      </c>
    </row>
    <row r="7307" spans="1:8">
      <c r="A7307" t="n">
        <v>7308</v>
      </c>
      <c r="B7307" t="s">
        <v>8</v>
      </c>
      <c r="C7307" s="1" t="n">
        <v>42271.84064814815</v>
      </c>
      <c r="D7307" t="s">
        <v>24217</v>
      </c>
      <c r="E7307" t="s">
        <v>24218</v>
      </c>
      <c r="F7307" t="s">
        <v>555</v>
      </c>
      <c r="G7307" t="s">
        <v>24219</v>
      </c>
      <c r="H7307" t="s">
        <v>24220</v>
      </c>
    </row>
    <row r="7308" spans="1:8">
      <c r="A7308" t="n">
        <v>7309</v>
      </c>
      <c r="B7308" t="s">
        <v>8</v>
      </c>
      <c r="C7308" s="1" t="n">
        <v>42264.17925925926</v>
      </c>
      <c r="D7308" t="s">
        <v>24221</v>
      </c>
      <c r="E7308" t="s">
        <v>24222</v>
      </c>
      <c r="F7308" t="s">
        <v>25</v>
      </c>
      <c r="G7308" t="s">
        <v>24223</v>
      </c>
      <c r="H7308" t="s">
        <v>24224</v>
      </c>
    </row>
    <row r="7309" spans="1:8">
      <c r="A7309" t="n">
        <v>7310</v>
      </c>
      <c r="B7309" t="s">
        <v>8</v>
      </c>
      <c r="C7309" s="1" t="n">
        <v>39476.5874537037</v>
      </c>
      <c r="D7309" t="s">
        <v>24225</v>
      </c>
      <c r="E7309" t="s">
        <v>1891</v>
      </c>
      <c r="F7309" t="s">
        <v>24226</v>
      </c>
      <c r="G7309" t="s">
        <v>24227</v>
      </c>
      <c r="H7309" t="s">
        <v>24228</v>
      </c>
    </row>
    <row r="7310" spans="1:8">
      <c r="A7310" t="n">
        <v>7311</v>
      </c>
      <c r="B7310" t="s">
        <v>8</v>
      </c>
      <c r="C7310" s="1" t="n">
        <v>39608.64190972222</v>
      </c>
      <c r="D7310" t="s">
        <v>24229</v>
      </c>
      <c r="E7310" t="s">
        <v>4568</v>
      </c>
      <c r="F7310" t="s">
        <v>20</v>
      </c>
      <c r="G7310" t="s">
        <v>24230</v>
      </c>
      <c r="H7310" t="s">
        <v>24231</v>
      </c>
    </row>
    <row r="7311" spans="1:8">
      <c r="A7311" t="n">
        <v>7312</v>
      </c>
      <c r="B7311" t="s">
        <v>8</v>
      </c>
      <c r="C7311" s="1" t="n">
        <v>42225.07496527778</v>
      </c>
      <c r="D7311" t="s">
        <v>24232</v>
      </c>
      <c r="E7311" t="s">
        <v>3456</v>
      </c>
      <c r="F7311" t="s">
        <v>24233</v>
      </c>
      <c r="G7311" t="s">
        <v>24234</v>
      </c>
      <c r="H7311" t="s">
        <v>24235</v>
      </c>
    </row>
    <row r="7312" spans="1:8">
      <c r="A7312" t="n">
        <v>7313</v>
      </c>
      <c r="B7312" t="s">
        <v>8</v>
      </c>
      <c r="C7312" s="1" t="n">
        <v>42360.14503472222</v>
      </c>
      <c r="D7312" t="s">
        <v>24236</v>
      </c>
      <c r="E7312" t="s">
        <v>25</v>
      </c>
      <c r="F7312" t="s">
        <v>179</v>
      </c>
      <c r="G7312" t="s">
        <v>24237</v>
      </c>
      <c r="H7312" t="s">
        <v>24238</v>
      </c>
    </row>
    <row r="7313" spans="1:8">
      <c r="A7313" t="n">
        <v>7314</v>
      </c>
      <c r="B7313" t="s">
        <v>8</v>
      </c>
      <c r="C7313" s="1" t="n">
        <v>41941.65600694445</v>
      </c>
      <c r="D7313" t="s">
        <v>24239</v>
      </c>
      <c r="E7313" t="s">
        <v>6763</v>
      </c>
      <c r="F7313" t="s">
        <v>205</v>
      </c>
      <c r="G7313" t="s">
        <v>24240</v>
      </c>
      <c r="H7313" t="s">
        <v>24241</v>
      </c>
    </row>
    <row r="7314" spans="1:8">
      <c r="A7314" t="n">
        <v>7315</v>
      </c>
      <c r="B7314" t="s">
        <v>8</v>
      </c>
      <c r="C7314" s="1" t="n">
        <v>39476.72332175926</v>
      </c>
      <c r="D7314" t="s">
        <v>24242</v>
      </c>
      <c r="E7314" t="s">
        <v>1891</v>
      </c>
      <c r="F7314" t="s">
        <v>24243</v>
      </c>
      <c r="G7314" t="s">
        <v>24227</v>
      </c>
      <c r="H7314" t="s">
        <v>24244</v>
      </c>
    </row>
    <row r="7315" spans="1:8">
      <c r="A7315" t="n">
        <v>7316</v>
      </c>
      <c r="B7315" t="s">
        <v>8</v>
      </c>
      <c r="C7315" s="1" t="n">
        <v>42391.06658564815</v>
      </c>
      <c r="D7315" t="s">
        <v>24245</v>
      </c>
      <c r="E7315" t="s">
        <v>11927</v>
      </c>
      <c r="F7315" t="s">
        <v>56</v>
      </c>
      <c r="G7315" t="s">
        <v>24246</v>
      </c>
      <c r="H7315" t="s">
        <v>24247</v>
      </c>
    </row>
    <row r="7316" spans="1:8">
      <c r="A7316" t="n">
        <v>7317</v>
      </c>
      <c r="B7316" t="s">
        <v>8</v>
      </c>
      <c r="C7316" s="1" t="n">
        <v>42331.96030092592</v>
      </c>
      <c r="D7316" t="s">
        <v>24248</v>
      </c>
      <c r="E7316" t="s">
        <v>24249</v>
      </c>
      <c r="F7316" t="s">
        <v>56</v>
      </c>
      <c r="G7316">
        <f>?UTF-8?B?VS5TLi1JbmRpYSBTdHJhdGVnaWMgRGlhbG9ndWUgaW4gIFdhc2hpbmd0b24sIERD?=</f>
        <v/>
      </c>
      <c r="H7316" t="s">
        <v>24250</v>
      </c>
    </row>
    <row r="7317" spans="1:8">
      <c r="A7317" t="n">
        <v>7318</v>
      </c>
      <c r="B7317" t="s">
        <v>8</v>
      </c>
      <c r="C7317" s="1" t="n">
        <v>42442.66905092593</v>
      </c>
      <c r="D7317" t="s">
        <v>24251</v>
      </c>
      <c r="E7317" t="s">
        <v>8553</v>
      </c>
      <c r="F7317" t="s">
        <v>25</v>
      </c>
      <c r="G7317" t="s">
        <v>24252</v>
      </c>
      <c r="H7317" t="s">
        <v>24253</v>
      </c>
    </row>
    <row r="7318" spans="1:8">
      <c r="A7318" t="n">
        <v>7319</v>
      </c>
      <c r="B7318" t="s">
        <v>8</v>
      </c>
      <c r="C7318" s="1" t="n">
        <v>42118.94944444444</v>
      </c>
      <c r="D7318" t="s">
        <v>24254</v>
      </c>
      <c r="E7318" t="s">
        <v>25</v>
      </c>
      <c r="F7318" t="s">
        <v>1035</v>
      </c>
      <c r="G7318" t="s">
        <v>21541</v>
      </c>
      <c r="H7318" t="s">
        <v>24255</v>
      </c>
    </row>
    <row r="7319" spans="1:8">
      <c r="A7319" t="n">
        <v>7320</v>
      </c>
      <c r="B7319" t="s">
        <v>1</v>
      </c>
      <c r="C7319" s="1" t="n">
        <v>42122.94689814815</v>
      </c>
      <c r="D7319" t="s">
        <v>24256</v>
      </c>
      <c r="E7319" t="s">
        <v>15</v>
      </c>
      <c r="F7319" t="s">
        <v>16</v>
      </c>
      <c r="G7319" t="s">
        <v>24257</v>
      </c>
      <c r="H7319" t="s">
        <v>24258</v>
      </c>
    </row>
    <row r="7320" spans="1:8">
      <c r="A7320" t="n">
        <v>7321</v>
      </c>
      <c r="B7320" t="s">
        <v>8</v>
      </c>
      <c r="C7320" s="1" t="n">
        <v>42434.73313657408</v>
      </c>
      <c r="D7320" t="s">
        <v>24259</v>
      </c>
      <c r="E7320" t="s">
        <v>132</v>
      </c>
      <c r="F7320" t="s">
        <v>24260</v>
      </c>
      <c r="G7320" t="s">
        <v>24261</v>
      </c>
      <c r="H7320" t="s">
        <v>24262</v>
      </c>
    </row>
    <row r="7321" spans="1:8">
      <c r="A7321" t="n">
        <v>7322</v>
      </c>
      <c r="B7321" t="s">
        <v>1</v>
      </c>
      <c r="C7321" s="1" t="n">
        <v>41821.13064814815</v>
      </c>
      <c r="D7321" t="s">
        <v>24263</v>
      </c>
      <c r="E7321" t="s">
        <v>6203</v>
      </c>
      <c r="F7321" t="s">
        <v>24264</v>
      </c>
      <c r="G7321" t="s">
        <v>24265</v>
      </c>
      <c r="H7321" t="s">
        <v>24266</v>
      </c>
    </row>
    <row r="7322" spans="1:8">
      <c r="A7322" t="n">
        <v>7323</v>
      </c>
      <c r="B7322" t="s">
        <v>8</v>
      </c>
      <c r="C7322" s="1" t="n">
        <v>39555.84091435185</v>
      </c>
      <c r="D7322" t="s">
        <v>24267</v>
      </c>
      <c r="E7322" t="s">
        <v>376</v>
      </c>
      <c r="F7322" t="s">
        <v>24268</v>
      </c>
      <c r="G7322" t="s">
        <v>24269</v>
      </c>
      <c r="H7322" t="s">
        <v>24270</v>
      </c>
    </row>
    <row r="7323" spans="1:8">
      <c r="A7323" t="n">
        <v>7324</v>
      </c>
      <c r="B7323" t="s">
        <v>8</v>
      </c>
      <c r="C7323" s="1" t="n">
        <v>39762.9528587963</v>
      </c>
      <c r="D7323" t="s">
        <v>24271</v>
      </c>
      <c r="E7323" t="s">
        <v>5192</v>
      </c>
      <c r="F7323" t="s">
        <v>24272</v>
      </c>
      <c r="G7323" t="s">
        <v>24273</v>
      </c>
      <c r="H7323" t="s">
        <v>24274</v>
      </c>
    </row>
    <row r="7324" spans="1:8">
      <c r="A7324" t="n">
        <v>7325</v>
      </c>
      <c r="B7324" t="s">
        <v>8</v>
      </c>
      <c r="C7324" s="1" t="n">
        <v>41438.66019675926</v>
      </c>
      <c r="D7324" t="s">
        <v>24275</v>
      </c>
      <c r="E7324" t="s">
        <v>4029</v>
      </c>
      <c r="F7324" t="s">
        <v>56</v>
      </c>
      <c r="G7324" t="s">
        <v>24276</v>
      </c>
      <c r="H7324" t="s">
        <v>24277</v>
      </c>
    </row>
    <row r="7325" spans="1:8">
      <c r="A7325" t="n">
        <v>7326</v>
      </c>
      <c r="B7325" t="s">
        <v>8</v>
      </c>
      <c r="C7325" s="1" t="n">
        <v>41846.50219907407</v>
      </c>
      <c r="D7325" t="s">
        <v>24278</v>
      </c>
      <c r="E7325" t="s">
        <v>7119</v>
      </c>
      <c r="F7325" t="s">
        <v>56</v>
      </c>
      <c r="G7325" t="s">
        <v>24279</v>
      </c>
      <c r="H7325" t="s">
        <v>24280</v>
      </c>
    </row>
    <row r="7326" spans="1:8">
      <c r="A7326" t="n">
        <v>7327</v>
      </c>
      <c r="B7326" t="s">
        <v>8</v>
      </c>
      <c r="C7326" s="1" t="n">
        <v>41506.66289351852</v>
      </c>
      <c r="D7326" t="s">
        <v>24281</v>
      </c>
      <c r="E7326" t="s">
        <v>24282</v>
      </c>
      <c r="F7326" t="s">
        <v>56</v>
      </c>
      <c r="G7326" t="s">
        <v>24283</v>
      </c>
      <c r="H7326" t="s">
        <v>24284</v>
      </c>
    </row>
    <row r="7327" spans="1:8">
      <c r="A7327" t="n">
        <v>7328</v>
      </c>
      <c r="B7327" t="s">
        <v>8</v>
      </c>
      <c r="C7327" s="1" t="n">
        <v>42407.13153935185</v>
      </c>
      <c r="D7327" t="s">
        <v>24285</v>
      </c>
      <c r="E7327" t="s">
        <v>7780</v>
      </c>
      <c r="F7327" t="s">
        <v>394</v>
      </c>
      <c r="G7327" t="s">
        <v>19126</v>
      </c>
      <c r="H7327" t="s">
        <v>24286</v>
      </c>
    </row>
    <row r="7328" spans="1:8">
      <c r="A7328" t="n">
        <v>7329</v>
      </c>
      <c r="B7328" t="s">
        <v>8</v>
      </c>
      <c r="C7328" s="1" t="n">
        <v>42378.96013888889</v>
      </c>
      <c r="D7328" t="s">
        <v>24287</v>
      </c>
      <c r="E7328" t="s">
        <v>25</v>
      </c>
      <c r="F7328" t="s">
        <v>24288</v>
      </c>
      <c r="G7328" t="s">
        <v>24289</v>
      </c>
      <c r="H7328" t="s">
        <v>24290</v>
      </c>
    </row>
    <row r="7329" spans="1:8">
      <c r="A7329" t="n">
        <v>7330</v>
      </c>
      <c r="B7329" t="s">
        <v>1</v>
      </c>
      <c r="C7329" s="1" t="n">
        <v>42220.21304398148</v>
      </c>
      <c r="D7329" t="s">
        <v>24291</v>
      </c>
      <c r="E7329" t="s">
        <v>6554</v>
      </c>
      <c r="F7329" t="s">
        <v>24292</v>
      </c>
      <c r="G7329" t="s">
        <v>24293</v>
      </c>
      <c r="H7329" t="s">
        <v>24294</v>
      </c>
    </row>
    <row r="7330" spans="1:8">
      <c r="A7330" t="n">
        <v>7331</v>
      </c>
      <c r="B7330" t="s">
        <v>8</v>
      </c>
      <c r="C7330" s="1" t="n">
        <v>41848.70839120371</v>
      </c>
      <c r="D7330" t="s">
        <v>24295</v>
      </c>
      <c r="E7330" t="s">
        <v>13158</v>
      </c>
      <c r="F7330" t="s">
        <v>52</v>
      </c>
      <c r="G7330" t="s">
        <v>24296</v>
      </c>
      <c r="H7330" t="s">
        <v>24297</v>
      </c>
    </row>
    <row r="7331" spans="1:8">
      <c r="A7331" t="n">
        <v>7332</v>
      </c>
      <c r="B7331" t="s">
        <v>8</v>
      </c>
      <c r="C7331" s="1" t="n">
        <v>41897.84631944444</v>
      </c>
      <c r="D7331" t="s">
        <v>24298</v>
      </c>
      <c r="E7331" t="s">
        <v>111</v>
      </c>
      <c r="F7331" t="s">
        <v>52</v>
      </c>
      <c r="G7331" t="s">
        <v>24299</v>
      </c>
      <c r="H7331" t="s">
        <v>24300</v>
      </c>
    </row>
    <row r="7332" spans="1:8">
      <c r="A7332" t="n">
        <v>7333</v>
      </c>
      <c r="B7332" t="s">
        <v>8</v>
      </c>
      <c r="C7332" s="1" t="n">
        <v>42166.59473379629</v>
      </c>
      <c r="D7332" t="s">
        <v>24301</v>
      </c>
      <c r="E7332" t="s">
        <v>319</v>
      </c>
      <c r="F7332" t="s">
        <v>25</v>
      </c>
      <c r="G7332" t="s">
        <v>24302</v>
      </c>
      <c r="H7332" t="s">
        <v>24303</v>
      </c>
    </row>
    <row r="7333" spans="1:8">
      <c r="A7333" t="n">
        <v>7334</v>
      </c>
      <c r="B7333" t="s">
        <v>8</v>
      </c>
      <c r="C7333" s="1" t="n">
        <v>39751.98806712963</v>
      </c>
      <c r="D7333" t="s">
        <v>24304</v>
      </c>
      <c r="E7333" t="s">
        <v>949</v>
      </c>
      <c r="F7333" t="s">
        <v>20</v>
      </c>
      <c r="G7333" t="s">
        <v>24305</v>
      </c>
      <c r="H7333" t="s">
        <v>24306</v>
      </c>
    </row>
    <row r="7334" spans="1:8">
      <c r="A7334" t="n">
        <v>7335</v>
      </c>
      <c r="B7334" t="s">
        <v>8</v>
      </c>
      <c r="C7334" s="1" t="n">
        <v>39603.44342592593</v>
      </c>
      <c r="D7334" t="s">
        <v>24307</v>
      </c>
      <c r="E7334" t="s">
        <v>642</v>
      </c>
      <c r="F7334" t="s">
        <v>2810</v>
      </c>
      <c r="G7334" t="s">
        <v>24308</v>
      </c>
      <c r="H7334" t="s">
        <v>24309</v>
      </c>
    </row>
    <row r="7335" spans="1:8">
      <c r="A7335" t="n">
        <v>7336</v>
      </c>
      <c r="B7335" t="s">
        <v>8</v>
      </c>
      <c r="C7335" s="1" t="n">
        <v>39682.94761574074</v>
      </c>
      <c r="D7335" t="s">
        <v>24310</v>
      </c>
      <c r="E7335" t="s">
        <v>24311</v>
      </c>
      <c r="F7335" t="s">
        <v>24312</v>
      </c>
      <c r="G7335" t="s">
        <v>24313</v>
      </c>
      <c r="H7335" t="s">
        <v>24314</v>
      </c>
    </row>
    <row r="7336" spans="1:8">
      <c r="A7336" t="n">
        <v>7337</v>
      </c>
      <c r="B7336" t="s">
        <v>1</v>
      </c>
      <c r="C7336" s="1" t="n">
        <v>42432.97994212963</v>
      </c>
      <c r="D7336" t="s">
        <v>24315</v>
      </c>
      <c r="E7336" t="s">
        <v>179</v>
      </c>
      <c r="F7336" t="s">
        <v>1264</v>
      </c>
      <c r="G7336" t="s">
        <v>24316</v>
      </c>
      <c r="H7336" t="s">
        <v>24317</v>
      </c>
    </row>
    <row r="7337" spans="1:8">
      <c r="A7337" t="n">
        <v>7338</v>
      </c>
      <c r="B7337" t="s">
        <v>8</v>
      </c>
      <c r="C7337" s="1" t="n">
        <v>39608.65101851852</v>
      </c>
      <c r="D7337" t="s">
        <v>24318</v>
      </c>
      <c r="E7337" t="s">
        <v>1112</v>
      </c>
      <c r="F7337" t="s">
        <v>473</v>
      </c>
      <c r="G7337" t="s">
        <v>24319</v>
      </c>
      <c r="H7337" t="s">
        <v>24320</v>
      </c>
    </row>
    <row r="7338" spans="1:8">
      <c r="A7338" t="n">
        <v>7339</v>
      </c>
      <c r="B7338" t="s">
        <v>8</v>
      </c>
      <c r="C7338" s="1" t="n">
        <v>42272.72739583333</v>
      </c>
      <c r="D7338" t="s">
        <v>24321</v>
      </c>
      <c r="E7338" t="s">
        <v>24322</v>
      </c>
      <c r="F7338" t="s">
        <v>6619</v>
      </c>
      <c r="G7338" t="s">
        <v>24323</v>
      </c>
      <c r="H7338" t="s">
        <v>24324</v>
      </c>
    </row>
    <row r="7339" spans="1:8">
      <c r="A7339" t="n">
        <v>7340</v>
      </c>
      <c r="B7339" t="s">
        <v>8</v>
      </c>
      <c r="C7339" s="1" t="n">
        <v>41983.10423611111</v>
      </c>
      <c r="D7339" t="s">
        <v>24325</v>
      </c>
      <c r="E7339" t="s">
        <v>11889</v>
      </c>
      <c r="F7339" t="s">
        <v>9580</v>
      </c>
      <c r="G7339" t="s">
        <v>24326</v>
      </c>
      <c r="H7339" t="s">
        <v>24327</v>
      </c>
    </row>
    <row r="7340" spans="1:8">
      <c r="A7340" t="n">
        <v>7341</v>
      </c>
      <c r="B7340" t="s">
        <v>8</v>
      </c>
      <c r="C7340" s="1" t="n">
        <v>41894.47550925926</v>
      </c>
      <c r="D7340" t="s">
        <v>24328</v>
      </c>
      <c r="E7340" t="s">
        <v>7089</v>
      </c>
      <c r="F7340" t="s">
        <v>25</v>
      </c>
      <c r="G7340" t="s">
        <v>24329</v>
      </c>
      <c r="H7340" t="s">
        <v>24330</v>
      </c>
    </row>
    <row r="7341" spans="1:8">
      <c r="A7341" t="n">
        <v>7342</v>
      </c>
      <c r="B7341" t="s">
        <v>8</v>
      </c>
      <c r="C7341" s="1" t="n">
        <v>42368.5459375</v>
      </c>
      <c r="D7341" t="s">
        <v>24331</v>
      </c>
      <c r="E7341" t="s">
        <v>3927</v>
      </c>
      <c r="F7341" t="s">
        <v>555</v>
      </c>
      <c r="G7341" t="s">
        <v>24332</v>
      </c>
      <c r="H7341" t="s">
        <v>24333</v>
      </c>
    </row>
    <row r="7342" spans="1:8">
      <c r="A7342" t="n">
        <v>7343</v>
      </c>
      <c r="B7342" t="s">
        <v>8</v>
      </c>
      <c r="C7342" s="1" t="n">
        <v>42447.88319444445</v>
      </c>
      <c r="D7342" t="s">
        <v>24334</v>
      </c>
      <c r="E7342" t="s">
        <v>19622</v>
      </c>
      <c r="F7342" t="s">
        <v>1264</v>
      </c>
      <c r="G7342" t="s">
        <v>24335</v>
      </c>
      <c r="H7342" t="s">
        <v>24336</v>
      </c>
    </row>
    <row r="7343" spans="1:8">
      <c r="A7343" t="n">
        <v>7344</v>
      </c>
      <c r="B7343" t="s">
        <v>8</v>
      </c>
      <c r="C7343" s="1" t="n">
        <v>41886.18657407408</v>
      </c>
      <c r="D7343" t="s">
        <v>748</v>
      </c>
      <c r="E7343" t="s">
        <v>25</v>
      </c>
      <c r="F7343" t="s">
        <v>24337</v>
      </c>
      <c r="G7343" t="s">
        <v>24338</v>
      </c>
      <c r="H7343" t="s">
        <v>24339</v>
      </c>
    </row>
    <row r="7344" spans="1:8">
      <c r="A7344" t="n">
        <v>7345</v>
      </c>
      <c r="B7344" t="s">
        <v>1</v>
      </c>
      <c r="C7344" s="1" t="n">
        <v>41626.61032407408</v>
      </c>
      <c r="D7344" t="s">
        <v>24340</v>
      </c>
      <c r="E7344" t="s">
        <v>24341</v>
      </c>
      <c r="F7344" t="s">
        <v>25</v>
      </c>
      <c r="G7344" t="s">
        <v>24342</v>
      </c>
      <c r="H7344" t="s">
        <v>24343</v>
      </c>
    </row>
    <row r="7345" spans="1:8">
      <c r="A7345" t="n">
        <v>7346</v>
      </c>
      <c r="B7345" t="s">
        <v>8</v>
      </c>
      <c r="C7345" s="1" t="n">
        <v>40310.68677083333</v>
      </c>
      <c r="D7345" t="s">
        <v>24344</v>
      </c>
      <c r="E7345" t="s">
        <v>6638</v>
      </c>
      <c r="F7345" t="s">
        <v>56</v>
      </c>
      <c r="G7345" t="s">
        <v>24345</v>
      </c>
      <c r="H7345" t="s">
        <v>24346</v>
      </c>
    </row>
    <row r="7346" spans="1:8">
      <c r="A7346" t="n">
        <v>7347</v>
      </c>
      <c r="B7346" t="s">
        <v>1</v>
      </c>
      <c r="C7346" s="1" t="n">
        <v>42278.91975694444</v>
      </c>
      <c r="D7346" t="s">
        <v>24347</v>
      </c>
      <c r="E7346" t="s">
        <v>8406</v>
      </c>
      <c r="F7346" t="s">
        <v>24348</v>
      </c>
      <c r="G7346" t="s">
        <v>24349</v>
      </c>
      <c r="H7346" t="s">
        <v>24350</v>
      </c>
    </row>
    <row r="7347" spans="1:8">
      <c r="A7347" t="n">
        <v>7348</v>
      </c>
      <c r="B7347" t="s">
        <v>8</v>
      </c>
      <c r="C7347" s="1" t="n">
        <v>42285.71590277777</v>
      </c>
      <c r="D7347" t="s">
        <v>24351</v>
      </c>
      <c r="E7347" t="s">
        <v>24352</v>
      </c>
      <c r="F7347" t="s">
        <v>555</v>
      </c>
      <c r="G7347" t="s">
        <v>24353</v>
      </c>
      <c r="H7347" t="s">
        <v>24354</v>
      </c>
    </row>
    <row r="7348" spans="1:8">
      <c r="A7348" t="n">
        <v>7350</v>
      </c>
      <c r="B7348" t="s">
        <v>1</v>
      </c>
      <c r="C7348" s="1" t="n">
        <v>42233.79797453704</v>
      </c>
      <c r="D7348" t="s">
        <v>24355</v>
      </c>
      <c r="E7348" t="s">
        <v>7840</v>
      </c>
      <c r="F7348" t="s">
        <v>25</v>
      </c>
      <c r="G7348" t="s">
        <v>7841</v>
      </c>
      <c r="H7348" t="s">
        <v>24356</v>
      </c>
    </row>
    <row r="7349" spans="1:8">
      <c r="A7349" t="n">
        <v>7351</v>
      </c>
      <c r="B7349" t="s">
        <v>8</v>
      </c>
      <c r="C7349" s="1" t="n">
        <v>41360.83391203704</v>
      </c>
      <c r="D7349" t="s">
        <v>24357</v>
      </c>
      <c r="E7349" t="s">
        <v>18425</v>
      </c>
      <c r="F7349" t="s">
        <v>25</v>
      </c>
      <c r="G7349" t="s">
        <v>24358</v>
      </c>
      <c r="H7349" t="s">
        <v>24359</v>
      </c>
    </row>
    <row r="7350" spans="1:8">
      <c r="A7350" t="n">
        <v>7352</v>
      </c>
      <c r="B7350" t="s">
        <v>8</v>
      </c>
      <c r="C7350" s="1" t="n">
        <v>41844.6028125</v>
      </c>
      <c r="D7350" t="s">
        <v>24360</v>
      </c>
      <c r="E7350" t="s">
        <v>1979</v>
      </c>
      <c r="F7350" t="s">
        <v>1979</v>
      </c>
      <c r="G7350" t="s">
        <v>24361</v>
      </c>
      <c r="H7350" t="s">
        <v>24362</v>
      </c>
    </row>
    <row r="7351" spans="1:8">
      <c r="A7351" t="n">
        <v>7353</v>
      </c>
      <c r="B7351" t="s">
        <v>1</v>
      </c>
      <c r="C7351" s="1" t="n">
        <v>42235.61736111111</v>
      </c>
      <c r="D7351" t="s">
        <v>24363</v>
      </c>
      <c r="E7351" t="s">
        <v>1144</v>
      </c>
      <c r="F7351" t="s">
        <v>297</v>
      </c>
      <c r="G7351" t="s">
        <v>24364</v>
      </c>
      <c r="H7351" t="s">
        <v>24365</v>
      </c>
    </row>
    <row r="7352" spans="1:8">
      <c r="A7352" t="n">
        <v>7354</v>
      </c>
      <c r="B7352" t="s">
        <v>8</v>
      </c>
      <c r="C7352" s="1" t="n">
        <v>41732.5937037037</v>
      </c>
      <c r="D7352" t="s">
        <v>24366</v>
      </c>
      <c r="E7352" t="s">
        <v>319</v>
      </c>
      <c r="F7352" t="s">
        <v>24367</v>
      </c>
      <c r="G7352" t="s">
        <v>24368</v>
      </c>
      <c r="H7352" t="s">
        <v>24369</v>
      </c>
    </row>
    <row r="7353" spans="1:8">
      <c r="A7353" t="n">
        <v>7355</v>
      </c>
      <c r="B7353" t="s">
        <v>8</v>
      </c>
      <c r="C7353" s="1" t="n">
        <v>42072.65048611111</v>
      </c>
      <c r="D7353" t="s">
        <v>24370</v>
      </c>
      <c r="E7353" t="s">
        <v>25</v>
      </c>
      <c r="F7353" t="s">
        <v>2099</v>
      </c>
      <c r="G7353" t="s">
        <v>24371</v>
      </c>
      <c r="H7353" t="s">
        <v>24372</v>
      </c>
    </row>
    <row r="7354" spans="1:8">
      <c r="A7354" t="n">
        <v>7356</v>
      </c>
      <c r="B7354" t="s">
        <v>8</v>
      </c>
      <c r="C7354" s="1" t="n">
        <v>40007.74831018518</v>
      </c>
      <c r="D7354" t="s">
        <v>24373</v>
      </c>
      <c r="E7354" t="s">
        <v>19</v>
      </c>
      <c r="F7354" t="s">
        <v>20</v>
      </c>
      <c r="G7354" t="s">
        <v>24374</v>
      </c>
      <c r="H7354" t="s">
        <v>24375</v>
      </c>
    </row>
    <row r="7355" spans="1:8">
      <c r="A7355" t="n">
        <v>7357</v>
      </c>
      <c r="B7355" t="s">
        <v>8</v>
      </c>
      <c r="C7355" s="1" t="n">
        <v>41662.6441087963</v>
      </c>
      <c r="D7355" t="s">
        <v>24376</v>
      </c>
      <c r="E7355" t="s">
        <v>7792</v>
      </c>
      <c r="F7355" t="s">
        <v>25</v>
      </c>
      <c r="G7355" t="s">
        <v>24377</v>
      </c>
      <c r="H7355" t="s">
        <v>24378</v>
      </c>
    </row>
    <row r="7356" spans="1:8">
      <c r="A7356" t="n">
        <v>7358</v>
      </c>
      <c r="B7356" t="s">
        <v>1</v>
      </c>
      <c r="C7356" s="1" t="n">
        <v>42290.13512731482</v>
      </c>
      <c r="D7356" t="s">
        <v>24379</v>
      </c>
      <c r="E7356" t="s">
        <v>6588</v>
      </c>
      <c r="F7356" t="s">
        <v>24380</v>
      </c>
      <c r="G7356" t="s">
        <v>6589</v>
      </c>
      <c r="H7356" t="s">
        <v>24381</v>
      </c>
    </row>
    <row r="7357" spans="1:8">
      <c r="A7357" t="n">
        <v>7359</v>
      </c>
      <c r="B7357" t="s">
        <v>8</v>
      </c>
      <c r="C7357" s="1" t="n">
        <v>41924.96168981482</v>
      </c>
      <c r="D7357" t="s">
        <v>24382</v>
      </c>
      <c r="E7357" t="s">
        <v>13567</v>
      </c>
      <c r="F7357" t="s">
        <v>24383</v>
      </c>
      <c r="G7357" t="s">
        <v>13569</v>
      </c>
      <c r="H7357" t="s">
        <v>24384</v>
      </c>
    </row>
    <row r="7358" spans="1:8">
      <c r="A7358" t="n">
        <v>7360</v>
      </c>
      <c r="B7358" t="s">
        <v>8</v>
      </c>
      <c r="C7358" s="1" t="n">
        <v>41879.97142361111</v>
      </c>
      <c r="D7358" t="s">
        <v>24385</v>
      </c>
      <c r="E7358" t="s">
        <v>17640</v>
      </c>
      <c r="F7358" t="s">
        <v>555</v>
      </c>
      <c r="G7358" t="s">
        <v>24386</v>
      </c>
      <c r="H7358" t="s">
        <v>24387</v>
      </c>
    </row>
    <row r="7359" spans="1:8">
      <c r="A7359" t="n">
        <v>7361</v>
      </c>
      <c r="B7359" t="s">
        <v>8</v>
      </c>
      <c r="C7359" s="1" t="n">
        <v>40751.50541666667</v>
      </c>
      <c r="D7359" t="s">
        <v>24388</v>
      </c>
      <c r="E7359" t="s">
        <v>17704</v>
      </c>
      <c r="F7359" t="s">
        <v>56</v>
      </c>
      <c r="G7359" t="s">
        <v>24389</v>
      </c>
      <c r="H7359" t="s">
        <v>24390</v>
      </c>
    </row>
    <row r="7360" spans="1:8">
      <c r="A7360" t="n">
        <v>7362</v>
      </c>
      <c r="B7360" t="s">
        <v>8</v>
      </c>
      <c r="C7360" s="1" t="n">
        <v>40059.10903935185</v>
      </c>
      <c r="D7360" t="s">
        <v>24391</v>
      </c>
      <c r="E7360" t="s">
        <v>8777</v>
      </c>
      <c r="F7360" t="s">
        <v>56</v>
      </c>
      <c r="G7360" t="s">
        <v>24392</v>
      </c>
      <c r="H7360" t="s">
        <v>24393</v>
      </c>
    </row>
    <row r="7361" spans="1:8">
      <c r="A7361" t="n">
        <v>7363</v>
      </c>
      <c r="B7361" t="s">
        <v>8</v>
      </c>
      <c r="C7361" s="1" t="n">
        <v>39798.09841435185</v>
      </c>
      <c r="D7361" t="s">
        <v>24394</v>
      </c>
      <c r="E7361" t="s">
        <v>1808</v>
      </c>
      <c r="F7361" t="s">
        <v>387</v>
      </c>
      <c r="G7361" t="s">
        <v>24395</v>
      </c>
      <c r="H7361" t="s">
        <v>24396</v>
      </c>
    </row>
    <row r="7362" spans="1:8">
      <c r="A7362" t="n">
        <v>7364</v>
      </c>
      <c r="B7362" t="s">
        <v>1</v>
      </c>
      <c r="C7362" s="1" t="n">
        <v>42306.05447916667</v>
      </c>
      <c r="D7362" t="s">
        <v>24397</v>
      </c>
      <c r="E7362" t="s">
        <v>6203</v>
      </c>
      <c r="F7362" t="s">
        <v>25</v>
      </c>
      <c r="G7362" t="s">
        <v>24398</v>
      </c>
      <c r="H7362" t="s">
        <v>24399</v>
      </c>
    </row>
    <row r="7363" spans="1:8">
      <c r="A7363" t="n">
        <v>7365</v>
      </c>
      <c r="B7363" t="s">
        <v>1</v>
      </c>
      <c r="C7363" s="1" t="n">
        <v>42408.75577546296</v>
      </c>
      <c r="D7363" t="s">
        <v>24400</v>
      </c>
      <c r="E7363" t="s">
        <v>18942</v>
      </c>
      <c r="F7363" t="s">
        <v>25</v>
      </c>
      <c r="G7363" t="s">
        <v>24401</v>
      </c>
      <c r="H7363" t="s">
        <v>24402</v>
      </c>
    </row>
    <row r="7364" spans="1:8">
      <c r="A7364" t="n">
        <v>7366</v>
      </c>
      <c r="B7364" t="s">
        <v>8</v>
      </c>
      <c r="C7364" s="1" t="n">
        <v>42118.89869212963</v>
      </c>
      <c r="D7364" t="s">
        <v>24403</v>
      </c>
      <c r="E7364" t="s">
        <v>24</v>
      </c>
      <c r="F7364" t="s">
        <v>25</v>
      </c>
      <c r="G7364" t="s">
        <v>24404</v>
      </c>
      <c r="H7364" t="s">
        <v>24405</v>
      </c>
    </row>
    <row r="7365" spans="1:8">
      <c r="A7365" t="n">
        <v>7367</v>
      </c>
      <c r="B7365" t="s">
        <v>8</v>
      </c>
      <c r="C7365" s="1" t="n">
        <v>41940.82288194444</v>
      </c>
      <c r="D7365" t="s">
        <v>24406</v>
      </c>
      <c r="E7365" t="s">
        <v>24407</v>
      </c>
      <c r="F7365" t="s">
        <v>52</v>
      </c>
      <c r="G7365" t="s">
        <v>24408</v>
      </c>
      <c r="H7365" t="s">
        <v>24409</v>
      </c>
    </row>
    <row r="7366" spans="1:8">
      <c r="A7366" t="n">
        <v>7368</v>
      </c>
      <c r="B7366" t="s">
        <v>8</v>
      </c>
      <c r="C7366" s="1" t="n">
        <v>42116.85952546296</v>
      </c>
      <c r="D7366" t="s">
        <v>24410</v>
      </c>
      <c r="E7366" t="s">
        <v>2099</v>
      </c>
      <c r="F7366" t="s">
        <v>25</v>
      </c>
      <c r="G7366" t="s">
        <v>24411</v>
      </c>
      <c r="H7366" t="s">
        <v>24412</v>
      </c>
    </row>
    <row r="7367" spans="1:8">
      <c r="A7367" t="n">
        <v>7369</v>
      </c>
      <c r="B7367" t="s">
        <v>1</v>
      </c>
      <c r="C7367" s="1" t="n">
        <v>42412.97998842593</v>
      </c>
      <c r="D7367" t="s">
        <v>24413</v>
      </c>
      <c r="E7367" t="s">
        <v>7427</v>
      </c>
      <c r="F7367" t="s">
        <v>24414</v>
      </c>
      <c r="G7367" t="s">
        <v>24415</v>
      </c>
      <c r="H7367" t="s">
        <v>24416</v>
      </c>
    </row>
    <row r="7368" spans="1:8">
      <c r="A7368" t="n">
        <v>7370</v>
      </c>
      <c r="B7368" t="s">
        <v>8</v>
      </c>
      <c r="C7368" s="1" t="n">
        <v>42244.86158564815</v>
      </c>
      <c r="D7368" t="s">
        <v>24417</v>
      </c>
      <c r="E7368" t="s">
        <v>25</v>
      </c>
      <c r="F7368" t="s">
        <v>24418</v>
      </c>
      <c r="G7368" t="s">
        <v>24419</v>
      </c>
      <c r="H7368" t="s">
        <v>24420</v>
      </c>
    </row>
    <row r="7369" spans="1:8">
      <c r="A7369" t="n">
        <v>7371</v>
      </c>
      <c r="B7369" t="s">
        <v>8</v>
      </c>
      <c r="C7369" s="1" t="n">
        <v>39764.58563657408</v>
      </c>
      <c r="D7369" t="s">
        <v>24421</v>
      </c>
      <c r="E7369" t="s">
        <v>56</v>
      </c>
      <c r="F7369" t="s">
        <v>56</v>
      </c>
      <c r="G7369" t="s">
        <v>24422</v>
      </c>
      <c r="H7369" t="s">
        <v>24423</v>
      </c>
    </row>
    <row r="7370" spans="1:8">
      <c r="A7370" t="n">
        <v>7372</v>
      </c>
      <c r="B7370" t="s">
        <v>8</v>
      </c>
      <c r="C7370" s="1" t="n">
        <v>39433.58822916666</v>
      </c>
      <c r="D7370" t="s">
        <v>24424</v>
      </c>
      <c r="E7370" t="s">
        <v>11999</v>
      </c>
      <c r="F7370" t="s">
        <v>12000</v>
      </c>
      <c r="G7370" t="s">
        <v>24425</v>
      </c>
      <c r="H7370" t="s">
        <v>24426</v>
      </c>
    </row>
    <row r="7371" spans="1:8">
      <c r="A7371" t="n">
        <v>7373</v>
      </c>
      <c r="B7371" t="s">
        <v>8</v>
      </c>
      <c r="C7371" s="1" t="n">
        <v>42010.79292824074</v>
      </c>
      <c r="D7371" t="s">
        <v>24427</v>
      </c>
      <c r="E7371" t="s">
        <v>4949</v>
      </c>
      <c r="F7371" t="s">
        <v>24428</v>
      </c>
      <c r="G7371" t="s">
        <v>24429</v>
      </c>
      <c r="H7371" t="s">
        <v>24430</v>
      </c>
    </row>
    <row r="7372" spans="1:8">
      <c r="A7372" t="n">
        <v>7374</v>
      </c>
      <c r="B7372" t="s">
        <v>8</v>
      </c>
      <c r="C7372" s="1" t="n">
        <v>42299.91784722222</v>
      </c>
      <c r="D7372" t="s">
        <v>24431</v>
      </c>
      <c r="E7372" t="s">
        <v>25</v>
      </c>
      <c r="F7372" t="s">
        <v>24432</v>
      </c>
      <c r="G7372" t="s">
        <v>24433</v>
      </c>
      <c r="H7372" t="s">
        <v>24434</v>
      </c>
    </row>
    <row r="7373" spans="1:8">
      <c r="A7373" t="n">
        <v>7375</v>
      </c>
      <c r="B7373" t="s">
        <v>8</v>
      </c>
      <c r="C7373" s="1" t="n">
        <v>42300.91326388889</v>
      </c>
      <c r="D7373" t="s">
        <v>24435</v>
      </c>
      <c r="E7373" t="s">
        <v>3456</v>
      </c>
      <c r="F7373" t="s">
        <v>24436</v>
      </c>
      <c r="G7373" t="s">
        <v>24437</v>
      </c>
      <c r="H7373" t="s">
        <v>24438</v>
      </c>
    </row>
    <row r="7374" spans="1:8">
      <c r="A7374" t="n">
        <v>7376</v>
      </c>
      <c r="B7374" t="s">
        <v>1</v>
      </c>
      <c r="C7374" s="1" t="n">
        <v>42307.02890046296</v>
      </c>
      <c r="D7374" t="s">
        <v>24439</v>
      </c>
      <c r="E7374" t="s">
        <v>7633</v>
      </c>
      <c r="F7374" t="s">
        <v>7254</v>
      </c>
      <c r="G7374" t="s">
        <v>24440</v>
      </c>
      <c r="H7374" t="s">
        <v>24441</v>
      </c>
    </row>
    <row r="7375" spans="1:8">
      <c r="A7375" t="n">
        <v>7377</v>
      </c>
      <c r="B7375" t="s">
        <v>1</v>
      </c>
      <c r="C7375" s="1" t="n">
        <v>42128.87520833333</v>
      </c>
      <c r="D7375" t="s">
        <v>24442</v>
      </c>
      <c r="E7375" t="s">
        <v>2099</v>
      </c>
      <c r="F7375" t="s">
        <v>25</v>
      </c>
      <c r="G7375" t="s">
        <v>24443</v>
      </c>
      <c r="H7375" t="s">
        <v>24444</v>
      </c>
    </row>
    <row r="7376" spans="1:8">
      <c r="A7376" t="n">
        <v>7378</v>
      </c>
      <c r="B7376" t="s">
        <v>8</v>
      </c>
      <c r="C7376" s="1" t="n">
        <v>42421.17225694445</v>
      </c>
      <c r="D7376" t="s">
        <v>24445</v>
      </c>
      <c r="E7376" t="s">
        <v>24446</v>
      </c>
      <c r="F7376" t="s">
        <v>1077</v>
      </c>
      <c r="G7376" t="s">
        <v>24447</v>
      </c>
      <c r="H7376" t="s">
        <v>24448</v>
      </c>
    </row>
    <row r="7377" spans="1:8">
      <c r="A7377" t="n">
        <v>7379</v>
      </c>
      <c r="B7377" t="s">
        <v>8</v>
      </c>
      <c r="C7377" s="1" t="n">
        <v>39445.01137731481</v>
      </c>
      <c r="D7377" t="s">
        <v>24449</v>
      </c>
      <c r="E7377" t="s">
        <v>8668</v>
      </c>
      <c r="F7377" t="s">
        <v>56</v>
      </c>
      <c r="G7377" t="s">
        <v>24450</v>
      </c>
      <c r="H7377" t="s">
        <v>24451</v>
      </c>
    </row>
    <row r="7378" spans="1:8">
      <c r="A7378" t="n">
        <v>7380</v>
      </c>
      <c r="B7378" t="s">
        <v>8</v>
      </c>
      <c r="C7378" s="1" t="n">
        <v>41754.56782407407</v>
      </c>
      <c r="D7378" t="s">
        <v>24452</v>
      </c>
      <c r="E7378" t="s">
        <v>4741</v>
      </c>
      <c r="G7378" t="s">
        <v>24453</v>
      </c>
      <c r="H7378" t="s">
        <v>24454</v>
      </c>
    </row>
    <row r="7379" spans="1:8">
      <c r="A7379" t="n">
        <v>7381</v>
      </c>
      <c r="B7379" t="s">
        <v>8</v>
      </c>
      <c r="C7379" s="1" t="n">
        <v>39755.69675925926</v>
      </c>
      <c r="D7379" t="s">
        <v>24455</v>
      </c>
      <c r="E7379" t="s">
        <v>10630</v>
      </c>
      <c r="F7379" t="s">
        <v>24456</v>
      </c>
      <c r="G7379" t="s">
        <v>24457</v>
      </c>
      <c r="H7379" t="s">
        <v>24458</v>
      </c>
    </row>
    <row r="7380" spans="1:8">
      <c r="A7380" t="n">
        <v>7382</v>
      </c>
      <c r="B7380" t="s">
        <v>8</v>
      </c>
      <c r="C7380" s="1" t="n">
        <v>42120.89513888889</v>
      </c>
      <c r="D7380" t="s">
        <v>24459</v>
      </c>
      <c r="E7380" t="s">
        <v>24</v>
      </c>
      <c r="F7380" t="s">
        <v>25</v>
      </c>
      <c r="G7380" t="s">
        <v>24460</v>
      </c>
      <c r="H7380" t="s">
        <v>24461</v>
      </c>
    </row>
    <row r="7381" spans="1:8">
      <c r="A7381" t="n">
        <v>7383</v>
      </c>
      <c r="B7381" t="s">
        <v>1</v>
      </c>
      <c r="C7381" s="1" t="n">
        <v>42090.68287037037</v>
      </c>
      <c r="D7381" t="s">
        <v>24462</v>
      </c>
      <c r="E7381" t="s">
        <v>2099</v>
      </c>
      <c r="F7381" t="s">
        <v>1264</v>
      </c>
      <c r="G7381" t="s">
        <v>24463</v>
      </c>
      <c r="H7381" t="s">
        <v>24464</v>
      </c>
    </row>
    <row r="7382" spans="1:8">
      <c r="A7382" t="n">
        <v>7384</v>
      </c>
      <c r="B7382" t="s">
        <v>8</v>
      </c>
      <c r="C7382" s="1" t="n">
        <v>42206.86505787037</v>
      </c>
      <c r="D7382" t="s">
        <v>24465</v>
      </c>
      <c r="E7382" t="s">
        <v>25</v>
      </c>
      <c r="F7382" t="s">
        <v>266</v>
      </c>
      <c r="G7382" t="s">
        <v>24466</v>
      </c>
      <c r="H7382" t="s">
        <v>24467</v>
      </c>
    </row>
    <row r="7383" spans="1:8">
      <c r="A7383" t="n">
        <v>7385</v>
      </c>
      <c r="B7383" t="s">
        <v>8</v>
      </c>
      <c r="C7383" s="1" t="n">
        <v>42242.72458333334</v>
      </c>
      <c r="D7383" t="s">
        <v>24468</v>
      </c>
      <c r="E7383" t="s">
        <v>24469</v>
      </c>
      <c r="F7383" t="s">
        <v>2226</v>
      </c>
      <c r="G7383" t="s">
        <v>24470</v>
      </c>
      <c r="H7383" t="s">
        <v>24471</v>
      </c>
    </row>
    <row r="7384" spans="1:8">
      <c r="A7384" t="n">
        <v>7386</v>
      </c>
      <c r="B7384" t="s">
        <v>8</v>
      </c>
      <c r="C7384" s="1" t="n">
        <v>39627.98864583333</v>
      </c>
      <c r="D7384" t="s">
        <v>24472</v>
      </c>
      <c r="E7384" t="s">
        <v>2070</v>
      </c>
      <c r="F7384" t="s">
        <v>2071</v>
      </c>
      <c r="G7384" t="s">
        <v>24473</v>
      </c>
      <c r="H7384" t="s">
        <v>24474</v>
      </c>
    </row>
    <row r="7385" spans="1:8">
      <c r="A7385" t="n">
        <v>7387</v>
      </c>
      <c r="B7385" t="s">
        <v>8</v>
      </c>
      <c r="C7385" s="1" t="n">
        <v>42143.64009259259</v>
      </c>
      <c r="D7385" t="s">
        <v>24475</v>
      </c>
      <c r="E7385" t="s">
        <v>225</v>
      </c>
      <c r="F7385" t="s">
        <v>210</v>
      </c>
      <c r="G7385" t="s">
        <v>24476</v>
      </c>
      <c r="H7385" t="s">
        <v>24477</v>
      </c>
    </row>
    <row r="7386" spans="1:8">
      <c r="A7386" t="n">
        <v>7388</v>
      </c>
      <c r="B7386" t="s">
        <v>8</v>
      </c>
      <c r="C7386" s="1" t="n">
        <v>42114.83087962963</v>
      </c>
      <c r="D7386" t="s">
        <v>24478</v>
      </c>
      <c r="E7386" t="s">
        <v>24479</v>
      </c>
      <c r="F7386" t="s">
        <v>24480</v>
      </c>
      <c r="G7386" t="s">
        <v>24481</v>
      </c>
      <c r="H7386" t="s">
        <v>24482</v>
      </c>
    </row>
    <row r="7387" spans="1:8">
      <c r="A7387" t="n">
        <v>7389</v>
      </c>
      <c r="B7387" t="s">
        <v>8</v>
      </c>
      <c r="C7387" s="1" t="n">
        <v>40512.94158564815</v>
      </c>
      <c r="D7387" t="s">
        <v>24483</v>
      </c>
      <c r="E7387" t="s">
        <v>2194</v>
      </c>
      <c r="F7387" t="s">
        <v>20</v>
      </c>
      <c r="G7387" t="s">
        <v>24484</v>
      </c>
      <c r="H7387" t="s">
        <v>24485</v>
      </c>
    </row>
    <row r="7388" spans="1:8">
      <c r="A7388" t="n">
        <v>7390</v>
      </c>
      <c r="B7388" t="s">
        <v>8</v>
      </c>
      <c r="C7388" s="1" t="n">
        <v>41917.65962962963</v>
      </c>
      <c r="D7388" t="s">
        <v>24486</v>
      </c>
      <c r="E7388" t="s">
        <v>6203</v>
      </c>
      <c r="F7388" t="s">
        <v>25</v>
      </c>
      <c r="G7388" t="s">
        <v>24487</v>
      </c>
      <c r="H7388" t="s">
        <v>24488</v>
      </c>
    </row>
    <row r="7389" spans="1:8">
      <c r="A7389" t="n">
        <v>7391</v>
      </c>
      <c r="B7389" t="s">
        <v>8</v>
      </c>
      <c r="C7389" s="1" t="n">
        <v>40115.06739583334</v>
      </c>
      <c r="D7389" t="s">
        <v>24489</v>
      </c>
      <c r="E7389" t="s">
        <v>8777</v>
      </c>
      <c r="F7389" t="s">
        <v>56</v>
      </c>
      <c r="G7389" t="s">
        <v>24490</v>
      </c>
      <c r="H7389" t="s">
        <v>24491</v>
      </c>
    </row>
    <row r="7390" spans="1:8">
      <c r="A7390" t="n">
        <v>7392</v>
      </c>
      <c r="B7390" t="s">
        <v>8</v>
      </c>
      <c r="C7390" s="1" t="n">
        <v>42338.75373842593</v>
      </c>
      <c r="D7390" t="s">
        <v>24492</v>
      </c>
      <c r="E7390" t="s">
        <v>25</v>
      </c>
      <c r="F7390" t="s">
        <v>7234</v>
      </c>
      <c r="G7390" t="s">
        <v>24493</v>
      </c>
      <c r="H7390" t="s">
        <v>24494</v>
      </c>
    </row>
    <row r="7391" spans="1:8">
      <c r="A7391" t="n">
        <v>7393</v>
      </c>
      <c r="B7391" t="s">
        <v>8</v>
      </c>
      <c r="C7391" s="1" t="n">
        <v>39756.6421412037</v>
      </c>
      <c r="D7391" t="s">
        <v>24495</v>
      </c>
      <c r="E7391" t="s">
        <v>3045</v>
      </c>
      <c r="F7391" t="s">
        <v>24496</v>
      </c>
      <c r="G7391" t="s">
        <v>24497</v>
      </c>
      <c r="H7391" t="s">
        <v>24498</v>
      </c>
    </row>
    <row r="7392" spans="1:8">
      <c r="A7392" t="n">
        <v>7394</v>
      </c>
      <c r="B7392" t="s">
        <v>8</v>
      </c>
      <c r="C7392" s="1" t="n">
        <v>42354.03797453704</v>
      </c>
      <c r="D7392" t="s">
        <v>24499</v>
      </c>
      <c r="E7392" t="s">
        <v>24500</v>
      </c>
      <c r="F7392" t="s">
        <v>1264</v>
      </c>
      <c r="G7392" t="s">
        <v>24501</v>
      </c>
      <c r="H7392" t="s">
        <v>24502</v>
      </c>
    </row>
    <row r="7393" spans="1:8">
      <c r="A7393" t="n">
        <v>7395</v>
      </c>
      <c r="B7393" t="s">
        <v>8</v>
      </c>
      <c r="C7393" s="1" t="n">
        <v>42076.90074074074</v>
      </c>
      <c r="D7393" t="s">
        <v>24503</v>
      </c>
      <c r="E7393" t="s">
        <v>24504</v>
      </c>
      <c r="F7393" t="s">
        <v>25</v>
      </c>
      <c r="G7393" t="s">
        <v>22546</v>
      </c>
      <c r="H7393" t="s">
        <v>24505</v>
      </c>
    </row>
    <row r="7394" spans="1:8">
      <c r="A7394" t="n">
        <v>7396</v>
      </c>
      <c r="B7394" t="s">
        <v>8</v>
      </c>
      <c r="C7394" s="1" t="n">
        <v>40493.12023148148</v>
      </c>
      <c r="D7394" t="s">
        <v>24506</v>
      </c>
      <c r="E7394" t="s">
        <v>5275</v>
      </c>
      <c r="F7394" t="s">
        <v>24507</v>
      </c>
      <c r="G7394" t="s">
        <v>24508</v>
      </c>
      <c r="H7394" t="s">
        <v>24509</v>
      </c>
    </row>
    <row r="7395" spans="1:8">
      <c r="A7395" t="n">
        <v>7397</v>
      </c>
      <c r="B7395" t="s">
        <v>8</v>
      </c>
      <c r="C7395" s="1" t="n">
        <v>42251.49663194444</v>
      </c>
      <c r="D7395" t="s">
        <v>24510</v>
      </c>
      <c r="E7395" t="s">
        <v>24511</v>
      </c>
      <c r="G7395" t="s">
        <v>24512</v>
      </c>
      <c r="H7395" t="s">
        <v>24513</v>
      </c>
    </row>
    <row r="7396" spans="1:8">
      <c r="A7396" t="n">
        <v>7398</v>
      </c>
      <c r="B7396" t="s">
        <v>8</v>
      </c>
      <c r="C7396" s="1" t="n">
        <v>42105.01899305556</v>
      </c>
      <c r="D7396" t="s">
        <v>24514</v>
      </c>
      <c r="E7396" t="s">
        <v>297</v>
      </c>
      <c r="F7396" t="s">
        <v>24515</v>
      </c>
      <c r="G7396" t="s">
        <v>24516</v>
      </c>
      <c r="H7396" t="s">
        <v>24517</v>
      </c>
    </row>
    <row r="7397" spans="1:8">
      <c r="A7397" t="n">
        <v>7399</v>
      </c>
      <c r="B7397" t="s">
        <v>8</v>
      </c>
      <c r="C7397" s="1" t="n">
        <v>40319.68251157407</v>
      </c>
      <c r="D7397" t="s">
        <v>24518</v>
      </c>
      <c r="E7397" t="s">
        <v>2467</v>
      </c>
      <c r="F7397" t="s">
        <v>283</v>
      </c>
      <c r="G7397" t="s">
        <v>24519</v>
      </c>
      <c r="H7397" t="s">
        <v>24520</v>
      </c>
    </row>
    <row r="7398" spans="1:8">
      <c r="A7398" t="n">
        <v>7400</v>
      </c>
      <c r="B7398" t="s">
        <v>8</v>
      </c>
      <c r="C7398" s="1" t="n">
        <v>42225.80549768519</v>
      </c>
      <c r="D7398" t="s">
        <v>24521</v>
      </c>
      <c r="E7398" t="s">
        <v>6203</v>
      </c>
      <c r="F7398" t="s">
        <v>24522</v>
      </c>
      <c r="G7398" t="s">
        <v>24523</v>
      </c>
      <c r="H7398" t="s">
        <v>24524</v>
      </c>
    </row>
    <row r="7399" spans="1:8">
      <c r="A7399" t="n">
        <v>7401</v>
      </c>
      <c r="B7399" t="s">
        <v>1</v>
      </c>
      <c r="C7399" s="1" t="n">
        <v>42408.22443287037</v>
      </c>
      <c r="D7399" t="s">
        <v>24525</v>
      </c>
      <c r="E7399" t="s">
        <v>9624</v>
      </c>
      <c r="F7399" t="s">
        <v>16458</v>
      </c>
      <c r="G7399" t="s">
        <v>17365</v>
      </c>
      <c r="H7399" t="s">
        <v>24526</v>
      </c>
    </row>
    <row r="7400" spans="1:8">
      <c r="A7400" t="n">
        <v>7402</v>
      </c>
      <c r="B7400" t="s">
        <v>1</v>
      </c>
      <c r="C7400" s="1" t="n">
        <v>42076.61318287037</v>
      </c>
      <c r="D7400" t="s">
        <v>24527</v>
      </c>
      <c r="E7400" t="s">
        <v>1238</v>
      </c>
      <c r="F7400" t="s">
        <v>25</v>
      </c>
      <c r="G7400" t="s">
        <v>11362</v>
      </c>
      <c r="H7400" t="s">
        <v>24528</v>
      </c>
    </row>
    <row r="7401" spans="1:8">
      <c r="A7401" t="n">
        <v>7403</v>
      </c>
      <c r="B7401" t="s">
        <v>8</v>
      </c>
      <c r="C7401" s="1" t="n">
        <v>42079.54681712963</v>
      </c>
      <c r="D7401" t="s">
        <v>24529</v>
      </c>
      <c r="E7401" t="s">
        <v>4949</v>
      </c>
      <c r="F7401" t="s">
        <v>1238</v>
      </c>
      <c r="G7401" t="s">
        <v>12045</v>
      </c>
      <c r="H7401" t="s">
        <v>24530</v>
      </c>
    </row>
    <row r="7402" spans="1:8">
      <c r="A7402" t="n">
        <v>7404</v>
      </c>
      <c r="B7402" t="s">
        <v>1</v>
      </c>
      <c r="C7402" s="1" t="n">
        <v>41770.6271875</v>
      </c>
      <c r="D7402" t="s">
        <v>24531</v>
      </c>
      <c r="E7402" t="s">
        <v>12422</v>
      </c>
      <c r="F7402" t="s">
        <v>7306</v>
      </c>
      <c r="G7402" t="s">
        <v>24532</v>
      </c>
      <c r="H7402" t="s">
        <v>24533</v>
      </c>
    </row>
    <row r="7403" spans="1:8">
      <c r="A7403" t="n">
        <v>7405</v>
      </c>
      <c r="B7403" t="s">
        <v>8</v>
      </c>
      <c r="C7403" s="1" t="n">
        <v>42327.88872685185</v>
      </c>
      <c r="D7403" t="s">
        <v>24534</v>
      </c>
      <c r="E7403" t="s">
        <v>25</v>
      </c>
      <c r="F7403" t="s">
        <v>19431</v>
      </c>
      <c r="G7403" t="s">
        <v>19432</v>
      </c>
      <c r="H7403" t="s">
        <v>24535</v>
      </c>
    </row>
    <row r="7404" spans="1:8">
      <c r="A7404" t="n">
        <v>7406</v>
      </c>
      <c r="B7404" t="s">
        <v>8</v>
      </c>
      <c r="C7404" s="1" t="n">
        <v>42321.76366898148</v>
      </c>
      <c r="D7404" t="s">
        <v>24536</v>
      </c>
      <c r="E7404" t="s">
        <v>4082</v>
      </c>
      <c r="F7404" t="s">
        <v>555</v>
      </c>
      <c r="G7404" t="s">
        <v>24537</v>
      </c>
      <c r="H7404" t="s">
        <v>24538</v>
      </c>
    </row>
    <row r="7405" spans="1:8">
      <c r="A7405" t="n">
        <v>7407</v>
      </c>
      <c r="B7405" t="s">
        <v>8</v>
      </c>
      <c r="C7405" s="1" t="n">
        <v>39751.88626157407</v>
      </c>
      <c r="D7405" t="s">
        <v>24539</v>
      </c>
      <c r="E7405" t="s">
        <v>489</v>
      </c>
      <c r="F7405" t="s">
        <v>283</v>
      </c>
      <c r="G7405" t="s">
        <v>24540</v>
      </c>
      <c r="H7405" t="s">
        <v>24541</v>
      </c>
    </row>
    <row r="7406" spans="1:8">
      <c r="A7406" t="n">
        <v>7408</v>
      </c>
      <c r="B7406" t="s">
        <v>8</v>
      </c>
      <c r="C7406" s="1" t="n">
        <v>39813.01324074074</v>
      </c>
      <c r="D7406" t="s">
        <v>24542</v>
      </c>
      <c r="E7406" t="s">
        <v>1808</v>
      </c>
      <c r="F7406" t="s">
        <v>387</v>
      </c>
      <c r="G7406" t="s">
        <v>24543</v>
      </c>
      <c r="H7406" t="s">
        <v>24544</v>
      </c>
    </row>
    <row r="7407" spans="1:8">
      <c r="A7407" t="n">
        <v>7409</v>
      </c>
      <c r="B7407" t="s">
        <v>8</v>
      </c>
      <c r="C7407" s="1" t="n">
        <v>42270.09188657408</v>
      </c>
      <c r="D7407" t="s">
        <v>24545</v>
      </c>
      <c r="E7407" t="s">
        <v>25</v>
      </c>
      <c r="F7407" t="s">
        <v>1035</v>
      </c>
      <c r="G7407" t="s">
        <v>24546</v>
      </c>
      <c r="H7407" t="s">
        <v>24547</v>
      </c>
    </row>
    <row r="7408" spans="1:8">
      <c r="A7408" t="n">
        <v>7410</v>
      </c>
      <c r="B7408" t="s">
        <v>8</v>
      </c>
      <c r="C7408" s="1" t="n">
        <v>42259.00578703704</v>
      </c>
      <c r="D7408" t="s">
        <v>24548</v>
      </c>
      <c r="E7408" t="s">
        <v>4012</v>
      </c>
      <c r="F7408" t="s">
        <v>24414</v>
      </c>
      <c r="G7408" t="s">
        <v>24549</v>
      </c>
      <c r="H7408" t="s">
        <v>24550</v>
      </c>
    </row>
    <row r="7409" spans="1:8">
      <c r="A7409" t="n">
        <v>7411</v>
      </c>
      <c r="B7409" t="s">
        <v>8</v>
      </c>
      <c r="C7409" s="1" t="n">
        <v>42326.64255787037</v>
      </c>
      <c r="D7409" t="s">
        <v>24551</v>
      </c>
      <c r="E7409" t="s">
        <v>13040</v>
      </c>
      <c r="F7409" t="s">
        <v>6619</v>
      </c>
      <c r="G7409" t="s">
        <v>24552</v>
      </c>
      <c r="H7409" t="s">
        <v>24553</v>
      </c>
    </row>
    <row r="7410" spans="1:8">
      <c r="A7410" t="n">
        <v>7412</v>
      </c>
      <c r="B7410" t="s">
        <v>1</v>
      </c>
      <c r="C7410" s="1" t="n">
        <v>42071.10819444444</v>
      </c>
      <c r="D7410" t="s">
        <v>24554</v>
      </c>
      <c r="E7410" t="s">
        <v>7313</v>
      </c>
      <c r="F7410" t="s">
        <v>25</v>
      </c>
      <c r="G7410" t="s">
        <v>24555</v>
      </c>
      <c r="H7410" t="s">
        <v>24556</v>
      </c>
    </row>
    <row r="7411" spans="1:8">
      <c r="A7411" t="n">
        <v>7413</v>
      </c>
      <c r="B7411" t="s">
        <v>8</v>
      </c>
      <c r="C7411" s="1" t="n">
        <v>39755.93256944444</v>
      </c>
      <c r="D7411" t="s">
        <v>24557</v>
      </c>
      <c r="E7411" t="s">
        <v>17537</v>
      </c>
      <c r="F7411" t="s">
        <v>24558</v>
      </c>
      <c r="G7411" t="s">
        <v>24559</v>
      </c>
      <c r="H7411" t="s">
        <v>24560</v>
      </c>
    </row>
    <row r="7412" spans="1:8">
      <c r="A7412" t="n">
        <v>7414</v>
      </c>
      <c r="B7412" t="s">
        <v>1</v>
      </c>
      <c r="C7412" s="1" t="n">
        <v>42179.83255787037</v>
      </c>
      <c r="D7412" t="s">
        <v>24561</v>
      </c>
      <c r="E7412" t="s">
        <v>30</v>
      </c>
      <c r="F7412" t="s">
        <v>25</v>
      </c>
      <c r="G7412" t="s">
        <v>24562</v>
      </c>
      <c r="H7412" t="s">
        <v>24563</v>
      </c>
    </row>
    <row r="7413" spans="1:8">
      <c r="A7413" t="n">
        <v>7415</v>
      </c>
      <c r="B7413" t="s">
        <v>1</v>
      </c>
      <c r="C7413" s="1" t="n">
        <v>42086.87070601852</v>
      </c>
      <c r="D7413" t="s">
        <v>24564</v>
      </c>
      <c r="E7413" t="s">
        <v>2099</v>
      </c>
      <c r="F7413" t="s">
        <v>13463</v>
      </c>
      <c r="G7413" t="s">
        <v>24565</v>
      </c>
      <c r="H7413" t="s">
        <v>24566</v>
      </c>
    </row>
    <row r="7414" spans="1:8">
      <c r="A7414" t="n">
        <v>7416</v>
      </c>
      <c r="B7414" t="s">
        <v>8</v>
      </c>
      <c r="C7414" s="1" t="n">
        <v>41203.78425925926</v>
      </c>
      <c r="D7414" t="s">
        <v>24567</v>
      </c>
      <c r="E7414" t="s">
        <v>24568</v>
      </c>
      <c r="F7414" t="s">
        <v>56</v>
      </c>
      <c r="G7414" t="s">
        <v>24569</v>
      </c>
      <c r="H7414" t="s">
        <v>24570</v>
      </c>
    </row>
    <row r="7415" spans="1:8">
      <c r="A7415" t="n">
        <v>7417</v>
      </c>
      <c r="B7415" t="s">
        <v>8</v>
      </c>
      <c r="C7415" s="1" t="n">
        <v>42165.95263888889</v>
      </c>
      <c r="D7415" t="s">
        <v>24571</v>
      </c>
      <c r="E7415" t="s">
        <v>25</v>
      </c>
      <c r="F7415" t="s">
        <v>24</v>
      </c>
      <c r="G7415" t="s">
        <v>24572</v>
      </c>
      <c r="H7415" t="s">
        <v>24573</v>
      </c>
    </row>
    <row r="7416" spans="1:8">
      <c r="A7416" t="n">
        <v>7418</v>
      </c>
      <c r="B7416" t="s">
        <v>8</v>
      </c>
      <c r="C7416" s="1" t="n">
        <v>39761.82831018518</v>
      </c>
      <c r="D7416" t="s">
        <v>24574</v>
      </c>
      <c r="E7416" t="s">
        <v>56</v>
      </c>
      <c r="F7416" t="s">
        <v>56</v>
      </c>
      <c r="G7416" t="s">
        <v>24575</v>
      </c>
      <c r="H7416" t="s">
        <v>24576</v>
      </c>
    </row>
    <row r="7417" spans="1:8">
      <c r="A7417" t="n">
        <v>7419</v>
      </c>
      <c r="B7417" t="s">
        <v>8</v>
      </c>
      <c r="C7417" s="1" t="n">
        <v>39758.96663194444</v>
      </c>
      <c r="D7417" t="s">
        <v>24577</v>
      </c>
      <c r="E7417" t="s">
        <v>56</v>
      </c>
      <c r="F7417" t="s">
        <v>10496</v>
      </c>
      <c r="G7417" t="s">
        <v>10497</v>
      </c>
      <c r="H7417" t="s">
        <v>24578</v>
      </c>
    </row>
    <row r="7418" spans="1:8">
      <c r="A7418" t="n">
        <v>7420</v>
      </c>
      <c r="B7418" t="s">
        <v>8</v>
      </c>
      <c r="C7418" s="1" t="n">
        <v>42059.00650462963</v>
      </c>
      <c r="D7418" t="s">
        <v>24579</v>
      </c>
      <c r="E7418" t="s">
        <v>25</v>
      </c>
      <c r="F7418" t="s">
        <v>16368</v>
      </c>
      <c r="G7418" t="s">
        <v>24580</v>
      </c>
      <c r="H7418" t="s">
        <v>24581</v>
      </c>
    </row>
    <row r="7419" spans="1:8">
      <c r="A7419" t="n">
        <v>7421</v>
      </c>
      <c r="B7419" t="s">
        <v>8</v>
      </c>
      <c r="C7419" s="1" t="n">
        <v>42135.60711805556</v>
      </c>
      <c r="D7419" t="s">
        <v>24582</v>
      </c>
      <c r="E7419" t="s">
        <v>1186</v>
      </c>
      <c r="F7419" t="s">
        <v>24583</v>
      </c>
      <c r="G7419" t="s">
        <v>24584</v>
      </c>
      <c r="H7419" t="s">
        <v>24585</v>
      </c>
    </row>
    <row r="7420" spans="1:8">
      <c r="A7420" t="n">
        <v>7422</v>
      </c>
      <c r="B7420" t="s">
        <v>8</v>
      </c>
      <c r="C7420" s="1" t="n">
        <v>42292.02579861111</v>
      </c>
      <c r="D7420" t="s">
        <v>24586</v>
      </c>
      <c r="E7420" t="s">
        <v>10842</v>
      </c>
      <c r="F7420" t="s">
        <v>1264</v>
      </c>
      <c r="G7420" t="s">
        <v>24587</v>
      </c>
      <c r="H7420" t="s">
        <v>24588</v>
      </c>
    </row>
    <row r="7421" spans="1:8">
      <c r="A7421" t="n">
        <v>7423</v>
      </c>
      <c r="B7421" t="s">
        <v>1</v>
      </c>
      <c r="C7421" s="1" t="n">
        <v>42172.10837962963</v>
      </c>
      <c r="D7421" t="s">
        <v>24589</v>
      </c>
      <c r="E7421" t="s">
        <v>30</v>
      </c>
      <c r="F7421" t="s">
        <v>1731</v>
      </c>
      <c r="G7421" t="s">
        <v>11996</v>
      </c>
      <c r="H7421" t="s">
        <v>24590</v>
      </c>
    </row>
    <row r="7422" spans="1:8">
      <c r="A7422" t="n">
        <v>7424</v>
      </c>
      <c r="B7422" t="s">
        <v>8</v>
      </c>
      <c r="C7422" s="1" t="n">
        <v>40067.80083333333</v>
      </c>
      <c r="D7422" t="s">
        <v>24591</v>
      </c>
      <c r="E7422" t="s">
        <v>24592</v>
      </c>
      <c r="F7422" t="s">
        <v>20</v>
      </c>
      <c r="G7422" t="s">
        <v>24593</v>
      </c>
      <c r="H7422" t="s">
        <v>24594</v>
      </c>
    </row>
    <row r="7423" spans="1:8">
      <c r="A7423" t="n">
        <v>7425</v>
      </c>
      <c r="B7423" t="s">
        <v>8</v>
      </c>
      <c r="C7423" s="1" t="n">
        <v>39623.6896875</v>
      </c>
      <c r="D7423" t="s">
        <v>24595</v>
      </c>
      <c r="E7423" t="s">
        <v>926</v>
      </c>
      <c r="F7423" t="s">
        <v>20</v>
      </c>
      <c r="G7423" t="s">
        <v>24596</v>
      </c>
      <c r="H7423" t="s">
        <v>24597</v>
      </c>
    </row>
    <row r="7424" spans="1:8">
      <c r="A7424" t="n">
        <v>7426</v>
      </c>
      <c r="B7424" t="s">
        <v>8</v>
      </c>
      <c r="C7424" s="1" t="n">
        <v>41891.69487268518</v>
      </c>
      <c r="D7424" t="s">
        <v>24598</v>
      </c>
      <c r="E7424" t="s">
        <v>7032</v>
      </c>
      <c r="F7424" t="s">
        <v>52</v>
      </c>
      <c r="G7424" t="s">
        <v>24599</v>
      </c>
      <c r="H7424" t="s">
        <v>24600</v>
      </c>
    </row>
    <row r="7425" spans="1:8">
      <c r="A7425" t="n">
        <v>7427</v>
      </c>
      <c r="B7425" t="s">
        <v>8</v>
      </c>
      <c r="C7425" s="1" t="n">
        <v>42391.87586805555</v>
      </c>
      <c r="D7425" t="s">
        <v>24601</v>
      </c>
      <c r="E7425" t="s">
        <v>13004</v>
      </c>
      <c r="F7425" t="s">
        <v>24602</v>
      </c>
      <c r="G7425" t="s">
        <v>24603</v>
      </c>
      <c r="H7425" t="s">
        <v>24604</v>
      </c>
    </row>
    <row r="7426" spans="1:8">
      <c r="A7426" t="n">
        <v>7428</v>
      </c>
      <c r="B7426" t="s">
        <v>8</v>
      </c>
      <c r="C7426" s="1" t="n">
        <v>42138.6754050926</v>
      </c>
      <c r="D7426" t="s">
        <v>24605</v>
      </c>
      <c r="E7426" t="s">
        <v>7615</v>
      </c>
      <c r="F7426" t="s">
        <v>24606</v>
      </c>
      <c r="G7426" t="s">
        <v>24607</v>
      </c>
      <c r="H7426" t="s">
        <v>24608</v>
      </c>
    </row>
    <row r="7427" spans="1:8">
      <c r="A7427" t="n">
        <v>7429</v>
      </c>
      <c r="B7427" t="s">
        <v>8</v>
      </c>
      <c r="C7427" s="1" t="n">
        <v>40759.77658564815</v>
      </c>
      <c r="D7427" t="s">
        <v>24609</v>
      </c>
      <c r="E7427" t="s">
        <v>24610</v>
      </c>
      <c r="F7427" t="s">
        <v>24611</v>
      </c>
      <c r="G7427" t="s">
        <v>24612</v>
      </c>
      <c r="H7427" t="s">
        <v>24613</v>
      </c>
    </row>
    <row r="7428" spans="1:8">
      <c r="A7428" t="n">
        <v>7430</v>
      </c>
      <c r="B7428" t="s">
        <v>8</v>
      </c>
      <c r="C7428" s="1" t="n">
        <v>42027.73060185185</v>
      </c>
      <c r="D7428" t="s">
        <v>24614</v>
      </c>
      <c r="E7428" t="s">
        <v>8393</v>
      </c>
      <c r="F7428" t="s">
        <v>9725</v>
      </c>
      <c r="G7428" t="s">
        <v>13533</v>
      </c>
      <c r="H7428" t="s">
        <v>24615</v>
      </c>
    </row>
    <row r="7429" spans="1:8">
      <c r="A7429" t="n">
        <v>7431</v>
      </c>
      <c r="B7429" t="s">
        <v>8</v>
      </c>
      <c r="C7429" s="1" t="n">
        <v>42296.73819444444</v>
      </c>
      <c r="D7429" t="s">
        <v>24616</v>
      </c>
      <c r="E7429" t="s">
        <v>24617</v>
      </c>
      <c r="F7429" t="s">
        <v>555</v>
      </c>
      <c r="G7429" t="s">
        <v>24618</v>
      </c>
      <c r="H7429" t="s">
        <v>24619</v>
      </c>
    </row>
    <row r="7430" spans="1:8">
      <c r="A7430" t="n">
        <v>7432</v>
      </c>
      <c r="B7430" t="s">
        <v>8</v>
      </c>
      <c r="C7430" s="1" t="n">
        <v>42370.91738425926</v>
      </c>
      <c r="D7430" t="s">
        <v>24620</v>
      </c>
      <c r="E7430" t="s">
        <v>25</v>
      </c>
      <c r="F7430" t="s">
        <v>739</v>
      </c>
      <c r="G7430" t="s">
        <v>24621</v>
      </c>
      <c r="H7430" t="s">
        <v>24622</v>
      </c>
    </row>
    <row r="7431" spans="1:8">
      <c r="A7431" t="n">
        <v>7433</v>
      </c>
      <c r="B7431" t="s">
        <v>8</v>
      </c>
      <c r="C7431" s="1" t="n">
        <v>42012.64032407408</v>
      </c>
      <c r="D7431" t="s">
        <v>24623</v>
      </c>
      <c r="E7431" t="s">
        <v>24624</v>
      </c>
      <c r="F7431" t="s">
        <v>24625</v>
      </c>
      <c r="G7431" t="s">
        <v>24626</v>
      </c>
      <c r="H7431" t="s">
        <v>24627</v>
      </c>
    </row>
    <row r="7432" spans="1:8">
      <c r="A7432" t="n">
        <v>7434</v>
      </c>
      <c r="B7432" t="s">
        <v>8</v>
      </c>
      <c r="C7432" s="1" t="n">
        <v>42052.65697916667</v>
      </c>
      <c r="D7432" t="s">
        <v>24628</v>
      </c>
      <c r="E7432" t="s">
        <v>4949</v>
      </c>
      <c r="F7432" t="s">
        <v>25</v>
      </c>
      <c r="G7432" t="s">
        <v>24629</v>
      </c>
      <c r="H7432" t="s">
        <v>24630</v>
      </c>
    </row>
    <row r="7433" spans="1:8">
      <c r="A7433" t="n">
        <v>7435</v>
      </c>
      <c r="B7433" t="s">
        <v>1</v>
      </c>
      <c r="C7433" s="1" t="n">
        <v>42254.86837962963</v>
      </c>
      <c r="D7433" t="s">
        <v>24631</v>
      </c>
      <c r="E7433" t="s">
        <v>1731</v>
      </c>
      <c r="F7433" t="s">
        <v>25</v>
      </c>
      <c r="G7433" t="s">
        <v>24632</v>
      </c>
      <c r="H7433" t="s">
        <v>24633</v>
      </c>
    </row>
    <row r="7434" spans="1:8">
      <c r="A7434" t="n">
        <v>7436</v>
      </c>
      <c r="B7434" t="s">
        <v>8</v>
      </c>
      <c r="C7434" s="1" t="n">
        <v>42392.10269675926</v>
      </c>
      <c r="D7434" t="s">
        <v>24634</v>
      </c>
      <c r="E7434" t="s">
        <v>21940</v>
      </c>
      <c r="F7434" t="s">
        <v>24635</v>
      </c>
      <c r="G7434" t="s">
        <v>24636</v>
      </c>
      <c r="H7434" t="s">
        <v>24637</v>
      </c>
    </row>
    <row r="7435" spans="1:8">
      <c r="A7435" t="n">
        <v>7437</v>
      </c>
      <c r="B7435" t="s">
        <v>8</v>
      </c>
      <c r="C7435" s="1" t="n">
        <v>42138.88534722223</v>
      </c>
      <c r="D7435" t="s">
        <v>24638</v>
      </c>
      <c r="E7435" t="s">
        <v>25</v>
      </c>
      <c r="F7435" t="s">
        <v>24639</v>
      </c>
      <c r="G7435" t="s">
        <v>24640</v>
      </c>
      <c r="H7435" t="s">
        <v>24641</v>
      </c>
    </row>
    <row r="7436" spans="1:8">
      <c r="A7436" t="n">
        <v>7438</v>
      </c>
      <c r="B7436" t="s">
        <v>1</v>
      </c>
      <c r="C7436" s="1" t="n">
        <v>42313.50747685185</v>
      </c>
      <c r="D7436" t="s">
        <v>24642</v>
      </c>
      <c r="E7436" t="s">
        <v>1355</v>
      </c>
      <c r="F7436" t="s">
        <v>56</v>
      </c>
      <c r="G7436" t="s">
        <v>24643</v>
      </c>
      <c r="H7436" t="s">
        <v>24644</v>
      </c>
    </row>
    <row r="7437" spans="1:8">
      <c r="A7437" t="n">
        <v>7439</v>
      </c>
      <c r="B7437" t="s">
        <v>8</v>
      </c>
      <c r="C7437" s="1" t="n">
        <v>42002.89586805556</v>
      </c>
      <c r="D7437" t="s">
        <v>24645</v>
      </c>
      <c r="E7437" t="s">
        <v>111</v>
      </c>
      <c r="F7437" t="s">
        <v>52</v>
      </c>
      <c r="G7437" t="s">
        <v>24646</v>
      </c>
      <c r="H7437" t="s">
        <v>24647</v>
      </c>
    </row>
    <row r="7438" spans="1:8">
      <c r="A7438" t="n">
        <v>7440</v>
      </c>
      <c r="B7438" t="s">
        <v>8</v>
      </c>
      <c r="C7438" s="1" t="n">
        <v>42024.98504629629</v>
      </c>
      <c r="D7438" t="s">
        <v>24648</v>
      </c>
      <c r="E7438" t="s">
        <v>266</v>
      </c>
      <c r="F7438" t="s">
        <v>262</v>
      </c>
      <c r="G7438" t="s">
        <v>24649</v>
      </c>
      <c r="H7438" t="s">
        <v>24650</v>
      </c>
    </row>
    <row r="7439" spans="1:8">
      <c r="A7439" t="n">
        <v>7441</v>
      </c>
      <c r="B7439" t="s">
        <v>8</v>
      </c>
      <c r="C7439" s="1" t="n">
        <v>42346.93929398148</v>
      </c>
      <c r="D7439" t="s">
        <v>24651</v>
      </c>
      <c r="E7439" t="s">
        <v>25</v>
      </c>
      <c r="F7439" t="s">
        <v>21424</v>
      </c>
      <c r="G7439" t="s">
        <v>24652</v>
      </c>
      <c r="H7439" t="s">
        <v>24653</v>
      </c>
    </row>
    <row r="7440" spans="1:8">
      <c r="A7440" t="n">
        <v>7442</v>
      </c>
      <c r="B7440" t="s">
        <v>1</v>
      </c>
      <c r="C7440" s="1" t="n">
        <v>42260.85403935185</v>
      </c>
      <c r="D7440" t="s">
        <v>24654</v>
      </c>
      <c r="E7440" t="s">
        <v>6259</v>
      </c>
      <c r="F7440" t="s">
        <v>2212</v>
      </c>
      <c r="G7440" t="s">
        <v>24655</v>
      </c>
      <c r="H7440" t="s">
        <v>24656</v>
      </c>
    </row>
    <row r="7441" spans="1:8">
      <c r="A7441" t="n">
        <v>7443</v>
      </c>
      <c r="B7441" t="s">
        <v>1</v>
      </c>
      <c r="C7441" s="1" t="n">
        <v>42348.18620370371</v>
      </c>
      <c r="D7441" t="s">
        <v>24657</v>
      </c>
      <c r="E7441" t="s">
        <v>24</v>
      </c>
      <c r="F7441" t="s">
        <v>25</v>
      </c>
      <c r="G7441" t="s">
        <v>24658</v>
      </c>
      <c r="H7441" t="s">
        <v>24659</v>
      </c>
    </row>
    <row r="7442" spans="1:8">
      <c r="A7442" t="n">
        <v>7444</v>
      </c>
      <c r="B7442" t="s">
        <v>8</v>
      </c>
      <c r="C7442" s="1" t="n">
        <v>42445.66658564815</v>
      </c>
      <c r="D7442" t="s">
        <v>24660</v>
      </c>
      <c r="E7442" t="s">
        <v>24661</v>
      </c>
      <c r="F7442" t="s">
        <v>24662</v>
      </c>
      <c r="G7442" t="s">
        <v>24663</v>
      </c>
      <c r="H7442" t="s">
        <v>24664</v>
      </c>
    </row>
    <row r="7443" spans="1:8">
      <c r="A7443" t="n">
        <v>7445</v>
      </c>
      <c r="B7443" t="s">
        <v>8</v>
      </c>
      <c r="C7443" s="1" t="n">
        <v>40030.75984953704</v>
      </c>
      <c r="D7443" t="s">
        <v>24665</v>
      </c>
      <c r="E7443" t="s">
        <v>19</v>
      </c>
      <c r="F7443" t="s">
        <v>20</v>
      </c>
      <c r="G7443" t="s">
        <v>24666</v>
      </c>
      <c r="H7443" t="s">
        <v>24667</v>
      </c>
    </row>
    <row r="7444" spans="1:8">
      <c r="A7444" t="n">
        <v>7446</v>
      </c>
      <c r="B7444" t="s">
        <v>8</v>
      </c>
      <c r="C7444" s="1" t="n">
        <v>42088.948125</v>
      </c>
      <c r="D7444" t="s">
        <v>24668</v>
      </c>
      <c r="E7444" t="s">
        <v>6629</v>
      </c>
      <c r="F7444" t="s">
        <v>25</v>
      </c>
      <c r="G7444" t="s">
        <v>11935</v>
      </c>
      <c r="H7444" t="s">
        <v>24669</v>
      </c>
    </row>
    <row r="7445" spans="1:8">
      <c r="A7445" t="n">
        <v>7447</v>
      </c>
      <c r="B7445" t="s">
        <v>8</v>
      </c>
      <c r="C7445" s="1" t="n">
        <v>42430.91194444444</v>
      </c>
      <c r="D7445" t="s">
        <v>24670</v>
      </c>
      <c r="E7445" t="s">
        <v>24671</v>
      </c>
      <c r="F7445" t="s">
        <v>2394</v>
      </c>
      <c r="G7445" t="s">
        <v>24672</v>
      </c>
      <c r="H7445" t="s">
        <v>24673</v>
      </c>
    </row>
    <row r="7446" spans="1:8">
      <c r="A7446" t="n">
        <v>7448</v>
      </c>
      <c r="B7446" t="s">
        <v>8</v>
      </c>
      <c r="C7446" s="1" t="n">
        <v>42209.98018518519</v>
      </c>
      <c r="D7446" t="s">
        <v>24674</v>
      </c>
      <c r="E7446" t="s">
        <v>24675</v>
      </c>
      <c r="F7446" t="s">
        <v>1293</v>
      </c>
      <c r="G7446" t="s">
        <v>24676</v>
      </c>
      <c r="H7446" t="s">
        <v>24677</v>
      </c>
    </row>
    <row r="7447" spans="1:8">
      <c r="A7447" t="n">
        <v>7449</v>
      </c>
      <c r="B7447" t="s">
        <v>8</v>
      </c>
      <c r="C7447" s="1" t="n">
        <v>41856.58333333334</v>
      </c>
      <c r="D7447" t="s">
        <v>24678</v>
      </c>
      <c r="E7447" t="s">
        <v>9046</v>
      </c>
      <c r="F7447" t="s">
        <v>4078</v>
      </c>
      <c r="G7447" t="s">
        <v>24679</v>
      </c>
      <c r="H7447" t="s">
        <v>24680</v>
      </c>
    </row>
    <row r="7448" spans="1:8">
      <c r="A7448" t="n">
        <v>7450</v>
      </c>
      <c r="B7448" t="s">
        <v>8</v>
      </c>
      <c r="C7448" s="1" t="n">
        <v>42004.29895833333</v>
      </c>
      <c r="D7448" t="s">
        <v>24681</v>
      </c>
      <c r="E7448" t="s">
        <v>25</v>
      </c>
      <c r="F7448" t="s">
        <v>266</v>
      </c>
      <c r="G7448" t="s">
        <v>12268</v>
      </c>
      <c r="H7448" t="s">
        <v>24682</v>
      </c>
    </row>
    <row r="7449" spans="1:8">
      <c r="A7449" t="n">
        <v>7451</v>
      </c>
      <c r="B7449" t="s">
        <v>8</v>
      </c>
      <c r="C7449" s="1" t="n">
        <v>41934.63515046296</v>
      </c>
      <c r="D7449" t="s">
        <v>24683</v>
      </c>
      <c r="E7449" t="s">
        <v>24684</v>
      </c>
      <c r="F7449" t="s">
        <v>6619</v>
      </c>
      <c r="G7449" t="s">
        <v>24685</v>
      </c>
      <c r="H7449" t="s">
        <v>24686</v>
      </c>
    </row>
    <row r="7450" spans="1:8">
      <c r="A7450" t="n">
        <v>7452</v>
      </c>
      <c r="B7450" t="s">
        <v>1</v>
      </c>
      <c r="C7450" s="1" t="n">
        <v>42061.8046875</v>
      </c>
      <c r="D7450" t="s">
        <v>24687</v>
      </c>
      <c r="E7450" t="s">
        <v>10401</v>
      </c>
      <c r="F7450" t="s">
        <v>25</v>
      </c>
      <c r="G7450" t="s">
        <v>24688</v>
      </c>
      <c r="H7450" t="s">
        <v>24689</v>
      </c>
    </row>
    <row r="7451" spans="1:8">
      <c r="A7451" t="n">
        <v>7453</v>
      </c>
      <c r="B7451" t="s">
        <v>8</v>
      </c>
      <c r="C7451" s="1" t="n">
        <v>42046.060625</v>
      </c>
      <c r="D7451" t="s">
        <v>24690</v>
      </c>
      <c r="E7451" t="s">
        <v>24691</v>
      </c>
      <c r="F7451" t="s">
        <v>52</v>
      </c>
      <c r="G7451" t="s">
        <v>24692</v>
      </c>
      <c r="H7451" t="s">
        <v>24693</v>
      </c>
    </row>
    <row r="7452" spans="1:8">
      <c r="A7452" t="n">
        <v>7454</v>
      </c>
      <c r="B7452" t="s">
        <v>1</v>
      </c>
      <c r="C7452" s="1" t="n">
        <v>42097.85775462963</v>
      </c>
      <c r="D7452" t="s">
        <v>24694</v>
      </c>
      <c r="E7452" t="s">
        <v>6654</v>
      </c>
      <c r="F7452" t="s">
        <v>6988</v>
      </c>
      <c r="G7452" t="s">
        <v>7303</v>
      </c>
      <c r="H7452" t="s">
        <v>24695</v>
      </c>
    </row>
    <row r="7453" spans="1:8">
      <c r="A7453" t="n">
        <v>7455</v>
      </c>
      <c r="B7453" t="s">
        <v>8</v>
      </c>
      <c r="C7453" s="1" t="n">
        <v>42213.77375</v>
      </c>
      <c r="D7453" t="s">
        <v>24696</v>
      </c>
      <c r="E7453" t="s">
        <v>381</v>
      </c>
      <c r="F7453" t="s">
        <v>25</v>
      </c>
      <c r="G7453" t="s">
        <v>24697</v>
      </c>
      <c r="H7453" t="s">
        <v>24698</v>
      </c>
    </row>
    <row r="7454" spans="1:8">
      <c r="A7454" t="n">
        <v>7456</v>
      </c>
      <c r="B7454" t="s">
        <v>1</v>
      </c>
      <c r="C7454" s="1" t="n">
        <v>41792.74748842593</v>
      </c>
      <c r="D7454" t="s">
        <v>24699</v>
      </c>
      <c r="E7454" t="s">
        <v>24700</v>
      </c>
      <c r="F7454" t="s">
        <v>56</v>
      </c>
      <c r="G7454" t="s">
        <v>24701</v>
      </c>
      <c r="H7454" t="s">
        <v>24702</v>
      </c>
    </row>
    <row r="7455" spans="1:8">
      <c r="A7455" t="n">
        <v>7457</v>
      </c>
      <c r="B7455" t="s">
        <v>8</v>
      </c>
      <c r="C7455" s="1" t="n">
        <v>40073.70177083334</v>
      </c>
      <c r="D7455" t="s">
        <v>24703</v>
      </c>
      <c r="E7455" t="s">
        <v>1561</v>
      </c>
      <c r="F7455" t="s">
        <v>24704</v>
      </c>
      <c r="G7455" t="s">
        <v>24705</v>
      </c>
      <c r="H7455" t="s">
        <v>24706</v>
      </c>
    </row>
    <row r="7456" spans="1:8">
      <c r="A7456" t="n">
        <v>7458</v>
      </c>
      <c r="B7456" t="s">
        <v>1</v>
      </c>
      <c r="C7456" s="1" t="n">
        <v>42051.64074074074</v>
      </c>
      <c r="D7456" t="s">
        <v>24707</v>
      </c>
      <c r="E7456" t="s">
        <v>24708</v>
      </c>
      <c r="F7456" t="s">
        <v>56</v>
      </c>
      <c r="G7456" t="s">
        <v>24709</v>
      </c>
      <c r="H7456" t="s">
        <v>24710</v>
      </c>
    </row>
    <row r="7457" spans="1:8">
      <c r="A7457" t="n">
        <v>7459</v>
      </c>
      <c r="B7457" t="s">
        <v>8</v>
      </c>
      <c r="C7457" s="1" t="n">
        <v>40716.66560185186</v>
      </c>
      <c r="D7457" t="s">
        <v>24711</v>
      </c>
      <c r="E7457" t="s">
        <v>24712</v>
      </c>
      <c r="F7457" t="s">
        <v>56</v>
      </c>
      <c r="G7457" t="s">
        <v>24713</v>
      </c>
      <c r="H7457" t="s">
        <v>24714</v>
      </c>
    </row>
    <row r="7458" spans="1:8">
      <c r="A7458" t="n">
        <v>7460</v>
      </c>
      <c r="B7458" t="s">
        <v>1</v>
      </c>
      <c r="C7458" s="1" t="n">
        <v>42238.17111111111</v>
      </c>
      <c r="D7458" t="s">
        <v>24715</v>
      </c>
      <c r="E7458" t="s">
        <v>394</v>
      </c>
      <c r="F7458" t="s">
        <v>146</v>
      </c>
      <c r="G7458" t="s">
        <v>10916</v>
      </c>
      <c r="H7458" t="s">
        <v>24716</v>
      </c>
    </row>
    <row r="7459" spans="1:8">
      <c r="A7459" t="n">
        <v>7461</v>
      </c>
      <c r="B7459" t="s">
        <v>8</v>
      </c>
      <c r="C7459" s="1" t="n">
        <v>40325.70252314815</v>
      </c>
      <c r="D7459" t="s">
        <v>24717</v>
      </c>
      <c r="E7459" t="s">
        <v>8777</v>
      </c>
      <c r="F7459" t="s">
        <v>56</v>
      </c>
      <c r="G7459" t="s">
        <v>24718</v>
      </c>
      <c r="H7459" t="s">
        <v>24719</v>
      </c>
    </row>
    <row r="7460" spans="1:8">
      <c r="A7460" t="n">
        <v>7462</v>
      </c>
      <c r="B7460" t="s">
        <v>8</v>
      </c>
      <c r="C7460" s="1" t="n">
        <v>42381.2265625</v>
      </c>
      <c r="D7460" t="s">
        <v>24720</v>
      </c>
      <c r="E7460" t="s">
        <v>19166</v>
      </c>
      <c r="F7460" t="s">
        <v>19166</v>
      </c>
      <c r="G7460" t="s">
        <v>24721</v>
      </c>
      <c r="H7460" t="s">
        <v>24722</v>
      </c>
    </row>
    <row r="7461" spans="1:8">
      <c r="A7461" t="n">
        <v>7463</v>
      </c>
      <c r="B7461" t="s">
        <v>8</v>
      </c>
      <c r="C7461" s="1" t="n">
        <v>42110.8171412037</v>
      </c>
      <c r="D7461" t="s">
        <v>24723</v>
      </c>
      <c r="E7461" t="s">
        <v>24724</v>
      </c>
      <c r="F7461" t="s">
        <v>25</v>
      </c>
      <c r="G7461" t="s">
        <v>24725</v>
      </c>
      <c r="H7461" t="s">
        <v>24726</v>
      </c>
    </row>
    <row r="7462" spans="1:8">
      <c r="A7462" t="n">
        <v>7464</v>
      </c>
      <c r="B7462" t="s">
        <v>8</v>
      </c>
      <c r="C7462" s="1" t="n">
        <v>42376.83076388889</v>
      </c>
      <c r="D7462" t="s">
        <v>24727</v>
      </c>
      <c r="E7462" t="s">
        <v>24728</v>
      </c>
      <c r="F7462" t="s">
        <v>25</v>
      </c>
      <c r="G7462" t="s"/>
      <c r="H7462" t="s">
        <v>24729</v>
      </c>
    </row>
    <row r="7463" spans="1:8">
      <c r="A7463" t="n">
        <v>7465</v>
      </c>
      <c r="B7463" t="s">
        <v>8</v>
      </c>
      <c r="C7463" s="1" t="n">
        <v>42198.65988425926</v>
      </c>
      <c r="D7463" t="s">
        <v>24730</v>
      </c>
      <c r="E7463" t="s">
        <v>24731</v>
      </c>
      <c r="F7463" t="s">
        <v>387</v>
      </c>
      <c r="G7463" t="s"/>
      <c r="H7463" t="s">
        <v>24732</v>
      </c>
    </row>
    <row r="7464" spans="1:8">
      <c r="A7464" t="n">
        <v>7466</v>
      </c>
      <c r="B7464" t="s">
        <v>8</v>
      </c>
      <c r="C7464" s="1" t="n">
        <v>42195.6369675926</v>
      </c>
      <c r="D7464" t="s">
        <v>24733</v>
      </c>
      <c r="E7464" t="s">
        <v>24734</v>
      </c>
      <c r="F7464" t="s">
        <v>12381</v>
      </c>
      <c r="G7464" t="s">
        <v>24735</v>
      </c>
      <c r="H7464" t="s">
        <v>24736</v>
      </c>
    </row>
    <row r="7465" spans="1:8">
      <c r="A7465" t="n">
        <v>7467</v>
      </c>
      <c r="B7465" t="s">
        <v>1</v>
      </c>
      <c r="C7465" s="1" t="n">
        <v>42419.04805555556</v>
      </c>
      <c r="D7465" t="s">
        <v>24737</v>
      </c>
      <c r="E7465" t="s">
        <v>11577</v>
      </c>
      <c r="F7465" t="s">
        <v>25</v>
      </c>
      <c r="G7465" t="s">
        <v>24738</v>
      </c>
      <c r="H7465" t="s">
        <v>24739</v>
      </c>
    </row>
    <row r="7466" spans="1:8">
      <c r="A7466" t="n">
        <v>7468</v>
      </c>
      <c r="B7466" t="s">
        <v>8</v>
      </c>
      <c r="C7466" s="1" t="n">
        <v>40945.67758101852</v>
      </c>
      <c r="D7466" t="s">
        <v>24740</v>
      </c>
      <c r="E7466" t="s">
        <v>7726</v>
      </c>
      <c r="F7466" t="s">
        <v>24741</v>
      </c>
      <c r="G7466" t="s">
        <v>23447</v>
      </c>
      <c r="H7466" t="s">
        <v>24742</v>
      </c>
    </row>
    <row r="7467" spans="1:8">
      <c r="A7467" t="n">
        <v>7469</v>
      </c>
      <c r="B7467" t="s">
        <v>8</v>
      </c>
      <c r="C7467" s="1" t="n">
        <v>42443.10049768518</v>
      </c>
      <c r="D7467" t="s">
        <v>24743</v>
      </c>
      <c r="E7467" t="s">
        <v>6510</v>
      </c>
      <c r="F7467" t="s">
        <v>25</v>
      </c>
      <c r="G7467" t="s">
        <v>16451</v>
      </c>
      <c r="H7467" t="s">
        <v>24744</v>
      </c>
    </row>
    <row r="7468" spans="1:8">
      <c r="A7468" t="n">
        <v>7470</v>
      </c>
      <c r="B7468" t="s">
        <v>8</v>
      </c>
      <c r="C7468" s="1" t="n">
        <v>42418.93069444445</v>
      </c>
      <c r="D7468" t="s">
        <v>24745</v>
      </c>
      <c r="E7468" t="s">
        <v>7089</v>
      </c>
      <c r="F7468" t="s">
        <v>24746</v>
      </c>
      <c r="G7468" t="s">
        <v>24747</v>
      </c>
      <c r="H7468" t="s">
        <v>24748</v>
      </c>
    </row>
    <row r="7469" spans="1:8">
      <c r="A7469" t="n">
        <v>7471</v>
      </c>
      <c r="B7469" t="s">
        <v>8</v>
      </c>
      <c r="C7469" s="1" t="n">
        <v>41708.53859953704</v>
      </c>
      <c r="D7469" t="s">
        <v>24749</v>
      </c>
      <c r="E7469" t="s">
        <v>24750</v>
      </c>
      <c r="F7469" t="s">
        <v>56</v>
      </c>
      <c r="G7469" t="s">
        <v>24751</v>
      </c>
      <c r="H7469" t="s">
        <v>24752</v>
      </c>
    </row>
    <row r="7470" spans="1:8">
      <c r="A7470" t="n">
        <v>7472</v>
      </c>
      <c r="B7470" t="s">
        <v>8</v>
      </c>
      <c r="C7470" s="1" t="n">
        <v>41729.10777777778</v>
      </c>
      <c r="D7470" t="s">
        <v>24753</v>
      </c>
      <c r="E7470" t="s">
        <v>9998</v>
      </c>
      <c r="F7470" t="s">
        <v>387</v>
      </c>
      <c r="G7470" t="s">
        <v>24754</v>
      </c>
      <c r="H7470" t="s">
        <v>24755</v>
      </c>
    </row>
    <row r="7471" spans="1:8">
      <c r="A7471" t="n">
        <v>7473</v>
      </c>
      <c r="B7471" t="s">
        <v>1</v>
      </c>
      <c r="C7471" s="1" t="n">
        <v>42327.67255787037</v>
      </c>
      <c r="D7471" t="s">
        <v>24756</v>
      </c>
      <c r="E7471" t="s">
        <v>15463</v>
      </c>
      <c r="F7471" t="s">
        <v>25</v>
      </c>
      <c r="G7471" t="s">
        <v>24757</v>
      </c>
      <c r="H7471" t="s">
        <v>24758</v>
      </c>
    </row>
    <row r="7472" spans="1:8">
      <c r="A7472" t="n">
        <v>7474</v>
      </c>
      <c r="B7472" t="s">
        <v>1</v>
      </c>
      <c r="C7472" s="1" t="n">
        <v>42439.91241898148</v>
      </c>
      <c r="D7472" t="s">
        <v>24759</v>
      </c>
      <c r="E7472" t="s">
        <v>8462</v>
      </c>
      <c r="F7472" t="s">
        <v>25</v>
      </c>
      <c r="G7472" t="s">
        <v>24760</v>
      </c>
      <c r="H7472" t="s">
        <v>24761</v>
      </c>
    </row>
    <row r="7473" spans="1:8">
      <c r="A7473" t="n">
        <v>7475</v>
      </c>
      <c r="B7473" t="s">
        <v>8</v>
      </c>
      <c r="C7473" s="1" t="n">
        <v>42344.13900462963</v>
      </c>
      <c r="D7473" t="s">
        <v>24762</v>
      </c>
      <c r="E7473" t="s">
        <v>25</v>
      </c>
      <c r="F7473" t="s">
        <v>24763</v>
      </c>
      <c r="G7473" t="s">
        <v>24764</v>
      </c>
      <c r="H7473" t="s">
        <v>24765</v>
      </c>
    </row>
    <row r="7474" spans="1:8">
      <c r="A7474" t="n">
        <v>7476</v>
      </c>
      <c r="B7474" t="s">
        <v>8</v>
      </c>
      <c r="C7474" s="1" t="n">
        <v>41701.76175925926</v>
      </c>
      <c r="D7474" t="s">
        <v>24766</v>
      </c>
      <c r="E7474" t="s">
        <v>9613</v>
      </c>
      <c r="F7474" t="s">
        <v>56</v>
      </c>
      <c r="G7474" t="s">
        <v>24767</v>
      </c>
      <c r="H7474" t="s">
        <v>24768</v>
      </c>
    </row>
    <row r="7475" spans="1:8">
      <c r="A7475" t="n">
        <v>7477</v>
      </c>
      <c r="B7475" t="s">
        <v>1</v>
      </c>
      <c r="C7475" s="1" t="n">
        <v>42258.88844907407</v>
      </c>
      <c r="D7475" t="s">
        <v>24769</v>
      </c>
      <c r="E7475" t="s">
        <v>146</v>
      </c>
      <c r="F7475" t="s">
        <v>25</v>
      </c>
      <c r="G7475" t="s">
        <v>24770</v>
      </c>
      <c r="H7475" t="s">
        <v>24771</v>
      </c>
    </row>
    <row r="7476" spans="1:8">
      <c r="A7476" t="n">
        <v>7478</v>
      </c>
      <c r="B7476" t="s">
        <v>8</v>
      </c>
      <c r="C7476" s="1" t="n">
        <v>39752.09628472223</v>
      </c>
      <c r="D7476" t="s">
        <v>24772</v>
      </c>
      <c r="E7476" t="s">
        <v>56</v>
      </c>
      <c r="F7476" t="s">
        <v>56</v>
      </c>
      <c r="G7476" t="s">
        <v>24773</v>
      </c>
      <c r="H7476" t="s">
        <v>24774</v>
      </c>
    </row>
    <row r="7477" spans="1:8">
      <c r="A7477" t="n">
        <v>7479</v>
      </c>
      <c r="B7477" t="s">
        <v>8</v>
      </c>
      <c r="C7477" s="1" t="n">
        <v>42180.56211805555</v>
      </c>
      <c r="D7477" t="s">
        <v>24775</v>
      </c>
      <c r="E7477" t="s">
        <v>1338</v>
      </c>
      <c r="F7477" t="s">
        <v>52</v>
      </c>
      <c r="G7477" t="s">
        <v>24776</v>
      </c>
      <c r="H7477" t="s">
        <v>24777</v>
      </c>
    </row>
    <row r="7478" spans="1:8">
      <c r="A7478" t="n">
        <v>7480</v>
      </c>
      <c r="B7478" t="s">
        <v>8</v>
      </c>
      <c r="C7478" s="1" t="n">
        <v>42373.01976851852</v>
      </c>
      <c r="D7478" t="s">
        <v>24778</v>
      </c>
      <c r="E7478" t="s">
        <v>179</v>
      </c>
      <c r="F7478" t="s">
        <v>6559</v>
      </c>
      <c r="G7478" t="s">
        <v>24779</v>
      </c>
      <c r="H7478" t="s">
        <v>24780</v>
      </c>
    </row>
    <row r="7479" spans="1:8">
      <c r="A7479" t="n">
        <v>7481</v>
      </c>
      <c r="B7479" t="s">
        <v>8</v>
      </c>
      <c r="C7479" s="1" t="n">
        <v>42446.8680787037</v>
      </c>
      <c r="D7479" t="s">
        <v>24781</v>
      </c>
      <c r="E7479" t="s">
        <v>16117</v>
      </c>
      <c r="F7479" t="s">
        <v>25</v>
      </c>
      <c r="G7479" t="s">
        <v>24782</v>
      </c>
      <c r="H7479" t="s">
        <v>24783</v>
      </c>
    </row>
    <row r="7480" spans="1:8">
      <c r="A7480" t="n">
        <v>7482</v>
      </c>
      <c r="B7480" t="s">
        <v>8</v>
      </c>
      <c r="C7480" s="1" t="n">
        <v>40091.83357638889</v>
      </c>
      <c r="D7480" t="s">
        <v>24784</v>
      </c>
      <c r="E7480" t="s">
        <v>1224</v>
      </c>
      <c r="F7480" t="s">
        <v>11</v>
      </c>
      <c r="G7480" t="s">
        <v>24785</v>
      </c>
      <c r="H7480" t="s">
        <v>24786</v>
      </c>
    </row>
    <row r="7481" spans="1:8">
      <c r="A7481" t="n">
        <v>7483</v>
      </c>
      <c r="B7481" t="s">
        <v>8</v>
      </c>
      <c r="C7481" s="1" t="n">
        <v>42133.88245370371</v>
      </c>
      <c r="D7481" t="s">
        <v>24787</v>
      </c>
      <c r="E7481" t="s">
        <v>25</v>
      </c>
      <c r="F7481" t="s">
        <v>2099</v>
      </c>
      <c r="G7481" t="s">
        <v>24788</v>
      </c>
      <c r="H7481" t="s">
        <v>24789</v>
      </c>
    </row>
    <row r="7482" spans="1:8">
      <c r="A7482" t="n">
        <v>7484</v>
      </c>
      <c r="B7482" t="s">
        <v>8</v>
      </c>
      <c r="C7482" s="1" t="n">
        <v>42207.62724537037</v>
      </c>
      <c r="D7482" t="s">
        <v>24790</v>
      </c>
      <c r="E7482" t="s">
        <v>24791</v>
      </c>
      <c r="F7482" t="s">
        <v>52</v>
      </c>
      <c r="G7482" t="s">
        <v>24792</v>
      </c>
      <c r="H7482" t="s">
        <v>24793</v>
      </c>
    </row>
    <row r="7483" spans="1:8">
      <c r="A7483" t="n">
        <v>7485</v>
      </c>
      <c r="B7483" t="s">
        <v>8</v>
      </c>
      <c r="C7483" s="1" t="n">
        <v>39703.68200231482</v>
      </c>
      <c r="D7483" t="s">
        <v>24794</v>
      </c>
      <c r="E7483" t="s">
        <v>3045</v>
      </c>
      <c r="F7483" t="s">
        <v>24795</v>
      </c>
      <c r="G7483" t="s">
        <v>24796</v>
      </c>
      <c r="H7483" t="s">
        <v>24797</v>
      </c>
    </row>
    <row r="7484" spans="1:8">
      <c r="A7484" t="n">
        <v>7486</v>
      </c>
      <c r="B7484" t="s">
        <v>8</v>
      </c>
      <c r="C7484" s="1" t="n">
        <v>41935.46715277778</v>
      </c>
      <c r="D7484" t="s">
        <v>24798</v>
      </c>
      <c r="E7484" t="s">
        <v>6203</v>
      </c>
      <c r="F7484" t="s">
        <v>8214</v>
      </c>
      <c r="G7484" t="s">
        <v>24799</v>
      </c>
      <c r="H7484" t="s">
        <v>24800</v>
      </c>
    </row>
    <row r="7485" spans="1:8">
      <c r="A7485" t="n">
        <v>7487</v>
      </c>
      <c r="B7485" t="s">
        <v>8</v>
      </c>
      <c r="C7485" s="1" t="n">
        <v>42069.89807870371</v>
      </c>
      <c r="D7485" t="s">
        <v>24801</v>
      </c>
      <c r="E7485" t="s">
        <v>749</v>
      </c>
      <c r="F7485" t="s">
        <v>24802</v>
      </c>
      <c r="G7485" t="s">
        <v>24803</v>
      </c>
      <c r="H7485" t="s">
        <v>24804</v>
      </c>
    </row>
    <row r="7486" spans="1:8">
      <c r="A7486" t="n">
        <v>7488</v>
      </c>
      <c r="B7486" t="s">
        <v>8</v>
      </c>
      <c r="C7486" s="1" t="n">
        <v>41752.04627314815</v>
      </c>
      <c r="D7486" t="s">
        <v>24805</v>
      </c>
      <c r="E7486" t="s">
        <v>13009</v>
      </c>
      <c r="F7486" t="s">
        <v>25</v>
      </c>
      <c r="G7486" t="s">
        <v>24806</v>
      </c>
      <c r="H7486" t="s">
        <v>24807</v>
      </c>
    </row>
    <row r="7487" spans="1:8">
      <c r="A7487" t="n">
        <v>7489</v>
      </c>
      <c r="B7487" t="s">
        <v>8</v>
      </c>
      <c r="C7487" s="1" t="n">
        <v>42093.93655092592</v>
      </c>
      <c r="D7487" t="s">
        <v>24808</v>
      </c>
      <c r="E7487" t="s">
        <v>25</v>
      </c>
      <c r="F7487" t="s">
        <v>9590</v>
      </c>
      <c r="G7487" t="s">
        <v>24809</v>
      </c>
      <c r="H7487" t="s">
        <v>24810</v>
      </c>
    </row>
    <row r="7488" spans="1:8">
      <c r="A7488" t="n">
        <v>7490</v>
      </c>
      <c r="B7488" t="s">
        <v>1</v>
      </c>
      <c r="C7488" s="1" t="n">
        <v>41862.38122685185</v>
      </c>
      <c r="D7488" t="s">
        <v>24811</v>
      </c>
      <c r="E7488">
        <f>?UTF-8?B?TWlsZWFnZVBsdXMgUHJvZ3JhbeKAiw==?= &lt;MileagePlus@news.united.com&gt;</f>
        <v/>
      </c>
      <c r="F7488" t="s">
        <v>56</v>
      </c>
      <c r="G7488" t="s">
        <v>24812</v>
      </c>
      <c r="H7488" t="s">
        <v>24813</v>
      </c>
    </row>
    <row r="7489" spans="1:8">
      <c r="A7489" t="n">
        <v>7491</v>
      </c>
      <c r="B7489" t="s">
        <v>8</v>
      </c>
      <c r="C7489" s="1" t="n">
        <v>42354.84209490741</v>
      </c>
      <c r="D7489" t="s">
        <v>24814</v>
      </c>
      <c r="E7489" t="s">
        <v>1624</v>
      </c>
      <c r="F7489" t="s">
        <v>1625</v>
      </c>
      <c r="G7489" t="s">
        <v>24815</v>
      </c>
      <c r="H7489" t="s">
        <v>24816</v>
      </c>
    </row>
    <row r="7490" spans="1:8">
      <c r="A7490" t="n">
        <v>7492</v>
      </c>
      <c r="B7490" t="s">
        <v>8</v>
      </c>
      <c r="C7490" s="1" t="n">
        <v>42068.90569444445</v>
      </c>
      <c r="D7490" t="s">
        <v>24817</v>
      </c>
      <c r="E7490" t="s">
        <v>25</v>
      </c>
      <c r="F7490" t="s">
        <v>21731</v>
      </c>
      <c r="G7490" t="s">
        <v>24818</v>
      </c>
      <c r="H7490" t="s">
        <v>24819</v>
      </c>
    </row>
    <row r="7491" spans="1:8">
      <c r="A7491" t="n">
        <v>7493</v>
      </c>
      <c r="B7491" t="s">
        <v>8</v>
      </c>
      <c r="C7491" s="1" t="n">
        <v>39463.59917824074</v>
      </c>
      <c r="D7491" t="s">
        <v>24820</v>
      </c>
      <c r="E7491" t="s">
        <v>1534</v>
      </c>
      <c r="F7491" t="s">
        <v>376</v>
      </c>
      <c r="G7491" t="s">
        <v>24821</v>
      </c>
      <c r="H7491" t="s">
        <v>24822</v>
      </c>
    </row>
    <row r="7492" spans="1:8">
      <c r="A7492" t="n">
        <v>7494</v>
      </c>
      <c r="B7492" t="s">
        <v>8</v>
      </c>
      <c r="C7492" s="1" t="n">
        <v>42443.78357638889</v>
      </c>
      <c r="D7492" t="s">
        <v>24823</v>
      </c>
      <c r="E7492" t="s">
        <v>25</v>
      </c>
      <c r="F7492" t="s">
        <v>24824</v>
      </c>
      <c r="G7492" t="s">
        <v>24825</v>
      </c>
      <c r="H7492" t="s">
        <v>24826</v>
      </c>
    </row>
    <row r="7493" spans="1:8">
      <c r="A7493" t="n">
        <v>7495</v>
      </c>
      <c r="B7493" t="s">
        <v>8</v>
      </c>
      <c r="C7493" s="1" t="n">
        <v>41900.83305555556</v>
      </c>
      <c r="D7493" t="s">
        <v>24827</v>
      </c>
      <c r="E7493" t="s">
        <v>6763</v>
      </c>
      <c r="G7493" t="s">
        <v>24828</v>
      </c>
      <c r="H7493" t="s">
        <v>24829</v>
      </c>
    </row>
    <row r="7494" spans="1:8">
      <c r="A7494" t="n">
        <v>7496</v>
      </c>
      <c r="B7494" t="s">
        <v>8</v>
      </c>
      <c r="C7494" s="1" t="n">
        <v>42075.46019675926</v>
      </c>
      <c r="D7494" t="s">
        <v>24830</v>
      </c>
      <c r="E7494" t="s">
        <v>7717</v>
      </c>
      <c r="F7494" t="s">
        <v>24831</v>
      </c>
      <c r="G7494" t="s">
        <v>24832</v>
      </c>
      <c r="H7494" t="s">
        <v>24833</v>
      </c>
    </row>
    <row r="7495" spans="1:8">
      <c r="A7495" t="n">
        <v>7497</v>
      </c>
      <c r="B7495" t="s">
        <v>8</v>
      </c>
      <c r="C7495" s="1" t="n">
        <v>39734.6469212963</v>
      </c>
      <c r="D7495" t="s">
        <v>24834</v>
      </c>
      <c r="E7495" t="s">
        <v>56</v>
      </c>
      <c r="F7495" t="s">
        <v>56</v>
      </c>
      <c r="G7495" t="s">
        <v>24835</v>
      </c>
      <c r="H7495" t="s">
        <v>24836</v>
      </c>
    </row>
    <row r="7496" spans="1:8">
      <c r="A7496" t="n">
        <v>7498</v>
      </c>
      <c r="B7496" t="s">
        <v>1</v>
      </c>
      <c r="C7496" s="1" t="n">
        <v>42239.99203703704</v>
      </c>
      <c r="D7496" t="s">
        <v>24837</v>
      </c>
      <c r="E7496" t="s">
        <v>931</v>
      </c>
      <c r="F7496" t="s">
        <v>6554</v>
      </c>
      <c r="G7496" t="s">
        <v>7258</v>
      </c>
      <c r="H7496" t="s">
        <v>24838</v>
      </c>
    </row>
    <row r="7497" spans="1:8">
      <c r="A7497" t="n">
        <v>7499</v>
      </c>
      <c r="B7497" t="s">
        <v>1</v>
      </c>
      <c r="C7497" s="1" t="n">
        <v>42064.11997685185</v>
      </c>
      <c r="D7497" t="s">
        <v>24839</v>
      </c>
      <c r="E7497" t="s">
        <v>7447</v>
      </c>
      <c r="F7497" t="s">
        <v>1264</v>
      </c>
      <c r="H7497" t="s">
        <v>24840</v>
      </c>
    </row>
    <row r="7498" spans="1:8">
      <c r="A7498" t="n">
        <v>7500</v>
      </c>
      <c r="B7498" t="s">
        <v>8</v>
      </c>
      <c r="C7498" s="1" t="n">
        <v>40196.91851851852</v>
      </c>
      <c r="D7498" t="s">
        <v>24841</v>
      </c>
      <c r="E7498" t="s">
        <v>7873</v>
      </c>
      <c r="F7498" t="s">
        <v>25</v>
      </c>
      <c r="G7498" t="s">
        <v>24842</v>
      </c>
      <c r="H7498" t="s">
        <v>24843</v>
      </c>
    </row>
    <row r="7499" spans="1:8">
      <c r="A7499" t="n">
        <v>7501</v>
      </c>
      <c r="B7499" t="s">
        <v>8</v>
      </c>
      <c r="C7499" s="1" t="n">
        <v>42236.99410879629</v>
      </c>
      <c r="D7499" t="s">
        <v>24844</v>
      </c>
      <c r="E7499" t="s">
        <v>23324</v>
      </c>
      <c r="F7499" t="s">
        <v>11396</v>
      </c>
      <c r="G7499" t="s">
        <v>24845</v>
      </c>
      <c r="H7499" t="s">
        <v>24846</v>
      </c>
    </row>
    <row r="7500" spans="1:8">
      <c r="A7500" t="n">
        <v>7502</v>
      </c>
      <c r="B7500" t="s">
        <v>8</v>
      </c>
      <c r="C7500" s="1" t="n">
        <v>42360.91571759259</v>
      </c>
      <c r="D7500" t="s">
        <v>24847</v>
      </c>
      <c r="E7500" t="s">
        <v>11683</v>
      </c>
      <c r="F7500" t="s">
        <v>4078</v>
      </c>
      <c r="G7500" t="s">
        <v>24848</v>
      </c>
      <c r="H7500" t="s">
        <v>24849</v>
      </c>
    </row>
    <row r="7501" spans="1:8">
      <c r="A7501" t="n">
        <v>7503</v>
      </c>
      <c r="B7501" t="s">
        <v>8</v>
      </c>
      <c r="C7501" s="1" t="n">
        <v>40530.86118055556</v>
      </c>
      <c r="D7501" t="s">
        <v>24850</v>
      </c>
      <c r="E7501" t="s">
        <v>7006</v>
      </c>
      <c r="F7501" t="s">
        <v>56</v>
      </c>
      <c r="G7501" t="s">
        <v>24851</v>
      </c>
      <c r="H7501" t="s">
        <v>24852</v>
      </c>
    </row>
    <row r="7502" spans="1:8">
      <c r="A7502" t="n">
        <v>7504</v>
      </c>
      <c r="B7502" t="s">
        <v>8</v>
      </c>
      <c r="C7502" s="1" t="n">
        <v>41964.70958333334</v>
      </c>
      <c r="D7502" t="s">
        <v>24853</v>
      </c>
      <c r="E7502" t="s">
        <v>67</v>
      </c>
      <c r="F7502" t="s">
        <v>68</v>
      </c>
      <c r="G7502" t="s">
        <v>24854</v>
      </c>
      <c r="H7502" t="s">
        <v>24855</v>
      </c>
    </row>
    <row r="7503" spans="1:8">
      <c r="A7503" t="n">
        <v>7505</v>
      </c>
      <c r="B7503" t="s">
        <v>8</v>
      </c>
      <c r="C7503" s="1" t="n">
        <v>39629.12885416667</v>
      </c>
      <c r="D7503" t="s">
        <v>24856</v>
      </c>
      <c r="E7503" t="s">
        <v>472</v>
      </c>
      <c r="F7503" t="s">
        <v>473</v>
      </c>
      <c r="G7503" t="s">
        <v>24857</v>
      </c>
      <c r="H7503" t="s">
        <v>24858</v>
      </c>
    </row>
    <row r="7504" spans="1:8">
      <c r="A7504" t="n">
        <v>7506</v>
      </c>
      <c r="B7504" t="s">
        <v>8</v>
      </c>
      <c r="C7504" s="1" t="n">
        <v>42155.88155092593</v>
      </c>
      <c r="D7504" t="s">
        <v>24859</v>
      </c>
      <c r="E7504" t="s">
        <v>30</v>
      </c>
      <c r="F7504" t="s">
        <v>24860</v>
      </c>
      <c r="G7504" t="s">
        <v>24861</v>
      </c>
      <c r="H7504" t="s">
        <v>24862</v>
      </c>
    </row>
    <row r="7505" spans="1:8">
      <c r="A7505" t="n">
        <v>7507</v>
      </c>
      <c r="B7505" t="s">
        <v>8</v>
      </c>
      <c r="C7505" s="1" t="n">
        <v>42117.78157407408</v>
      </c>
      <c r="D7505" t="s">
        <v>24863</v>
      </c>
      <c r="E7505" t="s">
        <v>25</v>
      </c>
      <c r="F7505" t="s">
        <v>24864</v>
      </c>
      <c r="G7505" t="s">
        <v>24865</v>
      </c>
      <c r="H7505" t="s">
        <v>24866</v>
      </c>
    </row>
    <row r="7506" spans="1:8">
      <c r="A7506" t="n">
        <v>7508</v>
      </c>
      <c r="B7506" t="s">
        <v>8</v>
      </c>
      <c r="C7506" s="1" t="n">
        <v>41248.78425925926</v>
      </c>
      <c r="D7506" t="s">
        <v>24867</v>
      </c>
      <c r="E7506" t="s">
        <v>24868</v>
      </c>
      <c r="F7506" t="s">
        <v>56</v>
      </c>
      <c r="G7506" t="s">
        <v>24869</v>
      </c>
      <c r="H7506" t="s">
        <v>24870</v>
      </c>
    </row>
    <row r="7507" spans="1:8">
      <c r="A7507" t="n">
        <v>7509</v>
      </c>
      <c r="B7507" t="s">
        <v>8</v>
      </c>
      <c r="C7507" s="1" t="n">
        <v>41956.3596875</v>
      </c>
      <c r="D7507" t="s">
        <v>24871</v>
      </c>
      <c r="E7507" t="s">
        <v>4801</v>
      </c>
      <c r="F7507" t="s">
        <v>52</v>
      </c>
      <c r="G7507" t="s">
        <v>11088</v>
      </c>
      <c r="H7507" t="s">
        <v>24872</v>
      </c>
    </row>
    <row r="7508" spans="1:8">
      <c r="A7508" t="n">
        <v>7510</v>
      </c>
      <c r="B7508" t="s">
        <v>8</v>
      </c>
      <c r="C7508" s="1" t="n">
        <v>42016.72005787037</v>
      </c>
      <c r="D7508" t="s">
        <v>24873</v>
      </c>
      <c r="E7508" t="s">
        <v>3448</v>
      </c>
      <c r="F7508" t="s">
        <v>3449</v>
      </c>
      <c r="G7508" t="s">
        <v>24874</v>
      </c>
      <c r="H7508" t="s">
        <v>24875</v>
      </c>
    </row>
    <row r="7509" spans="1:8">
      <c r="A7509" t="n">
        <v>7511</v>
      </c>
      <c r="B7509" t="s">
        <v>1</v>
      </c>
      <c r="C7509" s="1" t="n">
        <v>42102.09846064815</v>
      </c>
      <c r="D7509" t="s">
        <v>24876</v>
      </c>
      <c r="E7509" t="s">
        <v>48</v>
      </c>
      <c r="F7509" t="s">
        <v>24877</v>
      </c>
      <c r="G7509" t="s">
        <v>24878</v>
      </c>
      <c r="H7509" t="s">
        <v>24879</v>
      </c>
    </row>
    <row r="7510" spans="1:8">
      <c r="A7510" t="n">
        <v>7512</v>
      </c>
      <c r="B7510" t="s">
        <v>8</v>
      </c>
      <c r="C7510" s="1" t="n">
        <v>39755.91365740741</v>
      </c>
      <c r="D7510" t="s">
        <v>24880</v>
      </c>
      <c r="E7510" t="s">
        <v>3045</v>
      </c>
      <c r="F7510" t="s">
        <v>24881</v>
      </c>
      <c r="G7510" t="s">
        <v>24882</v>
      </c>
      <c r="H7510" t="s">
        <v>24883</v>
      </c>
    </row>
    <row r="7511" spans="1:8">
      <c r="A7511" t="n">
        <v>7513</v>
      </c>
      <c r="B7511" t="s">
        <v>8</v>
      </c>
      <c r="C7511" s="1" t="n">
        <v>42313.7303125</v>
      </c>
      <c r="D7511" t="s">
        <v>24884</v>
      </c>
      <c r="E7511" t="s">
        <v>6759</v>
      </c>
      <c r="F7511" t="s">
        <v>25</v>
      </c>
      <c r="G7511" t="s">
        <v>24885</v>
      </c>
      <c r="H7511" t="s">
        <v>24886</v>
      </c>
    </row>
    <row r="7512" spans="1:8">
      <c r="A7512" t="n">
        <v>7514</v>
      </c>
      <c r="B7512" t="s">
        <v>8</v>
      </c>
      <c r="C7512" s="1" t="n">
        <v>42140.71972222222</v>
      </c>
      <c r="D7512" t="s">
        <v>24887</v>
      </c>
      <c r="E7512" t="s">
        <v>24888</v>
      </c>
      <c r="F7512" t="s">
        <v>56</v>
      </c>
      <c r="G7512" t="s">
        <v>24889</v>
      </c>
      <c r="H7512" t="s">
        <v>24890</v>
      </c>
    </row>
    <row r="7513" spans="1:8">
      <c r="A7513" t="n">
        <v>7515</v>
      </c>
      <c r="B7513" t="s">
        <v>8</v>
      </c>
      <c r="C7513" s="1" t="n">
        <v>39692.84459490741</v>
      </c>
      <c r="D7513" t="s">
        <v>24891</v>
      </c>
      <c r="E7513" t="s">
        <v>1822</v>
      </c>
      <c r="F7513" t="s">
        <v>25</v>
      </c>
      <c r="G7513" t="s">
        <v>24892</v>
      </c>
      <c r="H7513" t="s">
        <v>24893</v>
      </c>
    </row>
    <row r="7514" spans="1:8">
      <c r="A7514" t="n">
        <v>7516</v>
      </c>
      <c r="B7514" t="s">
        <v>8</v>
      </c>
      <c r="C7514" s="1" t="n">
        <v>39751.06347222222</v>
      </c>
      <c r="D7514" t="s">
        <v>24894</v>
      </c>
      <c r="E7514" t="s">
        <v>56</v>
      </c>
      <c r="F7514" t="s">
        <v>56</v>
      </c>
      <c r="G7514" t="s">
        <v>24895</v>
      </c>
      <c r="H7514" t="s">
        <v>24896</v>
      </c>
    </row>
    <row r="7515" spans="1:8">
      <c r="A7515" t="n">
        <v>7517</v>
      </c>
      <c r="B7515" t="s">
        <v>1</v>
      </c>
      <c r="C7515" s="1" t="n">
        <v>42199.65576388889</v>
      </c>
      <c r="D7515" t="s">
        <v>24897</v>
      </c>
      <c r="E7515" t="s">
        <v>24675</v>
      </c>
      <c r="F7515" t="s">
        <v>12172</v>
      </c>
      <c r="G7515" t="s">
        <v>24898</v>
      </c>
      <c r="H7515" t="s">
        <v>24899</v>
      </c>
    </row>
    <row r="7516" spans="1:8">
      <c r="A7516" t="n">
        <v>7518</v>
      </c>
      <c r="B7516" t="s">
        <v>1</v>
      </c>
      <c r="C7516" s="1" t="n">
        <v>42181.86846064815</v>
      </c>
      <c r="D7516" t="s">
        <v>24900</v>
      </c>
      <c r="E7516" t="s">
        <v>262</v>
      </c>
      <c r="F7516" t="s">
        <v>24901</v>
      </c>
      <c r="G7516" t="s">
        <v>24902</v>
      </c>
      <c r="H7516" t="s">
        <v>24903</v>
      </c>
    </row>
    <row r="7517" spans="1:8">
      <c r="A7517" t="n">
        <v>7519</v>
      </c>
      <c r="B7517" t="s">
        <v>8</v>
      </c>
      <c r="C7517" s="1" t="n">
        <v>42396.95853009259</v>
      </c>
      <c r="D7517" t="s">
        <v>24904</v>
      </c>
      <c r="E7517" t="s">
        <v>25</v>
      </c>
      <c r="F7517" t="s">
        <v>24905</v>
      </c>
      <c r="G7517" t="s">
        <v>24906</v>
      </c>
      <c r="H7517" t="s">
        <v>24907</v>
      </c>
    </row>
    <row r="7518" spans="1:8">
      <c r="A7518" t="n">
        <v>7520</v>
      </c>
      <c r="B7518" t="s">
        <v>1</v>
      </c>
      <c r="C7518" s="1" t="n">
        <v>42157.02545138889</v>
      </c>
      <c r="D7518" t="s">
        <v>24908</v>
      </c>
      <c r="E7518" t="s">
        <v>7313</v>
      </c>
      <c r="F7518" t="s">
        <v>145</v>
      </c>
      <c r="G7518" t="s">
        <v>10996</v>
      </c>
      <c r="H7518" t="s">
        <v>24909</v>
      </c>
    </row>
    <row r="7519" spans="1:8">
      <c r="A7519" t="n">
        <v>7521</v>
      </c>
      <c r="B7519" t="s">
        <v>8</v>
      </c>
      <c r="C7519" s="1" t="n">
        <v>42275.08163194444</v>
      </c>
      <c r="D7519" t="s">
        <v>24910</v>
      </c>
      <c r="E7519" t="s">
        <v>24</v>
      </c>
      <c r="F7519" t="s">
        <v>25</v>
      </c>
      <c r="G7519" t="s">
        <v>24911</v>
      </c>
      <c r="H7519" t="s">
        <v>24912</v>
      </c>
    </row>
    <row r="7520" spans="1:8">
      <c r="A7520" t="n">
        <v>7522</v>
      </c>
      <c r="B7520" t="s">
        <v>8</v>
      </c>
      <c r="C7520" s="1" t="n">
        <v>40296.4806712963</v>
      </c>
      <c r="D7520" t="s">
        <v>24913</v>
      </c>
      <c r="E7520" t="s">
        <v>24914</v>
      </c>
      <c r="F7520" t="s">
        <v>283</v>
      </c>
      <c r="G7520" t="s">
        <v>24915</v>
      </c>
      <c r="H7520" t="s">
        <v>24916</v>
      </c>
    </row>
    <row r="7521" spans="1:8">
      <c r="A7521" t="n">
        <v>7523</v>
      </c>
      <c r="B7521" t="s">
        <v>8</v>
      </c>
      <c r="C7521" s="1" t="n">
        <v>42333.65409722222</v>
      </c>
      <c r="D7521" t="s">
        <v>24917</v>
      </c>
      <c r="E7521">
        <f>?utf-8?Q?S.=20Daniel=20Abraham=20Center=20for=20Middle=20East=20Peace?=
	&lt;info@centerpeace.org&gt;</f>
        <v/>
      </c>
      <c r="F7521" t="s">
        <v>52</v>
      </c>
      <c r="G7521">
        <f>?utf-8?Q?News=20Update=20=2D=20November=2025?=</f>
        <v/>
      </c>
      <c r="H7521" t="s">
        <v>24918</v>
      </c>
    </row>
    <row r="7522" spans="1:8">
      <c r="A7522" t="n">
        <v>7524</v>
      </c>
      <c r="B7522" t="s">
        <v>8</v>
      </c>
      <c r="C7522" s="1" t="n">
        <v>42018.13114583334</v>
      </c>
      <c r="D7522" t="s">
        <v>24919</v>
      </c>
      <c r="E7522" t="s">
        <v>323</v>
      </c>
      <c r="F7522" t="s">
        <v>2948</v>
      </c>
      <c r="G7522" t="s">
        <v>24920</v>
      </c>
      <c r="H7522" t="s">
        <v>24921</v>
      </c>
    </row>
    <row r="7523" spans="1:8">
      <c r="A7523" t="n">
        <v>7525</v>
      </c>
      <c r="B7523" t="s">
        <v>8</v>
      </c>
      <c r="C7523" s="1" t="n">
        <v>41806.02598379629</v>
      </c>
      <c r="D7523" t="s">
        <v>24922</v>
      </c>
      <c r="E7523" t="s">
        <v>25</v>
      </c>
      <c r="F7523" t="s">
        <v>9902</v>
      </c>
      <c r="G7523" t="s">
        <v>24923</v>
      </c>
      <c r="H7523" t="s">
        <v>24924</v>
      </c>
    </row>
    <row r="7524" spans="1:8">
      <c r="A7524" t="n">
        <v>7526</v>
      </c>
      <c r="B7524" t="s">
        <v>8</v>
      </c>
      <c r="C7524" s="1" t="n">
        <v>40133.71385416666</v>
      </c>
      <c r="D7524" t="s">
        <v>24925</v>
      </c>
      <c r="E7524" t="s">
        <v>2673</v>
      </c>
      <c r="F7524" t="s">
        <v>20</v>
      </c>
      <c r="G7524" t="s">
        <v>24926</v>
      </c>
      <c r="H7524" t="s">
        <v>24927</v>
      </c>
    </row>
    <row r="7525" spans="1:8">
      <c r="A7525" t="n">
        <v>7527</v>
      </c>
      <c r="B7525" t="s">
        <v>1</v>
      </c>
      <c r="C7525" s="1" t="n">
        <v>42206.78510416667</v>
      </c>
      <c r="D7525" t="s">
        <v>24928</v>
      </c>
      <c r="E7525" t="s">
        <v>266</v>
      </c>
      <c r="F7525" t="s">
        <v>10426</v>
      </c>
      <c r="G7525" t="s">
        <v>24466</v>
      </c>
      <c r="H7525" t="s">
        <v>24929</v>
      </c>
    </row>
    <row r="7526" spans="1:8">
      <c r="A7526" t="n">
        <v>7528</v>
      </c>
      <c r="B7526" t="s">
        <v>8</v>
      </c>
      <c r="C7526" s="1" t="n">
        <v>41775.37216435185</v>
      </c>
      <c r="D7526" t="s">
        <v>24930</v>
      </c>
      <c r="E7526" t="s">
        <v>25</v>
      </c>
      <c r="F7526" t="s">
        <v>6203</v>
      </c>
      <c r="G7526" t="s">
        <v>24931</v>
      </c>
      <c r="H7526" t="s">
        <v>24932</v>
      </c>
    </row>
    <row r="7527" spans="1:8">
      <c r="A7527" t="n">
        <v>7529</v>
      </c>
      <c r="B7527" t="s">
        <v>8</v>
      </c>
      <c r="C7527" s="1" t="n">
        <v>42271.82622685185</v>
      </c>
      <c r="D7527" t="s">
        <v>24933</v>
      </c>
      <c r="E7527" t="s">
        <v>25</v>
      </c>
      <c r="F7527" t="s">
        <v>24934</v>
      </c>
      <c r="G7527" t="s">
        <v>24935</v>
      </c>
      <c r="H7527" t="s">
        <v>24936</v>
      </c>
    </row>
    <row r="7528" spans="1:8">
      <c r="A7528" t="n">
        <v>7530</v>
      </c>
      <c r="B7528" t="s">
        <v>8</v>
      </c>
      <c r="C7528" s="1" t="n">
        <v>42344.87163194444</v>
      </c>
      <c r="D7528" t="s">
        <v>24937</v>
      </c>
      <c r="E7528" t="s">
        <v>25</v>
      </c>
      <c r="F7528" t="s">
        <v>381</v>
      </c>
      <c r="G7528" t="s">
        <v>24938</v>
      </c>
      <c r="H7528" t="s">
        <v>24939</v>
      </c>
    </row>
    <row r="7529" spans="1:8">
      <c r="A7529" t="n">
        <v>7531</v>
      </c>
      <c r="B7529" t="s">
        <v>8</v>
      </c>
      <c r="C7529" s="1" t="n">
        <v>42369.75243055556</v>
      </c>
      <c r="D7529" t="s">
        <v>24940</v>
      </c>
      <c r="E7529" t="s">
        <v>1593</v>
      </c>
      <c r="F7529" t="s">
        <v>1594</v>
      </c>
      <c r="G7529" t="s">
        <v>16714</v>
      </c>
      <c r="H7529" t="s">
        <v>24941</v>
      </c>
    </row>
    <row r="7530" spans="1:8">
      <c r="A7530" t="n">
        <v>7532</v>
      </c>
      <c r="B7530" t="s">
        <v>8</v>
      </c>
      <c r="C7530" s="1" t="n">
        <v>42136.64841435185</v>
      </c>
      <c r="D7530" t="s">
        <v>24942</v>
      </c>
      <c r="E7530" t="s">
        <v>20891</v>
      </c>
      <c r="F7530" t="s">
        <v>6619</v>
      </c>
      <c r="G7530" t="s">
        <v>24943</v>
      </c>
      <c r="H7530" t="s">
        <v>24944</v>
      </c>
    </row>
    <row r="7531" spans="1:8">
      <c r="A7531" t="n">
        <v>7533</v>
      </c>
      <c r="B7531" t="s">
        <v>8</v>
      </c>
      <c r="C7531" s="1" t="n">
        <v>42206.62638888889</v>
      </c>
      <c r="D7531" t="s">
        <v>24945</v>
      </c>
      <c r="E7531" t="s">
        <v>24946</v>
      </c>
      <c r="F7531" t="s">
        <v>52</v>
      </c>
      <c r="G7531" t="s">
        <v>24947</v>
      </c>
      <c r="H7531" t="s">
        <v>24948</v>
      </c>
    </row>
    <row r="7532" spans="1:8">
      <c r="A7532" t="n">
        <v>7534</v>
      </c>
      <c r="B7532" t="s">
        <v>8</v>
      </c>
      <c r="C7532" s="1" t="n">
        <v>41908.58556712963</v>
      </c>
      <c r="D7532" t="s">
        <v>24949</v>
      </c>
      <c r="E7532" t="s">
        <v>24950</v>
      </c>
      <c r="F7532" t="s">
        <v>52</v>
      </c>
      <c r="G7532" t="s">
        <v>24951</v>
      </c>
      <c r="H7532" t="s">
        <v>24952</v>
      </c>
    </row>
    <row r="7533" spans="1:8">
      <c r="A7533" t="n">
        <v>7535</v>
      </c>
      <c r="B7533" t="s">
        <v>1</v>
      </c>
      <c r="C7533" s="1" t="n">
        <v>42241.91056712963</v>
      </c>
      <c r="D7533" t="s">
        <v>24953</v>
      </c>
      <c r="E7533" t="s">
        <v>24</v>
      </c>
      <c r="F7533" t="s">
        <v>25</v>
      </c>
      <c r="G7533" t="s">
        <v>24954</v>
      </c>
      <c r="H7533" t="s">
        <v>24955</v>
      </c>
    </row>
    <row r="7534" spans="1:8">
      <c r="A7534" t="n">
        <v>7536</v>
      </c>
      <c r="B7534" t="s">
        <v>1</v>
      </c>
      <c r="C7534" s="1" t="n">
        <v>42188.81467592593</v>
      </c>
      <c r="D7534" t="s">
        <v>24956</v>
      </c>
      <c r="E7534" t="s">
        <v>6554</v>
      </c>
      <c r="F7534" t="s">
        <v>6747</v>
      </c>
      <c r="G7534" t="s">
        <v>12334</v>
      </c>
      <c r="H7534" t="s">
        <v>24957</v>
      </c>
    </row>
    <row r="7535" spans="1:8">
      <c r="A7535" t="n">
        <v>7537</v>
      </c>
      <c r="B7535" t="s">
        <v>8</v>
      </c>
      <c r="C7535" s="1" t="n">
        <v>40065.82549768518</v>
      </c>
      <c r="D7535" t="s">
        <v>24958</v>
      </c>
      <c r="E7535" t="s">
        <v>161</v>
      </c>
      <c r="F7535" t="s">
        <v>376</v>
      </c>
      <c r="G7535" t="s">
        <v>24959</v>
      </c>
      <c r="H7535" t="s">
        <v>24960</v>
      </c>
    </row>
    <row r="7536" spans="1:8">
      <c r="A7536" t="n">
        <v>7538</v>
      </c>
      <c r="B7536" t="s">
        <v>8</v>
      </c>
      <c r="C7536" s="1" t="n">
        <v>41180.59116898148</v>
      </c>
      <c r="D7536" t="s">
        <v>24961</v>
      </c>
      <c r="E7536" t="s">
        <v>7006</v>
      </c>
      <c r="F7536" t="s">
        <v>56</v>
      </c>
      <c r="G7536" t="s">
        <v>24962</v>
      </c>
      <c r="H7536" t="s">
        <v>24963</v>
      </c>
    </row>
    <row r="7537" spans="1:8">
      <c r="A7537" t="n">
        <v>7539</v>
      </c>
      <c r="B7537" t="s">
        <v>8</v>
      </c>
      <c r="C7537" s="1" t="n">
        <v>41827.73950231481</v>
      </c>
      <c r="D7537" t="s">
        <v>24964</v>
      </c>
      <c r="E7537" t="s">
        <v>12581</v>
      </c>
      <c r="F7537" t="s">
        <v>9689</v>
      </c>
      <c r="G7537" t="s">
        <v>24965</v>
      </c>
      <c r="H7537" t="s">
        <v>24966</v>
      </c>
    </row>
    <row r="7538" spans="1:8">
      <c r="A7538" t="n">
        <v>7540</v>
      </c>
      <c r="B7538" t="s">
        <v>8</v>
      </c>
      <c r="C7538" s="1" t="n">
        <v>42123.75603009259</v>
      </c>
      <c r="D7538" t="s">
        <v>24967</v>
      </c>
      <c r="E7538" t="s">
        <v>1506</v>
      </c>
      <c r="F7538" t="s">
        <v>1507</v>
      </c>
      <c r="G7538" t="s">
        <v>24968</v>
      </c>
      <c r="H7538" t="s">
        <v>24969</v>
      </c>
    </row>
    <row r="7539" spans="1:8">
      <c r="A7539" t="n">
        <v>7541</v>
      </c>
      <c r="B7539" t="s">
        <v>8</v>
      </c>
      <c r="C7539" s="1" t="n">
        <v>41987.6715625</v>
      </c>
      <c r="D7539" t="s">
        <v>24970</v>
      </c>
      <c r="E7539" t="s">
        <v>13982</v>
      </c>
      <c r="F7539" t="s">
        <v>25</v>
      </c>
      <c r="G7539" t="s">
        <v>24971</v>
      </c>
      <c r="H7539" t="s">
        <v>24972</v>
      </c>
    </row>
    <row r="7540" spans="1:8">
      <c r="A7540" t="n">
        <v>7542</v>
      </c>
      <c r="B7540" t="s">
        <v>8</v>
      </c>
      <c r="C7540" s="1" t="n">
        <v>42117.73789351852</v>
      </c>
      <c r="D7540" t="s">
        <v>24973</v>
      </c>
      <c r="E7540" t="s">
        <v>7608</v>
      </c>
      <c r="F7540" t="s">
        <v>24974</v>
      </c>
      <c r="G7540" t="s">
        <v>24975</v>
      </c>
      <c r="H7540" t="s">
        <v>24976</v>
      </c>
    </row>
    <row r="7541" spans="1:8">
      <c r="A7541" t="n">
        <v>7543</v>
      </c>
      <c r="B7541" t="s">
        <v>8</v>
      </c>
      <c r="C7541" s="1" t="n">
        <v>42387.9584375</v>
      </c>
      <c r="D7541" t="s">
        <v>24977</v>
      </c>
      <c r="E7541" t="s">
        <v>25</v>
      </c>
      <c r="F7541" t="s">
        <v>24978</v>
      </c>
      <c r="G7541" t="s">
        <v>24979</v>
      </c>
      <c r="H7541" t="s">
        <v>24980</v>
      </c>
    </row>
    <row r="7542" spans="1:8">
      <c r="A7542" t="n">
        <v>7544</v>
      </c>
      <c r="B7542" t="s">
        <v>8</v>
      </c>
      <c r="C7542" s="1" t="n">
        <v>41926.98608796296</v>
      </c>
      <c r="D7542" t="s">
        <v>24981</v>
      </c>
      <c r="E7542" t="s">
        <v>25</v>
      </c>
      <c r="F7542" t="s">
        <v>6988</v>
      </c>
      <c r="G7542" t="s">
        <v>24982</v>
      </c>
      <c r="H7542" t="s">
        <v>24983</v>
      </c>
    </row>
    <row r="7543" spans="1:8">
      <c r="A7543" t="n">
        <v>7545</v>
      </c>
      <c r="B7543" t="s">
        <v>1</v>
      </c>
      <c r="C7543" s="1" t="n">
        <v>42259.56211805555</v>
      </c>
      <c r="D7543" t="s">
        <v>24984</v>
      </c>
      <c r="E7543" t="s">
        <v>348</v>
      </c>
      <c r="F7543" t="s">
        <v>10426</v>
      </c>
      <c r="G7543" t="s"/>
      <c r="H7543" t="s">
        <v>24985</v>
      </c>
    </row>
    <row r="7544" spans="1:8">
      <c r="A7544" t="n">
        <v>7546</v>
      </c>
      <c r="B7544" t="s">
        <v>8</v>
      </c>
      <c r="C7544" s="1" t="n">
        <v>39512.49983796296</v>
      </c>
      <c r="D7544" t="s">
        <v>24986</v>
      </c>
      <c r="E7544" t="s">
        <v>24987</v>
      </c>
      <c r="F7544" t="s">
        <v>24988</v>
      </c>
      <c r="G7544" t="s">
        <v>24989</v>
      </c>
      <c r="H7544" t="s">
        <v>24990</v>
      </c>
    </row>
    <row r="7545" spans="1:8">
      <c r="A7545" t="n">
        <v>7547</v>
      </c>
      <c r="B7545" t="s">
        <v>8</v>
      </c>
      <c r="C7545" s="1" t="n">
        <v>42434.91995370371</v>
      </c>
      <c r="D7545" t="s">
        <v>24991</v>
      </c>
      <c r="E7545" t="s">
        <v>25</v>
      </c>
      <c r="F7545" t="s">
        <v>24992</v>
      </c>
      <c r="G7545" t="s">
        <v>24993</v>
      </c>
      <c r="H7545" t="s">
        <v>24994</v>
      </c>
    </row>
    <row r="7546" spans="1:8">
      <c r="A7546" t="n">
        <v>7548</v>
      </c>
      <c r="B7546" t="s">
        <v>8</v>
      </c>
      <c r="C7546" s="1" t="n">
        <v>41930.82571759259</v>
      </c>
      <c r="D7546" t="s">
        <v>24995</v>
      </c>
      <c r="E7546" t="s">
        <v>111</v>
      </c>
      <c r="F7546" t="s">
        <v>52</v>
      </c>
      <c r="G7546" t="s">
        <v>24996</v>
      </c>
      <c r="H7546" t="s">
        <v>24997</v>
      </c>
    </row>
    <row r="7547" spans="1:8">
      <c r="A7547" t="n">
        <v>7549</v>
      </c>
      <c r="B7547" t="s">
        <v>8</v>
      </c>
      <c r="C7547" s="1" t="n">
        <v>42286.72043981482</v>
      </c>
      <c r="D7547" t="s">
        <v>24998</v>
      </c>
      <c r="E7547" t="s">
        <v>7186</v>
      </c>
      <c r="F7547" t="s">
        <v>6810</v>
      </c>
      <c r="G7547" t="s">
        <v>24999</v>
      </c>
      <c r="H7547" t="s">
        <v>25000</v>
      </c>
    </row>
    <row r="7548" spans="1:8">
      <c r="A7548" t="n">
        <v>7550</v>
      </c>
      <c r="B7548" t="s">
        <v>1</v>
      </c>
      <c r="C7548" s="1" t="n">
        <v>41805.22929398148</v>
      </c>
      <c r="D7548" t="s">
        <v>25001</v>
      </c>
      <c r="E7548" t="s">
        <v>6547</v>
      </c>
      <c r="F7548" t="s">
        <v>25</v>
      </c>
      <c r="G7548" t="s">
        <v>25002</v>
      </c>
      <c r="H7548" t="s">
        <v>25003</v>
      </c>
    </row>
    <row r="7549" spans="1:8">
      <c r="A7549" t="n">
        <v>7551</v>
      </c>
      <c r="B7549" t="s">
        <v>8</v>
      </c>
      <c r="C7549" s="1" t="n">
        <v>42369.95747685185</v>
      </c>
      <c r="D7549" t="s">
        <v>25004</v>
      </c>
      <c r="E7549" t="s">
        <v>372</v>
      </c>
      <c r="F7549" t="s">
        <v>150</v>
      </c>
      <c r="G7549" t="s">
        <v>25005</v>
      </c>
      <c r="H7549" t="s">
        <v>25006</v>
      </c>
    </row>
    <row r="7550" spans="1:8">
      <c r="A7550" t="n">
        <v>7552</v>
      </c>
      <c r="B7550" t="s">
        <v>8</v>
      </c>
      <c r="C7550" s="1" t="n">
        <v>42179.69924768519</v>
      </c>
      <c r="D7550" t="s">
        <v>25007</v>
      </c>
      <c r="E7550" t="s">
        <v>18565</v>
      </c>
      <c r="F7550" t="s">
        <v>25008</v>
      </c>
      <c r="G7550" t="s">
        <v>18566</v>
      </c>
      <c r="H7550" t="s">
        <v>25009</v>
      </c>
    </row>
    <row r="7551" spans="1:8">
      <c r="A7551" t="n">
        <v>7553</v>
      </c>
      <c r="B7551" t="s">
        <v>1</v>
      </c>
      <c r="C7551" s="1" t="n">
        <v>42435.16114583334</v>
      </c>
      <c r="D7551" t="s">
        <v>25010</v>
      </c>
      <c r="E7551" t="s">
        <v>24</v>
      </c>
      <c r="F7551" t="s">
        <v>25</v>
      </c>
      <c r="G7551" t="s">
        <v>25011</v>
      </c>
      <c r="H7551" t="s">
        <v>25012</v>
      </c>
    </row>
    <row r="7552" spans="1:8">
      <c r="A7552" t="n">
        <v>7554</v>
      </c>
      <c r="B7552" t="s">
        <v>8</v>
      </c>
      <c r="C7552" s="1" t="n">
        <v>39822.69576388889</v>
      </c>
      <c r="D7552" t="s">
        <v>25013</v>
      </c>
      <c r="E7552" t="s">
        <v>25014</v>
      </c>
      <c r="F7552" t="s">
        <v>20</v>
      </c>
      <c r="G7552" t="s">
        <v>25015</v>
      </c>
      <c r="H7552" t="s">
        <v>25016</v>
      </c>
    </row>
    <row r="7553" spans="1:8">
      <c r="A7553" t="n">
        <v>7555</v>
      </c>
      <c r="B7553" t="s">
        <v>8</v>
      </c>
      <c r="C7553" s="1" t="n">
        <v>42126.10391203704</v>
      </c>
      <c r="D7553" t="s">
        <v>25017</v>
      </c>
      <c r="E7553" t="s">
        <v>21595</v>
      </c>
      <c r="F7553" t="s">
        <v>25</v>
      </c>
      <c r="G7553" t="s">
        <v>25018</v>
      </c>
      <c r="H7553" t="s">
        <v>25019</v>
      </c>
    </row>
    <row r="7554" spans="1:8">
      <c r="A7554" t="n">
        <v>7556</v>
      </c>
      <c r="B7554" t="s">
        <v>8</v>
      </c>
      <c r="C7554" s="1" t="n">
        <v>41649.06379629629</v>
      </c>
      <c r="D7554" t="s">
        <v>25020</v>
      </c>
      <c r="E7554" t="s">
        <v>25</v>
      </c>
      <c r="F7554" t="s">
        <v>25021</v>
      </c>
      <c r="G7554" t="s">
        <v>25022</v>
      </c>
      <c r="H7554" t="s">
        <v>25023</v>
      </c>
    </row>
    <row r="7555" spans="1:8">
      <c r="A7555" t="n">
        <v>7557</v>
      </c>
      <c r="B7555" t="s">
        <v>8</v>
      </c>
      <c r="C7555" s="1" t="n">
        <v>42317.95961805555</v>
      </c>
      <c r="D7555" t="s">
        <v>25024</v>
      </c>
      <c r="E7555" t="s">
        <v>25025</v>
      </c>
      <c r="F7555" t="s">
        <v>25</v>
      </c>
      <c r="G7555" t="s">
        <v>25026</v>
      </c>
      <c r="H7555" t="s">
        <v>25027</v>
      </c>
    </row>
    <row r="7556" spans="1:8">
      <c r="A7556" t="n">
        <v>7558</v>
      </c>
      <c r="B7556" t="s">
        <v>1</v>
      </c>
      <c r="C7556" s="1" t="n">
        <v>42383.7962962963</v>
      </c>
      <c r="D7556" t="s">
        <v>25028</v>
      </c>
      <c r="E7556" t="s">
        <v>348</v>
      </c>
      <c r="F7556" t="s">
        <v>25</v>
      </c>
      <c r="G7556" t="s">
        <v>13516</v>
      </c>
      <c r="H7556" t="s">
        <v>25029</v>
      </c>
    </row>
    <row r="7557" spans="1:8">
      <c r="A7557" t="n">
        <v>7559</v>
      </c>
      <c r="B7557" t="s">
        <v>8</v>
      </c>
      <c r="C7557" s="1" t="n">
        <v>42098.59605324074</v>
      </c>
      <c r="D7557" t="s">
        <v>25030</v>
      </c>
      <c r="E7557" t="s">
        <v>4949</v>
      </c>
      <c r="F7557" t="s">
        <v>25031</v>
      </c>
      <c r="G7557" t="s">
        <v>25032</v>
      </c>
      <c r="H7557" t="s">
        <v>25033</v>
      </c>
    </row>
    <row r="7558" spans="1:8">
      <c r="A7558" t="n">
        <v>7560</v>
      </c>
      <c r="B7558" t="s">
        <v>8</v>
      </c>
      <c r="C7558" s="1" t="n">
        <v>42277.06063657408</v>
      </c>
      <c r="D7558" t="s">
        <v>25034</v>
      </c>
      <c r="E7558" t="s">
        <v>10485</v>
      </c>
      <c r="F7558" t="s">
        <v>25</v>
      </c>
      <c r="G7558" t="s">
        <v>25035</v>
      </c>
      <c r="H7558" t="s">
        <v>25036</v>
      </c>
    </row>
    <row r="7559" spans="1:8">
      <c r="A7559" t="n">
        <v>7561</v>
      </c>
      <c r="B7559" t="s">
        <v>8</v>
      </c>
      <c r="C7559" s="1" t="n">
        <v>42077.69539351852</v>
      </c>
      <c r="D7559" t="s">
        <v>25037</v>
      </c>
      <c r="E7559" t="s">
        <v>29</v>
      </c>
      <c r="F7559" t="s">
        <v>25038</v>
      </c>
      <c r="G7559" t="s">
        <v>25039</v>
      </c>
      <c r="H7559" t="s">
        <v>25040</v>
      </c>
    </row>
    <row r="7560" spans="1:8">
      <c r="A7560" t="n">
        <v>7562</v>
      </c>
      <c r="B7560" t="s">
        <v>8</v>
      </c>
      <c r="C7560" s="1" t="n">
        <v>39665.59435185185</v>
      </c>
      <c r="D7560" t="s">
        <v>25041</v>
      </c>
      <c r="E7560" t="s">
        <v>5662</v>
      </c>
      <c r="F7560" t="s">
        <v>283</v>
      </c>
      <c r="G7560" t="s">
        <v>25042</v>
      </c>
      <c r="H7560" t="s">
        <v>25043</v>
      </c>
    </row>
    <row r="7561" spans="1:8">
      <c r="A7561" t="n">
        <v>7563</v>
      </c>
      <c r="B7561" t="s">
        <v>8</v>
      </c>
      <c r="C7561" s="1" t="n">
        <v>42261.75221064815</v>
      </c>
      <c r="D7561" t="s">
        <v>25044</v>
      </c>
      <c r="E7561" t="s">
        <v>25045</v>
      </c>
      <c r="F7561" t="s">
        <v>25</v>
      </c>
      <c r="G7561" t="s">
        <v>12651</v>
      </c>
      <c r="H7561" t="s">
        <v>25046</v>
      </c>
    </row>
    <row r="7562" spans="1:8">
      <c r="A7562" t="n">
        <v>7564</v>
      </c>
      <c r="B7562" t="s">
        <v>8</v>
      </c>
      <c r="C7562" s="1" t="n">
        <v>42285.86069444445</v>
      </c>
      <c r="D7562" t="s">
        <v>25047</v>
      </c>
      <c r="E7562" t="s">
        <v>25048</v>
      </c>
      <c r="F7562" t="s">
        <v>555</v>
      </c>
      <c r="G7562" t="s">
        <v>25049</v>
      </c>
      <c r="H7562" t="s">
        <v>25050</v>
      </c>
    </row>
    <row r="7563" spans="1:8">
      <c r="A7563" t="n">
        <v>7565</v>
      </c>
      <c r="B7563" t="s">
        <v>1</v>
      </c>
      <c r="C7563" s="1" t="n">
        <v>42369.89085648148</v>
      </c>
      <c r="D7563" t="s">
        <v>25051</v>
      </c>
      <c r="E7563" t="s">
        <v>8978</v>
      </c>
      <c r="F7563" t="s">
        <v>56</v>
      </c>
      <c r="G7563" t="s">
        <v>25052</v>
      </c>
      <c r="H7563" t="s">
        <v>25053</v>
      </c>
    </row>
    <row r="7564" spans="1:8">
      <c r="A7564" t="n">
        <v>7566</v>
      </c>
      <c r="B7564" t="s">
        <v>8</v>
      </c>
      <c r="C7564" s="1" t="n">
        <v>41915.43679398148</v>
      </c>
      <c r="D7564" t="s">
        <v>25054</v>
      </c>
      <c r="E7564" t="s">
        <v>25</v>
      </c>
      <c r="F7564" t="s">
        <v>6203</v>
      </c>
      <c r="G7564" t="s">
        <v>25055</v>
      </c>
      <c r="H7564" t="s">
        <v>25056</v>
      </c>
    </row>
    <row r="7565" spans="1:8">
      <c r="A7565" t="n">
        <v>7567</v>
      </c>
      <c r="B7565" t="s">
        <v>8</v>
      </c>
      <c r="C7565" s="1" t="n">
        <v>42389.93935185186</v>
      </c>
      <c r="D7565" t="s">
        <v>25057</v>
      </c>
      <c r="E7565" t="s">
        <v>11683</v>
      </c>
      <c r="F7565" t="s">
        <v>4078</v>
      </c>
      <c r="G7565" t="s">
        <v>25058</v>
      </c>
      <c r="H7565" t="s">
        <v>25059</v>
      </c>
    </row>
    <row r="7566" spans="1:8">
      <c r="A7566" t="n">
        <v>7568</v>
      </c>
      <c r="B7566" t="s">
        <v>8</v>
      </c>
      <c r="C7566" s="1" t="n">
        <v>41632.75387731481</v>
      </c>
      <c r="D7566" t="s">
        <v>25060</v>
      </c>
      <c r="E7566" t="s">
        <v>22642</v>
      </c>
      <c r="F7566" t="s">
        <v>376</v>
      </c>
      <c r="G7566" t="s">
        <v>25061</v>
      </c>
      <c r="H7566" t="s">
        <v>25062</v>
      </c>
    </row>
    <row r="7567" spans="1:8">
      <c r="A7567" t="n">
        <v>7569</v>
      </c>
      <c r="B7567" t="s">
        <v>8</v>
      </c>
      <c r="C7567" s="1" t="n">
        <v>42300.80266203704</v>
      </c>
      <c r="D7567" t="s">
        <v>25063</v>
      </c>
      <c r="E7567" t="s">
        <v>24090</v>
      </c>
      <c r="F7567" t="s">
        <v>52</v>
      </c>
      <c r="G7567">
        <f>?UTF-8?B?UmVtaW5kZXIgdG8gUlNWUCB0byBBbWVyaWNhIEFzY2VuZGFudCBCb29rIFBhcnR5Li4uLg==?=</f>
        <v/>
      </c>
      <c r="H7567" t="s">
        <v>25064</v>
      </c>
    </row>
    <row r="7568" spans="1:8">
      <c r="A7568" t="n">
        <v>7570</v>
      </c>
      <c r="B7568" t="s">
        <v>8</v>
      </c>
      <c r="C7568" s="1" t="n">
        <v>39498.13017361111</v>
      </c>
      <c r="D7568" t="s">
        <v>25065</v>
      </c>
      <c r="E7568" t="s">
        <v>376</v>
      </c>
      <c r="F7568" t="s">
        <v>25066</v>
      </c>
      <c r="G7568" t="s">
        <v>13405</v>
      </c>
      <c r="H7568" t="s">
        <v>25067</v>
      </c>
    </row>
    <row r="7569" spans="1:8">
      <c r="A7569" t="n">
        <v>7571</v>
      </c>
      <c r="B7569" t="s">
        <v>1</v>
      </c>
      <c r="C7569" s="1" t="n">
        <v>42107.90665509259</v>
      </c>
      <c r="D7569" t="s">
        <v>25068</v>
      </c>
      <c r="E7569" t="s">
        <v>2099</v>
      </c>
      <c r="F7569" t="s">
        <v>25</v>
      </c>
      <c r="G7569" t="s">
        <v>25069</v>
      </c>
      <c r="H7569" t="s">
        <v>25070</v>
      </c>
    </row>
    <row r="7570" spans="1:8">
      <c r="A7570" t="n">
        <v>7572</v>
      </c>
      <c r="B7570" t="s">
        <v>8</v>
      </c>
      <c r="C7570" s="1" t="n">
        <v>39768.71709490741</v>
      </c>
      <c r="D7570" t="s">
        <v>25071</v>
      </c>
      <c r="E7570" t="s">
        <v>10681</v>
      </c>
      <c r="F7570" t="s">
        <v>25072</v>
      </c>
      <c r="G7570" t="s">
        <v>8200</v>
      </c>
      <c r="H7570" t="s">
        <v>25073</v>
      </c>
    </row>
    <row r="7571" spans="1:8">
      <c r="A7571" t="n">
        <v>7573</v>
      </c>
      <c r="B7571" t="s">
        <v>1</v>
      </c>
      <c r="C7571" s="1" t="n">
        <v>42296.93795138889</v>
      </c>
      <c r="D7571" t="s">
        <v>25074</v>
      </c>
      <c r="E7571" t="s">
        <v>5415</v>
      </c>
      <c r="F7571" t="s">
        <v>6747</v>
      </c>
      <c r="G7571" t="s">
        <v>25075</v>
      </c>
      <c r="H7571" t="s">
        <v>25076</v>
      </c>
    </row>
    <row r="7572" spans="1:8">
      <c r="A7572" t="n">
        <v>7574</v>
      </c>
      <c r="B7572" t="s">
        <v>1</v>
      </c>
      <c r="C7572" s="1" t="n">
        <v>42153.74783564815</v>
      </c>
      <c r="D7572" t="s">
        <v>25077</v>
      </c>
      <c r="E7572" t="s">
        <v>2099</v>
      </c>
      <c r="F7572" t="s">
        <v>9928</v>
      </c>
      <c r="G7572" t="s">
        <v>25078</v>
      </c>
      <c r="H7572" t="s">
        <v>25079</v>
      </c>
    </row>
    <row r="7573" spans="1:8">
      <c r="A7573" t="n">
        <v>7575</v>
      </c>
      <c r="B7573" t="s">
        <v>8</v>
      </c>
      <c r="C7573" s="1" t="n">
        <v>42330.75381944444</v>
      </c>
      <c r="D7573" t="s">
        <v>25080</v>
      </c>
      <c r="E7573" t="s">
        <v>25</v>
      </c>
      <c r="F7573" t="s">
        <v>25081</v>
      </c>
      <c r="G7573" t="s">
        <v>25082</v>
      </c>
      <c r="H7573" t="s">
        <v>25083</v>
      </c>
    </row>
    <row r="7574" spans="1:8">
      <c r="A7574" t="n">
        <v>7576</v>
      </c>
      <c r="B7574" t="s">
        <v>1</v>
      </c>
      <c r="C7574" s="1" t="n">
        <v>42292.78365740741</v>
      </c>
      <c r="D7574" t="s">
        <v>25084</v>
      </c>
      <c r="E7574" t="s">
        <v>348</v>
      </c>
      <c r="F7574" t="s">
        <v>6203</v>
      </c>
      <c r="G7574" t="s">
        <v>25085</v>
      </c>
      <c r="H7574" t="s">
        <v>25086</v>
      </c>
    </row>
    <row r="7575" spans="1:8">
      <c r="A7575" t="n">
        <v>7577</v>
      </c>
      <c r="B7575" t="s">
        <v>8</v>
      </c>
      <c r="C7575" s="1" t="n">
        <v>42427.31619212963</v>
      </c>
      <c r="D7575" t="s">
        <v>25087</v>
      </c>
      <c r="E7575">
        <f>?utf-8?Q?FEPS=20Europe?= &lt;info@feps-europe.eu&gt;</f>
        <v/>
      </c>
      <c r="F7575" t="s">
        <v>52</v>
      </c>
      <c r="G7575">
        <f>?utf-8?Q?Opinion=20piece=20=22D=E2=80=99Alema=2DRamadan=22=20on=20Islam=20in=20Europe=20and=20the=20refugee=20situation=C2=A0?=</f>
        <v/>
      </c>
      <c r="H7575" t="s">
        <v>25088</v>
      </c>
    </row>
    <row r="7576" spans="1:8">
      <c r="A7576" t="n">
        <v>7578</v>
      </c>
      <c r="B7576" t="s">
        <v>8</v>
      </c>
      <c r="C7576" s="1" t="n">
        <v>41151.32429398148</v>
      </c>
      <c r="D7576" t="s">
        <v>25089</v>
      </c>
      <c r="E7576" t="s">
        <v>18425</v>
      </c>
      <c r="F7576" t="s">
        <v>25</v>
      </c>
      <c r="G7576" t="s">
        <v>25090</v>
      </c>
      <c r="H7576" t="s">
        <v>25091</v>
      </c>
    </row>
    <row r="7577" spans="1:8">
      <c r="A7577" t="n">
        <v>7579</v>
      </c>
      <c r="B7577" t="s">
        <v>8</v>
      </c>
      <c r="C7577" s="1" t="n">
        <v>42204.92417824074</v>
      </c>
      <c r="D7577" t="s">
        <v>25092</v>
      </c>
      <c r="E7577" t="s">
        <v>2479</v>
      </c>
      <c r="F7577" t="s">
        <v>25093</v>
      </c>
      <c r="G7577" t="s">
        <v>25094</v>
      </c>
      <c r="H7577" t="s">
        <v>25095</v>
      </c>
    </row>
    <row r="7578" spans="1:8">
      <c r="A7578" t="n">
        <v>7580</v>
      </c>
      <c r="B7578" t="s">
        <v>8</v>
      </c>
      <c r="C7578" s="1" t="n">
        <v>39650.64179398148</v>
      </c>
      <c r="D7578" t="s">
        <v>25096</v>
      </c>
      <c r="E7578" t="s">
        <v>489</v>
      </c>
      <c r="F7578" t="s">
        <v>283</v>
      </c>
      <c r="G7578" t="s">
        <v>25097</v>
      </c>
      <c r="H7578" t="s">
        <v>25098</v>
      </c>
    </row>
    <row r="7579" spans="1:8">
      <c r="A7579" t="n">
        <v>7581</v>
      </c>
      <c r="B7579" t="s">
        <v>1</v>
      </c>
      <c r="C7579" s="1" t="n">
        <v>42168.6553587963</v>
      </c>
      <c r="D7579" t="s">
        <v>25099</v>
      </c>
      <c r="E7579" t="s">
        <v>8126</v>
      </c>
      <c r="F7579" t="s">
        <v>25</v>
      </c>
      <c r="G7579" t="s">
        <v>25100</v>
      </c>
      <c r="H7579" t="s">
        <v>25101</v>
      </c>
    </row>
    <row r="7580" spans="1:8">
      <c r="A7580" t="n">
        <v>7582</v>
      </c>
      <c r="B7580" t="s">
        <v>1</v>
      </c>
      <c r="C7580" s="1" t="n">
        <v>42237.10215277778</v>
      </c>
      <c r="D7580" t="s">
        <v>25102</v>
      </c>
      <c r="E7580" t="s">
        <v>9560</v>
      </c>
      <c r="F7580" t="s">
        <v>25</v>
      </c>
      <c r="G7580" t="s">
        <v>25103</v>
      </c>
      <c r="H7580" t="s">
        <v>25104</v>
      </c>
    </row>
    <row r="7581" spans="1:8">
      <c r="A7581" t="n">
        <v>7583</v>
      </c>
      <c r="B7581" t="s">
        <v>8</v>
      </c>
      <c r="C7581" s="1" t="n">
        <v>40350.02961805555</v>
      </c>
      <c r="D7581" t="s">
        <v>25105</v>
      </c>
      <c r="E7581" t="s">
        <v>11185</v>
      </c>
      <c r="F7581" t="s">
        <v>25106</v>
      </c>
      <c r="G7581" t="s">
        <v>25107</v>
      </c>
      <c r="H7581" t="s">
        <v>25108</v>
      </c>
    </row>
    <row r="7582" spans="1:8">
      <c r="A7582" t="n">
        <v>7584</v>
      </c>
      <c r="B7582" t="s">
        <v>1</v>
      </c>
      <c r="C7582" s="1" t="n">
        <v>42207.96565972222</v>
      </c>
      <c r="D7582" t="s">
        <v>25109</v>
      </c>
      <c r="E7582" t="s">
        <v>225</v>
      </c>
      <c r="F7582" t="s">
        <v>2532</v>
      </c>
      <c r="G7582" t="s">
        <v>25110</v>
      </c>
      <c r="H7582" t="s">
        <v>25111</v>
      </c>
    </row>
    <row r="7583" spans="1:8">
      <c r="A7583" t="n">
        <v>7585</v>
      </c>
      <c r="B7583" t="s">
        <v>8</v>
      </c>
      <c r="C7583" s="1" t="n">
        <v>39624.92493055556</v>
      </c>
      <c r="D7583" t="s">
        <v>25112</v>
      </c>
      <c r="E7583" t="s">
        <v>1534</v>
      </c>
      <c r="F7583" t="s">
        <v>25113</v>
      </c>
      <c r="G7583" t="s">
        <v>25114</v>
      </c>
      <c r="H7583" t="s">
        <v>25115</v>
      </c>
    </row>
    <row r="7584" spans="1:8">
      <c r="A7584" t="n">
        <v>7586</v>
      </c>
      <c r="B7584" t="s">
        <v>8</v>
      </c>
      <c r="C7584" s="1" t="n">
        <v>42344.55307870371</v>
      </c>
      <c r="D7584" t="s">
        <v>25116</v>
      </c>
      <c r="E7584" t="s">
        <v>1233</v>
      </c>
      <c r="F7584" t="s">
        <v>22924</v>
      </c>
      <c r="G7584" t="s">
        <v>25117</v>
      </c>
      <c r="H7584" t="s">
        <v>25118</v>
      </c>
    </row>
    <row r="7585" spans="1:8">
      <c r="A7585" t="n">
        <v>7587</v>
      </c>
      <c r="B7585" t="s">
        <v>8</v>
      </c>
      <c r="C7585" s="1" t="n">
        <v>42269.67011574074</v>
      </c>
      <c r="D7585" t="s">
        <v>25119</v>
      </c>
      <c r="E7585">
        <f>?utf-8?Q?EnergyEfficiencyMarkets.com?=
	&lt;newsletter@energyefficiencymarkets.com&gt;</f>
        <v/>
      </c>
      <c r="F7585" t="s">
        <v>52</v>
      </c>
      <c r="G7585">
        <f>?utf-8?Q?Posts=20from=20Energy=20Efficiency=20Markets=20for=2009=2F22=2F2015?=</f>
        <v/>
      </c>
      <c r="H7585" t="s">
        <v>25120</v>
      </c>
    </row>
    <row r="7586" spans="1:8">
      <c r="A7586" t="n">
        <v>7588</v>
      </c>
      <c r="B7586" t="s">
        <v>8</v>
      </c>
      <c r="C7586" s="1" t="n">
        <v>42398.83498842592</v>
      </c>
      <c r="D7586" t="s">
        <v>25121</v>
      </c>
      <c r="E7586" t="s">
        <v>25</v>
      </c>
      <c r="F7586" t="s">
        <v>25122</v>
      </c>
      <c r="G7586" t="s">
        <v>8628</v>
      </c>
      <c r="H7586" t="s">
        <v>25123</v>
      </c>
    </row>
    <row r="7587" spans="1:8">
      <c r="A7587" t="n">
        <v>7589</v>
      </c>
      <c r="B7587" t="s">
        <v>8</v>
      </c>
      <c r="C7587" s="1" t="n">
        <v>42310.32061342592</v>
      </c>
      <c r="D7587" t="s">
        <v>25124</v>
      </c>
      <c r="E7587">
        <f>?utf-8?Q?The=20Summit=20Committee?= &lt;knowledgesummits@gmail.com&gt;</f>
        <v/>
      </c>
      <c r="F7587" t="s">
        <v>52</v>
      </c>
      <c r="G7587">
        <f>?utf-8?Q?Listen=20to=20The=20Who=27s=20Who=20of=20The=20Indian=20M&amp;E=20Legal=20Industry=20on=2020th=20Nov=2C=20New=20Delhi?=</f>
        <v/>
      </c>
      <c r="H7587" t="s">
        <v>25125</v>
      </c>
    </row>
    <row r="7588" spans="1:8">
      <c r="A7588" t="n">
        <v>7590</v>
      </c>
      <c r="B7588" t="s">
        <v>8</v>
      </c>
      <c r="C7588" s="1" t="n">
        <v>41249.79872685186</v>
      </c>
      <c r="D7588" t="s">
        <v>25126</v>
      </c>
      <c r="E7588" t="s">
        <v>1670</v>
      </c>
      <c r="F7588" t="s">
        <v>56</v>
      </c>
      <c r="G7588" t="s">
        <v>25127</v>
      </c>
      <c r="H7588" t="s">
        <v>25128</v>
      </c>
    </row>
    <row r="7589" spans="1:8">
      <c r="A7589" t="n">
        <v>7591</v>
      </c>
      <c r="B7589" t="s">
        <v>1</v>
      </c>
      <c r="C7589" s="1" t="n">
        <v>42405.22524305555</v>
      </c>
      <c r="D7589" t="s">
        <v>25129</v>
      </c>
      <c r="E7589" t="s">
        <v>381</v>
      </c>
      <c r="F7589" t="s">
        <v>13226</v>
      </c>
      <c r="G7589" t="s">
        <v>15537</v>
      </c>
      <c r="H7589" t="s">
        <v>25130</v>
      </c>
    </row>
    <row r="7590" spans="1:8">
      <c r="A7590" t="n">
        <v>7592</v>
      </c>
      <c r="B7590" t="s">
        <v>8</v>
      </c>
      <c r="C7590" s="1" t="n">
        <v>41828.52689814815</v>
      </c>
      <c r="D7590" t="s">
        <v>25131</v>
      </c>
      <c r="E7590" t="s">
        <v>179</v>
      </c>
      <c r="F7590" t="s">
        <v>25132</v>
      </c>
      <c r="G7590" t="s">
        <v>25133</v>
      </c>
      <c r="H7590" t="s">
        <v>25134</v>
      </c>
    </row>
    <row r="7591" spans="1:8">
      <c r="A7591" t="n">
        <v>7593</v>
      </c>
      <c r="B7591" t="s">
        <v>8</v>
      </c>
      <c r="C7591" s="1" t="n">
        <v>42083.7390625</v>
      </c>
      <c r="D7591" t="s">
        <v>25135</v>
      </c>
      <c r="E7591" t="s">
        <v>25</v>
      </c>
      <c r="F7591" t="s">
        <v>25136</v>
      </c>
      <c r="G7591" t="s">
        <v>19516</v>
      </c>
      <c r="H7591" t="s">
        <v>25137</v>
      </c>
    </row>
    <row r="7592" spans="1:8">
      <c r="A7592" t="n">
        <v>7594</v>
      </c>
      <c r="B7592" t="s">
        <v>8</v>
      </c>
      <c r="C7592" s="1" t="n">
        <v>39477.66590277778</v>
      </c>
      <c r="D7592" t="s">
        <v>25138</v>
      </c>
      <c r="E7592" t="s">
        <v>10514</v>
      </c>
      <c r="F7592" t="s">
        <v>376</v>
      </c>
      <c r="G7592" t="s">
        <v>25139</v>
      </c>
      <c r="H7592" t="s">
        <v>25140</v>
      </c>
    </row>
    <row r="7593" spans="1:8">
      <c r="A7593" t="n">
        <v>7595</v>
      </c>
      <c r="B7593" t="s">
        <v>8</v>
      </c>
      <c r="C7593" s="1" t="n">
        <v>42088.09730324074</v>
      </c>
      <c r="D7593" t="s">
        <v>25141</v>
      </c>
      <c r="E7593" t="s">
        <v>25142</v>
      </c>
      <c r="F7593" t="s">
        <v>25142</v>
      </c>
      <c r="G7593" t="s">
        <v>25143</v>
      </c>
      <c r="H7593" t="s">
        <v>25144</v>
      </c>
    </row>
    <row r="7594" spans="1:8">
      <c r="A7594" t="n">
        <v>7596</v>
      </c>
      <c r="B7594" t="s">
        <v>8</v>
      </c>
      <c r="C7594" s="1" t="n">
        <v>41807.58699074074</v>
      </c>
      <c r="D7594" t="s">
        <v>25145</v>
      </c>
      <c r="E7594" t="s">
        <v>11839</v>
      </c>
      <c r="F7594" t="s">
        <v>56</v>
      </c>
      <c r="G7594">
        <f>?utf-8?B?UkU6IEZ3ZDogTmV3cyBBbGVydDog4oCLT2JhbWEgdG8gdmFzdGx5IGV4cGFu?=
 =?utf-8?Q?d_Pacific_Ocean_sanctuaries?=</f>
        <v/>
      </c>
      <c r="H7594" t="s">
        <v>25146</v>
      </c>
    </row>
    <row r="7595" spans="1:8">
      <c r="A7595" t="n">
        <v>7597</v>
      </c>
      <c r="B7595" t="s">
        <v>8</v>
      </c>
      <c r="C7595" s="1" t="n">
        <v>40585.67828703704</v>
      </c>
      <c r="D7595" t="s">
        <v>25147</v>
      </c>
      <c r="E7595" t="s">
        <v>22642</v>
      </c>
      <c r="F7595" t="s">
        <v>56</v>
      </c>
      <c r="G7595" t="s">
        <v>25148</v>
      </c>
      <c r="H7595" t="s">
        <v>25149</v>
      </c>
    </row>
    <row r="7596" spans="1:8">
      <c r="A7596" t="n">
        <v>7598</v>
      </c>
      <c r="B7596" t="s">
        <v>8</v>
      </c>
      <c r="C7596" s="1" t="n">
        <v>42178.66700231482</v>
      </c>
      <c r="D7596" t="s">
        <v>25150</v>
      </c>
      <c r="E7596" t="s">
        <v>25</v>
      </c>
      <c r="F7596" t="s">
        <v>14175</v>
      </c>
      <c r="G7596" t="s">
        <v>25151</v>
      </c>
      <c r="H7596" t="s">
        <v>25152</v>
      </c>
    </row>
    <row r="7597" spans="1:8">
      <c r="A7597" t="n">
        <v>7599</v>
      </c>
      <c r="B7597" t="s">
        <v>1</v>
      </c>
      <c r="C7597" s="1" t="n">
        <v>41984.07219907407</v>
      </c>
      <c r="D7597" t="s">
        <v>25153</v>
      </c>
      <c r="E7597" t="s">
        <v>6203</v>
      </c>
      <c r="F7597" t="s">
        <v>25</v>
      </c>
      <c r="G7597" t="s">
        <v>20554</v>
      </c>
      <c r="H7597" t="s">
        <v>25154</v>
      </c>
    </row>
    <row r="7598" spans="1:8">
      <c r="A7598" t="n">
        <v>7600</v>
      </c>
      <c r="B7598" t="s">
        <v>8</v>
      </c>
      <c r="C7598" s="1" t="n">
        <v>40234.65582175926</v>
      </c>
      <c r="D7598" t="s">
        <v>25155</v>
      </c>
      <c r="E7598" t="s">
        <v>7006</v>
      </c>
      <c r="F7598" t="s">
        <v>56</v>
      </c>
      <c r="G7598" t="s">
        <v>25156</v>
      </c>
      <c r="H7598" t="s">
        <v>25157</v>
      </c>
    </row>
    <row r="7599" spans="1:8">
      <c r="A7599" t="n">
        <v>7601</v>
      </c>
      <c r="B7599" t="s">
        <v>8</v>
      </c>
      <c r="C7599" s="1" t="n">
        <v>39684.77590277778</v>
      </c>
      <c r="D7599" t="s">
        <v>25158</v>
      </c>
      <c r="E7599" t="s">
        <v>376</v>
      </c>
      <c r="F7599" t="s">
        <v>23058</v>
      </c>
      <c r="G7599" t="s">
        <v>25159</v>
      </c>
      <c r="H7599" t="s">
        <v>25160</v>
      </c>
    </row>
    <row r="7600" spans="1:8">
      <c r="A7600" t="n">
        <v>7602</v>
      </c>
      <c r="B7600" t="s">
        <v>8</v>
      </c>
      <c r="C7600" s="1" t="n">
        <v>42326.72519675926</v>
      </c>
      <c r="D7600" t="s">
        <v>25161</v>
      </c>
      <c r="E7600" t="s">
        <v>6073</v>
      </c>
      <c r="F7600" t="s">
        <v>56</v>
      </c>
      <c r="G7600" t="s">
        <v>25162</v>
      </c>
      <c r="H7600" t="s">
        <v>25163</v>
      </c>
    </row>
    <row r="7601" spans="1:8">
      <c r="A7601" t="n">
        <v>7603</v>
      </c>
      <c r="B7601" t="s">
        <v>8</v>
      </c>
      <c r="C7601" s="1" t="n">
        <v>42353.05501157408</v>
      </c>
      <c r="D7601" t="s">
        <v>25164</v>
      </c>
      <c r="E7601" t="s">
        <v>7254</v>
      </c>
      <c r="F7601" t="s">
        <v>25165</v>
      </c>
      <c r="G7601" t="s">
        <v>25166</v>
      </c>
      <c r="H7601" t="s">
        <v>25167</v>
      </c>
    </row>
    <row r="7602" spans="1:8">
      <c r="A7602" t="n">
        <v>7604</v>
      </c>
      <c r="B7602" t="s">
        <v>8</v>
      </c>
      <c r="C7602" s="1" t="n">
        <v>41885.91443287037</v>
      </c>
      <c r="D7602" t="s">
        <v>25168</v>
      </c>
      <c r="E7602" t="s">
        <v>67</v>
      </c>
      <c r="F7602" t="s">
        <v>68</v>
      </c>
      <c r="G7602" t="s">
        <v>25169</v>
      </c>
      <c r="H7602" t="s">
        <v>25170</v>
      </c>
    </row>
    <row r="7603" spans="1:8">
      <c r="A7603" t="n">
        <v>7605</v>
      </c>
      <c r="B7603" t="s">
        <v>8</v>
      </c>
      <c r="C7603" s="1" t="n">
        <v>42223.62091435185</v>
      </c>
      <c r="D7603" t="s">
        <v>25171</v>
      </c>
      <c r="E7603" t="s">
        <v>828</v>
      </c>
      <c r="F7603" t="s">
        <v>25172</v>
      </c>
      <c r="G7603" t="s">
        <v>25173</v>
      </c>
      <c r="H7603" t="s">
        <v>25174</v>
      </c>
    </row>
    <row r="7604" spans="1:8">
      <c r="A7604" t="n">
        <v>7606</v>
      </c>
      <c r="B7604" t="s">
        <v>8</v>
      </c>
      <c r="C7604" s="1" t="n">
        <v>42353.99524305556</v>
      </c>
      <c r="D7604" t="s">
        <v>25175</v>
      </c>
      <c r="E7604" t="s">
        <v>319</v>
      </c>
      <c r="F7604" t="s">
        <v>25</v>
      </c>
      <c r="G7604" t="s">
        <v>25176</v>
      </c>
      <c r="H7604" t="s">
        <v>25177</v>
      </c>
    </row>
    <row r="7605" spans="1:8">
      <c r="A7605" t="n">
        <v>7607</v>
      </c>
      <c r="B7605" t="s">
        <v>8</v>
      </c>
      <c r="C7605" s="1" t="n">
        <v>42425.15605324074</v>
      </c>
      <c r="D7605" t="s">
        <v>25178</v>
      </c>
      <c r="E7605" t="s">
        <v>25179</v>
      </c>
      <c r="F7605" t="s">
        <v>56</v>
      </c>
      <c r="G7605" t="s">
        <v>25180</v>
      </c>
      <c r="H7605" t="s">
        <v>25181</v>
      </c>
    </row>
    <row r="7606" spans="1:8">
      <c r="A7606" t="n">
        <v>7608</v>
      </c>
      <c r="B7606" t="s">
        <v>8</v>
      </c>
      <c r="C7606" s="1" t="n">
        <v>41158.7454050926</v>
      </c>
      <c r="D7606" t="s">
        <v>25182</v>
      </c>
      <c r="E7606" t="s">
        <v>7006</v>
      </c>
      <c r="F7606" t="s">
        <v>56</v>
      </c>
      <c r="G7606" t="s">
        <v>25183</v>
      </c>
      <c r="H7606" t="s">
        <v>25184</v>
      </c>
    </row>
    <row r="7607" spans="1:8">
      <c r="A7607" t="n">
        <v>7609</v>
      </c>
      <c r="B7607" t="s">
        <v>8</v>
      </c>
      <c r="C7607" s="1" t="n">
        <v>39778.74112268518</v>
      </c>
      <c r="D7607" t="s">
        <v>25185</v>
      </c>
      <c r="E7607" t="s">
        <v>25186</v>
      </c>
      <c r="F7607" t="s">
        <v>25187</v>
      </c>
      <c r="G7607" t="s">
        <v>25188</v>
      </c>
      <c r="H7607" t="s">
        <v>25189</v>
      </c>
    </row>
    <row r="7608" spans="1:8">
      <c r="A7608" t="n">
        <v>7610</v>
      </c>
      <c r="B7608" t="s">
        <v>8</v>
      </c>
      <c r="C7608" s="1" t="n">
        <v>42245.47768518519</v>
      </c>
      <c r="D7608" t="s">
        <v>25190</v>
      </c>
      <c r="E7608" t="s">
        <v>739</v>
      </c>
      <c r="F7608" t="s">
        <v>25</v>
      </c>
      <c r="G7608" t="s">
        <v>16916</v>
      </c>
      <c r="H7608" t="s">
        <v>25191</v>
      </c>
    </row>
    <row r="7609" spans="1:8">
      <c r="A7609" t="n">
        <v>7611</v>
      </c>
      <c r="B7609" t="s">
        <v>8</v>
      </c>
      <c r="C7609" s="1" t="n">
        <v>40446.77238425926</v>
      </c>
      <c r="D7609" t="s">
        <v>25192</v>
      </c>
      <c r="E7609" t="s">
        <v>3290</v>
      </c>
      <c r="F7609" t="s">
        <v>25</v>
      </c>
      <c r="G7609" t="s">
        <v>25193</v>
      </c>
      <c r="H7609" t="s">
        <v>25194</v>
      </c>
    </row>
    <row r="7610" spans="1:8">
      <c r="A7610" t="n">
        <v>7612</v>
      </c>
      <c r="B7610" t="s">
        <v>1</v>
      </c>
      <c r="C7610" s="1" t="n">
        <v>41851.61631944445</v>
      </c>
      <c r="D7610" t="s">
        <v>25195</v>
      </c>
      <c r="E7610" t="s">
        <v>6547</v>
      </c>
      <c r="F7610" t="s">
        <v>25196</v>
      </c>
      <c r="G7610" t="s">
        <v>25197</v>
      </c>
      <c r="H7610" t="s">
        <v>25198</v>
      </c>
    </row>
    <row r="7611" spans="1:8">
      <c r="A7611" t="n">
        <v>7613</v>
      </c>
      <c r="B7611" t="s">
        <v>1</v>
      </c>
      <c r="C7611" s="1" t="n">
        <v>42097.91730324074</v>
      </c>
      <c r="D7611" t="s">
        <v>25199</v>
      </c>
      <c r="E7611" t="s">
        <v>1238</v>
      </c>
      <c r="F7611" t="s">
        <v>2406</v>
      </c>
      <c r="G7611" t="s">
        <v>25200</v>
      </c>
      <c r="H7611" t="s">
        <v>25201</v>
      </c>
    </row>
    <row r="7612" spans="1:8">
      <c r="A7612" t="n">
        <v>7614</v>
      </c>
      <c r="B7612" t="s">
        <v>8</v>
      </c>
      <c r="C7612" s="1" t="n">
        <v>39562.55513888889</v>
      </c>
      <c r="D7612" t="s">
        <v>25202</v>
      </c>
      <c r="E7612" t="s">
        <v>376</v>
      </c>
      <c r="F7612" t="s">
        <v>25203</v>
      </c>
      <c r="G7612" t="s">
        <v>25204</v>
      </c>
      <c r="H7612" t="s">
        <v>25205</v>
      </c>
    </row>
    <row r="7613" spans="1:8">
      <c r="A7613" t="n">
        <v>7615</v>
      </c>
      <c r="B7613" t="s">
        <v>1</v>
      </c>
      <c r="C7613" s="1" t="n">
        <v>42419.91291666667</v>
      </c>
      <c r="D7613" t="s">
        <v>25206</v>
      </c>
      <c r="E7613" t="s">
        <v>30</v>
      </c>
      <c r="F7613" t="s">
        <v>25</v>
      </c>
      <c r="G7613" t="s">
        <v>25207</v>
      </c>
      <c r="H7613" t="s">
        <v>25208</v>
      </c>
    </row>
    <row r="7614" spans="1:8">
      <c r="A7614" t="n">
        <v>7616</v>
      </c>
      <c r="B7614" t="s">
        <v>8</v>
      </c>
      <c r="C7614" s="1" t="n">
        <v>41742.85545138889</v>
      </c>
      <c r="D7614" t="s">
        <v>25209</v>
      </c>
      <c r="E7614" t="s">
        <v>25210</v>
      </c>
      <c r="F7614" t="s">
        <v>56</v>
      </c>
      <c r="G7614">
        <f>?UTF-8?B?U2F2ZSB0aGUgRGF0ZQ==?=</f>
        <v/>
      </c>
      <c r="H7614" t="s">
        <v>25211</v>
      </c>
    </row>
    <row r="7615" spans="1:8">
      <c r="A7615" t="n">
        <v>7617</v>
      </c>
      <c r="B7615" t="s">
        <v>8</v>
      </c>
      <c r="C7615" s="1" t="n">
        <v>42029.91391203704</v>
      </c>
      <c r="D7615" t="s">
        <v>25212</v>
      </c>
      <c r="E7615" t="s">
        <v>25213</v>
      </c>
      <c r="F7615" t="s">
        <v>25</v>
      </c>
      <c r="G7615" t="s">
        <v>25214</v>
      </c>
      <c r="H7615" t="s">
        <v>25215</v>
      </c>
    </row>
    <row r="7616" spans="1:8">
      <c r="A7616" t="n">
        <v>7618</v>
      </c>
      <c r="B7616" t="s">
        <v>8</v>
      </c>
      <c r="C7616" s="1" t="n">
        <v>39469.8053125</v>
      </c>
      <c r="D7616" t="s">
        <v>25216</v>
      </c>
      <c r="E7616" t="s">
        <v>10514</v>
      </c>
      <c r="F7616" t="s">
        <v>25217</v>
      </c>
      <c r="G7616" t="s">
        <v>25218</v>
      </c>
      <c r="H7616" t="s">
        <v>25219</v>
      </c>
    </row>
    <row r="7617" spans="1:8">
      <c r="A7617" t="n">
        <v>7619</v>
      </c>
      <c r="B7617" t="s">
        <v>8</v>
      </c>
      <c r="C7617" s="1" t="n">
        <v>41679.81958333333</v>
      </c>
      <c r="D7617" t="s">
        <v>25220</v>
      </c>
      <c r="E7617" t="s">
        <v>6203</v>
      </c>
      <c r="F7617" t="s">
        <v>25</v>
      </c>
      <c r="G7617" t="s">
        <v>23787</v>
      </c>
      <c r="H7617" t="s">
        <v>25221</v>
      </c>
    </row>
    <row r="7618" spans="1:8">
      <c r="A7618" t="n">
        <v>7620</v>
      </c>
      <c r="B7618" t="s">
        <v>1</v>
      </c>
      <c r="C7618" s="1" t="n">
        <v>42249.53957175926</v>
      </c>
      <c r="D7618" t="s">
        <v>25222</v>
      </c>
      <c r="E7618" t="s">
        <v>8406</v>
      </c>
      <c r="F7618" t="s">
        <v>25223</v>
      </c>
      <c r="G7618" t="s">
        <v>25224</v>
      </c>
      <c r="H7618" t="s">
        <v>25225</v>
      </c>
    </row>
    <row r="7619" spans="1:8">
      <c r="A7619" t="n">
        <v>7621</v>
      </c>
      <c r="B7619" t="s">
        <v>8</v>
      </c>
      <c r="C7619" s="1" t="n">
        <v>42444.99883101852</v>
      </c>
      <c r="D7619" t="s">
        <v>25226</v>
      </c>
      <c r="E7619" t="s">
        <v>25</v>
      </c>
      <c r="F7619" t="s">
        <v>11274</v>
      </c>
      <c r="G7619" t="s">
        <v>25227</v>
      </c>
      <c r="H7619" t="s">
        <v>25228</v>
      </c>
    </row>
    <row r="7620" spans="1:8">
      <c r="A7620" t="n">
        <v>7622</v>
      </c>
      <c r="B7620" t="s">
        <v>1</v>
      </c>
      <c r="C7620" s="1" t="n">
        <v>42157.03288194445</v>
      </c>
      <c r="D7620" t="s">
        <v>25229</v>
      </c>
      <c r="E7620" t="s">
        <v>146</v>
      </c>
      <c r="F7620" t="s">
        <v>7313</v>
      </c>
      <c r="G7620" t="s">
        <v>10996</v>
      </c>
      <c r="H7620" t="s">
        <v>25230</v>
      </c>
    </row>
    <row r="7621" spans="1:8">
      <c r="A7621" t="n">
        <v>7623</v>
      </c>
      <c r="B7621" t="s">
        <v>8</v>
      </c>
      <c r="C7621" s="1" t="n">
        <v>42342.67616898148</v>
      </c>
      <c r="D7621" t="s">
        <v>25231</v>
      </c>
      <c r="E7621" t="s">
        <v>8099</v>
      </c>
      <c r="F7621" t="s">
        <v>1369</v>
      </c>
      <c r="G7621" t="s">
        <v>25232</v>
      </c>
      <c r="H7621" t="s">
        <v>25233</v>
      </c>
    </row>
    <row r="7622" spans="1:8">
      <c r="A7622" t="n">
        <v>7624</v>
      </c>
      <c r="B7622" t="s">
        <v>1</v>
      </c>
      <c r="C7622" s="1" t="n">
        <v>42177.13091435185</v>
      </c>
      <c r="D7622" t="s">
        <v>25234</v>
      </c>
      <c r="E7622" t="s">
        <v>6554</v>
      </c>
      <c r="F7622" t="s">
        <v>132</v>
      </c>
      <c r="G7622" t="s">
        <v>14626</v>
      </c>
      <c r="H7622" t="s">
        <v>25235</v>
      </c>
    </row>
    <row r="7623" spans="1:8">
      <c r="A7623" t="n">
        <v>7625</v>
      </c>
      <c r="B7623" t="s">
        <v>8</v>
      </c>
      <c r="C7623" s="1" t="n">
        <v>42328.86479166667</v>
      </c>
      <c r="D7623" t="s">
        <v>25236</v>
      </c>
      <c r="E7623" t="s">
        <v>25</v>
      </c>
      <c r="F7623" t="s">
        <v>25237</v>
      </c>
      <c r="G7623" t="s">
        <v>25238</v>
      </c>
      <c r="H7623" t="s">
        <v>25239</v>
      </c>
    </row>
    <row r="7624" spans="1:8">
      <c r="A7624" t="n">
        <v>7626</v>
      </c>
      <c r="B7624" t="s">
        <v>8</v>
      </c>
      <c r="C7624" s="1" t="n">
        <v>42191.53199074074</v>
      </c>
      <c r="D7624" t="s">
        <v>25240</v>
      </c>
      <c r="E7624" t="s">
        <v>25241</v>
      </c>
      <c r="F7624" t="s">
        <v>7510</v>
      </c>
      <c r="G7624" t="s">
        <v>25242</v>
      </c>
      <c r="H7624" t="s">
        <v>25243</v>
      </c>
    </row>
    <row r="7625" spans="1:8">
      <c r="A7625" t="n">
        <v>7627</v>
      </c>
      <c r="B7625" t="s">
        <v>8</v>
      </c>
      <c r="C7625" s="1" t="n">
        <v>42426.9255787037</v>
      </c>
      <c r="D7625" t="s">
        <v>25244</v>
      </c>
      <c r="E7625" t="s">
        <v>25</v>
      </c>
      <c r="F7625" t="s">
        <v>25245</v>
      </c>
      <c r="G7625" t="s">
        <v>25246</v>
      </c>
      <c r="H7625" t="s">
        <v>25247</v>
      </c>
    </row>
    <row r="7626" spans="1:8">
      <c r="A7626" t="n">
        <v>7628</v>
      </c>
      <c r="B7626" t="s">
        <v>1</v>
      </c>
      <c r="C7626" s="1" t="n">
        <v>42223.84923611111</v>
      </c>
      <c r="D7626" t="s">
        <v>25248</v>
      </c>
      <c r="E7626" t="s">
        <v>6203</v>
      </c>
      <c r="F7626" t="s">
        <v>39</v>
      </c>
      <c r="G7626" t="s">
        <v>12801</v>
      </c>
      <c r="H7626" t="s">
        <v>25249</v>
      </c>
    </row>
    <row r="7627" spans="1:8">
      <c r="A7627" t="n">
        <v>7629</v>
      </c>
      <c r="B7627" t="s">
        <v>8</v>
      </c>
      <c r="C7627" s="1" t="n">
        <v>41994.94575231482</v>
      </c>
      <c r="D7627" t="s">
        <v>25250</v>
      </c>
      <c r="E7627" t="s">
        <v>4455</v>
      </c>
      <c r="F7627" t="s">
        <v>25</v>
      </c>
      <c r="G7627" t="s">
        <v>25251</v>
      </c>
      <c r="H7627" t="s">
        <v>25252</v>
      </c>
    </row>
    <row r="7628" spans="1:8">
      <c r="A7628" t="n">
        <v>7630</v>
      </c>
      <c r="B7628" t="s">
        <v>8</v>
      </c>
      <c r="C7628" s="1" t="n">
        <v>39833.84616898148</v>
      </c>
      <c r="D7628" t="s">
        <v>25253</v>
      </c>
      <c r="E7628" t="s">
        <v>517</v>
      </c>
      <c r="F7628" t="s">
        <v>518</v>
      </c>
      <c r="G7628" t="s">
        <v>25254</v>
      </c>
      <c r="H7628" t="s">
        <v>25255</v>
      </c>
    </row>
    <row r="7629" spans="1:8">
      <c r="A7629" t="n">
        <v>7631</v>
      </c>
      <c r="B7629" t="s">
        <v>1</v>
      </c>
      <c r="C7629" s="1" t="n">
        <v>42143.87755787037</v>
      </c>
      <c r="D7629" t="s">
        <v>25256</v>
      </c>
      <c r="E7629" t="s">
        <v>1297</v>
      </c>
      <c r="F7629" t="s">
        <v>25</v>
      </c>
      <c r="G7629" t="s">
        <v>25257</v>
      </c>
      <c r="H7629" t="s">
        <v>25258</v>
      </c>
    </row>
    <row r="7630" spans="1:8">
      <c r="A7630" t="n">
        <v>7632</v>
      </c>
      <c r="B7630" t="s">
        <v>8</v>
      </c>
      <c r="C7630" s="1" t="n">
        <v>39765.6437037037</v>
      </c>
      <c r="D7630" t="s">
        <v>25259</v>
      </c>
      <c r="E7630" t="s">
        <v>25260</v>
      </c>
      <c r="F7630" t="s">
        <v>56</v>
      </c>
      <c r="G7630" t="s">
        <v>25261</v>
      </c>
      <c r="H7630" t="s">
        <v>25262</v>
      </c>
    </row>
    <row r="7631" spans="1:8">
      <c r="A7631" t="n">
        <v>7633</v>
      </c>
      <c r="B7631" t="s">
        <v>8</v>
      </c>
      <c r="C7631" s="1" t="n">
        <v>39721.12304398148</v>
      </c>
      <c r="D7631" t="s">
        <v>25263</v>
      </c>
      <c r="E7631" t="s">
        <v>7518</v>
      </c>
      <c r="F7631" t="s">
        <v>15261</v>
      </c>
      <c r="G7631" t="s">
        <v>21867</v>
      </c>
      <c r="H7631" t="s">
        <v>25264</v>
      </c>
    </row>
    <row r="7632" spans="1:8">
      <c r="A7632" t="n">
        <v>7634</v>
      </c>
      <c r="B7632" t="s">
        <v>1</v>
      </c>
      <c r="C7632" s="1" t="n">
        <v>41730.03895833333</v>
      </c>
      <c r="D7632" t="s">
        <v>25265</v>
      </c>
      <c r="E7632" t="s">
        <v>6755</v>
      </c>
      <c r="F7632" t="s">
        <v>25</v>
      </c>
      <c r="G7632" t="s">
        <v>22154</v>
      </c>
      <c r="H7632" t="s">
        <v>25266</v>
      </c>
    </row>
    <row r="7633" spans="1:8">
      <c r="A7633" t="n">
        <v>7635</v>
      </c>
      <c r="B7633" t="s">
        <v>8</v>
      </c>
      <c r="C7633" s="1" t="n">
        <v>42051.61413194444</v>
      </c>
      <c r="D7633" t="s">
        <v>25267</v>
      </c>
      <c r="E7633" t="s">
        <v>319</v>
      </c>
      <c r="F7633" t="s">
        <v>6559</v>
      </c>
      <c r="G7633" t="s">
        <v>25268</v>
      </c>
      <c r="H7633" t="s">
        <v>25269</v>
      </c>
    </row>
    <row r="7634" spans="1:8">
      <c r="A7634" t="n">
        <v>7636</v>
      </c>
      <c r="B7634" t="s">
        <v>8</v>
      </c>
      <c r="C7634" s="1" t="n">
        <v>42367.85349537037</v>
      </c>
      <c r="D7634" t="s">
        <v>25270</v>
      </c>
      <c r="E7634" t="s">
        <v>2479</v>
      </c>
      <c r="F7634" t="s">
        <v>25271</v>
      </c>
      <c r="G7634" t="s">
        <v>25272</v>
      </c>
      <c r="H7634" t="s">
        <v>25273</v>
      </c>
    </row>
    <row r="7635" spans="1:8">
      <c r="A7635" t="n">
        <v>7637</v>
      </c>
      <c r="B7635" t="s">
        <v>8</v>
      </c>
      <c r="C7635" s="1" t="n">
        <v>42018.03461805556</v>
      </c>
      <c r="D7635" t="s">
        <v>25274</v>
      </c>
      <c r="E7635" t="s">
        <v>29</v>
      </c>
      <c r="F7635" t="s">
        <v>25275</v>
      </c>
      <c r="G7635" t="s">
        <v>9846</v>
      </c>
      <c r="H7635" t="s">
        <v>25276</v>
      </c>
    </row>
    <row r="7636" spans="1:8">
      <c r="A7636" t="n">
        <v>7638</v>
      </c>
      <c r="B7636" t="s">
        <v>8</v>
      </c>
      <c r="C7636" s="1" t="n">
        <v>41995.66423611111</v>
      </c>
      <c r="D7636" t="s">
        <v>25277</v>
      </c>
      <c r="E7636" t="s">
        <v>12862</v>
      </c>
      <c r="F7636" t="s">
        <v>12863</v>
      </c>
      <c r="G7636" t="s">
        <v>25278</v>
      </c>
      <c r="H7636" t="s">
        <v>25279</v>
      </c>
    </row>
    <row r="7637" spans="1:8">
      <c r="A7637" t="n">
        <v>7639</v>
      </c>
      <c r="B7637" t="s">
        <v>8</v>
      </c>
      <c r="C7637" s="1" t="n">
        <v>42440.70003472222</v>
      </c>
      <c r="D7637" t="s">
        <v>25280</v>
      </c>
      <c r="E7637" t="s">
        <v>25</v>
      </c>
      <c r="F7637" t="s">
        <v>145</v>
      </c>
      <c r="G7637" t="s">
        <v>25281</v>
      </c>
      <c r="H7637" t="s">
        <v>25282</v>
      </c>
    </row>
    <row r="7638" spans="1:8">
      <c r="A7638" t="n">
        <v>7640</v>
      </c>
      <c r="B7638" t="s">
        <v>8</v>
      </c>
      <c r="C7638" s="1" t="n">
        <v>42053.90826388889</v>
      </c>
      <c r="D7638" t="s">
        <v>25283</v>
      </c>
      <c r="E7638" t="s">
        <v>25284</v>
      </c>
      <c r="G7638" t="s">
        <v>25285</v>
      </c>
      <c r="H7638" t="s">
        <v>25286</v>
      </c>
    </row>
    <row r="7639" spans="1:8">
      <c r="A7639" t="n">
        <v>7641</v>
      </c>
      <c r="B7639" t="s">
        <v>8</v>
      </c>
      <c r="C7639" s="1" t="n">
        <v>41493.72579861111</v>
      </c>
      <c r="D7639" t="s">
        <v>25287</v>
      </c>
      <c r="E7639" t="s">
        <v>25288</v>
      </c>
      <c r="F7639" t="s">
        <v>25289</v>
      </c>
      <c r="G7639" t="s">
        <v>25290</v>
      </c>
      <c r="H7639" t="s">
        <v>25291</v>
      </c>
    </row>
    <row r="7640" spans="1:8">
      <c r="A7640" t="n">
        <v>7642</v>
      </c>
      <c r="B7640" t="s">
        <v>8</v>
      </c>
      <c r="C7640" s="1" t="n">
        <v>39758.95747685185</v>
      </c>
      <c r="D7640" t="s">
        <v>25292</v>
      </c>
      <c r="E7640" t="s">
        <v>6974</v>
      </c>
      <c r="F7640" t="s">
        <v>25293</v>
      </c>
      <c r="G7640" t="s">
        <v>25294</v>
      </c>
      <c r="H7640" t="s">
        <v>25295</v>
      </c>
    </row>
    <row r="7641" spans="1:8">
      <c r="A7641" t="n">
        <v>7643</v>
      </c>
      <c r="B7641" t="s">
        <v>8</v>
      </c>
      <c r="C7641" s="1" t="n">
        <v>39568.79871527778</v>
      </c>
      <c r="D7641" t="s">
        <v>25296</v>
      </c>
      <c r="E7641" t="s">
        <v>7518</v>
      </c>
      <c r="F7641" t="s">
        <v>15261</v>
      </c>
      <c r="G7641" t="s">
        <v>23722</v>
      </c>
      <c r="H7641" t="s">
        <v>25297</v>
      </c>
    </row>
    <row r="7642" spans="1:8">
      <c r="A7642" t="n">
        <v>7644</v>
      </c>
      <c r="B7642" t="s">
        <v>8</v>
      </c>
      <c r="C7642" s="1" t="n">
        <v>42295.09206018518</v>
      </c>
      <c r="D7642" t="s">
        <v>25298</v>
      </c>
      <c r="E7642" t="s">
        <v>11518</v>
      </c>
      <c r="F7642" t="s">
        <v>7089</v>
      </c>
      <c r="G7642" t="s">
        <v>25299</v>
      </c>
      <c r="H7642" t="s">
        <v>25300</v>
      </c>
    </row>
    <row r="7643" spans="1:8">
      <c r="A7643" t="n">
        <v>7645</v>
      </c>
      <c r="B7643" t="s">
        <v>8</v>
      </c>
      <c r="C7643" s="1" t="n">
        <v>40455.62693287037</v>
      </c>
      <c r="D7643" t="s">
        <v>25301</v>
      </c>
      <c r="E7643" t="s">
        <v>6828</v>
      </c>
      <c r="F7643" t="s">
        <v>56</v>
      </c>
      <c r="G7643" t="s">
        <v>25302</v>
      </c>
      <c r="H7643" t="s">
        <v>25303</v>
      </c>
    </row>
    <row r="7644" spans="1:8">
      <c r="A7644" t="n">
        <v>7646</v>
      </c>
      <c r="B7644" t="s">
        <v>1</v>
      </c>
      <c r="C7644" s="1" t="n">
        <v>42408.84581018519</v>
      </c>
      <c r="D7644" t="s">
        <v>25304</v>
      </c>
      <c r="E7644" t="s">
        <v>348</v>
      </c>
      <c r="F7644" t="s">
        <v>25</v>
      </c>
      <c r="G7644" t="s"/>
      <c r="H7644" t="s">
        <v>25305</v>
      </c>
    </row>
    <row r="7645" spans="1:8">
      <c r="A7645" t="n">
        <v>7647</v>
      </c>
      <c r="B7645" t="s">
        <v>1</v>
      </c>
      <c r="C7645" s="1" t="n">
        <v>42064.57018518518</v>
      </c>
      <c r="D7645" t="s">
        <v>25306</v>
      </c>
      <c r="E7645" t="s">
        <v>25307</v>
      </c>
      <c r="F7645" t="s">
        <v>25</v>
      </c>
      <c r="G7645" t="s">
        <v>22818</v>
      </c>
      <c r="H7645" t="s">
        <v>25308</v>
      </c>
    </row>
    <row r="7646" spans="1:8">
      <c r="A7646" t="n">
        <v>7648</v>
      </c>
      <c r="B7646" t="s">
        <v>1</v>
      </c>
      <c r="C7646" s="1" t="n">
        <v>42319.82270833333</v>
      </c>
      <c r="D7646" t="s">
        <v>25309</v>
      </c>
      <c r="E7646" t="s">
        <v>24</v>
      </c>
      <c r="F7646" t="s">
        <v>25</v>
      </c>
      <c r="G7646" t="s">
        <v>25310</v>
      </c>
      <c r="H7646" t="s">
        <v>25311</v>
      </c>
    </row>
    <row r="7647" spans="1:8">
      <c r="A7647" t="n">
        <v>7649</v>
      </c>
      <c r="B7647" t="s">
        <v>8</v>
      </c>
      <c r="C7647" s="1" t="n">
        <v>42074.8859375</v>
      </c>
      <c r="D7647" t="s">
        <v>25312</v>
      </c>
      <c r="E7647" t="s">
        <v>4140</v>
      </c>
      <c r="F7647" t="s">
        <v>1264</v>
      </c>
      <c r="G7647" t="s">
        <v>25313</v>
      </c>
      <c r="H7647" t="s">
        <v>25314</v>
      </c>
    </row>
    <row r="7648" spans="1:8">
      <c r="A7648" t="n">
        <v>7650</v>
      </c>
      <c r="B7648" t="s">
        <v>8</v>
      </c>
      <c r="C7648" s="1" t="n">
        <v>42324.03265046296</v>
      </c>
      <c r="D7648" t="s">
        <v>25315</v>
      </c>
      <c r="E7648" t="s">
        <v>25</v>
      </c>
      <c r="F7648" t="s">
        <v>25316</v>
      </c>
      <c r="G7648" t="s">
        <v>25317</v>
      </c>
      <c r="H7648" t="s">
        <v>25318</v>
      </c>
    </row>
    <row r="7649" spans="1:8">
      <c r="A7649" t="n">
        <v>7651</v>
      </c>
      <c r="B7649" t="s">
        <v>8</v>
      </c>
      <c r="C7649" s="1" t="n">
        <v>42033.13380787037</v>
      </c>
      <c r="D7649" t="s">
        <v>25319</v>
      </c>
      <c r="E7649" t="s">
        <v>25</v>
      </c>
      <c r="F7649" t="s">
        <v>24479</v>
      </c>
      <c r="G7649" t="s">
        <v>7849</v>
      </c>
      <c r="H7649" t="s">
        <v>25320</v>
      </c>
    </row>
    <row r="7650" spans="1:8">
      <c r="A7650" t="n">
        <v>7652</v>
      </c>
      <c r="B7650" t="s">
        <v>8</v>
      </c>
      <c r="C7650" s="1" t="n">
        <v>42394.73493055555</v>
      </c>
      <c r="D7650" t="s">
        <v>25321</v>
      </c>
      <c r="E7650" t="s">
        <v>25322</v>
      </c>
      <c r="F7650" t="s">
        <v>555</v>
      </c>
      <c r="G7650" t="s">
        <v>25323</v>
      </c>
      <c r="H7650" t="s">
        <v>25324</v>
      </c>
    </row>
    <row r="7651" spans="1:8">
      <c r="A7651" t="n">
        <v>7653</v>
      </c>
      <c r="B7651" t="s">
        <v>8</v>
      </c>
      <c r="C7651" s="1" t="n">
        <v>39484.80607638889</v>
      </c>
      <c r="D7651" t="s">
        <v>25325</v>
      </c>
      <c r="E7651" t="s">
        <v>9628</v>
      </c>
      <c r="F7651" t="s">
        <v>25326</v>
      </c>
      <c r="G7651" t="s">
        <v>25327</v>
      </c>
      <c r="H7651" t="s">
        <v>25328</v>
      </c>
    </row>
    <row r="7652" spans="1:8">
      <c r="A7652" t="n">
        <v>7654</v>
      </c>
      <c r="B7652" t="s">
        <v>8</v>
      </c>
      <c r="C7652" s="1" t="n">
        <v>42174.77152777778</v>
      </c>
      <c r="D7652" t="s">
        <v>25329</v>
      </c>
      <c r="E7652" t="s">
        <v>2595</v>
      </c>
      <c r="F7652" t="s">
        <v>2596</v>
      </c>
      <c r="G7652" t="s">
        <v>25330</v>
      </c>
      <c r="H7652" t="s">
        <v>25331</v>
      </c>
    </row>
    <row r="7653" spans="1:8">
      <c r="A7653" t="n">
        <v>7655</v>
      </c>
      <c r="B7653" t="s">
        <v>8</v>
      </c>
      <c r="C7653" s="1" t="n">
        <v>42291.80277777778</v>
      </c>
      <c r="D7653" t="s">
        <v>25332</v>
      </c>
      <c r="E7653" t="s">
        <v>132</v>
      </c>
      <c r="F7653" t="s">
        <v>25333</v>
      </c>
      <c r="G7653" t="s">
        <v>25334</v>
      </c>
      <c r="H7653" t="s">
        <v>25335</v>
      </c>
    </row>
    <row r="7654" spans="1:8">
      <c r="A7654" t="n">
        <v>7656</v>
      </c>
      <c r="B7654" t="s">
        <v>8</v>
      </c>
      <c r="C7654" s="1" t="n">
        <v>42121.48652777778</v>
      </c>
      <c r="D7654" t="s">
        <v>25336</v>
      </c>
      <c r="E7654" t="s">
        <v>132</v>
      </c>
      <c r="F7654" t="s">
        <v>323</v>
      </c>
      <c r="G7654" t="s">
        <v>25337</v>
      </c>
      <c r="H7654" t="s">
        <v>25338</v>
      </c>
    </row>
    <row r="7655" spans="1:8">
      <c r="A7655" t="n">
        <v>7657</v>
      </c>
      <c r="B7655" t="s">
        <v>8</v>
      </c>
      <c r="C7655" s="1" t="n">
        <v>41275.71351851852</v>
      </c>
      <c r="D7655" t="s">
        <v>25339</v>
      </c>
      <c r="E7655" t="s">
        <v>72</v>
      </c>
      <c r="F7655" t="s">
        <v>72</v>
      </c>
      <c r="G7655" t="s">
        <v>25340</v>
      </c>
      <c r="H7655" t="s">
        <v>25341</v>
      </c>
    </row>
    <row r="7656" spans="1:8">
      <c r="A7656" t="n">
        <v>7658</v>
      </c>
      <c r="B7656" t="s">
        <v>8</v>
      </c>
      <c r="C7656" s="1" t="n">
        <v>41341.78825231481</v>
      </c>
      <c r="D7656" t="s">
        <v>25342</v>
      </c>
      <c r="E7656" t="s">
        <v>16427</v>
      </c>
      <c r="F7656" t="s">
        <v>25</v>
      </c>
      <c r="G7656" t="s">
        <v>25343</v>
      </c>
      <c r="H7656" t="s">
        <v>25344</v>
      </c>
    </row>
    <row r="7657" spans="1:8">
      <c r="A7657" t="n">
        <v>7659</v>
      </c>
      <c r="B7657" t="s">
        <v>8</v>
      </c>
      <c r="C7657" s="1" t="n">
        <v>42080.10736111111</v>
      </c>
      <c r="D7657" t="s">
        <v>25345</v>
      </c>
      <c r="E7657" t="s">
        <v>6629</v>
      </c>
      <c r="F7657" t="s">
        <v>5019</v>
      </c>
      <c r="G7657" t="s">
        <v>5888</v>
      </c>
      <c r="H7657" t="s">
        <v>25346</v>
      </c>
    </row>
    <row r="7658" spans="1:8">
      <c r="A7658" t="n">
        <v>7660</v>
      </c>
      <c r="B7658" t="s">
        <v>1</v>
      </c>
      <c r="C7658" s="1" t="n">
        <v>42237.1328587963</v>
      </c>
      <c r="D7658" t="s">
        <v>25347</v>
      </c>
      <c r="E7658" t="s">
        <v>30</v>
      </c>
      <c r="F7658" t="s">
        <v>25348</v>
      </c>
      <c r="G7658" t="s">
        <v>10916</v>
      </c>
      <c r="H7658" t="s">
        <v>25349</v>
      </c>
    </row>
    <row r="7659" spans="1:8">
      <c r="A7659" t="n">
        <v>7661</v>
      </c>
      <c r="B7659" t="s">
        <v>8</v>
      </c>
      <c r="C7659" s="1" t="n">
        <v>42329.63743055556</v>
      </c>
      <c r="D7659" t="s">
        <v>25350</v>
      </c>
      <c r="E7659" t="s">
        <v>3416</v>
      </c>
      <c r="F7659" t="s">
        <v>25</v>
      </c>
      <c r="G7659" t="s">
        <v>25351</v>
      </c>
      <c r="H7659" t="s">
        <v>25352</v>
      </c>
    </row>
    <row r="7660" spans="1:8">
      <c r="A7660" t="n">
        <v>7662</v>
      </c>
      <c r="B7660" t="s">
        <v>8</v>
      </c>
      <c r="C7660" s="1" t="n">
        <v>42371.92884259259</v>
      </c>
      <c r="D7660" t="s">
        <v>25353</v>
      </c>
      <c r="E7660" t="s">
        <v>25</v>
      </c>
      <c r="F7660" t="s">
        <v>25354</v>
      </c>
      <c r="G7660" t="s">
        <v>13827</v>
      </c>
      <c r="H7660" t="s">
        <v>25355</v>
      </c>
    </row>
    <row r="7661" spans="1:8">
      <c r="A7661" t="n">
        <v>7663</v>
      </c>
      <c r="B7661" t="s">
        <v>8</v>
      </c>
      <c r="C7661" s="1" t="n">
        <v>42450.21706018518</v>
      </c>
      <c r="D7661" t="s">
        <v>25356</v>
      </c>
      <c r="E7661" t="s">
        <v>6988</v>
      </c>
      <c r="F7661" t="s">
        <v>25</v>
      </c>
      <c r="G7661" t="s">
        <v>25357</v>
      </c>
      <c r="H7661" t="s">
        <v>25358</v>
      </c>
    </row>
    <row r="7662" spans="1:8">
      <c r="A7662" t="n">
        <v>7664</v>
      </c>
      <c r="B7662" t="s">
        <v>1</v>
      </c>
      <c r="C7662" s="1" t="n">
        <v>42175.86538194444</v>
      </c>
      <c r="D7662" t="s">
        <v>25359</v>
      </c>
      <c r="E7662" t="s">
        <v>13447</v>
      </c>
      <c r="F7662" t="s">
        <v>25</v>
      </c>
      <c r="G7662" t="s">
        <v>17061</v>
      </c>
      <c r="H7662" t="s">
        <v>25360</v>
      </c>
    </row>
    <row r="7663" spans="1:8">
      <c r="A7663" t="n">
        <v>7665</v>
      </c>
      <c r="B7663" t="s">
        <v>8</v>
      </c>
      <c r="C7663" s="1" t="n">
        <v>39731.15886574074</v>
      </c>
      <c r="D7663" t="s">
        <v>25361</v>
      </c>
      <c r="E7663" t="s">
        <v>1351</v>
      </c>
      <c r="F7663" t="s">
        <v>56</v>
      </c>
      <c r="G7663" t="s">
        <v>5888</v>
      </c>
      <c r="H7663" t="s">
        <v>25362</v>
      </c>
    </row>
    <row r="7664" spans="1:8">
      <c r="A7664" t="n">
        <v>7666</v>
      </c>
      <c r="B7664" t="s">
        <v>8</v>
      </c>
      <c r="C7664" s="1" t="n">
        <v>42306.06209490741</v>
      </c>
      <c r="D7664" t="s">
        <v>25363</v>
      </c>
      <c r="E7664" t="s">
        <v>7254</v>
      </c>
      <c r="F7664" t="s">
        <v>25364</v>
      </c>
      <c r="G7664" t="s">
        <v>25365</v>
      </c>
      <c r="H7664" t="s">
        <v>25366</v>
      </c>
    </row>
    <row r="7665" spans="1:8">
      <c r="A7665" t="n">
        <v>7667</v>
      </c>
      <c r="B7665" t="s">
        <v>8</v>
      </c>
      <c r="C7665" s="1" t="n">
        <v>42134.05528935185</v>
      </c>
      <c r="D7665" t="s">
        <v>25367</v>
      </c>
      <c r="E7665" t="s">
        <v>2099</v>
      </c>
      <c r="F7665" t="s">
        <v>25</v>
      </c>
      <c r="G7665" t="s">
        <v>25368</v>
      </c>
      <c r="H7665" t="s">
        <v>25369</v>
      </c>
    </row>
    <row r="7666" spans="1:8">
      <c r="A7666" t="n">
        <v>7668</v>
      </c>
      <c r="B7666" t="s">
        <v>1</v>
      </c>
      <c r="C7666" s="1" t="n">
        <v>41375.60459490741</v>
      </c>
      <c r="D7666" t="s">
        <v>25370</v>
      </c>
      <c r="E7666" t="s">
        <v>7985</v>
      </c>
      <c r="F7666" t="s">
        <v>56</v>
      </c>
      <c r="G7666" t="s">
        <v>25371</v>
      </c>
      <c r="H7666" t="s">
        <v>25372</v>
      </c>
    </row>
    <row r="7667" spans="1:8">
      <c r="A7667" t="n">
        <v>7669</v>
      </c>
      <c r="B7667" t="s">
        <v>8</v>
      </c>
      <c r="C7667" s="1" t="n">
        <v>42304.8155787037</v>
      </c>
      <c r="D7667" t="s">
        <v>25373</v>
      </c>
      <c r="E7667" t="s">
        <v>7254</v>
      </c>
      <c r="F7667" t="s">
        <v>11100</v>
      </c>
      <c r="G7667" t="s">
        <v>25374</v>
      </c>
      <c r="H7667" t="s">
        <v>25375</v>
      </c>
    </row>
    <row r="7668" spans="1:8">
      <c r="A7668" t="n">
        <v>7670</v>
      </c>
      <c r="B7668" t="s">
        <v>8</v>
      </c>
      <c r="C7668" s="1" t="n">
        <v>42068.18900462963</v>
      </c>
      <c r="D7668" t="s">
        <v>25376</v>
      </c>
      <c r="E7668" t="s">
        <v>25</v>
      </c>
      <c r="F7668" t="s">
        <v>2099</v>
      </c>
      <c r="G7668" t="s">
        <v>25377</v>
      </c>
      <c r="H7668" t="s">
        <v>25378</v>
      </c>
    </row>
    <row r="7669" spans="1:8">
      <c r="A7669" t="n">
        <v>7671</v>
      </c>
      <c r="B7669" t="s">
        <v>8</v>
      </c>
      <c r="C7669" s="1" t="n">
        <v>39661.62344907408</v>
      </c>
      <c r="D7669" t="s">
        <v>25379</v>
      </c>
      <c r="E7669" t="s">
        <v>19</v>
      </c>
      <c r="F7669" t="s">
        <v>20</v>
      </c>
      <c r="G7669" t="s">
        <v>25380</v>
      </c>
      <c r="H7669" t="s">
        <v>25381</v>
      </c>
    </row>
    <row r="7670" spans="1:8">
      <c r="A7670" t="n">
        <v>7672</v>
      </c>
      <c r="B7670" t="s">
        <v>8</v>
      </c>
      <c r="C7670" s="1" t="n">
        <v>39615.84917824074</v>
      </c>
      <c r="D7670" t="s">
        <v>25382</v>
      </c>
      <c r="E7670" t="s">
        <v>1228</v>
      </c>
      <c r="F7670" t="s">
        <v>25383</v>
      </c>
      <c r="G7670" t="s">
        <v>25384</v>
      </c>
      <c r="H7670" t="s">
        <v>25385</v>
      </c>
    </row>
    <row r="7671" spans="1:8">
      <c r="A7671" t="n">
        <v>7673</v>
      </c>
      <c r="B7671" t="s">
        <v>8</v>
      </c>
      <c r="C7671" s="1" t="n">
        <v>42052.12755787037</v>
      </c>
      <c r="D7671" t="s">
        <v>25386</v>
      </c>
      <c r="E7671" t="s">
        <v>25387</v>
      </c>
      <c r="F7671" t="s">
        <v>25388</v>
      </c>
      <c r="G7671" t="s">
        <v>25389</v>
      </c>
      <c r="H7671" t="s">
        <v>25390</v>
      </c>
    </row>
    <row r="7672" spans="1:8">
      <c r="A7672" t="n">
        <v>7674</v>
      </c>
      <c r="B7672" t="s">
        <v>1</v>
      </c>
      <c r="C7672" s="1" t="n">
        <v>42052.75082175926</v>
      </c>
      <c r="D7672" t="s">
        <v>25391</v>
      </c>
      <c r="E7672" t="s">
        <v>7447</v>
      </c>
      <c r="F7672" t="s">
        <v>25</v>
      </c>
      <c r="G7672" t="s">
        <v>5888</v>
      </c>
      <c r="H7672" t="s">
        <v>25392</v>
      </c>
    </row>
    <row r="7673" spans="1:8">
      <c r="A7673" t="n">
        <v>7675</v>
      </c>
      <c r="B7673" t="s">
        <v>1</v>
      </c>
      <c r="C7673" s="1" t="n">
        <v>42177.96747685185</v>
      </c>
      <c r="D7673" t="s">
        <v>25393</v>
      </c>
      <c r="E7673" t="s">
        <v>209</v>
      </c>
      <c r="F7673" t="s">
        <v>20020</v>
      </c>
      <c r="G7673" t="s">
        <v>25394</v>
      </c>
      <c r="H7673" t="s">
        <v>25395</v>
      </c>
    </row>
    <row r="7674" spans="1:8">
      <c r="A7674" t="n">
        <v>7676</v>
      </c>
      <c r="B7674" t="s">
        <v>1</v>
      </c>
      <c r="C7674" s="1" t="n">
        <v>41966.73697916666</v>
      </c>
      <c r="D7674" t="s">
        <v>25396</v>
      </c>
      <c r="E7674" t="s">
        <v>6203</v>
      </c>
      <c r="F7674" t="s">
        <v>6529</v>
      </c>
      <c r="G7674" t="s">
        <v>25397</v>
      </c>
      <c r="H7674" t="s">
        <v>25398</v>
      </c>
    </row>
    <row r="7675" spans="1:8">
      <c r="A7675" t="n">
        <v>7677</v>
      </c>
      <c r="B7675" t="s">
        <v>1</v>
      </c>
      <c r="C7675" s="1" t="n">
        <v>42434.67994212963</v>
      </c>
      <c r="D7675" t="s">
        <v>25399</v>
      </c>
      <c r="E7675" t="s">
        <v>30</v>
      </c>
      <c r="F7675" t="s">
        <v>25</v>
      </c>
      <c r="G7675" t="s">
        <v>25400</v>
      </c>
      <c r="H7675" t="s">
        <v>25401</v>
      </c>
    </row>
    <row r="7676" spans="1:8">
      <c r="A7676" t="n">
        <v>7678</v>
      </c>
      <c r="B7676" t="s">
        <v>1</v>
      </c>
      <c r="C7676" s="1" t="n">
        <v>42418.85921296296</v>
      </c>
      <c r="D7676" t="s">
        <v>25402</v>
      </c>
      <c r="E7676" t="s">
        <v>106</v>
      </c>
      <c r="F7676" t="s">
        <v>107</v>
      </c>
      <c r="G7676" t="s">
        <v>25403</v>
      </c>
      <c r="H7676" t="s">
        <v>25404</v>
      </c>
    </row>
    <row r="7677" spans="1:8">
      <c r="A7677" t="n">
        <v>7679</v>
      </c>
      <c r="B7677" t="s">
        <v>8</v>
      </c>
      <c r="C7677" s="1" t="n">
        <v>42374.17119212963</v>
      </c>
      <c r="D7677" t="s">
        <v>25405</v>
      </c>
      <c r="E7677" t="s">
        <v>7298</v>
      </c>
      <c r="F7677" t="s">
        <v>25406</v>
      </c>
      <c r="G7677" t="s">
        <v>25407</v>
      </c>
      <c r="H7677" t="s">
        <v>25408</v>
      </c>
    </row>
    <row r="7678" spans="1:8">
      <c r="A7678" t="n">
        <v>7680</v>
      </c>
      <c r="B7678" t="s">
        <v>8</v>
      </c>
      <c r="C7678" s="1" t="n">
        <v>41254.94957175926</v>
      </c>
      <c r="D7678" t="s">
        <v>25409</v>
      </c>
      <c r="E7678" t="s">
        <v>4576</v>
      </c>
      <c r="F7678" t="s">
        <v>25410</v>
      </c>
      <c r="G7678" t="s">
        <v>25411</v>
      </c>
      <c r="H7678" t="s">
        <v>25412</v>
      </c>
    </row>
    <row r="7679" spans="1:8">
      <c r="A7679" t="n">
        <v>7681</v>
      </c>
      <c r="B7679" t="s">
        <v>8</v>
      </c>
      <c r="C7679" s="1" t="n">
        <v>42111.83347222222</v>
      </c>
      <c r="D7679" t="s">
        <v>25413</v>
      </c>
      <c r="E7679" t="s">
        <v>2735</v>
      </c>
      <c r="F7679" t="s">
        <v>376</v>
      </c>
      <c r="G7679" t="s">
        <v>25414</v>
      </c>
      <c r="H7679" t="s">
        <v>25415</v>
      </c>
    </row>
    <row r="7680" spans="1:8">
      <c r="A7680" t="n">
        <v>7682</v>
      </c>
      <c r="B7680" t="s">
        <v>8</v>
      </c>
      <c r="C7680" s="1" t="n">
        <v>42254.53199074074</v>
      </c>
      <c r="D7680" t="s">
        <v>25416</v>
      </c>
      <c r="E7680" t="s">
        <v>25241</v>
      </c>
      <c r="F7680" t="s">
        <v>7510</v>
      </c>
      <c r="G7680" t="s">
        <v>25242</v>
      </c>
      <c r="H7680" t="s">
        <v>25417</v>
      </c>
    </row>
    <row r="7681" spans="1:8">
      <c r="A7681" t="n">
        <v>7683</v>
      </c>
      <c r="B7681" t="s">
        <v>8</v>
      </c>
      <c r="C7681" s="1" t="n">
        <v>42359.45833333334</v>
      </c>
      <c r="D7681" t="s">
        <v>25418</v>
      </c>
      <c r="E7681" t="s">
        <v>25419</v>
      </c>
      <c r="F7681" t="s">
        <v>4078</v>
      </c>
      <c r="G7681" t="s">
        <v>25420</v>
      </c>
      <c r="H7681" t="s">
        <v>25421</v>
      </c>
    </row>
    <row r="7682" spans="1:8">
      <c r="A7682" t="n">
        <v>7684</v>
      </c>
      <c r="B7682" t="s">
        <v>8</v>
      </c>
      <c r="C7682" s="1" t="n">
        <v>42423.03453703703</v>
      </c>
      <c r="D7682" t="s">
        <v>25422</v>
      </c>
      <c r="E7682" t="s">
        <v>5083</v>
      </c>
      <c r="F7682" t="s">
        <v>5084</v>
      </c>
      <c r="G7682">
        <f>?utf-8?q?GOP_obstructionism_=E2=86=92_TAKE_ACTION=2E?=</f>
        <v/>
      </c>
      <c r="H7682" t="s">
        <v>25423</v>
      </c>
    </row>
    <row r="7683" spans="1:8">
      <c r="A7683" t="n">
        <v>7685</v>
      </c>
      <c r="B7683" t="s">
        <v>1</v>
      </c>
      <c r="C7683" s="1" t="n">
        <v>42441.07403935185</v>
      </c>
      <c r="D7683" t="s">
        <v>25424</v>
      </c>
      <c r="E7683" t="s">
        <v>132</v>
      </c>
      <c r="F7683" t="s">
        <v>146</v>
      </c>
      <c r="G7683" t="s">
        <v>16968</v>
      </c>
      <c r="H7683" t="s">
        <v>25425</v>
      </c>
    </row>
    <row r="7684" spans="1:8">
      <c r="A7684" t="n">
        <v>7686</v>
      </c>
      <c r="B7684" t="s">
        <v>8</v>
      </c>
      <c r="C7684" s="1" t="n">
        <v>42372.83623842592</v>
      </c>
      <c r="D7684" t="s">
        <v>25426</v>
      </c>
      <c r="E7684" t="s">
        <v>25</v>
      </c>
      <c r="F7684" t="s">
        <v>25427</v>
      </c>
      <c r="G7684" t="s">
        <v>13827</v>
      </c>
      <c r="H7684" t="s">
        <v>25428</v>
      </c>
    </row>
    <row r="7685" spans="1:8">
      <c r="A7685" t="n">
        <v>7687</v>
      </c>
      <c r="B7685" t="s">
        <v>8</v>
      </c>
      <c r="C7685" s="1" t="n">
        <v>42413.09</v>
      </c>
      <c r="D7685" t="s">
        <v>13829</v>
      </c>
      <c r="E7685" t="s">
        <v>13830</v>
      </c>
      <c r="F7685" t="s">
        <v>56</v>
      </c>
      <c r="G7685" t="s">
        <v>13831</v>
      </c>
      <c r="H7685" t="s">
        <v>13832</v>
      </c>
    </row>
    <row r="7686" spans="1:8">
      <c r="A7686" t="n">
        <v>7688</v>
      </c>
      <c r="B7686" t="s">
        <v>8</v>
      </c>
      <c r="C7686" s="1" t="n">
        <v>41513.57761574074</v>
      </c>
      <c r="D7686" t="s">
        <v>25429</v>
      </c>
      <c r="E7686" t="s">
        <v>21493</v>
      </c>
      <c r="F7686" t="s">
        <v>25430</v>
      </c>
      <c r="G7686" t="s">
        <v>25431</v>
      </c>
      <c r="H7686" t="s">
        <v>25432</v>
      </c>
    </row>
    <row r="7687" spans="1:8">
      <c r="A7687" t="n">
        <v>7689</v>
      </c>
      <c r="B7687" t="s">
        <v>8</v>
      </c>
      <c r="C7687" s="1" t="n">
        <v>40752.58767361111</v>
      </c>
      <c r="D7687" t="s">
        <v>25433</v>
      </c>
      <c r="E7687" t="s">
        <v>8343</v>
      </c>
      <c r="F7687" t="s">
        <v>20</v>
      </c>
      <c r="G7687" t="s">
        <v>25434</v>
      </c>
      <c r="H7687" t="s">
        <v>25435</v>
      </c>
    </row>
    <row r="7688" spans="1:8">
      <c r="A7688" t="n">
        <v>7690</v>
      </c>
      <c r="B7688" t="s">
        <v>1</v>
      </c>
      <c r="C7688" s="1" t="n">
        <v>42327.66451388889</v>
      </c>
      <c r="D7688" t="s">
        <v>25436</v>
      </c>
      <c r="E7688" t="s">
        <v>3071</v>
      </c>
      <c r="F7688" t="s">
        <v>25</v>
      </c>
      <c r="G7688" t="s">
        <v>25437</v>
      </c>
      <c r="H7688" t="s">
        <v>25438</v>
      </c>
    </row>
    <row r="7689" spans="1:8">
      <c r="A7689" t="n">
        <v>7691</v>
      </c>
      <c r="B7689" t="s">
        <v>8</v>
      </c>
      <c r="C7689" s="1" t="n">
        <v>42200.77412037037</v>
      </c>
      <c r="D7689" t="s">
        <v>25439</v>
      </c>
      <c r="E7689" t="s">
        <v>25</v>
      </c>
      <c r="F7689" t="s">
        <v>179</v>
      </c>
      <c r="G7689" t="s">
        <v>25440</v>
      </c>
      <c r="H7689" t="s">
        <v>25441</v>
      </c>
    </row>
    <row r="7690" spans="1:8">
      <c r="A7690" t="n">
        <v>7692</v>
      </c>
      <c r="B7690" t="s">
        <v>8</v>
      </c>
      <c r="C7690" s="1" t="n">
        <v>40017.86344907407</v>
      </c>
      <c r="D7690" t="s">
        <v>25442</v>
      </c>
      <c r="E7690" t="s">
        <v>1224</v>
      </c>
      <c r="F7690" t="s">
        <v>11</v>
      </c>
      <c r="G7690" t="s">
        <v>25443</v>
      </c>
      <c r="H7690" t="s">
        <v>25444</v>
      </c>
    </row>
    <row r="7691" spans="1:8">
      <c r="A7691" t="n">
        <v>7693</v>
      </c>
      <c r="B7691" t="s">
        <v>8</v>
      </c>
      <c r="C7691" s="1" t="n">
        <v>41358.92506944444</v>
      </c>
      <c r="D7691" t="s">
        <v>25445</v>
      </c>
      <c r="E7691" t="s">
        <v>9377</v>
      </c>
      <c r="F7691" t="s">
        <v>56</v>
      </c>
      <c r="G7691" t="s">
        <v>25446</v>
      </c>
      <c r="H7691" t="s">
        <v>25447</v>
      </c>
    </row>
    <row r="7692" spans="1:8">
      <c r="A7692" t="n">
        <v>7694</v>
      </c>
      <c r="B7692" t="s">
        <v>8</v>
      </c>
      <c r="C7692" s="1" t="n">
        <v>42208.77545138889</v>
      </c>
      <c r="D7692" t="s">
        <v>25448</v>
      </c>
      <c r="E7692" t="s">
        <v>146</v>
      </c>
      <c r="F7692" t="s">
        <v>25449</v>
      </c>
      <c r="G7692" t="s">
        <v>25450</v>
      </c>
      <c r="H7692" t="s">
        <v>25451</v>
      </c>
    </row>
    <row r="7693" spans="1:8">
      <c r="A7693" t="n">
        <v>7695</v>
      </c>
      <c r="B7693" t="s">
        <v>8</v>
      </c>
      <c r="C7693" s="1" t="n">
        <v>42283.05318287037</v>
      </c>
      <c r="D7693" t="s">
        <v>25452</v>
      </c>
      <c r="E7693">
        <f>?utf-8?Q?Robert=20Garcia=20The=20City=20Project?=
	&lt;rgarcia@cityprojectca.org&gt;</f>
        <v/>
      </c>
      <c r="F7693" t="s">
        <v>52</v>
      </c>
      <c r="G7693">
        <f>?utf-8?Q?LABC=202015=20Mayoral=20Housing=2C=20Transportation=20and=20Jobs=20Summit=20=2D=20Register=20Now=21?=</f>
        <v/>
      </c>
      <c r="H7693" t="s">
        <v>25453</v>
      </c>
    </row>
    <row r="7694" spans="1:8">
      <c r="A7694" t="n">
        <v>7696</v>
      </c>
      <c r="B7694" t="s">
        <v>8</v>
      </c>
      <c r="C7694" s="1" t="n">
        <v>40885.99844907408</v>
      </c>
      <c r="D7694" t="s">
        <v>25454</v>
      </c>
      <c r="E7694" t="s">
        <v>484</v>
      </c>
      <c r="F7694" t="s">
        <v>25455</v>
      </c>
      <c r="G7694" t="s">
        <v>4020</v>
      </c>
      <c r="H7694" t="s">
        <v>25456</v>
      </c>
    </row>
    <row r="7695" spans="1:8">
      <c r="A7695" t="n">
        <v>7697</v>
      </c>
      <c r="B7695" t="s">
        <v>8</v>
      </c>
      <c r="C7695" s="1" t="n">
        <v>42329.58663194445</v>
      </c>
      <c r="D7695" t="s">
        <v>25457</v>
      </c>
      <c r="E7695" t="s">
        <v>12888</v>
      </c>
      <c r="F7695" t="s">
        <v>52</v>
      </c>
      <c r="G7695" t="s">
        <v>25458</v>
      </c>
      <c r="H7695" t="s">
        <v>25459</v>
      </c>
    </row>
    <row r="7696" spans="1:8">
      <c r="A7696" t="n">
        <v>7698</v>
      </c>
      <c r="B7696" t="s">
        <v>8</v>
      </c>
      <c r="C7696" s="1" t="n">
        <v>41843.65425925926</v>
      </c>
      <c r="D7696" t="s">
        <v>25460</v>
      </c>
      <c r="E7696" t="s">
        <v>25461</v>
      </c>
      <c r="F7696" t="s">
        <v>25</v>
      </c>
      <c r="G7696" t="s">
        <v>25462</v>
      </c>
      <c r="H7696" t="s">
        <v>25463</v>
      </c>
    </row>
    <row r="7697" spans="1:8">
      <c r="A7697" t="n">
        <v>7699</v>
      </c>
      <c r="B7697" t="s">
        <v>8</v>
      </c>
      <c r="C7697" s="1" t="n">
        <v>42407.13513888889</v>
      </c>
      <c r="D7697" t="s">
        <v>25464</v>
      </c>
      <c r="E7697" t="s">
        <v>7780</v>
      </c>
      <c r="F7697" t="s">
        <v>394</v>
      </c>
      <c r="G7697" t="s">
        <v>19126</v>
      </c>
      <c r="H7697" t="s">
        <v>25465</v>
      </c>
    </row>
    <row r="7698" spans="1:8">
      <c r="A7698" t="n">
        <v>7700</v>
      </c>
      <c r="B7698" t="s">
        <v>8</v>
      </c>
      <c r="C7698" s="1" t="n">
        <v>42108.92273148148</v>
      </c>
      <c r="D7698" t="s">
        <v>25466</v>
      </c>
      <c r="E7698" t="s">
        <v>5828</v>
      </c>
      <c r="F7698" t="s">
        <v>25</v>
      </c>
      <c r="G7698" t="s">
        <v>25467</v>
      </c>
      <c r="H7698" t="s">
        <v>25468</v>
      </c>
    </row>
    <row r="7699" spans="1:8">
      <c r="A7699" t="n">
        <v>7701</v>
      </c>
      <c r="B7699" t="s">
        <v>8</v>
      </c>
      <c r="C7699" s="1" t="n">
        <v>39745.1971875</v>
      </c>
      <c r="D7699" t="s">
        <v>25469</v>
      </c>
      <c r="E7699" t="s">
        <v>9576</v>
      </c>
      <c r="F7699" t="s">
        <v>25</v>
      </c>
      <c r="G7699" t="s">
        <v>25470</v>
      </c>
      <c r="H7699" t="s">
        <v>25471</v>
      </c>
    </row>
    <row r="7700" spans="1:8">
      <c r="A7700" t="n">
        <v>7702</v>
      </c>
      <c r="B7700" t="s">
        <v>8</v>
      </c>
      <c r="C7700" s="1" t="n">
        <v>41333.66390046296</v>
      </c>
      <c r="D7700" t="s">
        <v>25472</v>
      </c>
      <c r="E7700" t="s">
        <v>19358</v>
      </c>
      <c r="F7700" t="s">
        <v>56</v>
      </c>
      <c r="G7700" t="s">
        <v>25473</v>
      </c>
      <c r="H7700" t="s">
        <v>25474</v>
      </c>
    </row>
    <row r="7701" spans="1:8">
      <c r="A7701" t="n">
        <v>7703</v>
      </c>
      <c r="B7701" t="s">
        <v>8</v>
      </c>
      <c r="C7701" s="1" t="n">
        <v>41694.75945601852</v>
      </c>
      <c r="D7701" t="s">
        <v>25475</v>
      </c>
      <c r="E7701" t="s">
        <v>9998</v>
      </c>
      <c r="F7701" t="s">
        <v>25476</v>
      </c>
      <c r="G7701" t="s">
        <v>25477</v>
      </c>
      <c r="H7701" t="s">
        <v>25478</v>
      </c>
    </row>
    <row r="7702" spans="1:8">
      <c r="A7702" t="n">
        <v>7704</v>
      </c>
      <c r="B7702" t="s">
        <v>8</v>
      </c>
      <c r="C7702" s="1" t="n">
        <v>42056.93989583333</v>
      </c>
      <c r="D7702" t="s">
        <v>25479</v>
      </c>
      <c r="E7702" t="s">
        <v>14047</v>
      </c>
      <c r="F7702" t="s">
        <v>3233</v>
      </c>
      <c r="G7702" t="s">
        <v>25480</v>
      </c>
      <c r="H7702" t="s">
        <v>25481</v>
      </c>
    </row>
    <row r="7703" spans="1:8">
      <c r="A7703" t="n">
        <v>7705</v>
      </c>
      <c r="B7703" t="s">
        <v>8</v>
      </c>
      <c r="C7703" s="1" t="n">
        <v>42222.70142361111</v>
      </c>
      <c r="D7703" t="s">
        <v>25482</v>
      </c>
      <c r="E7703" t="s">
        <v>25483</v>
      </c>
      <c r="F7703" t="s">
        <v>56</v>
      </c>
      <c r="G7703" t="s">
        <v>25484</v>
      </c>
      <c r="H7703" t="s">
        <v>25485</v>
      </c>
    </row>
    <row r="7704" spans="1:8">
      <c r="A7704" t="n">
        <v>7706</v>
      </c>
      <c r="B7704" t="s">
        <v>8</v>
      </c>
      <c r="C7704" s="1" t="n">
        <v>40095.68971064815</v>
      </c>
      <c r="D7704" t="s">
        <v>25486</v>
      </c>
      <c r="E7704" t="s">
        <v>25487</v>
      </c>
      <c r="F7704" t="s">
        <v>56</v>
      </c>
      <c r="G7704" t="s">
        <v>25488</v>
      </c>
      <c r="H7704" t="s">
        <v>25489</v>
      </c>
    </row>
    <row r="7705" spans="1:8">
      <c r="A7705" t="n">
        <v>7707</v>
      </c>
      <c r="B7705" t="s">
        <v>8</v>
      </c>
      <c r="C7705" s="1" t="n">
        <v>42160.63238425926</v>
      </c>
      <c r="D7705" t="s">
        <v>25490</v>
      </c>
      <c r="E7705" t="s">
        <v>25</v>
      </c>
      <c r="F7705" t="s">
        <v>7608</v>
      </c>
      <c r="G7705" t="s">
        <v>25491</v>
      </c>
      <c r="H7705" t="s">
        <v>25492</v>
      </c>
    </row>
    <row r="7706" spans="1:8">
      <c r="A7706" t="n">
        <v>7708</v>
      </c>
      <c r="B7706" t="s">
        <v>1</v>
      </c>
      <c r="C7706" s="1" t="n">
        <v>42251.57010416667</v>
      </c>
      <c r="D7706" t="s">
        <v>25493</v>
      </c>
      <c r="E7706" t="s">
        <v>7956</v>
      </c>
      <c r="F7706" t="s">
        <v>56</v>
      </c>
      <c r="G7706" t="s">
        <v>25494</v>
      </c>
      <c r="H7706" t="s">
        <v>25495</v>
      </c>
    </row>
    <row r="7707" spans="1:8">
      <c r="A7707" t="n">
        <v>7709</v>
      </c>
      <c r="B7707" t="s">
        <v>1</v>
      </c>
      <c r="C7707" s="1" t="n">
        <v>42175.05567129629</v>
      </c>
      <c r="D7707" t="s">
        <v>25496</v>
      </c>
      <c r="E7707" t="s">
        <v>6554</v>
      </c>
      <c r="F7707" t="s">
        <v>25497</v>
      </c>
      <c r="G7707" t="s">
        <v>25498</v>
      </c>
      <c r="H7707" t="s">
        <v>25499</v>
      </c>
    </row>
    <row r="7708" spans="1:8">
      <c r="A7708" t="n">
        <v>7710</v>
      </c>
      <c r="B7708" t="s">
        <v>8</v>
      </c>
      <c r="C7708" s="1" t="n">
        <v>42322.95182870371</v>
      </c>
      <c r="D7708" t="s">
        <v>25500</v>
      </c>
      <c r="E7708" t="s">
        <v>25</v>
      </c>
      <c r="F7708" t="s">
        <v>17162</v>
      </c>
      <c r="G7708" t="s">
        <v>15792</v>
      </c>
      <c r="H7708" t="s">
        <v>25501</v>
      </c>
    </row>
    <row r="7709" spans="1:8">
      <c r="A7709" t="n">
        <v>7711</v>
      </c>
      <c r="B7709" t="s">
        <v>8</v>
      </c>
      <c r="C7709" s="1" t="n">
        <v>42136.32130787037</v>
      </c>
      <c r="D7709" t="s">
        <v>25502</v>
      </c>
      <c r="E7709" t="s">
        <v>25</v>
      </c>
      <c r="F7709" t="s">
        <v>25503</v>
      </c>
      <c r="G7709" t="s">
        <v>25504</v>
      </c>
      <c r="H7709" t="s">
        <v>25505</v>
      </c>
    </row>
    <row r="7710" spans="1:8">
      <c r="A7710" t="n">
        <v>7712</v>
      </c>
      <c r="B7710" t="s">
        <v>8</v>
      </c>
      <c r="C7710" s="1" t="n">
        <v>42368.62059027778</v>
      </c>
      <c r="D7710" t="s">
        <v>25506</v>
      </c>
      <c r="E7710" t="s">
        <v>3168</v>
      </c>
      <c r="F7710" t="s">
        <v>25507</v>
      </c>
      <c r="G7710" t="s">
        <v>25508</v>
      </c>
      <c r="H7710" t="s">
        <v>25509</v>
      </c>
    </row>
    <row r="7711" spans="1:8">
      <c r="A7711" t="n">
        <v>7713</v>
      </c>
      <c r="B7711" t="s">
        <v>8</v>
      </c>
      <c r="C7711" s="1" t="n">
        <v>40352.61613425926</v>
      </c>
      <c r="D7711" t="s">
        <v>25510</v>
      </c>
      <c r="E7711" t="s">
        <v>1923</v>
      </c>
      <c r="F7711" t="s">
        <v>56</v>
      </c>
      <c r="G7711" t="s">
        <v>25511</v>
      </c>
      <c r="H7711" t="s">
        <v>25512</v>
      </c>
    </row>
    <row r="7712" spans="1:8">
      <c r="A7712" t="n">
        <v>7714</v>
      </c>
      <c r="B7712" t="s">
        <v>8</v>
      </c>
      <c r="C7712" s="1" t="n">
        <v>42418.83393518518</v>
      </c>
      <c r="D7712" t="s">
        <v>25513</v>
      </c>
      <c r="E7712" t="s">
        <v>6988</v>
      </c>
      <c r="F7712" t="s">
        <v>179</v>
      </c>
      <c r="G7712" t="s">
        <v>25514</v>
      </c>
      <c r="H7712" t="s">
        <v>25515</v>
      </c>
    </row>
    <row r="7713" spans="1:8">
      <c r="A7713" t="n">
        <v>7715</v>
      </c>
      <c r="B7713" t="s">
        <v>8</v>
      </c>
      <c r="C7713" s="1" t="n">
        <v>41220.51371527778</v>
      </c>
      <c r="D7713" t="s">
        <v>25516</v>
      </c>
      <c r="E7713" t="s">
        <v>25517</v>
      </c>
      <c r="F7713" t="s">
        <v>25518</v>
      </c>
      <c r="G7713" t="s">
        <v>25519</v>
      </c>
      <c r="H7713" t="s">
        <v>25520</v>
      </c>
    </row>
    <row r="7714" spans="1:8">
      <c r="A7714" t="n">
        <v>7716</v>
      </c>
      <c r="B7714" t="s">
        <v>8</v>
      </c>
      <c r="C7714" s="1" t="n">
        <v>42258.93436342593</v>
      </c>
      <c r="D7714" t="s">
        <v>25521</v>
      </c>
      <c r="E7714" t="s">
        <v>25</v>
      </c>
      <c r="F7714" t="s">
        <v>19375</v>
      </c>
      <c r="G7714" t="s">
        <v>25522</v>
      </c>
      <c r="H7714" t="s">
        <v>25523</v>
      </c>
    </row>
    <row r="7715" spans="1:8">
      <c r="A7715" t="n">
        <v>7717</v>
      </c>
      <c r="B7715" t="s">
        <v>8</v>
      </c>
      <c r="C7715" s="1" t="n">
        <v>40857.47010416666</v>
      </c>
      <c r="D7715" t="s">
        <v>25524</v>
      </c>
      <c r="E7715" t="s">
        <v>484</v>
      </c>
      <c r="F7715" t="s">
        <v>25525</v>
      </c>
      <c r="G7715" t="s"/>
      <c r="H7715" t="s">
        <v>25526</v>
      </c>
    </row>
    <row r="7716" spans="1:8">
      <c r="A7716" t="n">
        <v>7718</v>
      </c>
      <c r="B7716" t="s">
        <v>8</v>
      </c>
      <c r="C7716" s="1" t="n">
        <v>39760.79994212963</v>
      </c>
      <c r="D7716" t="s">
        <v>25527</v>
      </c>
      <c r="E7716" t="s">
        <v>25528</v>
      </c>
      <c r="F7716" t="s">
        <v>25529</v>
      </c>
      <c r="G7716" t="s">
        <v>25530</v>
      </c>
      <c r="H7716" t="s">
        <v>25531</v>
      </c>
    </row>
    <row r="7717" spans="1:8">
      <c r="A7717" t="n">
        <v>7719</v>
      </c>
      <c r="B7717" t="s">
        <v>8</v>
      </c>
      <c r="C7717" s="1" t="n">
        <v>40717.70915509259</v>
      </c>
      <c r="D7717" t="s">
        <v>25532</v>
      </c>
      <c r="E7717" t="s">
        <v>25533</v>
      </c>
      <c r="F7717" t="s">
        <v>56</v>
      </c>
      <c r="G7717" t="s">
        <v>25534</v>
      </c>
      <c r="H7717" t="s">
        <v>25535</v>
      </c>
    </row>
    <row r="7718" spans="1:8">
      <c r="A7718" t="n">
        <v>7720</v>
      </c>
      <c r="B7718" t="s">
        <v>8</v>
      </c>
      <c r="C7718" s="1" t="n">
        <v>41908.90365740741</v>
      </c>
      <c r="D7718" t="s">
        <v>25536</v>
      </c>
      <c r="E7718" t="s">
        <v>250</v>
      </c>
      <c r="F7718" t="s">
        <v>250</v>
      </c>
      <c r="G7718" t="s">
        <v>25537</v>
      </c>
      <c r="H7718" t="s">
        <v>25538</v>
      </c>
    </row>
    <row r="7719" spans="1:8">
      <c r="A7719" t="n">
        <v>7721</v>
      </c>
      <c r="B7719" t="s">
        <v>8</v>
      </c>
      <c r="C7719" s="1" t="n">
        <v>41946.80590277778</v>
      </c>
      <c r="D7719" t="s">
        <v>25539</v>
      </c>
      <c r="E7719" t="s">
        <v>9483</v>
      </c>
      <c r="F7719" t="s">
        <v>52</v>
      </c>
      <c r="G7719" t="s">
        <v>25540</v>
      </c>
      <c r="H7719" t="s">
        <v>25541</v>
      </c>
    </row>
    <row r="7720" spans="1:8">
      <c r="A7720" t="n">
        <v>7722</v>
      </c>
      <c r="B7720" t="s">
        <v>1</v>
      </c>
      <c r="C7720" s="1" t="n">
        <v>42255.89741898148</v>
      </c>
      <c r="D7720" t="s">
        <v>25542</v>
      </c>
      <c r="E7720" t="s">
        <v>1731</v>
      </c>
      <c r="F7720" t="s">
        <v>6259</v>
      </c>
      <c r="G7720" t="s">
        <v>10617</v>
      </c>
      <c r="H7720" t="s">
        <v>25543</v>
      </c>
    </row>
    <row r="7721" spans="1:8">
      <c r="A7721" t="n">
        <v>7723</v>
      </c>
      <c r="B7721" t="s">
        <v>8</v>
      </c>
      <c r="C7721" s="1" t="n">
        <v>42128.72791666666</v>
      </c>
      <c r="D7721" t="s">
        <v>25544</v>
      </c>
      <c r="E7721" t="s">
        <v>30</v>
      </c>
      <c r="F7721" t="s">
        <v>6747</v>
      </c>
      <c r="G7721" t="s">
        <v>25545</v>
      </c>
      <c r="H7721" t="s">
        <v>25546</v>
      </c>
    </row>
    <row r="7722" spans="1:8">
      <c r="A7722" t="n">
        <v>7724</v>
      </c>
      <c r="B7722" t="s">
        <v>8</v>
      </c>
      <c r="C7722" s="1" t="n">
        <v>41976.57944444445</v>
      </c>
      <c r="D7722" t="s">
        <v>25547</v>
      </c>
      <c r="E7722" t="s">
        <v>25548</v>
      </c>
      <c r="F7722" t="s">
        <v>6619</v>
      </c>
      <c r="G7722" t="s">
        <v>25549</v>
      </c>
      <c r="H7722" t="s">
        <v>25550</v>
      </c>
    </row>
    <row r="7723" spans="1:8">
      <c r="A7723" t="n">
        <v>7725</v>
      </c>
      <c r="B7723" t="s">
        <v>8</v>
      </c>
      <c r="C7723" s="1" t="n">
        <v>41914.91018518519</v>
      </c>
      <c r="D7723" t="s">
        <v>25551</v>
      </c>
      <c r="E7723" t="s">
        <v>6736</v>
      </c>
      <c r="F7723" t="s">
        <v>4013</v>
      </c>
      <c r="G7723" t="s">
        <v>25552</v>
      </c>
      <c r="H7723" t="s">
        <v>25553</v>
      </c>
    </row>
    <row r="7724" spans="1:8">
      <c r="A7724" t="n">
        <v>7726</v>
      </c>
      <c r="B7724" t="s">
        <v>8</v>
      </c>
      <c r="C7724" s="1" t="n">
        <v>41920.89722222222</v>
      </c>
      <c r="D7724" t="s">
        <v>25554</v>
      </c>
      <c r="E7724" t="s">
        <v>25555</v>
      </c>
      <c r="F7724" t="s">
        <v>4078</v>
      </c>
      <c r="G7724" t="s">
        <v>25556</v>
      </c>
      <c r="H7724" t="s">
        <v>25557</v>
      </c>
    </row>
    <row r="7725" spans="1:8">
      <c r="A7725" t="n">
        <v>7727</v>
      </c>
      <c r="B7725" t="s">
        <v>8</v>
      </c>
      <c r="C7725" s="1" t="n">
        <v>39701.51030092593</v>
      </c>
      <c r="D7725" t="s">
        <v>25558</v>
      </c>
      <c r="E7725" t="s">
        <v>25559</v>
      </c>
      <c r="F7725" t="s">
        <v>56</v>
      </c>
      <c r="G7725" t="s">
        <v>25560</v>
      </c>
      <c r="H7725" t="s">
        <v>25561</v>
      </c>
    </row>
    <row r="7726" spans="1:8">
      <c r="A7726" t="n">
        <v>7728</v>
      </c>
      <c r="B7726" t="s">
        <v>8</v>
      </c>
      <c r="C7726" s="1" t="n">
        <v>41728.66060185185</v>
      </c>
      <c r="D7726" t="s">
        <v>25562</v>
      </c>
      <c r="E7726" t="s">
        <v>10746</v>
      </c>
      <c r="F7726" t="s">
        <v>25563</v>
      </c>
      <c r="G7726" t="s">
        <v>25564</v>
      </c>
      <c r="H7726" t="s">
        <v>25565</v>
      </c>
    </row>
    <row r="7727" spans="1:8">
      <c r="A7727" t="n">
        <v>7729</v>
      </c>
      <c r="B7727" t="s">
        <v>8</v>
      </c>
      <c r="C7727" s="1" t="n">
        <v>41267.74547453703</v>
      </c>
      <c r="D7727" t="s">
        <v>25566</v>
      </c>
      <c r="E7727" t="s">
        <v>25567</v>
      </c>
      <c r="F7727" t="s">
        <v>25</v>
      </c>
      <c r="G7727" t="s">
        <v>12019</v>
      </c>
      <c r="H7727" t="s">
        <v>25568</v>
      </c>
    </row>
    <row r="7728" spans="1:8">
      <c r="A7728" t="n">
        <v>7730</v>
      </c>
      <c r="B7728" t="s">
        <v>8</v>
      </c>
      <c r="C7728" s="1" t="n">
        <v>42051.6920949074</v>
      </c>
      <c r="D7728" t="s">
        <v>25569</v>
      </c>
      <c r="E7728" t="s">
        <v>2909</v>
      </c>
      <c r="F7728" t="s">
        <v>25</v>
      </c>
      <c r="G7728" t="s">
        <v>25570</v>
      </c>
      <c r="H7728" t="s">
        <v>25571</v>
      </c>
    </row>
    <row r="7729" spans="1:8">
      <c r="A7729" t="n">
        <v>7731</v>
      </c>
      <c r="B7729" t="s">
        <v>1</v>
      </c>
      <c r="C7729" s="1" t="n">
        <v>42125.08369212963</v>
      </c>
      <c r="D7729" t="s">
        <v>25572</v>
      </c>
      <c r="E7729" t="s">
        <v>25573</v>
      </c>
      <c r="F7729" t="s">
        <v>25</v>
      </c>
      <c r="G7729" t="s">
        <v>20554</v>
      </c>
      <c r="H7729" t="s">
        <v>25574</v>
      </c>
    </row>
    <row r="7730" spans="1:8">
      <c r="A7730" t="n">
        <v>7732</v>
      </c>
      <c r="B7730" t="s">
        <v>1</v>
      </c>
      <c r="C7730" s="1" t="n">
        <v>41980.57016203704</v>
      </c>
      <c r="D7730" t="s">
        <v>25575</v>
      </c>
      <c r="E7730" t="s">
        <v>8047</v>
      </c>
      <c r="F7730" t="s">
        <v>25576</v>
      </c>
      <c r="G7730" t="s">
        <v>25577</v>
      </c>
      <c r="H7730" t="s">
        <v>25578</v>
      </c>
    </row>
    <row r="7731" spans="1:8">
      <c r="A7731" t="n">
        <v>7733</v>
      </c>
      <c r="B7731" t="s">
        <v>1</v>
      </c>
      <c r="C7731" s="1" t="n">
        <v>41884.6217824074</v>
      </c>
      <c r="D7731" t="s">
        <v>25579</v>
      </c>
      <c r="E7731" t="s">
        <v>7544</v>
      </c>
      <c r="F7731" t="s">
        <v>56</v>
      </c>
      <c r="G7731" t="s">
        <v>25580</v>
      </c>
      <c r="H7731" t="s">
        <v>25581</v>
      </c>
    </row>
    <row r="7732" spans="1:8">
      <c r="A7732" t="n">
        <v>7734</v>
      </c>
      <c r="B7732" t="s">
        <v>1</v>
      </c>
      <c r="C7732" s="1" t="n">
        <v>42313.1706712963</v>
      </c>
      <c r="D7732" t="s">
        <v>25582</v>
      </c>
      <c r="E7732" t="s">
        <v>984</v>
      </c>
      <c r="F7732" t="s">
        <v>25</v>
      </c>
      <c r="G7732" t="s">
        <v>25583</v>
      </c>
      <c r="H7732" t="s">
        <v>25584</v>
      </c>
    </row>
    <row r="7733" spans="1:8">
      <c r="A7733" t="n">
        <v>7735</v>
      </c>
      <c r="B7733" t="s">
        <v>1</v>
      </c>
      <c r="C7733" s="1" t="n">
        <v>41949.48284722222</v>
      </c>
      <c r="D7733" t="s">
        <v>25585</v>
      </c>
      <c r="E7733" t="s">
        <v>6203</v>
      </c>
      <c r="F7733" t="s">
        <v>8393</v>
      </c>
      <c r="G7733" t="s">
        <v>25586</v>
      </c>
      <c r="H7733" t="s">
        <v>25587</v>
      </c>
    </row>
    <row r="7734" spans="1:8">
      <c r="A7734" t="n">
        <v>7736</v>
      </c>
      <c r="B7734" t="s">
        <v>8</v>
      </c>
      <c r="C7734" s="1" t="n">
        <v>39741.438125</v>
      </c>
      <c r="D7734" t="s">
        <v>25588</v>
      </c>
      <c r="E7734" t="s">
        <v>6543</v>
      </c>
      <c r="F7734" t="s">
        <v>25589</v>
      </c>
      <c r="G7734" t="s">
        <v>25590</v>
      </c>
      <c r="H7734" t="s">
        <v>25591</v>
      </c>
    </row>
    <row r="7735" spans="1:8">
      <c r="A7735" t="n">
        <v>7737</v>
      </c>
      <c r="B7735" t="s">
        <v>8</v>
      </c>
      <c r="C7735" s="1" t="n">
        <v>41169.83694444445</v>
      </c>
      <c r="D7735" t="s">
        <v>25592</v>
      </c>
      <c r="E7735" t="s">
        <v>7063</v>
      </c>
      <c r="F7735" t="s">
        <v>56</v>
      </c>
      <c r="G7735" t="s">
        <v>25593</v>
      </c>
      <c r="H7735" t="s">
        <v>25594</v>
      </c>
    </row>
    <row r="7736" spans="1:8">
      <c r="A7736" t="n">
        <v>7738</v>
      </c>
      <c r="B7736" t="s">
        <v>1</v>
      </c>
      <c r="C7736" s="1" t="n">
        <v>42107.98197916667</v>
      </c>
      <c r="D7736" t="s">
        <v>25595</v>
      </c>
      <c r="E7736" t="s">
        <v>13230</v>
      </c>
      <c r="F7736" t="s">
        <v>493</v>
      </c>
      <c r="G7736" t="s">
        <v>25596</v>
      </c>
      <c r="H7736" t="s">
        <v>25597</v>
      </c>
    </row>
    <row r="7737" spans="1:8">
      <c r="A7737" t="n">
        <v>7739</v>
      </c>
      <c r="B7737" t="s">
        <v>8</v>
      </c>
      <c r="C7737" s="1" t="n">
        <v>40896.13466435186</v>
      </c>
      <c r="D7737" t="s">
        <v>25598</v>
      </c>
      <c r="E7737" t="s">
        <v>25</v>
      </c>
      <c r="F7737" t="s">
        <v>13607</v>
      </c>
      <c r="G7737" t="s">
        <v>25599</v>
      </c>
      <c r="H7737" t="s">
        <v>25600</v>
      </c>
    </row>
    <row r="7738" spans="1:8">
      <c r="A7738" t="n">
        <v>7740</v>
      </c>
      <c r="B7738" t="s">
        <v>8</v>
      </c>
      <c r="C7738" s="1" t="n">
        <v>42084.09791666667</v>
      </c>
      <c r="D7738" t="s">
        <v>25601</v>
      </c>
      <c r="E7738" t="s">
        <v>6629</v>
      </c>
      <c r="F7738" t="s">
        <v>25602</v>
      </c>
      <c r="G7738" t="s">
        <v>25603</v>
      </c>
      <c r="H7738" t="s">
        <v>25604</v>
      </c>
    </row>
    <row r="7739" spans="1:8">
      <c r="A7739" t="n">
        <v>7741</v>
      </c>
      <c r="B7739" t="s">
        <v>8</v>
      </c>
      <c r="C7739" s="1" t="n">
        <v>42090.92373842592</v>
      </c>
      <c r="D7739" t="s">
        <v>25605</v>
      </c>
      <c r="E7739" t="s">
        <v>4949</v>
      </c>
      <c r="F7739" t="s">
        <v>25606</v>
      </c>
      <c r="G7739" t="s">
        <v>25607</v>
      </c>
      <c r="H7739" t="s">
        <v>25608</v>
      </c>
    </row>
    <row r="7740" spans="1:8">
      <c r="A7740" t="n">
        <v>7742</v>
      </c>
      <c r="B7740" t="s">
        <v>8</v>
      </c>
      <c r="C7740" s="1" t="n">
        <v>42390.94197916667</v>
      </c>
      <c r="D7740" t="s">
        <v>25609</v>
      </c>
      <c r="E7740" t="s">
        <v>739</v>
      </c>
      <c r="F7740" t="s">
        <v>3385</v>
      </c>
      <c r="G7740" t="s">
        <v>25610</v>
      </c>
      <c r="H7740" t="s">
        <v>25611</v>
      </c>
    </row>
    <row r="7741" spans="1:8">
      <c r="A7741" t="n">
        <v>7743</v>
      </c>
      <c r="B7741" t="s">
        <v>8</v>
      </c>
      <c r="C7741" s="1" t="n">
        <v>42402.01638888889</v>
      </c>
      <c r="D7741" t="s">
        <v>25612</v>
      </c>
      <c r="E7741" t="s">
        <v>3168</v>
      </c>
      <c r="F7741" t="s">
        <v>25613</v>
      </c>
      <c r="G7741" t="s">
        <v>6880</v>
      </c>
      <c r="H7741" t="s">
        <v>25614</v>
      </c>
    </row>
    <row r="7742" spans="1:8">
      <c r="A7742" t="n">
        <v>7744</v>
      </c>
      <c r="B7742" t="s">
        <v>8</v>
      </c>
      <c r="C7742" s="1" t="n">
        <v>42216.84023148148</v>
      </c>
      <c r="D7742" t="s">
        <v>25615</v>
      </c>
      <c r="E7742" t="s">
        <v>1636</v>
      </c>
      <c r="F7742" t="s">
        <v>52</v>
      </c>
      <c r="G7742" t="s">
        <v>25616</v>
      </c>
      <c r="H7742" t="s">
        <v>25617</v>
      </c>
    </row>
    <row r="7743" spans="1:8">
      <c r="A7743" t="n">
        <v>7745</v>
      </c>
      <c r="B7743" t="s">
        <v>1</v>
      </c>
      <c r="C7743" s="1" t="n">
        <v>42209.91424768518</v>
      </c>
      <c r="D7743" t="s">
        <v>25618</v>
      </c>
      <c r="E7743" t="s">
        <v>9560</v>
      </c>
      <c r="F7743" t="s">
        <v>25</v>
      </c>
      <c r="G7743" t="s">
        <v>19777</v>
      </c>
      <c r="H7743" t="s">
        <v>25619</v>
      </c>
    </row>
    <row r="7744" spans="1:8">
      <c r="A7744" t="n">
        <v>7746</v>
      </c>
      <c r="B7744" t="s">
        <v>8</v>
      </c>
      <c r="C7744" s="1" t="n">
        <v>41736.08207175926</v>
      </c>
      <c r="D7744" t="s">
        <v>25620</v>
      </c>
      <c r="E7744" t="s">
        <v>25</v>
      </c>
      <c r="F7744" t="s">
        <v>7313</v>
      </c>
      <c r="G7744" t="s">
        <v>5888</v>
      </c>
      <c r="H7744" t="s">
        <v>25621</v>
      </c>
    </row>
    <row r="7745" spans="1:8">
      <c r="A7745" t="n">
        <v>7747</v>
      </c>
      <c r="B7745" t="s">
        <v>8</v>
      </c>
      <c r="C7745" s="1" t="n">
        <v>39643.71049768518</v>
      </c>
      <c r="D7745" t="s">
        <v>25622</v>
      </c>
      <c r="E7745" t="s">
        <v>2070</v>
      </c>
      <c r="F7745" t="s">
        <v>2071</v>
      </c>
      <c r="G7745" t="s">
        <v>25623</v>
      </c>
      <c r="H7745" t="s">
        <v>25624</v>
      </c>
    </row>
    <row r="7746" spans="1:8">
      <c r="A7746" t="n">
        <v>7748</v>
      </c>
      <c r="B7746" t="s">
        <v>8</v>
      </c>
      <c r="C7746" s="1" t="n">
        <v>41859.90934027778</v>
      </c>
      <c r="D7746" t="s">
        <v>25625</v>
      </c>
      <c r="E7746" t="s">
        <v>2880</v>
      </c>
      <c r="F7746" t="s">
        <v>6619</v>
      </c>
      <c r="G7746" t="s">
        <v>25626</v>
      </c>
      <c r="H7746" t="s">
        <v>25627</v>
      </c>
    </row>
    <row r="7747" spans="1:8">
      <c r="A7747" t="n">
        <v>7749</v>
      </c>
      <c r="B7747" t="s">
        <v>8</v>
      </c>
      <c r="C7747" s="1" t="n">
        <v>42284.98603009259</v>
      </c>
      <c r="D7747" t="s">
        <v>25628</v>
      </c>
      <c r="E7747" t="s">
        <v>25</v>
      </c>
      <c r="F7747" t="s">
        <v>8424</v>
      </c>
      <c r="G7747" t="s">
        <v>5888</v>
      </c>
      <c r="H7747" t="s">
        <v>25629</v>
      </c>
    </row>
    <row r="7748" spans="1:8">
      <c r="A7748" t="n">
        <v>7750</v>
      </c>
      <c r="B7748" t="s">
        <v>8</v>
      </c>
      <c r="C7748" s="1" t="n">
        <v>41977.57292824074</v>
      </c>
      <c r="D7748" t="s">
        <v>25630</v>
      </c>
      <c r="E7748" t="s">
        <v>25631</v>
      </c>
      <c r="F7748" t="s">
        <v>52</v>
      </c>
      <c r="G7748" t="s">
        <v>25632</v>
      </c>
      <c r="H7748" t="s">
        <v>25633</v>
      </c>
    </row>
    <row r="7749" spans="1:8">
      <c r="A7749" t="n">
        <v>7751</v>
      </c>
      <c r="B7749" t="s">
        <v>8</v>
      </c>
      <c r="C7749" s="1" t="n">
        <v>42331.82795138889</v>
      </c>
      <c r="D7749" t="s">
        <v>25634</v>
      </c>
      <c r="E7749" t="s">
        <v>25635</v>
      </c>
      <c r="F7749" t="s">
        <v>25636</v>
      </c>
      <c r="G7749" t="s">
        <v>25637</v>
      </c>
      <c r="H7749" t="s">
        <v>25638</v>
      </c>
    </row>
    <row r="7750" spans="1:8">
      <c r="A7750" t="n">
        <v>7752</v>
      </c>
      <c r="B7750" t="s">
        <v>1</v>
      </c>
      <c r="C7750" s="1" t="n">
        <v>42187.85534722222</v>
      </c>
      <c r="D7750" t="s">
        <v>25639</v>
      </c>
      <c r="E7750" t="s">
        <v>8867</v>
      </c>
      <c r="F7750" t="s">
        <v>25640</v>
      </c>
      <c r="G7750" t="s">
        <v>25641</v>
      </c>
      <c r="H7750" t="s">
        <v>25642</v>
      </c>
    </row>
    <row r="7751" spans="1:8">
      <c r="A7751" t="n">
        <v>7753</v>
      </c>
      <c r="B7751" t="s">
        <v>8</v>
      </c>
      <c r="C7751" s="1" t="n">
        <v>42427.77424768519</v>
      </c>
      <c r="D7751" t="s">
        <v>25643</v>
      </c>
      <c r="E7751" t="s">
        <v>25644</v>
      </c>
      <c r="F7751" t="s">
        <v>25</v>
      </c>
      <c r="G7751" t="s">
        <v>25645</v>
      </c>
      <c r="H7751" t="s">
        <v>25646</v>
      </c>
    </row>
    <row r="7752" spans="1:8">
      <c r="A7752" t="n">
        <v>7754</v>
      </c>
      <c r="B7752" t="s">
        <v>8</v>
      </c>
      <c r="C7752" s="1" t="n">
        <v>40458.96170138889</v>
      </c>
      <c r="D7752" t="s">
        <v>25647</v>
      </c>
      <c r="E7752" t="s">
        <v>2467</v>
      </c>
      <c r="F7752" t="s">
        <v>283</v>
      </c>
      <c r="G7752" t="s">
        <v>25648</v>
      </c>
      <c r="H7752" t="s">
        <v>25649</v>
      </c>
    </row>
    <row r="7753" spans="1:8">
      <c r="A7753" t="n">
        <v>7755</v>
      </c>
      <c r="B7753" t="s">
        <v>1</v>
      </c>
      <c r="C7753" s="1" t="n">
        <v>42417.83219907407</v>
      </c>
      <c r="D7753" t="s">
        <v>25650</v>
      </c>
      <c r="E7753" t="s">
        <v>25651</v>
      </c>
      <c r="F7753" t="s">
        <v>25</v>
      </c>
      <c r="G7753" t="s">
        <v>25652</v>
      </c>
      <c r="H7753" t="s">
        <v>25653</v>
      </c>
    </row>
    <row r="7754" spans="1:8">
      <c r="A7754" t="n">
        <v>7756</v>
      </c>
      <c r="B7754" t="s">
        <v>1</v>
      </c>
      <c r="C7754" s="1" t="n">
        <v>42275.87559027778</v>
      </c>
      <c r="D7754" t="s">
        <v>25654</v>
      </c>
      <c r="E7754" t="s">
        <v>7186</v>
      </c>
      <c r="F7754" t="s">
        <v>25655</v>
      </c>
      <c r="G7754" t="s">
        <v>25656</v>
      </c>
      <c r="H7754" t="s">
        <v>25657</v>
      </c>
    </row>
    <row r="7755" spans="1:8">
      <c r="A7755" t="n">
        <v>7757</v>
      </c>
      <c r="B7755" t="s">
        <v>8</v>
      </c>
      <c r="C7755" s="1" t="n">
        <v>42214.62638888889</v>
      </c>
      <c r="D7755" t="s">
        <v>25658</v>
      </c>
      <c r="E7755" t="s">
        <v>25659</v>
      </c>
      <c r="F7755" t="s">
        <v>100</v>
      </c>
      <c r="G7755" t="s">
        <v>25660</v>
      </c>
      <c r="H7755" t="s">
        <v>25661</v>
      </c>
    </row>
    <row r="7756" spans="1:8">
      <c r="A7756" t="n">
        <v>7758</v>
      </c>
      <c r="B7756" t="s">
        <v>8</v>
      </c>
      <c r="C7756" s="1" t="n">
        <v>41912.04865740741</v>
      </c>
      <c r="D7756" t="s">
        <v>25662</v>
      </c>
      <c r="E7756" t="s">
        <v>3770</v>
      </c>
      <c r="F7756" t="s">
        <v>555</v>
      </c>
      <c r="G7756" t="s">
        <v>25663</v>
      </c>
      <c r="H7756" t="s">
        <v>25664</v>
      </c>
    </row>
    <row r="7757" spans="1:8">
      <c r="A7757" t="n">
        <v>7759</v>
      </c>
      <c r="B7757" t="s">
        <v>8</v>
      </c>
      <c r="C7757" s="1" t="n">
        <v>42283.69763888889</v>
      </c>
      <c r="D7757" t="s">
        <v>25665</v>
      </c>
      <c r="E7757" t="s">
        <v>25666</v>
      </c>
      <c r="F7757" t="s">
        <v>6700</v>
      </c>
      <c r="G7757" t="s">
        <v>25667</v>
      </c>
      <c r="H7757" t="s">
        <v>25668</v>
      </c>
    </row>
    <row r="7758" spans="1:8">
      <c r="A7758" t="n">
        <v>7760</v>
      </c>
      <c r="B7758" t="s">
        <v>8</v>
      </c>
      <c r="C7758" s="1" t="n">
        <v>42017.14375</v>
      </c>
      <c r="D7758" t="s">
        <v>25669</v>
      </c>
      <c r="E7758" t="s">
        <v>6629</v>
      </c>
      <c r="F7758" t="s">
        <v>25670</v>
      </c>
      <c r="G7758" t="s">
        <v>25671</v>
      </c>
      <c r="H7758" t="s">
        <v>25672</v>
      </c>
    </row>
    <row r="7759" spans="1:8">
      <c r="A7759" t="n">
        <v>7761</v>
      </c>
      <c r="B7759" t="s">
        <v>8</v>
      </c>
      <c r="C7759" s="1" t="n">
        <v>39723.86998842593</v>
      </c>
      <c r="D7759" t="s">
        <v>25673</v>
      </c>
      <c r="E7759" t="s">
        <v>56</v>
      </c>
      <c r="F7759" t="s">
        <v>56</v>
      </c>
      <c r="G7759" t="s">
        <v>25674</v>
      </c>
      <c r="H7759" t="s">
        <v>25675</v>
      </c>
    </row>
    <row r="7760" spans="1:8">
      <c r="A7760" t="n">
        <v>7762</v>
      </c>
      <c r="B7760" t="s">
        <v>8</v>
      </c>
      <c r="C7760" s="1" t="n">
        <v>41789.68612268518</v>
      </c>
      <c r="D7760" t="s">
        <v>25676</v>
      </c>
      <c r="E7760" t="s">
        <v>10257</v>
      </c>
      <c r="F7760" t="s">
        <v>25</v>
      </c>
      <c r="G7760" t="s">
        <v>25677</v>
      </c>
      <c r="H7760" t="s">
        <v>25678</v>
      </c>
    </row>
    <row r="7761" spans="1:8">
      <c r="A7761" t="n">
        <v>7763</v>
      </c>
      <c r="B7761" t="s">
        <v>8</v>
      </c>
      <c r="C7761" s="1" t="n">
        <v>42238.12429398148</v>
      </c>
      <c r="D7761" t="s">
        <v>25679</v>
      </c>
      <c r="E7761" t="s">
        <v>25680</v>
      </c>
      <c r="F7761" t="s">
        <v>56</v>
      </c>
      <c r="G7761" t="s">
        <v>25681</v>
      </c>
      <c r="H7761" t="s">
        <v>25682</v>
      </c>
    </row>
    <row r="7762" spans="1:8">
      <c r="A7762" t="n">
        <v>7764</v>
      </c>
      <c r="B7762" t="s">
        <v>1</v>
      </c>
      <c r="C7762" s="1" t="n">
        <v>42257.60340277778</v>
      </c>
      <c r="D7762" t="s">
        <v>25683</v>
      </c>
      <c r="E7762" t="s">
        <v>24</v>
      </c>
      <c r="F7762" t="s">
        <v>25</v>
      </c>
      <c r="G7762" t="s">
        <v>25684</v>
      </c>
      <c r="H7762" t="s">
        <v>25685</v>
      </c>
    </row>
    <row r="7763" spans="1:8">
      <c r="A7763" t="n">
        <v>7765</v>
      </c>
      <c r="B7763" t="s">
        <v>8</v>
      </c>
      <c r="C7763" s="1" t="n">
        <v>40310.65777777778</v>
      </c>
      <c r="D7763" t="s">
        <v>25686</v>
      </c>
      <c r="E7763" t="s">
        <v>2000</v>
      </c>
      <c r="F7763" t="s">
        <v>20</v>
      </c>
      <c r="G7763" t="s">
        <v>25687</v>
      </c>
      <c r="H7763" t="s">
        <v>25688</v>
      </c>
    </row>
    <row r="7764" spans="1:8">
      <c r="A7764" t="n">
        <v>7766</v>
      </c>
      <c r="B7764" t="s">
        <v>8</v>
      </c>
      <c r="C7764" s="1" t="n">
        <v>41690.75009259259</v>
      </c>
      <c r="D7764" t="s">
        <v>25689</v>
      </c>
      <c r="E7764" t="s">
        <v>13733</v>
      </c>
      <c r="F7764" t="s">
        <v>56</v>
      </c>
      <c r="G7764" t="s">
        <v>13734</v>
      </c>
      <c r="H7764" t="s">
        <v>25690</v>
      </c>
    </row>
    <row r="7765" spans="1:8">
      <c r="A7765" t="n">
        <v>7767</v>
      </c>
      <c r="B7765" t="s">
        <v>8</v>
      </c>
      <c r="C7765" s="1" t="n">
        <v>42445.81212962963</v>
      </c>
      <c r="D7765" t="s">
        <v>25691</v>
      </c>
      <c r="E7765" t="s">
        <v>25692</v>
      </c>
      <c r="F7765" t="s">
        <v>25693</v>
      </c>
      <c r="G7765" t="s">
        <v>25694</v>
      </c>
      <c r="H7765" t="s">
        <v>25695</v>
      </c>
    </row>
    <row r="7766" spans="1:8">
      <c r="A7766" t="n">
        <v>7768</v>
      </c>
      <c r="B7766" t="s">
        <v>8</v>
      </c>
      <c r="C7766" s="1" t="n">
        <v>42313.96430555556</v>
      </c>
      <c r="D7766" t="s">
        <v>25696</v>
      </c>
      <c r="E7766" t="s">
        <v>25697</v>
      </c>
      <c r="F7766" t="s">
        <v>555</v>
      </c>
      <c r="G7766">
        <f>?utf-8?Q?15O,OOO Needed =E2=86=92 STOP Mitch McConnell?=</f>
        <v/>
      </c>
      <c r="H7766" t="s">
        <v>25698</v>
      </c>
    </row>
    <row r="7767" spans="1:8">
      <c r="A7767" t="n">
        <v>7769</v>
      </c>
      <c r="B7767" t="s">
        <v>8</v>
      </c>
      <c r="C7767" s="1" t="n">
        <v>40880.04145833333</v>
      </c>
      <c r="D7767" t="s">
        <v>25699</v>
      </c>
      <c r="E7767" t="s">
        <v>14974</v>
      </c>
      <c r="F7767" t="s">
        <v>25700</v>
      </c>
      <c r="G7767" t="s">
        <v>25701</v>
      </c>
      <c r="H7767" t="s">
        <v>25702</v>
      </c>
    </row>
    <row r="7768" spans="1:8">
      <c r="A7768" t="n">
        <v>7770</v>
      </c>
      <c r="B7768" t="s">
        <v>1</v>
      </c>
      <c r="C7768" s="1" t="n">
        <v>42398.12875</v>
      </c>
      <c r="D7768" t="s">
        <v>25703</v>
      </c>
      <c r="E7768" t="s">
        <v>348</v>
      </c>
      <c r="F7768" t="s">
        <v>25</v>
      </c>
      <c r="G7768" t="s">
        <v>25704</v>
      </c>
      <c r="H7768" t="s">
        <v>25705</v>
      </c>
    </row>
    <row r="7769" spans="1:8">
      <c r="A7769" t="n">
        <v>7771</v>
      </c>
      <c r="B7769" t="s">
        <v>1</v>
      </c>
      <c r="C7769" s="1" t="n">
        <v>42116.96390046296</v>
      </c>
      <c r="D7769" t="s">
        <v>25706</v>
      </c>
      <c r="E7769" t="s">
        <v>1144</v>
      </c>
      <c r="F7769" t="s">
        <v>297</v>
      </c>
      <c r="G7769" t="s">
        <v>25707</v>
      </c>
      <c r="H7769" t="s">
        <v>25708</v>
      </c>
    </row>
    <row r="7770" spans="1:8">
      <c r="A7770" t="n">
        <v>7772</v>
      </c>
      <c r="B7770" t="s">
        <v>8</v>
      </c>
      <c r="C7770" s="1" t="n">
        <v>41479.70559027778</v>
      </c>
      <c r="D7770" t="s">
        <v>25709</v>
      </c>
      <c r="E7770" t="s">
        <v>25710</v>
      </c>
      <c r="F7770" t="s">
        <v>6450</v>
      </c>
      <c r="G7770" t="s">
        <v>25711</v>
      </c>
      <c r="H7770" t="s">
        <v>25712</v>
      </c>
    </row>
    <row r="7771" spans="1:8">
      <c r="A7771" t="n">
        <v>7773</v>
      </c>
      <c r="B7771" t="s">
        <v>8</v>
      </c>
      <c r="C7771" s="1" t="n">
        <v>42067.82916666667</v>
      </c>
      <c r="D7771" t="s">
        <v>25713</v>
      </c>
      <c r="E7771" t="s">
        <v>6629</v>
      </c>
      <c r="F7771" t="s">
        <v>25714</v>
      </c>
      <c r="G7771" t="s">
        <v>25715</v>
      </c>
      <c r="H7771" t="s">
        <v>25716</v>
      </c>
    </row>
    <row r="7772" spans="1:8">
      <c r="A7772" t="n">
        <v>7774</v>
      </c>
      <c r="B7772" t="s">
        <v>8</v>
      </c>
      <c r="C7772" s="1" t="n">
        <v>39787.80306712963</v>
      </c>
      <c r="D7772" t="s">
        <v>25717</v>
      </c>
      <c r="E7772" t="s">
        <v>25718</v>
      </c>
      <c r="F7772" t="s">
        <v>1264</v>
      </c>
      <c r="G7772" t="s">
        <v>25719</v>
      </c>
      <c r="H7772" t="s">
        <v>25720</v>
      </c>
    </row>
    <row r="7773" spans="1:8">
      <c r="A7773" t="n">
        <v>7775</v>
      </c>
      <c r="B7773" t="s">
        <v>1</v>
      </c>
      <c r="C7773" s="1" t="n">
        <v>41390.83335648148</v>
      </c>
      <c r="D7773" t="s">
        <v>25721</v>
      </c>
      <c r="E7773" t="s">
        <v>12101</v>
      </c>
      <c r="F7773" t="s">
        <v>56</v>
      </c>
      <c r="G7773" t="s">
        <v>12102</v>
      </c>
      <c r="H7773" t="s">
        <v>25722</v>
      </c>
    </row>
    <row r="7774" spans="1:8">
      <c r="A7774" t="n">
        <v>7776</v>
      </c>
      <c r="B7774" t="s">
        <v>8</v>
      </c>
      <c r="C7774" s="1" t="n">
        <v>41876.50834490741</v>
      </c>
      <c r="D7774" t="s">
        <v>25723</v>
      </c>
      <c r="E7774" t="s">
        <v>3078</v>
      </c>
      <c r="F7774" t="s">
        <v>25724</v>
      </c>
      <c r="G7774" t="s">
        <v>25725</v>
      </c>
      <c r="H7774" t="s">
        <v>25726</v>
      </c>
    </row>
    <row r="7775" spans="1:8">
      <c r="A7775" t="n">
        <v>7777</v>
      </c>
      <c r="B7775" t="s">
        <v>8</v>
      </c>
      <c r="C7775" s="1" t="n">
        <v>42061.04738425926</v>
      </c>
      <c r="D7775" t="s">
        <v>25727</v>
      </c>
      <c r="E7775" t="s">
        <v>271</v>
      </c>
      <c r="F7775" t="s">
        <v>25728</v>
      </c>
      <c r="G7775" t="s">
        <v>25729</v>
      </c>
      <c r="H7775" t="s">
        <v>25730</v>
      </c>
    </row>
    <row r="7776" spans="1:8">
      <c r="A7776" t="n">
        <v>7778</v>
      </c>
      <c r="B7776" t="s">
        <v>8</v>
      </c>
      <c r="C7776" s="1" t="n">
        <v>42415.72894675926</v>
      </c>
      <c r="D7776" t="s">
        <v>25731</v>
      </c>
      <c r="E7776" t="s">
        <v>25732</v>
      </c>
      <c r="F7776" t="s">
        <v>52</v>
      </c>
      <c r="G7776" t="s">
        <v>25733</v>
      </c>
      <c r="H7776" t="s">
        <v>25734</v>
      </c>
    </row>
    <row r="7777" spans="1:8">
      <c r="A7777" t="n">
        <v>7779</v>
      </c>
      <c r="B7777" t="s">
        <v>8</v>
      </c>
      <c r="C7777" s="1" t="n">
        <v>42099.72916666666</v>
      </c>
      <c r="D7777" t="s">
        <v>25735</v>
      </c>
      <c r="E7777" t="s">
        <v>6629</v>
      </c>
      <c r="F7777" t="s">
        <v>25736</v>
      </c>
      <c r="G7777" t="s">
        <v>25737</v>
      </c>
      <c r="H7777" t="s">
        <v>25738</v>
      </c>
    </row>
    <row r="7778" spans="1:8">
      <c r="A7778" t="n">
        <v>7780</v>
      </c>
      <c r="B7778" t="s">
        <v>8</v>
      </c>
      <c r="C7778" s="1" t="n">
        <v>39706.5740162037</v>
      </c>
      <c r="D7778" t="s">
        <v>25739</v>
      </c>
      <c r="E7778" t="s">
        <v>955</v>
      </c>
      <c r="F7778" t="s">
        <v>473</v>
      </c>
      <c r="G7778" t="s">
        <v>25740</v>
      </c>
      <c r="H7778" t="s">
        <v>25741</v>
      </c>
    </row>
    <row r="7779" spans="1:8">
      <c r="A7779" t="n">
        <v>7781</v>
      </c>
      <c r="B7779" t="s">
        <v>8</v>
      </c>
      <c r="C7779" s="1" t="n">
        <v>41740.89684027778</v>
      </c>
      <c r="D7779" t="s">
        <v>25742</v>
      </c>
      <c r="E7779" t="s">
        <v>11114</v>
      </c>
      <c r="F7779" t="s">
        <v>25</v>
      </c>
      <c r="G7779" t="s">
        <v>25743</v>
      </c>
      <c r="H7779" t="s">
        <v>25744</v>
      </c>
    </row>
    <row r="7780" spans="1:8">
      <c r="A7780" t="n">
        <v>7782</v>
      </c>
      <c r="B7780" t="s">
        <v>1</v>
      </c>
      <c r="C7780" s="1" t="n">
        <v>41923.6672800926</v>
      </c>
      <c r="D7780" t="s">
        <v>25745</v>
      </c>
      <c r="E7780" t="s">
        <v>6203</v>
      </c>
      <c r="F7780" t="s">
        <v>25</v>
      </c>
      <c r="G7780" t="s">
        <v>25746</v>
      </c>
      <c r="H7780" t="s">
        <v>25747</v>
      </c>
    </row>
    <row r="7781" spans="1:8">
      <c r="A7781" t="n">
        <v>7783</v>
      </c>
      <c r="B7781" t="s">
        <v>8</v>
      </c>
      <c r="C7781" s="1" t="n">
        <v>41768.8725462963</v>
      </c>
      <c r="D7781" t="s">
        <v>25748</v>
      </c>
      <c r="E7781" t="s">
        <v>25749</v>
      </c>
      <c r="F7781" t="s">
        <v>25750</v>
      </c>
      <c r="G7781" t="s">
        <v>25751</v>
      </c>
      <c r="H7781" t="s">
        <v>25752</v>
      </c>
    </row>
    <row r="7782" spans="1:8">
      <c r="A7782" t="n">
        <v>7784</v>
      </c>
      <c r="B7782" t="s">
        <v>1</v>
      </c>
      <c r="C7782" s="1" t="n">
        <v>40786.73664351852</v>
      </c>
      <c r="D7782" t="s">
        <v>25753</v>
      </c>
      <c r="E7782" t="s">
        <v>6909</v>
      </c>
      <c r="F7782" t="s">
        <v>56</v>
      </c>
      <c r="G7782" t="s">
        <v>25754</v>
      </c>
      <c r="H7782" t="s">
        <v>25755</v>
      </c>
    </row>
    <row r="7783" spans="1:8">
      <c r="A7783" t="n">
        <v>7785</v>
      </c>
      <c r="B7783" t="s">
        <v>8</v>
      </c>
      <c r="C7783" s="1" t="n">
        <v>42033.86449074074</v>
      </c>
      <c r="D7783" t="s">
        <v>25756</v>
      </c>
      <c r="E7783" t="s">
        <v>11054</v>
      </c>
      <c r="F7783" t="s">
        <v>555</v>
      </c>
      <c r="G7783" t="s">
        <v>25757</v>
      </c>
      <c r="H7783" t="s">
        <v>25758</v>
      </c>
    </row>
    <row r="7784" spans="1:8">
      <c r="A7784" t="n">
        <v>7786</v>
      </c>
      <c r="B7784" t="s">
        <v>8</v>
      </c>
      <c r="C7784" s="1" t="n">
        <v>39581.81829861111</v>
      </c>
      <c r="D7784" t="s">
        <v>25759</v>
      </c>
      <c r="E7784" t="s">
        <v>472</v>
      </c>
      <c r="F7784" t="s">
        <v>25760</v>
      </c>
      <c r="G7784" t="s">
        <v>25761</v>
      </c>
      <c r="H7784" t="s">
        <v>25762</v>
      </c>
    </row>
    <row r="7785" spans="1:8">
      <c r="A7785" t="n">
        <v>7787</v>
      </c>
      <c r="B7785" t="s">
        <v>8</v>
      </c>
      <c r="C7785" s="1" t="n">
        <v>42261.8247337963</v>
      </c>
      <c r="D7785" t="s">
        <v>25763</v>
      </c>
      <c r="E7785" t="s">
        <v>6073</v>
      </c>
      <c r="F7785" t="s">
        <v>56</v>
      </c>
      <c r="G7785" t="s">
        <v>25764</v>
      </c>
      <c r="H7785" t="s">
        <v>25765</v>
      </c>
    </row>
    <row r="7786" spans="1:8">
      <c r="A7786" t="n">
        <v>7788</v>
      </c>
      <c r="B7786" t="s">
        <v>8</v>
      </c>
      <c r="C7786" s="1" t="n">
        <v>42105.69962962963</v>
      </c>
      <c r="D7786" t="s">
        <v>25766</v>
      </c>
      <c r="E7786" t="s">
        <v>25</v>
      </c>
      <c r="F7786" t="s">
        <v>1238</v>
      </c>
      <c r="G7786" t="s">
        <v>25767</v>
      </c>
      <c r="H7786" t="s">
        <v>25768</v>
      </c>
    </row>
    <row r="7787" spans="1:8">
      <c r="A7787" t="n">
        <v>7789</v>
      </c>
      <c r="B7787" t="s">
        <v>1</v>
      </c>
      <c r="C7787" s="1" t="n">
        <v>42216.0025</v>
      </c>
      <c r="D7787" t="s">
        <v>25769</v>
      </c>
      <c r="E7787" t="s">
        <v>425</v>
      </c>
      <c r="F7787" t="s">
        <v>56</v>
      </c>
      <c r="G7787" t="s">
        <v>25770</v>
      </c>
      <c r="H7787" t="s">
        <v>25771</v>
      </c>
    </row>
    <row r="7788" spans="1:8">
      <c r="A7788" t="n">
        <v>7790</v>
      </c>
      <c r="B7788" t="s">
        <v>8</v>
      </c>
      <c r="C7788" s="1" t="n">
        <v>42397.8440162037</v>
      </c>
      <c r="D7788" t="s">
        <v>25772</v>
      </c>
      <c r="E7788" t="s">
        <v>7294</v>
      </c>
      <c r="F7788" t="s">
        <v>1369</v>
      </c>
      <c r="G7788" t="s">
        <v>25773</v>
      </c>
      <c r="H7788" t="s">
        <v>25774</v>
      </c>
    </row>
    <row r="7789" spans="1:8">
      <c r="A7789" t="n">
        <v>7791</v>
      </c>
      <c r="B7789" t="s">
        <v>8</v>
      </c>
      <c r="C7789" s="1" t="n">
        <v>42172.66697916666</v>
      </c>
      <c r="D7789" t="s">
        <v>25775</v>
      </c>
      <c r="E7789" t="s">
        <v>179</v>
      </c>
      <c r="F7789" t="s">
        <v>25</v>
      </c>
      <c r="G7789" t="s">
        <v>25776</v>
      </c>
      <c r="H7789" t="s">
        <v>25777</v>
      </c>
    </row>
    <row r="7790" spans="1:8">
      <c r="A7790" t="n">
        <v>7792</v>
      </c>
      <c r="B7790" t="s">
        <v>8</v>
      </c>
      <c r="C7790" s="1" t="n">
        <v>41795.00737268518</v>
      </c>
      <c r="D7790" t="s">
        <v>25778</v>
      </c>
      <c r="E7790" t="s">
        <v>25</v>
      </c>
      <c r="F7790" t="s">
        <v>6547</v>
      </c>
      <c r="G7790" t="s">
        <v>25779</v>
      </c>
      <c r="H7790" t="s">
        <v>25780</v>
      </c>
    </row>
    <row r="7791" spans="1:8">
      <c r="A7791" t="n">
        <v>7793</v>
      </c>
      <c r="B7791" t="s">
        <v>8</v>
      </c>
      <c r="C7791" s="1" t="n">
        <v>41662.94988425926</v>
      </c>
      <c r="D7791" t="s">
        <v>25781</v>
      </c>
      <c r="E7791" t="s">
        <v>7615</v>
      </c>
      <c r="F7791" t="s">
        <v>25782</v>
      </c>
      <c r="G7791" t="s">
        <v>25783</v>
      </c>
      <c r="H7791" t="s">
        <v>25784</v>
      </c>
    </row>
    <row r="7792" spans="1:8">
      <c r="A7792" t="n">
        <v>7794</v>
      </c>
      <c r="B7792" t="s">
        <v>8</v>
      </c>
      <c r="C7792" s="1" t="n">
        <v>39753.05975694444</v>
      </c>
      <c r="D7792" t="s">
        <v>25785</v>
      </c>
      <c r="E7792" t="s">
        <v>56</v>
      </c>
      <c r="F7792" t="s">
        <v>56</v>
      </c>
      <c r="G7792" t="s">
        <v>25786</v>
      </c>
      <c r="H7792" t="s">
        <v>25787</v>
      </c>
    </row>
    <row r="7793" spans="1:8">
      <c r="A7793" t="n">
        <v>7795</v>
      </c>
      <c r="B7793" t="s">
        <v>1</v>
      </c>
      <c r="C7793" s="1" t="n">
        <v>42206.72884259259</v>
      </c>
      <c r="D7793" t="s">
        <v>25788</v>
      </c>
      <c r="E7793" t="s">
        <v>25789</v>
      </c>
      <c r="F7793" t="s">
        <v>56</v>
      </c>
      <c r="G7793" t="s">
        <v>25790</v>
      </c>
      <c r="H7793" t="s">
        <v>25791</v>
      </c>
    </row>
    <row r="7794" spans="1:8">
      <c r="A7794" t="n">
        <v>7796</v>
      </c>
      <c r="B7794" t="s">
        <v>1</v>
      </c>
      <c r="C7794" s="1" t="n">
        <v>42165.85887731481</v>
      </c>
      <c r="D7794" t="s">
        <v>25792</v>
      </c>
      <c r="E7794" t="s">
        <v>146</v>
      </c>
      <c r="F7794" t="s">
        <v>30</v>
      </c>
      <c r="G7794" t="s">
        <v>25793</v>
      </c>
      <c r="H7794" t="s">
        <v>25794</v>
      </c>
    </row>
    <row r="7795" spans="1:8">
      <c r="A7795" t="n">
        <v>7797</v>
      </c>
      <c r="B7795" t="s">
        <v>8</v>
      </c>
      <c r="C7795" s="1" t="n">
        <v>40333.6291087963</v>
      </c>
      <c r="D7795" t="s">
        <v>25795</v>
      </c>
      <c r="E7795" t="s">
        <v>22642</v>
      </c>
      <c r="F7795" t="s">
        <v>56</v>
      </c>
      <c r="G7795" t="s">
        <v>22154</v>
      </c>
      <c r="H7795" t="s">
        <v>25796</v>
      </c>
    </row>
    <row r="7796" spans="1:8">
      <c r="A7796" t="n">
        <v>7798</v>
      </c>
      <c r="B7796" t="s">
        <v>8</v>
      </c>
      <c r="C7796" s="1" t="n">
        <v>42250.80833333333</v>
      </c>
      <c r="D7796" t="s">
        <v>25797</v>
      </c>
      <c r="E7796" t="s">
        <v>3448</v>
      </c>
      <c r="F7796" t="s">
        <v>3449</v>
      </c>
      <c r="G7796" t="s">
        <v>25798</v>
      </c>
      <c r="H7796" t="s">
        <v>25799</v>
      </c>
    </row>
    <row r="7797" spans="1:8">
      <c r="A7797" t="n">
        <v>7799</v>
      </c>
      <c r="B7797" t="s">
        <v>8</v>
      </c>
      <c r="C7797" s="1" t="n">
        <v>42050.57152777778</v>
      </c>
      <c r="D7797" t="s">
        <v>25800</v>
      </c>
      <c r="E7797" t="s">
        <v>25</v>
      </c>
      <c r="F7797" t="s">
        <v>25801</v>
      </c>
      <c r="G7797" t="s">
        <v>25802</v>
      </c>
      <c r="H7797" t="s">
        <v>25803</v>
      </c>
    </row>
    <row r="7798" spans="1:8">
      <c r="A7798" t="n">
        <v>7800</v>
      </c>
      <c r="B7798" t="s">
        <v>8</v>
      </c>
      <c r="C7798" s="1" t="n">
        <v>41941.65791666666</v>
      </c>
      <c r="D7798" t="s">
        <v>25804</v>
      </c>
      <c r="E7798" t="s">
        <v>111</v>
      </c>
      <c r="F7798" t="s">
        <v>52</v>
      </c>
      <c r="G7798" t="s">
        <v>25805</v>
      </c>
      <c r="H7798" t="s">
        <v>25806</v>
      </c>
    </row>
    <row r="7799" spans="1:8">
      <c r="A7799" t="n">
        <v>7801</v>
      </c>
      <c r="B7799" t="s">
        <v>8</v>
      </c>
      <c r="C7799" s="1" t="n">
        <v>39462.87078703703</v>
      </c>
      <c r="D7799" t="s">
        <v>25807</v>
      </c>
      <c r="E7799" t="s">
        <v>25808</v>
      </c>
      <c r="F7799" t="s">
        <v>25809</v>
      </c>
      <c r="G7799" t="s">
        <v>25810</v>
      </c>
      <c r="H7799" t="s">
        <v>25811</v>
      </c>
    </row>
    <row r="7800" spans="1:8">
      <c r="A7800" t="n">
        <v>7802</v>
      </c>
      <c r="B7800" t="s">
        <v>8</v>
      </c>
      <c r="C7800" s="1" t="n">
        <v>42201.83137731482</v>
      </c>
      <c r="D7800" t="s">
        <v>25812</v>
      </c>
      <c r="E7800" t="s">
        <v>10140</v>
      </c>
      <c r="F7800" t="s">
        <v>25</v>
      </c>
      <c r="G7800" t="s">
        <v>25813</v>
      </c>
      <c r="H7800" t="s">
        <v>25814</v>
      </c>
    </row>
    <row r="7801" spans="1:8">
      <c r="A7801" t="n">
        <v>7803</v>
      </c>
      <c r="B7801" t="s">
        <v>8</v>
      </c>
      <c r="C7801" s="1" t="n">
        <v>42112.81832175926</v>
      </c>
      <c r="D7801" t="s">
        <v>25815</v>
      </c>
      <c r="E7801" t="s">
        <v>331</v>
      </c>
      <c r="F7801" t="s">
        <v>1264</v>
      </c>
      <c r="G7801" t="s">
        <v>25816</v>
      </c>
      <c r="H7801" t="s">
        <v>25817</v>
      </c>
    </row>
    <row r="7802" spans="1:8">
      <c r="A7802" t="n">
        <v>7804</v>
      </c>
      <c r="B7802" t="s">
        <v>8</v>
      </c>
      <c r="C7802" s="1" t="n">
        <v>40820.81137731481</v>
      </c>
      <c r="D7802" t="s">
        <v>25818</v>
      </c>
      <c r="E7802" t="s">
        <v>18425</v>
      </c>
      <c r="F7802" t="s">
        <v>25</v>
      </c>
      <c r="G7802" t="s">
        <v>25819</v>
      </c>
      <c r="H7802" t="s">
        <v>25820</v>
      </c>
    </row>
    <row r="7803" spans="1:8">
      <c r="A7803" t="n">
        <v>7805</v>
      </c>
      <c r="B7803" t="s">
        <v>1</v>
      </c>
      <c r="C7803" s="1" t="n">
        <v>42150.94615740741</v>
      </c>
      <c r="D7803" t="s">
        <v>25821</v>
      </c>
      <c r="E7803" t="s">
        <v>6755</v>
      </c>
      <c r="F7803" t="s">
        <v>25822</v>
      </c>
      <c r="G7803" t="s">
        <v>22653</v>
      </c>
      <c r="H7803" t="s">
        <v>25823</v>
      </c>
    </row>
    <row r="7804" spans="1:8">
      <c r="A7804" t="n">
        <v>7806</v>
      </c>
      <c r="B7804" t="s">
        <v>8</v>
      </c>
      <c r="C7804" s="1" t="n">
        <v>40865.69331018518</v>
      </c>
      <c r="D7804" t="s">
        <v>25824</v>
      </c>
      <c r="E7804" t="s">
        <v>7557</v>
      </c>
      <c r="F7804" t="s">
        <v>25825</v>
      </c>
      <c r="G7804" t="s">
        <v>6548</v>
      </c>
      <c r="H7804" t="s">
        <v>25826</v>
      </c>
    </row>
    <row r="7805" spans="1:8">
      <c r="A7805" t="n">
        <v>7807</v>
      </c>
      <c r="B7805" t="s">
        <v>8</v>
      </c>
      <c r="C7805" s="1" t="n">
        <v>40026.5515625</v>
      </c>
      <c r="D7805" t="s">
        <v>25827</v>
      </c>
      <c r="E7805" t="s">
        <v>13941</v>
      </c>
      <c r="F7805" t="s">
        <v>25828</v>
      </c>
      <c r="G7805" t="s">
        <v>25829</v>
      </c>
      <c r="H7805" t="s">
        <v>25830</v>
      </c>
    </row>
    <row r="7806" spans="1:8">
      <c r="A7806" t="n">
        <v>7808</v>
      </c>
      <c r="B7806" t="s">
        <v>8</v>
      </c>
      <c r="C7806" s="1" t="n">
        <v>42084.82844907408</v>
      </c>
      <c r="D7806" t="s">
        <v>25831</v>
      </c>
      <c r="E7806" t="s">
        <v>749</v>
      </c>
      <c r="F7806" t="s">
        <v>25832</v>
      </c>
      <c r="G7806" t="s">
        <v>25833</v>
      </c>
      <c r="H7806" t="s">
        <v>25834</v>
      </c>
    </row>
    <row r="7807" spans="1:8">
      <c r="A7807" t="n">
        <v>7809</v>
      </c>
      <c r="B7807" t="s">
        <v>8</v>
      </c>
      <c r="C7807" s="1" t="n">
        <v>42076.756875</v>
      </c>
      <c r="D7807" t="s">
        <v>25835</v>
      </c>
      <c r="E7807" t="s">
        <v>3448</v>
      </c>
      <c r="F7807" t="s">
        <v>3449</v>
      </c>
      <c r="G7807" t="s">
        <v>25836</v>
      </c>
      <c r="H7807" t="s">
        <v>25837</v>
      </c>
    </row>
    <row r="7808" spans="1:8">
      <c r="A7808" t="n">
        <v>7810</v>
      </c>
      <c r="B7808" t="s">
        <v>8</v>
      </c>
      <c r="C7808" s="1" t="n">
        <v>42086.58623842592</v>
      </c>
      <c r="D7808" t="s">
        <v>25838</v>
      </c>
      <c r="E7808" t="s">
        <v>25839</v>
      </c>
      <c r="F7808" t="s">
        <v>52</v>
      </c>
      <c r="G7808" t="s">
        <v>25840</v>
      </c>
      <c r="H7808" t="s">
        <v>25841</v>
      </c>
    </row>
    <row r="7809" spans="1:8">
      <c r="A7809" t="n">
        <v>7811</v>
      </c>
      <c r="B7809" t="s">
        <v>8</v>
      </c>
      <c r="C7809" s="1" t="n">
        <v>41913.6694212963</v>
      </c>
      <c r="D7809" t="s">
        <v>25842</v>
      </c>
      <c r="E7809" t="s">
        <v>3448</v>
      </c>
      <c r="F7809" t="s">
        <v>3449</v>
      </c>
      <c r="G7809" t="s">
        <v>25843</v>
      </c>
      <c r="H7809" t="s">
        <v>25844</v>
      </c>
    </row>
    <row r="7810" spans="1:8">
      <c r="A7810" t="n">
        <v>7812</v>
      </c>
      <c r="B7810" t="s">
        <v>1</v>
      </c>
      <c r="C7810" s="1" t="n">
        <v>42396.98763888889</v>
      </c>
      <c r="D7810" t="s">
        <v>25845</v>
      </c>
      <c r="E7810" t="s">
        <v>9624</v>
      </c>
      <c r="F7810" t="s">
        <v>12542</v>
      </c>
      <c r="G7810" t="s">
        <v>25846</v>
      </c>
      <c r="H7810" t="s">
        <v>25847</v>
      </c>
    </row>
    <row r="7811" spans="1:8">
      <c r="A7811" t="n">
        <v>7813</v>
      </c>
      <c r="B7811" t="s">
        <v>8</v>
      </c>
      <c r="C7811" s="1" t="n">
        <v>39618.06193287037</v>
      </c>
      <c r="D7811" t="s">
        <v>25848</v>
      </c>
      <c r="E7811" t="s">
        <v>3343</v>
      </c>
      <c r="F7811" t="s">
        <v>3344</v>
      </c>
      <c r="G7811" t="s">
        <v>25849</v>
      </c>
      <c r="H7811" t="s">
        <v>25850</v>
      </c>
    </row>
    <row r="7812" spans="1:8">
      <c r="A7812" t="n">
        <v>7814</v>
      </c>
      <c r="B7812" t="s">
        <v>1</v>
      </c>
      <c r="C7812" s="1" t="n">
        <v>42211.15180555556</v>
      </c>
      <c r="D7812" t="s">
        <v>25851</v>
      </c>
      <c r="E7812" t="s">
        <v>24</v>
      </c>
      <c r="F7812" t="s">
        <v>2742</v>
      </c>
      <c r="G7812" t="s">
        <v>25852</v>
      </c>
      <c r="H7812" t="s">
        <v>25853</v>
      </c>
    </row>
    <row r="7813" spans="1:8">
      <c r="A7813" t="n">
        <v>7815</v>
      </c>
      <c r="B7813" t="s">
        <v>8</v>
      </c>
      <c r="C7813" s="1" t="n">
        <v>40410.5937962963</v>
      </c>
      <c r="D7813" t="s">
        <v>25854</v>
      </c>
      <c r="E7813" t="s">
        <v>6828</v>
      </c>
      <c r="F7813" t="s">
        <v>56</v>
      </c>
      <c r="G7813" t="s">
        <v>25855</v>
      </c>
      <c r="H7813" t="s">
        <v>25856</v>
      </c>
    </row>
    <row r="7814" spans="1:8">
      <c r="A7814" t="n">
        <v>7816</v>
      </c>
      <c r="B7814" t="s">
        <v>1</v>
      </c>
      <c r="C7814" s="1" t="n">
        <v>42137.76436342593</v>
      </c>
      <c r="D7814" t="s">
        <v>25857</v>
      </c>
      <c r="E7814" t="s">
        <v>9633</v>
      </c>
      <c r="F7814" t="s">
        <v>20474</v>
      </c>
      <c r="G7814" t="s">
        <v>25858</v>
      </c>
      <c r="H7814" t="s">
        <v>25859</v>
      </c>
    </row>
    <row r="7815" spans="1:8">
      <c r="A7815" t="n">
        <v>7817</v>
      </c>
      <c r="B7815" t="s">
        <v>8</v>
      </c>
      <c r="C7815" s="1" t="n">
        <v>42237.89798611111</v>
      </c>
      <c r="D7815" t="s">
        <v>25860</v>
      </c>
      <c r="E7815" t="s">
        <v>25861</v>
      </c>
      <c r="F7815" t="s">
        <v>11396</v>
      </c>
      <c r="G7815" t="s">
        <v>25862</v>
      </c>
      <c r="H7815" t="s">
        <v>25863</v>
      </c>
    </row>
    <row r="7816" spans="1:8">
      <c r="A7816" t="n">
        <v>7818</v>
      </c>
      <c r="B7816" t="s">
        <v>8</v>
      </c>
      <c r="C7816" s="1" t="n">
        <v>42371.88137731481</v>
      </c>
      <c r="D7816" t="s">
        <v>25864</v>
      </c>
      <c r="E7816" t="s">
        <v>18694</v>
      </c>
      <c r="F7816" t="s">
        <v>25</v>
      </c>
      <c r="G7816" t="s">
        <v>10724</v>
      </c>
      <c r="H7816" t="s">
        <v>25865</v>
      </c>
    </row>
    <row r="7817" spans="1:8">
      <c r="A7817" t="n">
        <v>7819</v>
      </c>
      <c r="B7817" t="s">
        <v>8</v>
      </c>
      <c r="C7817" s="1" t="n">
        <v>42102.83755787037</v>
      </c>
      <c r="D7817" t="s">
        <v>25866</v>
      </c>
      <c r="E7817" t="s">
        <v>8007</v>
      </c>
      <c r="F7817" t="s">
        <v>56</v>
      </c>
      <c r="G7817" t="s">
        <v>25867</v>
      </c>
      <c r="H7817" t="s">
        <v>25868</v>
      </c>
    </row>
    <row r="7818" spans="1:8">
      <c r="A7818" t="n">
        <v>7820</v>
      </c>
      <c r="B7818" t="s">
        <v>8</v>
      </c>
      <c r="C7818" s="1" t="n">
        <v>39941.93167824074</v>
      </c>
      <c r="D7818" t="s">
        <v>25869</v>
      </c>
      <c r="E7818" t="s">
        <v>1224</v>
      </c>
      <c r="F7818" t="s">
        <v>11</v>
      </c>
      <c r="G7818" t="s">
        <v>25870</v>
      </c>
      <c r="H7818" t="s">
        <v>25871</v>
      </c>
    </row>
    <row r="7819" spans="1:8">
      <c r="A7819" t="n">
        <v>7821</v>
      </c>
      <c r="B7819" t="s">
        <v>8</v>
      </c>
      <c r="C7819" s="1" t="n">
        <v>41878.69362268518</v>
      </c>
      <c r="D7819" t="s">
        <v>25872</v>
      </c>
      <c r="E7819" t="s">
        <v>11952</v>
      </c>
      <c r="F7819" t="s">
        <v>52</v>
      </c>
      <c r="G7819" t="s">
        <v>25873</v>
      </c>
      <c r="H7819" t="s">
        <v>25874</v>
      </c>
    </row>
    <row r="7820" spans="1:8">
      <c r="A7820" t="n">
        <v>7822</v>
      </c>
      <c r="B7820" t="s">
        <v>8</v>
      </c>
      <c r="C7820" s="1" t="n">
        <v>41987.99818287037</v>
      </c>
      <c r="D7820" t="s">
        <v>25875</v>
      </c>
      <c r="E7820" t="s">
        <v>6654</v>
      </c>
      <c r="F7820" t="s">
        <v>25876</v>
      </c>
      <c r="G7820" t="s">
        <v>25877</v>
      </c>
      <c r="H7820" t="s">
        <v>25878</v>
      </c>
    </row>
    <row r="7821" spans="1:8">
      <c r="A7821" t="n">
        <v>7823</v>
      </c>
      <c r="B7821" t="s">
        <v>1</v>
      </c>
      <c r="C7821" s="1" t="n">
        <v>42175.79346064815</v>
      </c>
      <c r="D7821" t="s">
        <v>25879</v>
      </c>
      <c r="E7821" t="s">
        <v>146</v>
      </c>
      <c r="F7821" t="s">
        <v>6747</v>
      </c>
      <c r="G7821" t="s">
        <v>11202</v>
      </c>
      <c r="H7821" t="s">
        <v>25880</v>
      </c>
    </row>
    <row r="7822" spans="1:8">
      <c r="A7822" t="n">
        <v>7824</v>
      </c>
      <c r="B7822" t="s">
        <v>1</v>
      </c>
      <c r="C7822" s="1" t="n">
        <v>42002.00462962963</v>
      </c>
      <c r="D7822" t="s">
        <v>25881</v>
      </c>
      <c r="E7822" t="s">
        <v>6529</v>
      </c>
      <c r="F7822" t="s">
        <v>25</v>
      </c>
      <c r="G7822" t="s">
        <v>25882</v>
      </c>
      <c r="H7822" t="s">
        <v>25883</v>
      </c>
    </row>
    <row r="7823" spans="1:8">
      <c r="A7823" t="n">
        <v>7825</v>
      </c>
      <c r="B7823" t="s">
        <v>8</v>
      </c>
      <c r="C7823" s="1" t="n">
        <v>42086.06721064815</v>
      </c>
      <c r="D7823" t="s">
        <v>25884</v>
      </c>
      <c r="E7823" t="s">
        <v>8573</v>
      </c>
      <c r="F7823" t="s">
        <v>56</v>
      </c>
      <c r="G7823" t="s">
        <v>25885</v>
      </c>
      <c r="H7823" t="s">
        <v>25886</v>
      </c>
    </row>
    <row r="7824" spans="1:8">
      <c r="A7824" t="n">
        <v>7826</v>
      </c>
      <c r="B7824" t="s">
        <v>1</v>
      </c>
      <c r="C7824" s="1" t="n">
        <v>42226.72996527778</v>
      </c>
      <c r="D7824" t="s">
        <v>25887</v>
      </c>
      <c r="E7824" t="s">
        <v>25888</v>
      </c>
      <c r="F7824" t="s">
        <v>25</v>
      </c>
      <c r="G7824" t="s">
        <v>25889</v>
      </c>
      <c r="H7824" t="s">
        <v>25890</v>
      </c>
    </row>
    <row r="7825" spans="1:8">
      <c r="A7825" t="n">
        <v>7827</v>
      </c>
      <c r="B7825" t="s">
        <v>8</v>
      </c>
      <c r="C7825" s="1" t="n">
        <v>42060.64481481481</v>
      </c>
      <c r="D7825" t="s">
        <v>25891</v>
      </c>
      <c r="E7825" t="s">
        <v>25</v>
      </c>
      <c r="F7825" t="s">
        <v>25892</v>
      </c>
      <c r="G7825" t="s">
        <v>25893</v>
      </c>
      <c r="H7825" t="s">
        <v>25894</v>
      </c>
    </row>
    <row r="7826" spans="1:8">
      <c r="A7826" t="n">
        <v>7828</v>
      </c>
      <c r="B7826" t="s">
        <v>1</v>
      </c>
      <c r="C7826" s="1" t="n">
        <v>42339.05976851852</v>
      </c>
      <c r="D7826" t="s">
        <v>25895</v>
      </c>
      <c r="E7826" t="s">
        <v>24</v>
      </c>
      <c r="F7826" t="s">
        <v>25</v>
      </c>
      <c r="G7826" t="s">
        <v>25896</v>
      </c>
      <c r="H7826" t="s">
        <v>25897</v>
      </c>
    </row>
    <row r="7827" spans="1:8">
      <c r="A7827" t="n">
        <v>7829</v>
      </c>
      <c r="B7827" t="s">
        <v>8</v>
      </c>
      <c r="C7827" s="1" t="n">
        <v>42424.80167824074</v>
      </c>
      <c r="D7827" t="s">
        <v>25898</v>
      </c>
      <c r="E7827" t="s">
        <v>25899</v>
      </c>
      <c r="F7827" t="s">
        <v>6700</v>
      </c>
      <c r="G7827" t="s">
        <v>25900</v>
      </c>
      <c r="H7827" t="s">
        <v>25901</v>
      </c>
    </row>
    <row r="7828" spans="1:8">
      <c r="A7828" t="n">
        <v>7830</v>
      </c>
      <c r="B7828" t="s">
        <v>1</v>
      </c>
      <c r="C7828" s="1" t="n">
        <v>42293.02402777778</v>
      </c>
      <c r="D7828" t="s">
        <v>25902</v>
      </c>
      <c r="E7828" t="s">
        <v>7544</v>
      </c>
      <c r="F7828" t="s">
        <v>56</v>
      </c>
      <c r="G7828" t="s">
        <v>25903</v>
      </c>
      <c r="H7828" t="s">
        <v>25904</v>
      </c>
    </row>
    <row r="7829" spans="1:8">
      <c r="A7829" t="n">
        <v>7831</v>
      </c>
      <c r="B7829" t="s">
        <v>8</v>
      </c>
      <c r="C7829" s="1" t="n">
        <v>39726.76675925926</v>
      </c>
      <c r="D7829" t="s">
        <v>25905</v>
      </c>
      <c r="E7829" t="s">
        <v>25906</v>
      </c>
      <c r="F7829" t="s">
        <v>25907</v>
      </c>
      <c r="G7829" t="s">
        <v>25908</v>
      </c>
      <c r="H7829" t="s">
        <v>25909</v>
      </c>
    </row>
    <row r="7830" spans="1:8">
      <c r="A7830" t="n">
        <v>7832</v>
      </c>
      <c r="B7830" t="s">
        <v>1</v>
      </c>
      <c r="C7830" s="1" t="n">
        <v>42282.91873842593</v>
      </c>
      <c r="D7830" t="s">
        <v>25910</v>
      </c>
      <c r="E7830" t="s">
        <v>25911</v>
      </c>
      <c r="F7830" t="s">
        <v>56</v>
      </c>
      <c r="G7830" t="s">
        <v>25912</v>
      </c>
      <c r="H7830" t="s">
        <v>25913</v>
      </c>
    </row>
    <row r="7831" spans="1:8">
      <c r="A7831" t="n">
        <v>7833</v>
      </c>
      <c r="B7831" t="s">
        <v>8</v>
      </c>
      <c r="C7831" s="1" t="n">
        <v>42436.85</v>
      </c>
      <c r="D7831" t="s">
        <v>25914</v>
      </c>
      <c r="E7831" t="s">
        <v>25</v>
      </c>
      <c r="F7831" t="s">
        <v>10215</v>
      </c>
      <c r="G7831" t="s">
        <v>25915</v>
      </c>
      <c r="H7831" t="s">
        <v>25916</v>
      </c>
    </row>
    <row r="7832" spans="1:8">
      <c r="A7832" t="n">
        <v>7834</v>
      </c>
      <c r="B7832" t="s">
        <v>8</v>
      </c>
      <c r="C7832" s="1" t="n">
        <v>42135.51670138889</v>
      </c>
      <c r="D7832" t="s">
        <v>25917</v>
      </c>
      <c r="E7832" t="s">
        <v>2212</v>
      </c>
      <c r="F7832" t="s">
        <v>493</v>
      </c>
      <c r="G7832" t="s">
        <v>25918</v>
      </c>
      <c r="H7832" t="s">
        <v>25919</v>
      </c>
    </row>
    <row r="7833" spans="1:8">
      <c r="A7833" t="n">
        <v>7835</v>
      </c>
      <c r="B7833" t="s">
        <v>8</v>
      </c>
      <c r="C7833" s="1" t="n">
        <v>42308.52927083334</v>
      </c>
      <c r="D7833" t="s">
        <v>25920</v>
      </c>
      <c r="E7833" t="s">
        <v>25</v>
      </c>
      <c r="F7833" t="s">
        <v>6755</v>
      </c>
      <c r="G7833" t="s">
        <v>9685</v>
      </c>
      <c r="H7833" t="s">
        <v>25921</v>
      </c>
    </row>
    <row r="7834" spans="1:8">
      <c r="A7834" t="n">
        <v>7836</v>
      </c>
      <c r="B7834" t="s">
        <v>8</v>
      </c>
      <c r="C7834" s="1" t="n">
        <v>42081.55417824074</v>
      </c>
      <c r="D7834" t="s">
        <v>25922</v>
      </c>
      <c r="E7834" t="s">
        <v>25923</v>
      </c>
      <c r="F7834" t="s">
        <v>25924</v>
      </c>
      <c r="G7834" t="s">
        <v>2137</v>
      </c>
      <c r="H7834" t="s">
        <v>25925</v>
      </c>
    </row>
    <row r="7835" spans="1:8">
      <c r="A7835" t="n">
        <v>7837</v>
      </c>
      <c r="B7835" t="s">
        <v>1</v>
      </c>
      <c r="C7835" s="1" t="n">
        <v>41828.85537037037</v>
      </c>
      <c r="D7835" t="s">
        <v>25926</v>
      </c>
      <c r="E7835" t="s">
        <v>2099</v>
      </c>
      <c r="F7835" t="s">
        <v>56</v>
      </c>
      <c r="G7835" t="s">
        <v>25927</v>
      </c>
      <c r="H7835" t="s">
        <v>25928</v>
      </c>
    </row>
    <row r="7836" spans="1:8">
      <c r="A7836" t="n">
        <v>7838</v>
      </c>
      <c r="B7836" t="s">
        <v>1</v>
      </c>
      <c r="C7836" s="1" t="n">
        <v>42233.56725694444</v>
      </c>
      <c r="D7836" t="s">
        <v>25929</v>
      </c>
      <c r="E7836" t="s">
        <v>931</v>
      </c>
      <c r="F7836" t="s">
        <v>25930</v>
      </c>
      <c r="G7836">
        <f>?UTF-8?Q?Re=3A_Hillary_Clinton=C2=B9s_New_College_Compact_=28plus_oth?=
	=?UTF-8?Q?er_exciting_content_you_can_share=21=29?=</f>
        <v/>
      </c>
      <c r="H7836" t="s">
        <v>25931</v>
      </c>
    </row>
    <row r="7837" spans="1:8">
      <c r="A7837" t="n">
        <v>7839</v>
      </c>
      <c r="B7837" t="s">
        <v>1</v>
      </c>
      <c r="C7837" s="1" t="n">
        <v>42358.88575231482</v>
      </c>
      <c r="D7837" t="s">
        <v>25932</v>
      </c>
      <c r="E7837" t="s">
        <v>348</v>
      </c>
      <c r="F7837" t="s">
        <v>25</v>
      </c>
      <c r="G7837" t="s"/>
      <c r="H7837" t="s">
        <v>25933</v>
      </c>
    </row>
    <row r="7838" spans="1:8">
      <c r="A7838" t="n">
        <v>7840</v>
      </c>
      <c r="B7838" t="s">
        <v>8</v>
      </c>
      <c r="C7838" s="1" t="n">
        <v>42223.81890046296</v>
      </c>
      <c r="D7838" t="s">
        <v>25934</v>
      </c>
      <c r="E7838" t="s">
        <v>6699</v>
      </c>
      <c r="F7838" t="s">
        <v>6700</v>
      </c>
      <c r="G7838" t="s">
        <v>25935</v>
      </c>
      <c r="H7838" t="s">
        <v>25936</v>
      </c>
    </row>
    <row r="7839" spans="1:8">
      <c r="A7839" t="n">
        <v>7841</v>
      </c>
      <c r="B7839" t="s">
        <v>1</v>
      </c>
      <c r="C7839" s="1" t="n">
        <v>42143.14607638889</v>
      </c>
      <c r="D7839" t="s">
        <v>25937</v>
      </c>
      <c r="E7839" t="s">
        <v>6747</v>
      </c>
      <c r="F7839" t="s">
        <v>30</v>
      </c>
      <c r="G7839" t="s">
        <v>25938</v>
      </c>
      <c r="H7839" t="s">
        <v>25939</v>
      </c>
    </row>
    <row r="7840" spans="1:8">
      <c r="A7840" t="n">
        <v>7842</v>
      </c>
      <c r="B7840" t="s">
        <v>8</v>
      </c>
      <c r="C7840" s="1" t="n">
        <v>39767.93216435185</v>
      </c>
      <c r="D7840" t="s">
        <v>25940</v>
      </c>
      <c r="E7840" t="s">
        <v>1808</v>
      </c>
      <c r="F7840" t="s">
        <v>1264</v>
      </c>
      <c r="G7840" t="s">
        <v>25941</v>
      </c>
      <c r="H7840" t="s">
        <v>25942</v>
      </c>
    </row>
    <row r="7841" spans="1:8">
      <c r="A7841" t="n">
        <v>7843</v>
      </c>
      <c r="B7841" t="s">
        <v>8</v>
      </c>
      <c r="C7841" s="1" t="n">
        <v>41794.77075231481</v>
      </c>
      <c r="D7841" t="s">
        <v>25943</v>
      </c>
      <c r="E7841" t="s">
        <v>25</v>
      </c>
      <c r="F7841" t="s">
        <v>7313</v>
      </c>
      <c r="G7841" t="s">
        <v>25944</v>
      </c>
      <c r="H7841" t="s">
        <v>25945</v>
      </c>
    </row>
    <row r="7842" spans="1:8">
      <c r="A7842" t="n">
        <v>7844</v>
      </c>
      <c r="B7842" t="s">
        <v>8</v>
      </c>
      <c r="C7842" s="1" t="n">
        <v>40760.68261574074</v>
      </c>
      <c r="D7842" t="s">
        <v>25946</v>
      </c>
      <c r="E7842" t="s">
        <v>7006</v>
      </c>
      <c r="F7842" t="s">
        <v>56</v>
      </c>
      <c r="G7842" t="s">
        <v>25947</v>
      </c>
      <c r="H7842" t="s">
        <v>25948</v>
      </c>
    </row>
    <row r="7843" spans="1:8">
      <c r="A7843" t="n">
        <v>7845</v>
      </c>
      <c r="B7843" t="s">
        <v>1</v>
      </c>
      <c r="C7843" s="1" t="n">
        <v>42352.64641203704</v>
      </c>
      <c r="D7843" t="s">
        <v>25949</v>
      </c>
      <c r="E7843" t="s">
        <v>25950</v>
      </c>
      <c r="F7843" t="s">
        <v>1625</v>
      </c>
      <c r="G7843" t="s">
        <v>25951</v>
      </c>
      <c r="H7843" t="s">
        <v>25952</v>
      </c>
    </row>
    <row r="7844" spans="1:8">
      <c r="A7844" t="n">
        <v>7846</v>
      </c>
      <c r="B7844" t="s">
        <v>8</v>
      </c>
      <c r="C7844" s="1" t="n">
        <v>41432.52024305556</v>
      </c>
      <c r="D7844" t="s">
        <v>25953</v>
      </c>
      <c r="E7844" t="s">
        <v>559</v>
      </c>
      <c r="F7844" t="s">
        <v>25954</v>
      </c>
      <c r="G7844" t="s">
        <v>561</v>
      </c>
      <c r="H7844" t="s">
        <v>25955</v>
      </c>
    </row>
    <row r="7845" spans="1:8">
      <c r="A7845" t="n">
        <v>7847</v>
      </c>
      <c r="B7845" t="s">
        <v>8</v>
      </c>
      <c r="C7845" s="1" t="n">
        <v>41761.39722222222</v>
      </c>
      <c r="D7845" t="s">
        <v>25956</v>
      </c>
      <c r="E7845" t="s">
        <v>25</v>
      </c>
      <c r="F7845" t="s">
        <v>25957</v>
      </c>
      <c r="G7845" t="s">
        <v>25958</v>
      </c>
      <c r="H7845" t="s">
        <v>25959</v>
      </c>
    </row>
    <row r="7846" spans="1:8">
      <c r="A7846" t="n">
        <v>7848</v>
      </c>
      <c r="B7846" t="s">
        <v>8</v>
      </c>
      <c r="C7846" s="1" t="n">
        <v>41925.69890046296</v>
      </c>
      <c r="D7846" t="s">
        <v>25960</v>
      </c>
      <c r="E7846" t="s">
        <v>23915</v>
      </c>
      <c r="F7846" t="s">
        <v>25</v>
      </c>
      <c r="G7846" t="s">
        <v>25961</v>
      </c>
      <c r="H7846" t="s">
        <v>25962</v>
      </c>
    </row>
    <row r="7847" spans="1:8">
      <c r="A7847" t="n">
        <v>7849</v>
      </c>
      <c r="B7847" t="s">
        <v>8</v>
      </c>
      <c r="C7847" s="1" t="n">
        <v>40156.69111111111</v>
      </c>
      <c r="D7847" t="s">
        <v>25963</v>
      </c>
      <c r="E7847" t="s">
        <v>15168</v>
      </c>
      <c r="F7847" t="s">
        <v>56</v>
      </c>
      <c r="G7847" t="s">
        <v>25964</v>
      </c>
      <c r="H7847" t="s">
        <v>25965</v>
      </c>
    </row>
    <row r="7848" spans="1:8">
      <c r="A7848" t="n">
        <v>7850</v>
      </c>
      <c r="B7848" t="s">
        <v>8</v>
      </c>
      <c r="C7848" s="1" t="n">
        <v>40030.24216435185</v>
      </c>
      <c r="D7848" t="s">
        <v>25966</v>
      </c>
      <c r="E7848" t="s">
        <v>4576</v>
      </c>
      <c r="F7848" t="s">
        <v>387</v>
      </c>
      <c r="G7848" t="s">
        <v>25967</v>
      </c>
      <c r="H7848" t="s">
        <v>25968</v>
      </c>
    </row>
    <row r="7849" spans="1:8">
      <c r="A7849" t="n">
        <v>7851</v>
      </c>
      <c r="B7849" t="s">
        <v>8</v>
      </c>
      <c r="C7849" s="1" t="n">
        <v>42072.97193287037</v>
      </c>
      <c r="D7849" t="s">
        <v>25969</v>
      </c>
      <c r="E7849" t="s">
        <v>25</v>
      </c>
      <c r="F7849" t="s">
        <v>6654</v>
      </c>
      <c r="G7849" t="s">
        <v>9186</v>
      </c>
      <c r="H7849" t="s">
        <v>25970</v>
      </c>
    </row>
    <row r="7850" spans="1:8">
      <c r="A7850" t="n">
        <v>7852</v>
      </c>
      <c r="B7850" t="s">
        <v>8</v>
      </c>
      <c r="C7850" s="1" t="n">
        <v>41166.68802083333</v>
      </c>
      <c r="D7850" t="s">
        <v>25971</v>
      </c>
      <c r="E7850" t="s">
        <v>10247</v>
      </c>
      <c r="F7850" t="s">
        <v>25</v>
      </c>
      <c r="G7850" t="s">
        <v>25972</v>
      </c>
      <c r="H7850" t="s">
        <v>25973</v>
      </c>
    </row>
    <row r="7851" spans="1:8">
      <c r="A7851" t="n">
        <v>7853</v>
      </c>
      <c r="B7851" t="s">
        <v>8</v>
      </c>
      <c r="C7851" s="1" t="n">
        <v>41892.54166666666</v>
      </c>
      <c r="D7851" t="s">
        <v>25974</v>
      </c>
      <c r="E7851" t="s">
        <v>20069</v>
      </c>
      <c r="F7851" t="s">
        <v>4078</v>
      </c>
      <c r="G7851" t="s">
        <v>25975</v>
      </c>
      <c r="H7851" t="s">
        <v>25976</v>
      </c>
    </row>
    <row r="7852" spans="1:8">
      <c r="A7852" t="n">
        <v>7854</v>
      </c>
      <c r="B7852" t="s">
        <v>8</v>
      </c>
      <c r="C7852" s="1" t="n">
        <v>42349.70915509259</v>
      </c>
      <c r="D7852" t="s">
        <v>25977</v>
      </c>
      <c r="E7852" t="s">
        <v>1624</v>
      </c>
      <c r="F7852" t="s">
        <v>1625</v>
      </c>
      <c r="G7852" t="s">
        <v>25978</v>
      </c>
      <c r="H7852" t="s">
        <v>25979</v>
      </c>
    </row>
    <row r="7853" spans="1:8">
      <c r="A7853" t="n">
        <v>7855</v>
      </c>
      <c r="B7853" t="s">
        <v>8</v>
      </c>
      <c r="C7853" s="1" t="n">
        <v>42162.58341435185</v>
      </c>
      <c r="D7853" t="s">
        <v>25980</v>
      </c>
      <c r="E7853" t="s">
        <v>25</v>
      </c>
      <c r="F7853" t="s">
        <v>1731</v>
      </c>
      <c r="G7853" t="s">
        <v>25981</v>
      </c>
      <c r="H7853" t="s">
        <v>25982</v>
      </c>
    </row>
    <row r="7854" spans="1:8">
      <c r="A7854" t="n">
        <v>7856</v>
      </c>
      <c r="B7854" t="s">
        <v>8</v>
      </c>
      <c r="C7854" s="1" t="n">
        <v>41341.75796296296</v>
      </c>
      <c r="D7854" t="s">
        <v>25983</v>
      </c>
      <c r="E7854" t="s">
        <v>19644</v>
      </c>
      <c r="F7854" t="s">
        <v>56</v>
      </c>
      <c r="G7854" t="s">
        <v>25984</v>
      </c>
      <c r="H7854" t="s">
        <v>25985</v>
      </c>
    </row>
    <row r="7855" spans="1:8">
      <c r="A7855" t="n">
        <v>7857</v>
      </c>
      <c r="B7855" t="s">
        <v>8</v>
      </c>
      <c r="C7855" s="1" t="n">
        <v>41239.96431712963</v>
      </c>
      <c r="D7855" t="s">
        <v>25986</v>
      </c>
      <c r="E7855" t="s">
        <v>559</v>
      </c>
      <c r="F7855" t="s">
        <v>560</v>
      </c>
      <c r="G7855" t="s">
        <v>25987</v>
      </c>
      <c r="H7855" t="s">
        <v>25988</v>
      </c>
    </row>
    <row r="7856" spans="1:8">
      <c r="A7856" t="n">
        <v>7858</v>
      </c>
      <c r="B7856" t="s">
        <v>1</v>
      </c>
      <c r="C7856" s="1" t="n">
        <v>42312.95840277777</v>
      </c>
      <c r="D7856" t="s">
        <v>25989</v>
      </c>
      <c r="E7856" t="s">
        <v>145</v>
      </c>
      <c r="F7856" t="s">
        <v>25990</v>
      </c>
      <c r="G7856" t="s">
        <v>25991</v>
      </c>
      <c r="H7856" t="s">
        <v>25992</v>
      </c>
    </row>
    <row r="7857" spans="1:8">
      <c r="A7857" t="n">
        <v>7859</v>
      </c>
      <c r="B7857" t="s">
        <v>1</v>
      </c>
      <c r="C7857" s="1" t="n">
        <v>42441.08291666667</v>
      </c>
      <c r="D7857" t="s">
        <v>25993</v>
      </c>
      <c r="E7857" t="s">
        <v>7254</v>
      </c>
      <c r="F7857" t="s">
        <v>18104</v>
      </c>
      <c r="G7857" t="s">
        <v>16968</v>
      </c>
      <c r="H7857" t="s">
        <v>25994</v>
      </c>
    </row>
    <row r="7858" spans="1:8">
      <c r="A7858" t="n">
        <v>7860</v>
      </c>
      <c r="B7858" t="s">
        <v>8</v>
      </c>
      <c r="C7858" s="1" t="n">
        <v>39456.81450231482</v>
      </c>
      <c r="D7858" t="s">
        <v>25995</v>
      </c>
      <c r="E7858" t="s">
        <v>6983</v>
      </c>
      <c r="F7858" t="s">
        <v>25996</v>
      </c>
      <c r="G7858" t="s">
        <v>25997</v>
      </c>
      <c r="H7858" t="s">
        <v>25998</v>
      </c>
    </row>
    <row r="7859" spans="1:8">
      <c r="A7859" t="n">
        <v>7861</v>
      </c>
      <c r="B7859" t="s">
        <v>8</v>
      </c>
      <c r="C7859" s="1" t="n">
        <v>42414.06454861111</v>
      </c>
      <c r="D7859" t="s">
        <v>25999</v>
      </c>
      <c r="E7859" t="s">
        <v>17227</v>
      </c>
      <c r="F7859" t="s">
        <v>26000</v>
      </c>
      <c r="G7859" t="s">
        <v>26001</v>
      </c>
      <c r="H7859" t="s">
        <v>26002</v>
      </c>
    </row>
    <row r="7860" spans="1:8">
      <c r="A7860" t="n">
        <v>7862</v>
      </c>
      <c r="B7860" t="s">
        <v>8</v>
      </c>
      <c r="C7860" s="1" t="n">
        <v>39685.6359837963</v>
      </c>
      <c r="D7860" t="s">
        <v>26003</v>
      </c>
      <c r="E7860" t="s">
        <v>161</v>
      </c>
      <c r="F7860" t="s">
        <v>376</v>
      </c>
      <c r="G7860" t="s">
        <v>26004</v>
      </c>
      <c r="H7860" t="s">
        <v>26005</v>
      </c>
    </row>
    <row r="7861" spans="1:8">
      <c r="A7861" t="n">
        <v>7863</v>
      </c>
      <c r="B7861" t="s">
        <v>8</v>
      </c>
      <c r="C7861" s="1" t="n">
        <v>42020.83326388889</v>
      </c>
      <c r="D7861" t="s">
        <v>26006</v>
      </c>
      <c r="E7861" t="s">
        <v>67</v>
      </c>
      <c r="F7861" t="s">
        <v>68</v>
      </c>
      <c r="G7861">
        <f>?UTF-8?Q?=E2=80=8BCorrect_The_Record_Friday_January_16=2C_2015_Aftern?=
	=?UTF-8?Q?oon_Roundup?=</f>
        <v/>
      </c>
      <c r="H7861" t="s">
        <v>26007</v>
      </c>
    </row>
    <row r="7862" spans="1:8">
      <c r="A7862" t="n">
        <v>7864</v>
      </c>
      <c r="B7862" t="s">
        <v>1</v>
      </c>
      <c r="C7862" s="1" t="n">
        <v>42424.76215277778</v>
      </c>
      <c r="D7862" t="s">
        <v>26008</v>
      </c>
      <c r="E7862" t="s">
        <v>26009</v>
      </c>
      <c r="F7862" t="s">
        <v>25</v>
      </c>
      <c r="G7862" t="s">
        <v>26010</v>
      </c>
      <c r="H7862" t="s">
        <v>26011</v>
      </c>
    </row>
    <row r="7863" spans="1:8">
      <c r="A7863" t="n">
        <v>7865</v>
      </c>
      <c r="B7863" t="s">
        <v>8</v>
      </c>
      <c r="C7863" s="1" t="n">
        <v>42183.02854166667</v>
      </c>
      <c r="D7863" t="s">
        <v>26012</v>
      </c>
      <c r="E7863" t="s">
        <v>8823</v>
      </c>
      <c r="F7863" t="s">
        <v>26013</v>
      </c>
      <c r="G7863" t="s">
        <v>26014</v>
      </c>
      <c r="H7863" t="s">
        <v>26015</v>
      </c>
    </row>
    <row r="7864" spans="1:8">
      <c r="A7864" t="n">
        <v>7866</v>
      </c>
      <c r="B7864" t="s">
        <v>8</v>
      </c>
      <c r="C7864" s="1" t="n">
        <v>40080.90722222222</v>
      </c>
      <c r="D7864" t="s">
        <v>26016</v>
      </c>
      <c r="E7864" t="s">
        <v>1224</v>
      </c>
      <c r="F7864" t="s">
        <v>11</v>
      </c>
      <c r="G7864" t="s">
        <v>26017</v>
      </c>
      <c r="H7864" t="s">
        <v>26018</v>
      </c>
    </row>
    <row r="7865" spans="1:8">
      <c r="A7865" t="n">
        <v>7867</v>
      </c>
      <c r="B7865" t="s">
        <v>8</v>
      </c>
      <c r="C7865" s="1" t="n">
        <v>42056.48445601852</v>
      </c>
      <c r="D7865" t="s">
        <v>26019</v>
      </c>
      <c r="E7865" t="s">
        <v>25</v>
      </c>
      <c r="F7865" t="s">
        <v>6654</v>
      </c>
      <c r="G7865" t="s">
        <v>26020</v>
      </c>
      <c r="H7865" t="s">
        <v>26021</v>
      </c>
    </row>
    <row r="7866" spans="1:8">
      <c r="A7866" t="n">
        <v>7868</v>
      </c>
      <c r="B7866" t="s">
        <v>8</v>
      </c>
      <c r="C7866" s="1" t="n">
        <v>42307.88549768519</v>
      </c>
      <c r="D7866" t="s">
        <v>26022</v>
      </c>
      <c r="E7866" t="s">
        <v>26023</v>
      </c>
      <c r="F7866" t="s">
        <v>16263</v>
      </c>
      <c r="G7866" t="s">
        <v>26024</v>
      </c>
      <c r="H7866" t="s">
        <v>26025</v>
      </c>
    </row>
    <row r="7867" spans="1:8">
      <c r="A7867" t="n">
        <v>7869</v>
      </c>
      <c r="B7867" t="s">
        <v>8</v>
      </c>
      <c r="C7867" s="1" t="n">
        <v>39770.17725694444</v>
      </c>
      <c r="D7867" t="s">
        <v>26026</v>
      </c>
      <c r="E7867" t="s">
        <v>26027</v>
      </c>
      <c r="F7867" t="s">
        <v>26028</v>
      </c>
      <c r="G7867" t="s">
        <v>26029</v>
      </c>
      <c r="H7867" t="s">
        <v>26030</v>
      </c>
    </row>
    <row r="7868" spans="1:8">
      <c r="A7868" t="n">
        <v>7870</v>
      </c>
      <c r="B7868" t="s">
        <v>1</v>
      </c>
      <c r="C7868" s="1" t="n">
        <v>42404.16512731482</v>
      </c>
      <c r="D7868" t="s">
        <v>26031</v>
      </c>
      <c r="E7868" t="s">
        <v>7222</v>
      </c>
      <c r="F7868" t="s">
        <v>26032</v>
      </c>
      <c r="G7868" t="s">
        <v>15537</v>
      </c>
      <c r="H7868" t="s">
        <v>26033</v>
      </c>
    </row>
    <row r="7869" spans="1:8">
      <c r="A7869" t="n">
        <v>7871</v>
      </c>
      <c r="B7869" t="s">
        <v>1</v>
      </c>
      <c r="C7869" s="1" t="n">
        <v>42104.72197916666</v>
      </c>
      <c r="D7869" t="s">
        <v>26034</v>
      </c>
      <c r="E7869" t="s">
        <v>6547</v>
      </c>
      <c r="F7869" t="s">
        <v>25</v>
      </c>
      <c r="G7869" t="s">
        <v>26035</v>
      </c>
      <c r="H7869" t="s">
        <v>26036</v>
      </c>
    </row>
    <row r="7870" spans="1:8">
      <c r="A7870" t="n">
        <v>7872</v>
      </c>
      <c r="B7870" t="s">
        <v>1</v>
      </c>
      <c r="C7870" s="1" t="n">
        <v>42436.91739583333</v>
      </c>
      <c r="D7870" t="s">
        <v>26037</v>
      </c>
      <c r="E7870" t="s">
        <v>26038</v>
      </c>
      <c r="F7870" t="s">
        <v>26039</v>
      </c>
      <c r="G7870" t="s">
        <v>26040</v>
      </c>
      <c r="H7870" t="s">
        <v>26041</v>
      </c>
    </row>
    <row r="7871" spans="1:8">
      <c r="A7871" t="n">
        <v>7873</v>
      </c>
      <c r="B7871" t="s">
        <v>8</v>
      </c>
      <c r="C7871" s="1" t="n">
        <v>42362.72953703703</v>
      </c>
      <c r="D7871" t="s">
        <v>26042</v>
      </c>
      <c r="E7871" t="s">
        <v>7717</v>
      </c>
      <c r="F7871" t="s">
        <v>7718</v>
      </c>
      <c r="G7871" t="s">
        <v>26043</v>
      </c>
      <c r="H7871" t="s">
        <v>26044</v>
      </c>
    </row>
    <row r="7872" spans="1:8">
      <c r="A7872" t="n">
        <v>7874</v>
      </c>
      <c r="B7872" t="s">
        <v>8</v>
      </c>
      <c r="C7872" s="1" t="n">
        <v>42293.9409375</v>
      </c>
      <c r="D7872" t="s">
        <v>26045</v>
      </c>
      <c r="E7872" t="s">
        <v>7306</v>
      </c>
      <c r="F7872" t="s">
        <v>25</v>
      </c>
      <c r="G7872" t="s">
        <v>26046</v>
      </c>
      <c r="H7872" t="s">
        <v>26047</v>
      </c>
    </row>
    <row r="7873" spans="1:8">
      <c r="A7873" t="n">
        <v>7875</v>
      </c>
      <c r="B7873" t="s">
        <v>8</v>
      </c>
      <c r="C7873" s="1" t="n">
        <v>42439.55200231481</v>
      </c>
      <c r="D7873" t="s">
        <v>26048</v>
      </c>
      <c r="E7873">
        <f>?utf-8?Q?Claus=20Raidl=20&amp;=20Michael=20Friedl?= &lt;austria@nyintl.net&gt;</f>
        <v/>
      </c>
      <c r="F7873" t="s">
        <v>52</v>
      </c>
      <c r="G7873">
        <f>?utf-8?Q?ECB=27s=20Nowotny=20and=20finance=20minister=20Schelling=20at=20European=20Investment=20Conference=20|=20NYC=20April=2013?=</f>
        <v/>
      </c>
      <c r="H7873" t="s">
        <v>26049</v>
      </c>
    </row>
    <row r="7874" spans="1:8">
      <c r="A7874" t="n">
        <v>7876</v>
      </c>
      <c r="B7874" t="s">
        <v>8</v>
      </c>
      <c r="C7874" s="1" t="n">
        <v>42034.54880787037</v>
      </c>
      <c r="D7874" t="s">
        <v>26050</v>
      </c>
      <c r="E7874" t="s">
        <v>660</v>
      </c>
      <c r="F7874" t="s">
        <v>26051</v>
      </c>
      <c r="G7874" t="s">
        <v>13594</v>
      </c>
      <c r="H7874" t="s">
        <v>26052</v>
      </c>
    </row>
    <row r="7875" spans="1:8">
      <c r="A7875" t="n">
        <v>7877</v>
      </c>
      <c r="B7875" t="s">
        <v>1</v>
      </c>
      <c r="C7875" s="1" t="n">
        <v>42208.73641203704</v>
      </c>
      <c r="D7875" t="s">
        <v>26053</v>
      </c>
      <c r="E7875" t="s">
        <v>394</v>
      </c>
      <c r="F7875" t="s">
        <v>26054</v>
      </c>
      <c r="G7875" t="s">
        <v>26055</v>
      </c>
      <c r="H7875" t="s">
        <v>26056</v>
      </c>
    </row>
    <row r="7876" spans="1:8">
      <c r="A7876" t="n">
        <v>7878</v>
      </c>
      <c r="B7876" t="s">
        <v>8</v>
      </c>
      <c r="C7876" s="1" t="n">
        <v>39825.95513888889</v>
      </c>
      <c r="D7876" t="s">
        <v>26057</v>
      </c>
      <c r="E7876" t="s">
        <v>14563</v>
      </c>
      <c r="F7876" t="s">
        <v>14563</v>
      </c>
      <c r="G7876" t="s">
        <v>26058</v>
      </c>
      <c r="H7876" t="s">
        <v>26059</v>
      </c>
    </row>
    <row r="7877" spans="1:8">
      <c r="A7877" t="n">
        <v>7879</v>
      </c>
      <c r="B7877" t="s">
        <v>8</v>
      </c>
      <c r="C7877" s="1" t="n">
        <v>40197.72361111111</v>
      </c>
      <c r="D7877" t="s">
        <v>26060</v>
      </c>
      <c r="E7877" t="s">
        <v>26061</v>
      </c>
      <c r="F7877" t="s">
        <v>56</v>
      </c>
      <c r="G7877" t="s">
        <v>26062</v>
      </c>
      <c r="H7877" t="s">
        <v>26063</v>
      </c>
    </row>
    <row r="7878" spans="1:8">
      <c r="A7878" t="n">
        <v>7880</v>
      </c>
      <c r="B7878" t="s">
        <v>1</v>
      </c>
      <c r="C7878" s="1" t="n">
        <v>42086.67488425926</v>
      </c>
      <c r="D7878" t="s">
        <v>26064</v>
      </c>
      <c r="E7878" t="s">
        <v>26065</v>
      </c>
      <c r="F7878" t="s">
        <v>26066</v>
      </c>
      <c r="G7878" t="s">
        <v>9530</v>
      </c>
      <c r="H7878" t="s">
        <v>26067</v>
      </c>
    </row>
    <row r="7879" spans="1:8">
      <c r="A7879" t="n">
        <v>7881</v>
      </c>
      <c r="B7879" t="s">
        <v>1</v>
      </c>
      <c r="C7879" s="1" t="n">
        <v>42223.89680555555</v>
      </c>
      <c r="D7879" t="s">
        <v>26068</v>
      </c>
      <c r="E7879" t="s">
        <v>39</v>
      </c>
      <c r="F7879" t="s">
        <v>6203</v>
      </c>
      <c r="G7879" t="s">
        <v>12801</v>
      </c>
      <c r="H7879" t="s">
        <v>26069</v>
      </c>
    </row>
    <row r="7880" spans="1:8">
      <c r="A7880" t="n">
        <v>7882</v>
      </c>
      <c r="B7880" t="s">
        <v>8</v>
      </c>
      <c r="C7880" s="1" t="n">
        <v>39718.09650462963</v>
      </c>
      <c r="D7880" t="s">
        <v>26070</v>
      </c>
      <c r="E7880" t="s">
        <v>376</v>
      </c>
      <c r="F7880" t="s">
        <v>7574</v>
      </c>
      <c r="G7880" t="s">
        <v>26071</v>
      </c>
      <c r="H7880" t="s">
        <v>26072</v>
      </c>
    </row>
    <row r="7881" spans="1:8">
      <c r="A7881" t="n">
        <v>7883</v>
      </c>
      <c r="B7881" t="s">
        <v>8</v>
      </c>
      <c r="C7881" s="1" t="n">
        <v>42127.53825231481</v>
      </c>
      <c r="D7881" t="s">
        <v>26073</v>
      </c>
      <c r="E7881" t="s">
        <v>25</v>
      </c>
      <c r="F7881" t="s">
        <v>26074</v>
      </c>
      <c r="G7881" t="s">
        <v>26075</v>
      </c>
      <c r="H7881" t="s">
        <v>26076</v>
      </c>
    </row>
    <row r="7882" spans="1:8">
      <c r="A7882" t="n">
        <v>7884</v>
      </c>
      <c r="B7882" t="s">
        <v>8</v>
      </c>
      <c r="C7882" s="1" t="n">
        <v>42434.8031712963</v>
      </c>
      <c r="D7882" t="s">
        <v>26077</v>
      </c>
      <c r="E7882" t="s">
        <v>15675</v>
      </c>
      <c r="F7882" t="s">
        <v>56</v>
      </c>
      <c r="G7882" t="s">
        <v>26078</v>
      </c>
      <c r="H7882" t="s">
        <v>26079</v>
      </c>
    </row>
    <row r="7883" spans="1:8">
      <c r="A7883" t="n">
        <v>7885</v>
      </c>
      <c r="B7883" t="s">
        <v>8</v>
      </c>
      <c r="C7883" s="1" t="n">
        <v>42353.91055555556</v>
      </c>
      <c r="D7883" t="s">
        <v>26080</v>
      </c>
      <c r="E7883" t="s">
        <v>17387</v>
      </c>
      <c r="F7883" t="s">
        <v>20467</v>
      </c>
      <c r="G7883" t="s">
        <v>26081</v>
      </c>
      <c r="H7883" t="s">
        <v>26082</v>
      </c>
    </row>
    <row r="7884" spans="1:8">
      <c r="A7884" t="n">
        <v>7886</v>
      </c>
      <c r="B7884" t="s">
        <v>1</v>
      </c>
      <c r="C7884" s="1" t="n">
        <v>42111.73386574074</v>
      </c>
      <c r="D7884" t="s">
        <v>26083</v>
      </c>
      <c r="E7884" t="s">
        <v>497</v>
      </c>
      <c r="F7884" t="s">
        <v>1144</v>
      </c>
      <c r="G7884" t="s">
        <v>26084</v>
      </c>
      <c r="H7884" t="s">
        <v>26085</v>
      </c>
    </row>
    <row r="7885" spans="1:8">
      <c r="A7885" t="n">
        <v>7887</v>
      </c>
      <c r="B7885" t="s">
        <v>8</v>
      </c>
      <c r="C7885" s="1" t="n">
        <v>41688.71215277778</v>
      </c>
      <c r="D7885" t="s">
        <v>26086</v>
      </c>
      <c r="E7885" t="s">
        <v>13567</v>
      </c>
      <c r="F7885" t="s">
        <v>26087</v>
      </c>
      <c r="G7885" t="s">
        <v>26088</v>
      </c>
      <c r="H7885" t="s">
        <v>26089</v>
      </c>
    </row>
    <row r="7886" spans="1:8">
      <c r="A7886" t="n">
        <v>7888</v>
      </c>
      <c r="B7886" t="s">
        <v>1</v>
      </c>
      <c r="C7886" s="1" t="n">
        <v>41975.08479166667</v>
      </c>
      <c r="D7886" t="s">
        <v>26090</v>
      </c>
      <c r="E7886" t="s">
        <v>10167</v>
      </c>
      <c r="F7886" t="s">
        <v>25</v>
      </c>
      <c r="G7886" t="s">
        <v>12773</v>
      </c>
      <c r="H7886" t="s">
        <v>26091</v>
      </c>
    </row>
    <row r="7887" spans="1:8">
      <c r="A7887" t="n">
        <v>7889</v>
      </c>
      <c r="B7887" t="s">
        <v>8</v>
      </c>
      <c r="C7887" s="1" t="n">
        <v>42087.49318287037</v>
      </c>
      <c r="D7887" t="s">
        <v>26092</v>
      </c>
      <c r="E7887" t="s">
        <v>10810</v>
      </c>
      <c r="F7887" t="s">
        <v>25</v>
      </c>
      <c r="G7887" t="s">
        <v>26093</v>
      </c>
      <c r="H7887" t="s">
        <v>26094</v>
      </c>
    </row>
    <row r="7888" spans="1:8">
      <c r="A7888" t="n">
        <v>7890</v>
      </c>
      <c r="B7888" t="s">
        <v>8</v>
      </c>
      <c r="C7888" s="1" t="n">
        <v>39735.45282407408</v>
      </c>
      <c r="D7888" t="s">
        <v>26095</v>
      </c>
      <c r="E7888" t="s">
        <v>1351</v>
      </c>
      <c r="F7888" t="s">
        <v>26096</v>
      </c>
      <c r="G7888" t="s">
        <v>26097</v>
      </c>
      <c r="H7888" t="s">
        <v>26098</v>
      </c>
    </row>
    <row r="7889" spans="1:8">
      <c r="A7889" t="n">
        <v>7891</v>
      </c>
      <c r="B7889" t="s">
        <v>8</v>
      </c>
      <c r="C7889" s="1" t="n">
        <v>42388.11798611111</v>
      </c>
      <c r="D7889" t="s">
        <v>26099</v>
      </c>
      <c r="E7889" t="s">
        <v>25</v>
      </c>
      <c r="F7889" t="s">
        <v>26100</v>
      </c>
      <c r="G7889" t="s">
        <v>26101</v>
      </c>
      <c r="H7889" t="s">
        <v>26102</v>
      </c>
    </row>
    <row r="7890" spans="1:8">
      <c r="A7890" t="n">
        <v>7892</v>
      </c>
      <c r="B7890" t="s">
        <v>8</v>
      </c>
      <c r="C7890" s="1" t="n">
        <v>42258.62861111111</v>
      </c>
      <c r="D7890" t="s">
        <v>26103</v>
      </c>
      <c r="E7890" t="s">
        <v>4393</v>
      </c>
      <c r="F7890" t="s">
        <v>26104</v>
      </c>
      <c r="G7890" t="s">
        <v>19216</v>
      </c>
      <c r="H7890" t="s">
        <v>26105</v>
      </c>
    </row>
    <row r="7891" spans="1:8">
      <c r="A7891" t="n">
        <v>7893</v>
      </c>
      <c r="B7891" t="s">
        <v>8</v>
      </c>
      <c r="C7891" s="1" t="n">
        <v>39761.76829861111</v>
      </c>
      <c r="D7891" t="s">
        <v>26106</v>
      </c>
      <c r="E7891" t="s">
        <v>56</v>
      </c>
      <c r="F7891" t="s">
        <v>26107</v>
      </c>
      <c r="G7891" t="s">
        <v>26108</v>
      </c>
      <c r="H7891" t="s">
        <v>26109</v>
      </c>
    </row>
    <row r="7892" spans="1:8">
      <c r="A7892" t="n">
        <v>7894</v>
      </c>
      <c r="B7892" t="s">
        <v>8</v>
      </c>
      <c r="C7892" s="1" t="n">
        <v>42039.59255787037</v>
      </c>
      <c r="D7892" t="s">
        <v>26110</v>
      </c>
      <c r="E7892" t="s">
        <v>26111</v>
      </c>
      <c r="F7892" t="s">
        <v>52</v>
      </c>
      <c r="G7892" t="s">
        <v>26112</v>
      </c>
      <c r="H7892" t="s">
        <v>26113</v>
      </c>
    </row>
    <row r="7893" spans="1:8">
      <c r="A7893" t="n">
        <v>7895</v>
      </c>
      <c r="B7893" t="s">
        <v>8</v>
      </c>
      <c r="C7893" s="1" t="n">
        <v>41940.53149305555</v>
      </c>
      <c r="D7893" t="s">
        <v>26114</v>
      </c>
      <c r="E7893" t="s">
        <v>26115</v>
      </c>
      <c r="F7893" t="s">
        <v>1369</v>
      </c>
      <c r="G7893" t="s">
        <v>26116</v>
      </c>
      <c r="H7893" t="s">
        <v>26117</v>
      </c>
    </row>
    <row r="7894" spans="1:8">
      <c r="A7894" t="n">
        <v>7896</v>
      </c>
      <c r="B7894" t="s">
        <v>1</v>
      </c>
      <c r="C7894" s="1" t="n">
        <v>42172.07420138889</v>
      </c>
      <c r="D7894" t="s">
        <v>26118</v>
      </c>
      <c r="E7894" t="s">
        <v>6554</v>
      </c>
      <c r="F7894" t="s">
        <v>8382</v>
      </c>
      <c r="G7894" t="s">
        <v>26119</v>
      </c>
      <c r="H7894" t="s">
        <v>26120</v>
      </c>
    </row>
    <row r="7895" spans="1:8">
      <c r="A7895" t="n">
        <v>7897</v>
      </c>
      <c r="B7895" t="s">
        <v>8</v>
      </c>
      <c r="C7895" s="1" t="n">
        <v>42123.96976851852</v>
      </c>
      <c r="D7895" t="s">
        <v>26121</v>
      </c>
      <c r="E7895" t="s">
        <v>25</v>
      </c>
      <c r="F7895" t="s">
        <v>24</v>
      </c>
      <c r="G7895" t="s">
        <v>26122</v>
      </c>
      <c r="H7895" t="s">
        <v>26123</v>
      </c>
    </row>
    <row r="7896" spans="1:8">
      <c r="A7896" t="n">
        <v>7898</v>
      </c>
      <c r="B7896" t="s">
        <v>8</v>
      </c>
      <c r="C7896" s="1" t="n">
        <v>41846.94819444444</v>
      </c>
      <c r="D7896" t="s">
        <v>26124</v>
      </c>
      <c r="E7896" t="s">
        <v>4418</v>
      </c>
      <c r="F7896" t="s">
        <v>25</v>
      </c>
      <c r="G7896" t="s">
        <v>20795</v>
      </c>
      <c r="H7896" t="s">
        <v>26125</v>
      </c>
    </row>
    <row r="7897" spans="1:8">
      <c r="A7897" t="n">
        <v>7899</v>
      </c>
      <c r="B7897" t="s">
        <v>8</v>
      </c>
      <c r="C7897" s="1" t="n">
        <v>42410.93581018518</v>
      </c>
      <c r="D7897" t="s">
        <v>26126</v>
      </c>
      <c r="E7897" t="s">
        <v>25</v>
      </c>
      <c r="F7897" t="s">
        <v>739</v>
      </c>
      <c r="G7897" t="s">
        <v>26127</v>
      </c>
      <c r="H7897" t="s">
        <v>26128</v>
      </c>
    </row>
    <row r="7898" spans="1:8">
      <c r="A7898" t="n">
        <v>7900</v>
      </c>
      <c r="B7898" t="s">
        <v>8</v>
      </c>
      <c r="C7898" s="1" t="n">
        <v>42397.91729166666</v>
      </c>
      <c r="D7898" t="s">
        <v>26129</v>
      </c>
      <c r="E7898" t="s">
        <v>26130</v>
      </c>
      <c r="F7898" t="s">
        <v>348</v>
      </c>
      <c r="G7898" t="s">
        <v>26131</v>
      </c>
      <c r="H7898" t="s">
        <v>26132</v>
      </c>
    </row>
    <row r="7899" spans="1:8">
      <c r="A7899" t="n">
        <v>7901</v>
      </c>
      <c r="B7899" t="s">
        <v>8</v>
      </c>
      <c r="C7899" s="1" t="n">
        <v>42394.91956018518</v>
      </c>
      <c r="D7899" t="s">
        <v>26133</v>
      </c>
      <c r="E7899" t="s">
        <v>26134</v>
      </c>
      <c r="F7899" t="s">
        <v>4078</v>
      </c>
      <c r="G7899" t="s">
        <v>26135</v>
      </c>
      <c r="H7899" t="s">
        <v>26136</v>
      </c>
    </row>
    <row r="7900" spans="1:8">
      <c r="A7900" t="n">
        <v>7902</v>
      </c>
      <c r="B7900" t="s">
        <v>8</v>
      </c>
      <c r="C7900" s="1" t="n">
        <v>40394.86716435185</v>
      </c>
      <c r="D7900" t="s">
        <v>26137</v>
      </c>
      <c r="E7900" t="s">
        <v>11589</v>
      </c>
      <c r="F7900" t="s">
        <v>56</v>
      </c>
      <c r="G7900" t="s">
        <v>26138</v>
      </c>
      <c r="H7900" t="s">
        <v>26139</v>
      </c>
    </row>
    <row r="7901" spans="1:8">
      <c r="A7901" t="n">
        <v>7903</v>
      </c>
      <c r="B7901" t="s">
        <v>8</v>
      </c>
      <c r="C7901" s="1" t="n">
        <v>39498.14938657408</v>
      </c>
      <c r="D7901" t="s">
        <v>26140</v>
      </c>
      <c r="E7901" t="s">
        <v>26141</v>
      </c>
      <c r="F7901" t="s">
        <v>376</v>
      </c>
      <c r="G7901" t="s">
        <v>26142</v>
      </c>
      <c r="H7901" t="s">
        <v>26143</v>
      </c>
    </row>
    <row r="7902" spans="1:8">
      <c r="A7902" t="n">
        <v>7904</v>
      </c>
      <c r="B7902" t="s">
        <v>8</v>
      </c>
      <c r="C7902" s="1" t="n">
        <v>39552.73236111111</v>
      </c>
      <c r="D7902" t="s">
        <v>26144</v>
      </c>
      <c r="E7902" t="s">
        <v>3181</v>
      </c>
      <c r="F7902" t="s">
        <v>13064</v>
      </c>
      <c r="G7902" t="s">
        <v>26145</v>
      </c>
      <c r="H7902" t="s">
        <v>26146</v>
      </c>
    </row>
    <row r="7903" spans="1:8">
      <c r="A7903" t="n">
        <v>7905</v>
      </c>
      <c r="B7903" t="s">
        <v>8</v>
      </c>
      <c r="C7903" s="1" t="n">
        <v>39644.88767361111</v>
      </c>
      <c r="D7903" t="s">
        <v>26147</v>
      </c>
      <c r="E7903" t="s">
        <v>26148</v>
      </c>
      <c r="F7903" t="s">
        <v>26149</v>
      </c>
      <c r="G7903" t="s">
        <v>26150</v>
      </c>
      <c r="H7903" t="s">
        <v>26151</v>
      </c>
    </row>
    <row r="7904" spans="1:8">
      <c r="A7904" t="n">
        <v>7906</v>
      </c>
      <c r="B7904" t="s">
        <v>8</v>
      </c>
      <c r="C7904" s="1" t="n">
        <v>42122.8008449074</v>
      </c>
      <c r="D7904" t="s">
        <v>26152</v>
      </c>
      <c r="E7904" t="s">
        <v>25</v>
      </c>
      <c r="F7904" t="s">
        <v>3429</v>
      </c>
      <c r="G7904" t="s">
        <v>26153</v>
      </c>
      <c r="H7904" t="s">
        <v>26154</v>
      </c>
    </row>
    <row r="7905" spans="1:8">
      <c r="A7905" t="n">
        <v>7907</v>
      </c>
      <c r="B7905" t="s">
        <v>8</v>
      </c>
      <c r="C7905" s="1" t="n">
        <v>42421.87052083333</v>
      </c>
      <c r="D7905" t="s">
        <v>26155</v>
      </c>
      <c r="E7905" t="s">
        <v>7901</v>
      </c>
      <c r="F7905" t="s">
        <v>26156</v>
      </c>
      <c r="G7905" t="s">
        <v>26157</v>
      </c>
      <c r="H7905" t="s">
        <v>26158</v>
      </c>
    </row>
    <row r="7906" spans="1:8">
      <c r="A7906" t="n">
        <v>7908</v>
      </c>
      <c r="B7906" t="s">
        <v>8</v>
      </c>
      <c r="C7906" s="1" t="n">
        <v>41865.83469907408</v>
      </c>
      <c r="D7906" t="s">
        <v>26159</v>
      </c>
      <c r="E7906" t="s">
        <v>25</v>
      </c>
      <c r="F7906" t="s">
        <v>11420</v>
      </c>
      <c r="G7906" t="s">
        <v>26160</v>
      </c>
      <c r="H7906" t="s">
        <v>26161</v>
      </c>
    </row>
    <row r="7907" spans="1:8">
      <c r="A7907" t="n">
        <v>7909</v>
      </c>
      <c r="B7907" t="s">
        <v>1</v>
      </c>
      <c r="C7907" s="1" t="n">
        <v>42377.89331018519</v>
      </c>
      <c r="D7907" t="s">
        <v>26162</v>
      </c>
      <c r="E7907" t="s">
        <v>26163</v>
      </c>
      <c r="F7907" t="s">
        <v>26164</v>
      </c>
      <c r="G7907" t="s">
        <v>26165</v>
      </c>
      <c r="H7907" t="s">
        <v>26166</v>
      </c>
    </row>
    <row r="7908" spans="1:8">
      <c r="A7908" t="n">
        <v>7910</v>
      </c>
      <c r="B7908" t="s">
        <v>8</v>
      </c>
      <c r="C7908" s="1" t="n">
        <v>41319.68769675926</v>
      </c>
      <c r="D7908" t="s">
        <v>26167</v>
      </c>
      <c r="E7908" t="s">
        <v>1670</v>
      </c>
      <c r="F7908" t="s">
        <v>56</v>
      </c>
      <c r="G7908" t="s">
        <v>26168</v>
      </c>
      <c r="H7908" t="s">
        <v>26169</v>
      </c>
    </row>
    <row r="7909" spans="1:8">
      <c r="A7909" t="n">
        <v>7911</v>
      </c>
      <c r="B7909" t="s">
        <v>8</v>
      </c>
      <c r="C7909" s="1" t="n">
        <v>39548.54159722223</v>
      </c>
      <c r="D7909" t="s">
        <v>26170</v>
      </c>
      <c r="E7909" t="s">
        <v>376</v>
      </c>
      <c r="F7909" t="s">
        <v>10514</v>
      </c>
      <c r="G7909" t="s">
        <v>26171</v>
      </c>
      <c r="H7909" t="s">
        <v>26172</v>
      </c>
    </row>
    <row r="7910" spans="1:8">
      <c r="A7910" t="n">
        <v>7912</v>
      </c>
      <c r="B7910" t="s">
        <v>1</v>
      </c>
      <c r="C7910" s="1" t="n">
        <v>41844.72350694444</v>
      </c>
      <c r="D7910" t="s">
        <v>26173</v>
      </c>
      <c r="E7910" t="s">
        <v>26174</v>
      </c>
      <c r="F7910" t="s">
        <v>56</v>
      </c>
      <c r="G7910" t="s">
        <v>26175</v>
      </c>
      <c r="H7910" t="s">
        <v>26176</v>
      </c>
    </row>
    <row r="7911" spans="1:8">
      <c r="A7911" t="n">
        <v>7913</v>
      </c>
      <c r="B7911" t="s">
        <v>8</v>
      </c>
      <c r="C7911" s="1" t="n">
        <v>42201.81885416667</v>
      </c>
      <c r="D7911" t="s">
        <v>26177</v>
      </c>
      <c r="E7911" t="s">
        <v>25</v>
      </c>
      <c r="F7911" t="s">
        <v>26178</v>
      </c>
      <c r="G7911" t="s">
        <v>26179</v>
      </c>
      <c r="H7911" t="s">
        <v>26180</v>
      </c>
    </row>
    <row r="7912" spans="1:8">
      <c r="A7912" t="n">
        <v>7914</v>
      </c>
      <c r="B7912" t="s">
        <v>8</v>
      </c>
      <c r="C7912" s="1" t="n">
        <v>39771.59672453703</v>
      </c>
      <c r="D7912" t="s">
        <v>26181</v>
      </c>
      <c r="E7912" t="s">
        <v>1808</v>
      </c>
      <c r="F7912" t="s">
        <v>387</v>
      </c>
      <c r="G7912" t="s">
        <v>26182</v>
      </c>
      <c r="H7912" t="s">
        <v>26183</v>
      </c>
    </row>
    <row r="7913" spans="1:8">
      <c r="A7913" t="n">
        <v>7915</v>
      </c>
      <c r="B7913" t="s">
        <v>8</v>
      </c>
      <c r="C7913" s="1" t="n">
        <v>41760.80484953704</v>
      </c>
      <c r="D7913" t="s">
        <v>26184</v>
      </c>
      <c r="E7913" t="s">
        <v>6784</v>
      </c>
      <c r="F7913" t="s">
        <v>10817</v>
      </c>
      <c r="G7913" t="s">
        <v>2859</v>
      </c>
      <c r="H7913" t="s">
        <v>26185</v>
      </c>
    </row>
    <row r="7914" spans="1:8">
      <c r="A7914" t="n">
        <v>7916</v>
      </c>
      <c r="B7914" t="s">
        <v>8</v>
      </c>
      <c r="C7914" s="1" t="n">
        <v>42104.18533564815</v>
      </c>
      <c r="D7914" t="s">
        <v>26186</v>
      </c>
      <c r="E7914" t="s">
        <v>319</v>
      </c>
      <c r="F7914" t="s">
        <v>26187</v>
      </c>
      <c r="G7914" t="s">
        <v>26188</v>
      </c>
      <c r="H7914" t="s">
        <v>26189</v>
      </c>
    </row>
    <row r="7915" spans="1:8">
      <c r="A7915" t="n">
        <v>7917</v>
      </c>
      <c r="B7915" t="s">
        <v>8</v>
      </c>
      <c r="C7915" s="1" t="n">
        <v>41143.82581018518</v>
      </c>
      <c r="D7915" t="s">
        <v>26190</v>
      </c>
      <c r="E7915" t="s">
        <v>26191</v>
      </c>
      <c r="F7915" t="s">
        <v>56</v>
      </c>
      <c r="G7915" t="s">
        <v>26192</v>
      </c>
      <c r="H7915" t="s">
        <v>26193</v>
      </c>
    </row>
    <row r="7916" spans="1:8">
      <c r="A7916" t="n">
        <v>7918</v>
      </c>
      <c r="B7916" t="s">
        <v>8</v>
      </c>
      <c r="C7916" s="1" t="n">
        <v>40229.78069444445</v>
      </c>
      <c r="D7916" t="s">
        <v>26194</v>
      </c>
      <c r="E7916" t="s">
        <v>7885</v>
      </c>
      <c r="F7916" t="s">
        <v>56</v>
      </c>
      <c r="G7916" t="s">
        <v>26195</v>
      </c>
      <c r="H7916" t="s">
        <v>26196</v>
      </c>
    </row>
    <row r="7917" spans="1:8">
      <c r="A7917" t="n">
        <v>7919</v>
      </c>
      <c r="B7917" t="s">
        <v>8</v>
      </c>
      <c r="C7917" s="1" t="n">
        <v>39750.81383101852</v>
      </c>
      <c r="D7917" t="s">
        <v>26197</v>
      </c>
      <c r="E7917" t="s">
        <v>12397</v>
      </c>
      <c r="F7917" t="s">
        <v>26198</v>
      </c>
      <c r="G7917" t="s">
        <v>26199</v>
      </c>
      <c r="H7917" t="s">
        <v>26200</v>
      </c>
    </row>
    <row r="7918" spans="1:8">
      <c r="A7918" t="n">
        <v>7920</v>
      </c>
      <c r="B7918" t="s">
        <v>8</v>
      </c>
      <c r="C7918" s="1" t="n">
        <v>42275.72104166666</v>
      </c>
      <c r="D7918" t="s">
        <v>26201</v>
      </c>
      <c r="E7918" t="s">
        <v>25</v>
      </c>
      <c r="F7918" t="s">
        <v>26202</v>
      </c>
      <c r="G7918" t="s">
        <v>15530</v>
      </c>
      <c r="H7918" t="s">
        <v>26203</v>
      </c>
    </row>
    <row r="7919" spans="1:8">
      <c r="A7919" t="n">
        <v>7921</v>
      </c>
      <c r="B7919" t="s">
        <v>8</v>
      </c>
      <c r="C7919" s="1" t="n">
        <v>42100.14137731482</v>
      </c>
      <c r="D7919" t="s">
        <v>26204</v>
      </c>
      <c r="E7919" t="s">
        <v>1238</v>
      </c>
      <c r="F7919" t="s">
        <v>266</v>
      </c>
      <c r="G7919" t="s">
        <v>26205</v>
      </c>
      <c r="H7919" t="s">
        <v>26206</v>
      </c>
    </row>
    <row r="7920" spans="1:8">
      <c r="A7920" t="n">
        <v>7922</v>
      </c>
      <c r="B7920" t="s">
        <v>8</v>
      </c>
      <c r="C7920" s="1" t="n">
        <v>42419.76821759259</v>
      </c>
      <c r="D7920" t="s">
        <v>26207</v>
      </c>
      <c r="E7920" t="s">
        <v>24</v>
      </c>
      <c r="F7920" t="s">
        <v>25</v>
      </c>
      <c r="G7920" t="s">
        <v>26208</v>
      </c>
      <c r="H7920" t="s">
        <v>26209</v>
      </c>
    </row>
    <row r="7921" spans="1:8">
      <c r="A7921" t="n">
        <v>7923</v>
      </c>
      <c r="B7921" t="s">
        <v>8</v>
      </c>
      <c r="C7921" s="1" t="n">
        <v>42416.83149305556</v>
      </c>
      <c r="D7921" t="s">
        <v>26210</v>
      </c>
      <c r="E7921" t="s">
        <v>7254</v>
      </c>
      <c r="F7921" t="s">
        <v>26211</v>
      </c>
      <c r="G7921" t="s">
        <v>26212</v>
      </c>
      <c r="H7921" t="s">
        <v>26213</v>
      </c>
    </row>
    <row r="7922" spans="1:8">
      <c r="A7922" t="n">
        <v>7924</v>
      </c>
      <c r="B7922" t="s">
        <v>1</v>
      </c>
      <c r="C7922" s="1" t="n">
        <v>42297.12571759259</v>
      </c>
      <c r="D7922" t="s">
        <v>26214</v>
      </c>
      <c r="E7922" t="s">
        <v>30</v>
      </c>
      <c r="F7922" t="s">
        <v>25</v>
      </c>
      <c r="G7922" t="s">
        <v>26215</v>
      </c>
      <c r="H7922" t="s">
        <v>26216</v>
      </c>
    </row>
    <row r="7923" spans="1:8">
      <c r="A7923" t="n">
        <v>7925</v>
      </c>
      <c r="B7923" t="s">
        <v>8</v>
      </c>
      <c r="C7923" s="1" t="n">
        <v>41164.54210648148</v>
      </c>
      <c r="D7923" t="s">
        <v>26217</v>
      </c>
      <c r="E7923" t="s">
        <v>8182</v>
      </c>
      <c r="F7923" t="s">
        <v>56</v>
      </c>
      <c r="G7923" t="s">
        <v>26218</v>
      </c>
      <c r="H7923" t="s">
        <v>26219</v>
      </c>
    </row>
    <row r="7924" spans="1:8">
      <c r="A7924" t="n">
        <v>7926</v>
      </c>
      <c r="B7924" t="s">
        <v>8</v>
      </c>
      <c r="C7924" s="1" t="n">
        <v>42131.97982638889</v>
      </c>
      <c r="D7924" t="s">
        <v>26220</v>
      </c>
      <c r="E7924" t="s">
        <v>30</v>
      </c>
      <c r="F7924" t="s">
        <v>5019</v>
      </c>
      <c r="G7924" t="s">
        <v>14064</v>
      </c>
      <c r="H7924" t="s">
        <v>26221</v>
      </c>
    </row>
    <row r="7925" spans="1:8">
      <c r="A7925" t="n">
        <v>7927</v>
      </c>
      <c r="B7925" t="s">
        <v>8</v>
      </c>
      <c r="C7925" s="1" t="n">
        <v>40069.57393518519</v>
      </c>
      <c r="D7925" t="s">
        <v>26222</v>
      </c>
      <c r="E7925" t="s">
        <v>2000</v>
      </c>
      <c r="F7925" t="s">
        <v>26223</v>
      </c>
      <c r="G7925" t="s">
        <v>13234</v>
      </c>
      <c r="H7925" t="s">
        <v>26224</v>
      </c>
    </row>
    <row r="7926" spans="1:8">
      <c r="A7926" t="n">
        <v>7928</v>
      </c>
      <c r="B7926" t="s">
        <v>8</v>
      </c>
      <c r="C7926" s="1" t="n">
        <v>41296.91165509259</v>
      </c>
      <c r="D7926" t="s">
        <v>26225</v>
      </c>
      <c r="E7926" t="s">
        <v>1159</v>
      </c>
      <c r="F7926" t="s">
        <v>56</v>
      </c>
      <c r="G7926" t="s">
        <v>26226</v>
      </c>
      <c r="H7926" t="s">
        <v>26227</v>
      </c>
    </row>
    <row r="7927" spans="1:8">
      <c r="A7927" t="n">
        <v>7929</v>
      </c>
      <c r="B7927" t="s">
        <v>8</v>
      </c>
      <c r="C7927" s="1" t="n">
        <v>42179.649375</v>
      </c>
      <c r="D7927" t="s">
        <v>26228</v>
      </c>
      <c r="E7927" t="s">
        <v>9921</v>
      </c>
      <c r="F7927" t="s">
        <v>52</v>
      </c>
      <c r="G7927" t="s">
        <v>26229</v>
      </c>
      <c r="H7927" t="s">
        <v>26230</v>
      </c>
    </row>
    <row r="7928" spans="1:8">
      <c r="A7928" t="n">
        <v>7930</v>
      </c>
      <c r="B7928" t="s">
        <v>8</v>
      </c>
      <c r="C7928" s="1" t="n">
        <v>42120.52585648148</v>
      </c>
      <c r="D7928" t="s">
        <v>26231</v>
      </c>
      <c r="E7928" t="s">
        <v>146</v>
      </c>
      <c r="F7928" t="s">
        <v>30</v>
      </c>
      <c r="G7928" t="s">
        <v>26232</v>
      </c>
      <c r="H7928" t="s">
        <v>26233</v>
      </c>
    </row>
    <row r="7929" spans="1:8">
      <c r="A7929" t="n">
        <v>7931</v>
      </c>
      <c r="B7929" t="s">
        <v>8</v>
      </c>
      <c r="C7929" s="1" t="n">
        <v>39584.92733796296</v>
      </c>
      <c r="D7929" t="s">
        <v>26234</v>
      </c>
      <c r="E7929" t="s">
        <v>26235</v>
      </c>
      <c r="F7929" t="s">
        <v>20</v>
      </c>
      <c r="G7929" t="s">
        <v>26236</v>
      </c>
      <c r="H7929" t="s">
        <v>26237</v>
      </c>
    </row>
    <row r="7930" spans="1:8">
      <c r="A7930" t="n">
        <v>7932</v>
      </c>
      <c r="B7930" t="s">
        <v>8</v>
      </c>
      <c r="C7930" s="1" t="n">
        <v>42060.64505787037</v>
      </c>
      <c r="D7930" t="s">
        <v>26238</v>
      </c>
      <c r="E7930" t="s">
        <v>25</v>
      </c>
      <c r="F7930" t="s">
        <v>8167</v>
      </c>
      <c r="G7930" t="s">
        <v>26239</v>
      </c>
      <c r="H7930" t="s">
        <v>26240</v>
      </c>
    </row>
    <row r="7931" spans="1:8">
      <c r="A7931" t="n">
        <v>7933</v>
      </c>
      <c r="B7931" t="s">
        <v>8</v>
      </c>
      <c r="C7931" s="1" t="n">
        <v>39821.88383101852</v>
      </c>
      <c r="D7931" t="s">
        <v>26241</v>
      </c>
      <c r="E7931" t="s">
        <v>22642</v>
      </c>
      <c r="F7931" t="s">
        <v>26242</v>
      </c>
      <c r="G7931" t="s">
        <v>26243</v>
      </c>
      <c r="H7931" t="s">
        <v>26244</v>
      </c>
    </row>
    <row r="7932" spans="1:8">
      <c r="A7932" t="n">
        <v>7934</v>
      </c>
      <c r="B7932" t="s">
        <v>8</v>
      </c>
      <c r="C7932" s="1" t="n">
        <v>40795.40357638889</v>
      </c>
      <c r="D7932" t="s">
        <v>26245</v>
      </c>
      <c r="E7932" t="s">
        <v>6886</v>
      </c>
      <c r="F7932" t="s">
        <v>26246</v>
      </c>
      <c r="G7932" t="s">
        <v>26247</v>
      </c>
      <c r="H7932" t="s">
        <v>26248</v>
      </c>
    </row>
    <row r="7933" spans="1:8">
      <c r="A7933" t="n">
        <v>7935</v>
      </c>
      <c r="B7933" t="s">
        <v>1</v>
      </c>
      <c r="C7933" s="1" t="n">
        <v>42302.85357638889</v>
      </c>
      <c r="D7933" t="s">
        <v>26249</v>
      </c>
      <c r="E7933" t="s">
        <v>146</v>
      </c>
      <c r="F7933" t="s">
        <v>25</v>
      </c>
      <c r="G7933" t="s">
        <v>16032</v>
      </c>
      <c r="H7933" t="s">
        <v>26250</v>
      </c>
    </row>
    <row r="7934" spans="1:8">
      <c r="A7934" t="n">
        <v>7936</v>
      </c>
      <c r="B7934" t="s">
        <v>8</v>
      </c>
      <c r="C7934" s="1" t="n">
        <v>40515.71505787037</v>
      </c>
      <c r="D7934" t="s">
        <v>26251</v>
      </c>
      <c r="E7934" t="s">
        <v>161</v>
      </c>
      <c r="F7934" t="s">
        <v>56</v>
      </c>
      <c r="G7934" t="s">
        <v>19490</v>
      </c>
      <c r="H7934" t="s">
        <v>26252</v>
      </c>
    </row>
    <row r="7935" spans="1:8">
      <c r="A7935" t="n">
        <v>7937</v>
      </c>
      <c r="B7935" t="s">
        <v>1</v>
      </c>
      <c r="C7935" s="1" t="n">
        <v>42170.11377314815</v>
      </c>
      <c r="D7935" t="s">
        <v>26253</v>
      </c>
      <c r="E7935" t="s">
        <v>9633</v>
      </c>
      <c r="F7935" t="s">
        <v>6747</v>
      </c>
      <c r="G7935" t="s">
        <v>26254</v>
      </c>
      <c r="H7935" t="s">
        <v>26255</v>
      </c>
    </row>
    <row r="7936" spans="1:8">
      <c r="A7936" t="n">
        <v>7938</v>
      </c>
      <c r="B7936" t="s">
        <v>8</v>
      </c>
      <c r="C7936" s="1" t="n">
        <v>39555.84144675926</v>
      </c>
      <c r="D7936" t="s">
        <v>26256</v>
      </c>
      <c r="E7936" t="s">
        <v>7518</v>
      </c>
      <c r="F7936" t="s">
        <v>1264</v>
      </c>
      <c r="G7936" t="s">
        <v>26257</v>
      </c>
      <c r="H7936" t="s">
        <v>26258</v>
      </c>
    </row>
    <row r="7937" spans="1:8">
      <c r="A7937" t="n">
        <v>7939</v>
      </c>
      <c r="B7937" t="s">
        <v>8</v>
      </c>
      <c r="C7937" s="1" t="n">
        <v>41289.87055555556</v>
      </c>
      <c r="D7937" t="s">
        <v>26259</v>
      </c>
      <c r="E7937" t="s">
        <v>559</v>
      </c>
      <c r="F7937" t="s">
        <v>485</v>
      </c>
      <c r="G7937" t="s">
        <v>26260</v>
      </c>
      <c r="H7937" t="s">
        <v>26261</v>
      </c>
    </row>
    <row r="7938" spans="1:8">
      <c r="A7938" t="n">
        <v>7940</v>
      </c>
      <c r="B7938" t="s">
        <v>8</v>
      </c>
      <c r="C7938" s="1" t="n">
        <v>39636.88497685185</v>
      </c>
      <c r="D7938" t="s">
        <v>26262</v>
      </c>
      <c r="E7938" t="s">
        <v>26263</v>
      </c>
      <c r="F7938" t="s">
        <v>1507</v>
      </c>
      <c r="G7938" t="s">
        <v>26264</v>
      </c>
      <c r="H7938" t="s">
        <v>26265</v>
      </c>
    </row>
    <row r="7939" spans="1:8">
      <c r="A7939" t="n">
        <v>7941</v>
      </c>
      <c r="B7939" t="s">
        <v>8</v>
      </c>
      <c r="C7939" s="1" t="n">
        <v>41823.60287037037</v>
      </c>
      <c r="D7939" t="s">
        <v>26266</v>
      </c>
      <c r="E7939" t="s">
        <v>25</v>
      </c>
      <c r="F7939" t="s">
        <v>6988</v>
      </c>
      <c r="G7939" t="s">
        <v>26267</v>
      </c>
      <c r="H7939" t="s">
        <v>26268</v>
      </c>
    </row>
    <row r="7940" spans="1:8">
      <c r="A7940" t="n">
        <v>7942</v>
      </c>
      <c r="B7940" t="s">
        <v>8</v>
      </c>
      <c r="C7940" s="1" t="n">
        <v>42199.93858796296</v>
      </c>
      <c r="D7940" t="s">
        <v>26269</v>
      </c>
      <c r="E7940" t="s">
        <v>26270</v>
      </c>
      <c r="F7940" t="s">
        <v>52</v>
      </c>
      <c r="G7940" t="s">
        <v>26271</v>
      </c>
      <c r="H7940" t="s">
        <v>26272</v>
      </c>
    </row>
    <row r="7941" spans="1:8">
      <c r="A7941" t="n">
        <v>7943</v>
      </c>
      <c r="B7941" t="s">
        <v>8</v>
      </c>
      <c r="C7941" s="1" t="n">
        <v>41872.44276620371</v>
      </c>
      <c r="D7941" t="s">
        <v>26273</v>
      </c>
      <c r="E7941" t="s">
        <v>4801</v>
      </c>
      <c r="F7941" t="s">
        <v>52</v>
      </c>
      <c r="G7941" t="s">
        <v>7464</v>
      </c>
      <c r="H7941" t="s">
        <v>26274</v>
      </c>
    </row>
    <row r="7942" spans="1:8">
      <c r="A7942" t="n">
        <v>7944</v>
      </c>
      <c r="B7942" t="s">
        <v>8</v>
      </c>
      <c r="C7942" s="1" t="n">
        <v>39742.90774305556</v>
      </c>
      <c r="D7942" t="s">
        <v>26275</v>
      </c>
      <c r="E7942" t="s">
        <v>16202</v>
      </c>
      <c r="F7942" t="s">
        <v>56</v>
      </c>
      <c r="G7942" t="s"/>
      <c r="H7942" t="s">
        <v>26276</v>
      </c>
    </row>
    <row r="7943" spans="1:8">
      <c r="A7943" t="n">
        <v>7945</v>
      </c>
      <c r="B7943" t="s">
        <v>8</v>
      </c>
      <c r="C7943" s="1" t="n">
        <v>39752.95641203703</v>
      </c>
      <c r="D7943" t="s">
        <v>26277</v>
      </c>
      <c r="E7943" t="s">
        <v>8351</v>
      </c>
      <c r="F7943" t="s">
        <v>26278</v>
      </c>
      <c r="G7943" t="s">
        <v>26279</v>
      </c>
      <c r="H7943" t="s">
        <v>26280</v>
      </c>
    </row>
    <row r="7944" spans="1:8">
      <c r="A7944" t="n">
        <v>7946</v>
      </c>
      <c r="B7944" t="s">
        <v>8</v>
      </c>
      <c r="C7944" s="1" t="n">
        <v>41866.78680555556</v>
      </c>
      <c r="D7944" t="s">
        <v>26281</v>
      </c>
      <c r="E7944" t="s">
        <v>26282</v>
      </c>
      <c r="F7944" t="s">
        <v>555</v>
      </c>
      <c r="G7944" t="s">
        <v>26283</v>
      </c>
      <c r="H7944" t="s">
        <v>26284</v>
      </c>
    </row>
    <row r="7945" spans="1:8">
      <c r="A7945" t="n">
        <v>7947</v>
      </c>
      <c r="B7945" t="s">
        <v>8</v>
      </c>
      <c r="C7945" s="1" t="n">
        <v>42387.10030092593</v>
      </c>
      <c r="D7945" t="s">
        <v>26285</v>
      </c>
      <c r="E7945" t="s">
        <v>8743</v>
      </c>
      <c r="F7945" t="s">
        <v>56</v>
      </c>
      <c r="G7945" t="s">
        <v>26286</v>
      </c>
      <c r="H7945" t="s">
        <v>26287</v>
      </c>
    </row>
    <row r="7946" spans="1:8">
      <c r="A7946" t="n">
        <v>7948</v>
      </c>
      <c r="B7946" t="s">
        <v>8</v>
      </c>
      <c r="C7946" s="1" t="n">
        <v>41962.11564814814</v>
      </c>
      <c r="D7946" t="s">
        <v>26288</v>
      </c>
      <c r="E7946" t="s">
        <v>13365</v>
      </c>
      <c r="F7946" t="s">
        <v>26289</v>
      </c>
      <c r="G7946" t="s">
        <v>18257</v>
      </c>
      <c r="H7946" t="s">
        <v>26290</v>
      </c>
    </row>
    <row r="7947" spans="1:8">
      <c r="A7947" t="n">
        <v>7949</v>
      </c>
      <c r="B7947" t="s">
        <v>8</v>
      </c>
      <c r="C7947" s="1" t="n">
        <v>39827.81231481482</v>
      </c>
      <c r="D7947" t="s">
        <v>26291</v>
      </c>
      <c r="E7947" t="s">
        <v>282</v>
      </c>
      <c r="F7947" t="s">
        <v>283</v>
      </c>
      <c r="G7947" t="s">
        <v>26292</v>
      </c>
      <c r="H7947" t="s">
        <v>26293</v>
      </c>
    </row>
    <row r="7948" spans="1:8">
      <c r="A7948" t="n">
        <v>7950</v>
      </c>
      <c r="B7948" t="s">
        <v>8</v>
      </c>
      <c r="C7948" s="1" t="n">
        <v>39563.66795138889</v>
      </c>
      <c r="D7948" t="s">
        <v>26294</v>
      </c>
      <c r="E7948" t="s">
        <v>26295</v>
      </c>
      <c r="F7948" t="s">
        <v>26296</v>
      </c>
      <c r="G7948" t="s">
        <v>26297</v>
      </c>
      <c r="H7948" t="s">
        <v>26298</v>
      </c>
    </row>
    <row r="7949" spans="1:8">
      <c r="A7949" t="n">
        <v>7951</v>
      </c>
      <c r="B7949" t="s">
        <v>8</v>
      </c>
      <c r="C7949" s="1" t="n">
        <v>42242.66369212963</v>
      </c>
      <c r="D7949" t="s">
        <v>26299</v>
      </c>
      <c r="E7949" t="s">
        <v>24</v>
      </c>
      <c r="F7949" t="s">
        <v>25</v>
      </c>
      <c r="G7949" t="s">
        <v>26300</v>
      </c>
      <c r="H7949" t="s">
        <v>26301</v>
      </c>
    </row>
    <row r="7950" spans="1:8">
      <c r="A7950" t="n">
        <v>7952</v>
      </c>
      <c r="B7950" t="s">
        <v>1</v>
      </c>
      <c r="C7950" s="1" t="n">
        <v>42322.98858796297</v>
      </c>
      <c r="D7950" t="s">
        <v>26302</v>
      </c>
      <c r="E7950" t="s">
        <v>5415</v>
      </c>
      <c r="F7950" t="s">
        <v>145</v>
      </c>
      <c r="G7950" t="s">
        <v>26303</v>
      </c>
      <c r="H7950" t="s">
        <v>26304</v>
      </c>
    </row>
    <row r="7951" spans="1:8">
      <c r="A7951" t="n">
        <v>7953</v>
      </c>
      <c r="B7951" t="s">
        <v>8</v>
      </c>
      <c r="C7951" s="1" t="n">
        <v>41118.62846064815</v>
      </c>
      <c r="D7951" t="s">
        <v>26305</v>
      </c>
      <c r="E7951" t="s">
        <v>179</v>
      </c>
      <c r="F7951" t="s">
        <v>26306</v>
      </c>
      <c r="G7951" t="s">
        <v>10113</v>
      </c>
      <c r="H7951" t="s">
        <v>26307</v>
      </c>
    </row>
    <row r="7952" spans="1:8">
      <c r="A7952" t="n">
        <v>7954</v>
      </c>
      <c r="B7952" t="s">
        <v>8</v>
      </c>
      <c r="C7952" s="1" t="n">
        <v>41948.14165509259</v>
      </c>
      <c r="D7952" t="s">
        <v>26308</v>
      </c>
      <c r="E7952" t="s">
        <v>25</v>
      </c>
      <c r="F7952" t="s">
        <v>7115</v>
      </c>
      <c r="G7952" t="s">
        <v>26309</v>
      </c>
      <c r="H7952" t="s">
        <v>26310</v>
      </c>
    </row>
    <row r="7953" spans="1:8">
      <c r="A7953" t="n">
        <v>7955</v>
      </c>
      <c r="B7953" t="s">
        <v>8</v>
      </c>
      <c r="C7953" s="1" t="n">
        <v>39792.6265162037</v>
      </c>
      <c r="D7953" t="s">
        <v>26311</v>
      </c>
      <c r="E7953" t="s">
        <v>1721</v>
      </c>
      <c r="G7953">
        <f>?big5?B?Rnc6ICC6+6Rdr8ehQMRSrHWuYyAoIFNjaGxvc3Mg?=
	=?big5?B?U2Nob25icnVubiAp?=</f>
        <v/>
      </c>
      <c r="H7953" t="s">
        <v>26312</v>
      </c>
    </row>
    <row r="7954" spans="1:8">
      <c r="A7954" t="n">
        <v>7956</v>
      </c>
      <c r="B7954" t="s">
        <v>8</v>
      </c>
      <c r="C7954" s="1" t="n">
        <v>42131.02509259259</v>
      </c>
      <c r="D7954" t="s">
        <v>26313</v>
      </c>
      <c r="E7954" t="s">
        <v>30</v>
      </c>
      <c r="F7954" t="s">
        <v>6747</v>
      </c>
      <c r="G7954" t="s">
        <v>14064</v>
      </c>
      <c r="H7954" t="s">
        <v>26314</v>
      </c>
    </row>
    <row r="7955" spans="1:8">
      <c r="A7955" t="n">
        <v>7957</v>
      </c>
      <c r="B7955" t="s">
        <v>1</v>
      </c>
      <c r="C7955" s="1" t="n">
        <v>42280.24293981482</v>
      </c>
      <c r="D7955" t="s">
        <v>26315</v>
      </c>
      <c r="E7955" t="s">
        <v>8882</v>
      </c>
      <c r="F7955" t="s">
        <v>26316</v>
      </c>
      <c r="G7955" t="s">
        <v>7647</v>
      </c>
      <c r="H7955" t="s">
        <v>26317</v>
      </c>
    </row>
    <row r="7956" spans="1:8">
      <c r="A7956" t="n">
        <v>7958</v>
      </c>
      <c r="B7956" t="s">
        <v>8</v>
      </c>
      <c r="C7956" s="1" t="n">
        <v>39566.59256944444</v>
      </c>
      <c r="D7956" t="s">
        <v>26318</v>
      </c>
      <c r="E7956" t="s">
        <v>9243</v>
      </c>
      <c r="F7956" t="s">
        <v>26319</v>
      </c>
      <c r="G7956" t="s">
        <v>26320</v>
      </c>
      <c r="H7956" t="s">
        <v>26321</v>
      </c>
    </row>
    <row r="7957" spans="1:8">
      <c r="A7957" t="n">
        <v>7959</v>
      </c>
      <c r="B7957" t="s">
        <v>8</v>
      </c>
      <c r="C7957" s="1" t="n">
        <v>39726.86060185185</v>
      </c>
      <c r="D7957" t="s">
        <v>26322</v>
      </c>
      <c r="E7957" t="s">
        <v>13797</v>
      </c>
      <c r="F7957" t="s">
        <v>26323</v>
      </c>
      <c r="G7957" t="s">
        <v>25908</v>
      </c>
      <c r="H7957" t="s">
        <v>26324</v>
      </c>
    </row>
    <row r="7958" spans="1:8">
      <c r="A7958" t="n">
        <v>7960</v>
      </c>
      <c r="B7958" t="s">
        <v>8</v>
      </c>
      <c r="C7958" s="1" t="n">
        <v>39412.22451388889</v>
      </c>
      <c r="D7958" t="s">
        <v>26325</v>
      </c>
      <c r="E7958" t="s">
        <v>7518</v>
      </c>
      <c r="F7958" t="s">
        <v>387</v>
      </c>
      <c r="G7958" t="s">
        <v>26326</v>
      </c>
      <c r="H7958" t="s">
        <v>26327</v>
      </c>
    </row>
    <row r="7959" spans="1:8">
      <c r="A7959" t="n">
        <v>7961</v>
      </c>
      <c r="B7959" t="s">
        <v>8</v>
      </c>
      <c r="C7959" s="1" t="n">
        <v>42284.91732638889</v>
      </c>
      <c r="D7959" t="s">
        <v>26328</v>
      </c>
      <c r="E7959" t="s">
        <v>8424</v>
      </c>
      <c r="F7959" t="s">
        <v>25</v>
      </c>
      <c r="G7959" t="s">
        <v>9117</v>
      </c>
      <c r="H7959" t="s">
        <v>26329</v>
      </c>
    </row>
    <row r="7960" spans="1:8">
      <c r="A7960" t="n">
        <v>7962</v>
      </c>
      <c r="B7960" t="s">
        <v>8</v>
      </c>
      <c r="C7960" s="1" t="n">
        <v>42288.65430555555</v>
      </c>
      <c r="D7960" t="s">
        <v>26330</v>
      </c>
      <c r="E7960" t="s">
        <v>3508</v>
      </c>
      <c r="F7960" t="s">
        <v>6747</v>
      </c>
      <c r="G7960" t="s">
        <v>16306</v>
      </c>
      <c r="H7960" t="s">
        <v>26331</v>
      </c>
    </row>
    <row r="7961" spans="1:8">
      <c r="A7961" t="n">
        <v>7963</v>
      </c>
      <c r="B7961" t="s">
        <v>1</v>
      </c>
      <c r="C7961" s="1" t="n">
        <v>42276.86001157408</v>
      </c>
      <c r="D7961" t="s">
        <v>26332</v>
      </c>
      <c r="E7961" t="s">
        <v>1731</v>
      </c>
      <c r="F7961" t="s">
        <v>7922</v>
      </c>
      <c r="G7961" t="s">
        <v>26333</v>
      </c>
      <c r="H7961" t="s">
        <v>26334</v>
      </c>
    </row>
    <row r="7962" spans="1:8">
      <c r="A7962" t="n">
        <v>7964</v>
      </c>
      <c r="B7962" t="s">
        <v>1</v>
      </c>
      <c r="C7962" s="1" t="n">
        <v>42086.63988425926</v>
      </c>
      <c r="D7962" t="s">
        <v>26335</v>
      </c>
      <c r="E7962" t="s">
        <v>266</v>
      </c>
      <c r="F7962" t="s">
        <v>25</v>
      </c>
      <c r="G7962" t="s">
        <v>26336</v>
      </c>
      <c r="H7962" t="s">
        <v>26337</v>
      </c>
    </row>
    <row r="7963" spans="1:8">
      <c r="A7963" t="n">
        <v>7965</v>
      </c>
      <c r="B7963" t="s">
        <v>8</v>
      </c>
      <c r="C7963" s="1" t="n">
        <v>41680.00388888889</v>
      </c>
      <c r="D7963" t="s">
        <v>26338</v>
      </c>
      <c r="E7963" t="s">
        <v>10879</v>
      </c>
      <c r="F7963" t="s">
        <v>25</v>
      </c>
      <c r="G7963" t="s">
        <v>26339</v>
      </c>
      <c r="H7963" t="s">
        <v>26340</v>
      </c>
    </row>
    <row r="7964" spans="1:8">
      <c r="A7964" t="n">
        <v>7966</v>
      </c>
      <c r="B7964" t="s">
        <v>1</v>
      </c>
      <c r="C7964" s="1" t="n">
        <v>42328.77358796296</v>
      </c>
      <c r="D7964" t="s">
        <v>26341</v>
      </c>
      <c r="E7964" t="s">
        <v>146</v>
      </c>
      <c r="F7964" t="s">
        <v>26342</v>
      </c>
      <c r="G7964" t="s">
        <v>26343</v>
      </c>
      <c r="H7964" t="s">
        <v>26344</v>
      </c>
    </row>
    <row r="7965" spans="1:8">
      <c r="A7965" t="n">
        <v>7967</v>
      </c>
      <c r="B7965" t="s">
        <v>1</v>
      </c>
      <c r="C7965" s="1" t="n">
        <v>41860.59798611111</v>
      </c>
      <c r="D7965" t="s">
        <v>26345</v>
      </c>
      <c r="E7965" t="s">
        <v>6654</v>
      </c>
      <c r="F7965" t="s">
        <v>26346</v>
      </c>
      <c r="G7965" t="s">
        <v>26347</v>
      </c>
      <c r="H7965" t="s">
        <v>26348</v>
      </c>
    </row>
    <row r="7966" spans="1:8">
      <c r="A7966" t="n">
        <v>7968</v>
      </c>
      <c r="B7966" t="s">
        <v>8</v>
      </c>
      <c r="C7966" s="1" t="n">
        <v>41906.93270833333</v>
      </c>
      <c r="D7966" t="s">
        <v>26349</v>
      </c>
      <c r="E7966" t="s">
        <v>7032</v>
      </c>
      <c r="F7966" t="s">
        <v>52</v>
      </c>
      <c r="G7966" t="s">
        <v>26350</v>
      </c>
      <c r="H7966" t="s">
        <v>26351</v>
      </c>
    </row>
    <row r="7967" spans="1:8">
      <c r="A7967" t="n">
        <v>7969</v>
      </c>
      <c r="B7967" t="s">
        <v>1</v>
      </c>
      <c r="C7967" s="1" t="n">
        <v>42215.13341435185</v>
      </c>
      <c r="D7967" t="s">
        <v>26352</v>
      </c>
      <c r="E7967" t="s">
        <v>7313</v>
      </c>
      <c r="F7967" t="s">
        <v>439</v>
      </c>
      <c r="G7967" t="s">
        <v>26353</v>
      </c>
      <c r="H7967" t="s">
        <v>26354</v>
      </c>
    </row>
    <row r="7968" spans="1:8">
      <c r="A7968" t="n">
        <v>7970</v>
      </c>
      <c r="B7968" t="s">
        <v>1</v>
      </c>
      <c r="C7968" s="1" t="n">
        <v>42137.75608796296</v>
      </c>
      <c r="D7968" t="s">
        <v>26355</v>
      </c>
      <c r="E7968" t="s">
        <v>26356</v>
      </c>
      <c r="F7968" t="s">
        <v>56</v>
      </c>
      <c r="G7968" t="s">
        <v>26357</v>
      </c>
      <c r="H7968" t="s">
        <v>26358</v>
      </c>
    </row>
    <row r="7969" spans="1:8">
      <c r="A7969" t="n">
        <v>7971</v>
      </c>
      <c r="B7969" t="s">
        <v>8</v>
      </c>
      <c r="C7969" s="1" t="n">
        <v>42099.57606481481</v>
      </c>
      <c r="D7969" t="s">
        <v>26359</v>
      </c>
      <c r="E7969" t="s">
        <v>6547</v>
      </c>
      <c r="F7969" t="s">
        <v>6755</v>
      </c>
      <c r="G7969" t="s">
        <v>26360</v>
      </c>
      <c r="H7969" t="s">
        <v>26361</v>
      </c>
    </row>
    <row r="7970" spans="1:8">
      <c r="A7970" t="n">
        <v>7972</v>
      </c>
      <c r="B7970" t="s">
        <v>8</v>
      </c>
      <c r="C7970" s="1" t="n">
        <v>42394.99991898148</v>
      </c>
      <c r="D7970" t="s">
        <v>26362</v>
      </c>
      <c r="E7970" t="s">
        <v>24731</v>
      </c>
      <c r="F7970" t="s">
        <v>387</v>
      </c>
      <c r="G7970" t="s">
        <v>26363</v>
      </c>
      <c r="H7970" t="s">
        <v>26364</v>
      </c>
    </row>
    <row r="7971" spans="1:8">
      <c r="A7971" t="n">
        <v>7973</v>
      </c>
      <c r="B7971" t="s">
        <v>8</v>
      </c>
      <c r="C7971" s="1" t="n">
        <v>42219.84019675926</v>
      </c>
      <c r="D7971" t="s">
        <v>26365</v>
      </c>
      <c r="E7971" t="s">
        <v>26366</v>
      </c>
      <c r="F7971" t="s">
        <v>26367</v>
      </c>
      <c r="G7971" t="s">
        <v>26368</v>
      </c>
      <c r="H7971" t="s">
        <v>26369</v>
      </c>
    </row>
    <row r="7972" spans="1:8">
      <c r="A7972" t="n">
        <v>7974</v>
      </c>
      <c r="B7972" t="s">
        <v>8</v>
      </c>
      <c r="C7972" s="1" t="n">
        <v>41987.93886574074</v>
      </c>
      <c r="D7972" t="s">
        <v>26370</v>
      </c>
      <c r="E7972" t="s">
        <v>25</v>
      </c>
      <c r="F7972" t="s">
        <v>13982</v>
      </c>
      <c r="G7972" t="s">
        <v>24971</v>
      </c>
      <c r="H7972" t="s">
        <v>26371</v>
      </c>
    </row>
    <row r="7973" spans="1:8">
      <c r="A7973" t="n">
        <v>7975</v>
      </c>
      <c r="B7973" t="s">
        <v>8</v>
      </c>
      <c r="C7973" s="1" t="n">
        <v>42086.60331018519</v>
      </c>
      <c r="D7973" t="s">
        <v>26372</v>
      </c>
      <c r="E7973" t="s">
        <v>25</v>
      </c>
      <c r="F7973" t="s">
        <v>6203</v>
      </c>
      <c r="G7973" t="s">
        <v>26373</v>
      </c>
      <c r="H7973" t="s">
        <v>26374</v>
      </c>
    </row>
    <row r="7974" spans="1:8">
      <c r="A7974" t="n">
        <v>7976</v>
      </c>
      <c r="B7974" t="s">
        <v>1</v>
      </c>
      <c r="C7974" s="1" t="n">
        <v>42385.5888425926</v>
      </c>
      <c r="D7974" t="s">
        <v>26375</v>
      </c>
      <c r="E7974" t="s">
        <v>7313</v>
      </c>
      <c r="F7974" t="s">
        <v>25</v>
      </c>
      <c r="G7974" t="s">
        <v>26376</v>
      </c>
      <c r="H7974" t="s">
        <v>26377</v>
      </c>
    </row>
    <row r="7975" spans="1:8">
      <c r="A7975" t="n">
        <v>7977</v>
      </c>
      <c r="B7975" t="s">
        <v>8</v>
      </c>
      <c r="C7975" s="1" t="n">
        <v>41995.45246527778</v>
      </c>
      <c r="D7975" t="s">
        <v>26378</v>
      </c>
      <c r="E7975" t="s">
        <v>25</v>
      </c>
      <c r="F7975" t="s">
        <v>10973</v>
      </c>
      <c r="G7975" t="s">
        <v>14879</v>
      </c>
      <c r="H7975" t="s">
        <v>26379</v>
      </c>
    </row>
    <row r="7976" spans="1:8">
      <c r="A7976" t="n">
        <v>7978</v>
      </c>
      <c r="B7976" t="s">
        <v>8</v>
      </c>
      <c r="C7976" s="1" t="n">
        <v>42224.18090277778</v>
      </c>
      <c r="D7976" t="s">
        <v>26380</v>
      </c>
      <c r="E7976" t="s">
        <v>25</v>
      </c>
      <c r="F7976" t="s">
        <v>179</v>
      </c>
      <c r="G7976" t="s">
        <v>26381</v>
      </c>
      <c r="H7976" t="s">
        <v>26382</v>
      </c>
    </row>
    <row r="7977" spans="1:8">
      <c r="A7977" t="n">
        <v>7979</v>
      </c>
      <c r="B7977" t="s">
        <v>1</v>
      </c>
      <c r="C7977" s="1" t="n">
        <v>42432.78784722222</v>
      </c>
      <c r="D7977" t="s">
        <v>26383</v>
      </c>
      <c r="E7977" t="s">
        <v>7970</v>
      </c>
      <c r="F7977" t="s">
        <v>376</v>
      </c>
      <c r="G7977" t="s">
        <v>26384</v>
      </c>
      <c r="H7977" t="s">
        <v>26385</v>
      </c>
    </row>
    <row r="7978" spans="1:8">
      <c r="A7978" t="n">
        <v>7980</v>
      </c>
      <c r="B7978" t="s">
        <v>1</v>
      </c>
      <c r="C7978" s="1" t="n">
        <v>42434.60839120371</v>
      </c>
      <c r="D7978" t="s">
        <v>26386</v>
      </c>
      <c r="E7978" t="s">
        <v>7313</v>
      </c>
      <c r="F7978" t="s">
        <v>25</v>
      </c>
      <c r="G7978" t="s">
        <v>26387</v>
      </c>
      <c r="H7978" t="s">
        <v>26388</v>
      </c>
    </row>
    <row r="7979" spans="1:8">
      <c r="A7979" t="n">
        <v>7981</v>
      </c>
      <c r="B7979" t="s">
        <v>8</v>
      </c>
      <c r="C7979" s="1" t="n">
        <v>41507.79541666667</v>
      </c>
      <c r="D7979" t="s">
        <v>26389</v>
      </c>
      <c r="E7979" t="s">
        <v>11226</v>
      </c>
      <c r="F7979" t="s">
        <v>25</v>
      </c>
      <c r="G7979" t="s">
        <v>26390</v>
      </c>
      <c r="H7979" t="s">
        <v>26391</v>
      </c>
    </row>
    <row r="7980" spans="1:8">
      <c r="A7980" t="n">
        <v>7982</v>
      </c>
      <c r="B7980" t="s">
        <v>8</v>
      </c>
      <c r="C7980" s="1" t="n">
        <v>42249.77456018519</v>
      </c>
      <c r="D7980" t="s">
        <v>26392</v>
      </c>
      <c r="E7980" t="s">
        <v>26393</v>
      </c>
      <c r="F7980" t="s">
        <v>1369</v>
      </c>
      <c r="G7980" t="s">
        <v>26394</v>
      </c>
      <c r="H7980" t="s">
        <v>26395</v>
      </c>
    </row>
    <row r="7981" spans="1:8">
      <c r="A7981" t="n">
        <v>7983</v>
      </c>
      <c r="B7981" t="s">
        <v>8</v>
      </c>
      <c r="C7981" s="1" t="n">
        <v>40868.70071759259</v>
      </c>
      <c r="D7981" t="s">
        <v>26396</v>
      </c>
      <c r="E7981" t="s">
        <v>5897</v>
      </c>
      <c r="F7981" t="s">
        <v>26397</v>
      </c>
      <c r="G7981" t="s">
        <v>26398</v>
      </c>
      <c r="H7981" t="s">
        <v>26399</v>
      </c>
    </row>
    <row r="7982" spans="1:8">
      <c r="A7982" t="n">
        <v>7984</v>
      </c>
      <c r="B7982" t="s">
        <v>8</v>
      </c>
      <c r="C7982" s="1" t="n">
        <v>41924.87400462963</v>
      </c>
      <c r="D7982" t="s">
        <v>26400</v>
      </c>
      <c r="E7982" t="s">
        <v>8037</v>
      </c>
      <c r="F7982" t="s">
        <v>26401</v>
      </c>
      <c r="G7982" t="s">
        <v>26402</v>
      </c>
      <c r="H7982" t="s">
        <v>26403</v>
      </c>
    </row>
    <row r="7983" spans="1:8">
      <c r="A7983" t="n">
        <v>7985</v>
      </c>
      <c r="B7983" t="s">
        <v>1</v>
      </c>
      <c r="C7983" s="1" t="n">
        <v>42432.67289351852</v>
      </c>
      <c r="D7983" t="s">
        <v>26404</v>
      </c>
      <c r="E7983" t="s">
        <v>7581</v>
      </c>
      <c r="G7983" t="s">
        <v>26405</v>
      </c>
      <c r="H7983" t="s">
        <v>26406</v>
      </c>
    </row>
    <row r="7984" spans="1:8">
      <c r="A7984" t="n">
        <v>7986</v>
      </c>
      <c r="B7984" t="s">
        <v>8</v>
      </c>
      <c r="C7984" s="1" t="n">
        <v>41299.99078703704</v>
      </c>
      <c r="D7984" t="s">
        <v>26407</v>
      </c>
      <c r="E7984" t="s">
        <v>16771</v>
      </c>
      <c r="F7984" t="s">
        <v>25</v>
      </c>
      <c r="G7984" t="s">
        <v>26408</v>
      </c>
      <c r="H7984" t="s">
        <v>26409</v>
      </c>
    </row>
    <row r="7985" spans="1:8">
      <c r="A7985" t="n">
        <v>7987</v>
      </c>
      <c r="B7985" t="s">
        <v>8</v>
      </c>
      <c r="C7985" s="1" t="n">
        <v>42320.67438657407</v>
      </c>
      <c r="D7985" t="s">
        <v>26410</v>
      </c>
      <c r="E7985" t="s">
        <v>26411</v>
      </c>
      <c r="F7985" t="s">
        <v>1264</v>
      </c>
      <c r="G7985" t="s">
        <v>26412</v>
      </c>
      <c r="H7985" t="s">
        <v>26413</v>
      </c>
    </row>
    <row r="7986" spans="1:8">
      <c r="A7986" t="n">
        <v>7988</v>
      </c>
      <c r="B7986" t="s">
        <v>8</v>
      </c>
      <c r="C7986" s="1" t="n">
        <v>42347.91258101852</v>
      </c>
      <c r="D7986" t="s">
        <v>26414</v>
      </c>
      <c r="E7986" t="s">
        <v>7780</v>
      </c>
      <c r="F7986" t="s">
        <v>25</v>
      </c>
      <c r="G7986" t="s">
        <v>26415</v>
      </c>
      <c r="H7986" t="s">
        <v>26416</v>
      </c>
    </row>
    <row r="7987" spans="1:8">
      <c r="A7987" t="n">
        <v>7989</v>
      </c>
      <c r="B7987" t="s">
        <v>1</v>
      </c>
      <c r="C7987" s="1" t="n">
        <v>42379.07942129629</v>
      </c>
      <c r="D7987" t="s">
        <v>26417</v>
      </c>
      <c r="E7987" t="s">
        <v>12468</v>
      </c>
      <c r="F7987" t="s">
        <v>26418</v>
      </c>
      <c r="G7987" t="s">
        <v>6861</v>
      </c>
      <c r="H7987" t="s">
        <v>26419</v>
      </c>
    </row>
    <row r="7988" spans="1:8">
      <c r="A7988" t="n">
        <v>7990</v>
      </c>
      <c r="B7988" t="s">
        <v>8</v>
      </c>
      <c r="C7988" s="1" t="n">
        <v>41297.01858796296</v>
      </c>
      <c r="D7988" t="s">
        <v>26420</v>
      </c>
      <c r="E7988" t="s">
        <v>16771</v>
      </c>
      <c r="F7988" t="s">
        <v>25</v>
      </c>
      <c r="G7988" t="s">
        <v>26421</v>
      </c>
      <c r="H7988" t="s">
        <v>26422</v>
      </c>
    </row>
    <row r="7989" spans="1:8">
      <c r="A7989" t="n">
        <v>7991</v>
      </c>
      <c r="B7989" t="s">
        <v>1</v>
      </c>
      <c r="C7989" s="1" t="n">
        <v>41977.32751157408</v>
      </c>
      <c r="D7989" t="s">
        <v>26423</v>
      </c>
      <c r="E7989" t="s">
        <v>4019</v>
      </c>
      <c r="F7989" t="s">
        <v>56</v>
      </c>
      <c r="G7989" t="s">
        <v>26424</v>
      </c>
      <c r="H7989" t="s">
        <v>26425</v>
      </c>
    </row>
    <row r="7990" spans="1:8">
      <c r="A7990" t="n">
        <v>7992</v>
      </c>
      <c r="B7990" t="s">
        <v>8</v>
      </c>
      <c r="C7990" s="1" t="n">
        <v>41938.26461805555</v>
      </c>
      <c r="D7990" t="s">
        <v>26426</v>
      </c>
      <c r="E7990" t="s">
        <v>6203</v>
      </c>
      <c r="F7990" t="s">
        <v>271</v>
      </c>
      <c r="G7990" t="s">
        <v>26427</v>
      </c>
      <c r="H7990" t="s">
        <v>26428</v>
      </c>
    </row>
    <row r="7991" spans="1:8">
      <c r="A7991" t="n">
        <v>7993</v>
      </c>
      <c r="B7991" t="s">
        <v>8</v>
      </c>
      <c r="C7991" s="1" t="n">
        <v>41945.73246527778</v>
      </c>
      <c r="D7991" t="s">
        <v>26429</v>
      </c>
      <c r="E7991" t="s">
        <v>12271</v>
      </c>
      <c r="F7991" t="s">
        <v>52</v>
      </c>
      <c r="G7991" t="s">
        <v>26430</v>
      </c>
      <c r="H7991" t="s">
        <v>26431</v>
      </c>
    </row>
    <row r="7992" spans="1:8">
      <c r="A7992" t="n">
        <v>7994</v>
      </c>
      <c r="B7992" t="s">
        <v>8</v>
      </c>
      <c r="C7992" s="1" t="n">
        <v>41396.92537037037</v>
      </c>
      <c r="D7992" t="s">
        <v>26432</v>
      </c>
      <c r="E7992" t="s">
        <v>16117</v>
      </c>
      <c r="F7992" t="s">
        <v>25</v>
      </c>
      <c r="G7992" t="s">
        <v>26433</v>
      </c>
      <c r="H7992" t="s">
        <v>26434</v>
      </c>
    </row>
    <row r="7993" spans="1:8">
      <c r="A7993" t="n">
        <v>7995</v>
      </c>
      <c r="B7993" t="s">
        <v>1</v>
      </c>
      <c r="C7993" s="1" t="n">
        <v>41447.54180555556</v>
      </c>
      <c r="D7993" t="s">
        <v>26435</v>
      </c>
      <c r="E7993" t="s">
        <v>10929</v>
      </c>
      <c r="F7993" t="s">
        <v>56</v>
      </c>
      <c r="G7993" t="s">
        <v>26436</v>
      </c>
      <c r="H7993" t="s">
        <v>26437</v>
      </c>
    </row>
    <row r="7994" spans="1:8">
      <c r="A7994" t="n">
        <v>7996</v>
      </c>
      <c r="B7994" t="s">
        <v>8</v>
      </c>
      <c r="C7994" s="1" t="n">
        <v>42023.86905092592</v>
      </c>
      <c r="D7994" t="s">
        <v>26438</v>
      </c>
      <c r="E7994" t="s">
        <v>9998</v>
      </c>
      <c r="F7994" t="s">
        <v>26439</v>
      </c>
      <c r="G7994" t="s">
        <v>26440</v>
      </c>
      <c r="H7994" t="s">
        <v>26441</v>
      </c>
    </row>
    <row r="7995" spans="1:8">
      <c r="A7995" t="n">
        <v>7997</v>
      </c>
      <c r="B7995" t="s">
        <v>1</v>
      </c>
      <c r="C7995" s="1" t="n">
        <v>42315.74474537037</v>
      </c>
      <c r="D7995" t="s">
        <v>26442</v>
      </c>
      <c r="E7995" t="s">
        <v>24</v>
      </c>
      <c r="F7995" t="s">
        <v>7186</v>
      </c>
      <c r="G7995" t="s">
        <v>11537</v>
      </c>
      <c r="H7995" t="s">
        <v>26443</v>
      </c>
    </row>
    <row r="7996" spans="1:8">
      <c r="A7996" t="n">
        <v>7998</v>
      </c>
      <c r="B7996" t="s">
        <v>1</v>
      </c>
      <c r="C7996" s="1" t="n">
        <v>42204.63938657408</v>
      </c>
      <c r="D7996" t="s">
        <v>26444</v>
      </c>
      <c r="E7996" t="s">
        <v>145</v>
      </c>
      <c r="F7996" t="s">
        <v>984</v>
      </c>
      <c r="G7996" t="s">
        <v>13909</v>
      </c>
      <c r="H7996" t="s">
        <v>26445</v>
      </c>
    </row>
    <row r="7997" spans="1:8">
      <c r="A7997" t="n">
        <v>7999</v>
      </c>
      <c r="B7997" t="s">
        <v>8</v>
      </c>
      <c r="C7997" s="1" t="n">
        <v>41026.05670138889</v>
      </c>
      <c r="D7997" t="s">
        <v>26446</v>
      </c>
      <c r="E7997" t="s">
        <v>4576</v>
      </c>
      <c r="F7997" t="s">
        <v>26447</v>
      </c>
      <c r="G7997" t="s">
        <v>26448</v>
      </c>
      <c r="H7997" t="s">
        <v>26449</v>
      </c>
    </row>
    <row r="7998" spans="1:8">
      <c r="A7998" t="n">
        <v>8000</v>
      </c>
      <c r="B7998" t="s">
        <v>8</v>
      </c>
      <c r="C7998" s="1" t="n">
        <v>39497.93854166667</v>
      </c>
      <c r="D7998" t="s">
        <v>26450</v>
      </c>
      <c r="E7998" t="s">
        <v>13404</v>
      </c>
      <c r="F7998" t="s">
        <v>26451</v>
      </c>
      <c r="G7998" t="s">
        <v>26452</v>
      </c>
      <c r="H7998" t="s">
        <v>26453</v>
      </c>
    </row>
    <row r="7999" spans="1:8">
      <c r="A7999" t="n">
        <v>8001</v>
      </c>
      <c r="B7999" t="s">
        <v>8</v>
      </c>
      <c r="C7999" s="1" t="n">
        <v>41689.54928240741</v>
      </c>
      <c r="D7999" t="s">
        <v>26454</v>
      </c>
      <c r="E7999" t="s">
        <v>7780</v>
      </c>
      <c r="F7999" t="s">
        <v>387</v>
      </c>
      <c r="G7999" t="s">
        <v>26455</v>
      </c>
      <c r="H7999" t="s">
        <v>26456</v>
      </c>
    </row>
    <row r="8000" spans="1:8">
      <c r="A8000" t="n">
        <v>8002</v>
      </c>
      <c r="B8000" t="s">
        <v>8</v>
      </c>
      <c r="C8000" s="1" t="n">
        <v>42113.85565972222</v>
      </c>
      <c r="D8000" t="s">
        <v>26457</v>
      </c>
      <c r="E8000" t="s">
        <v>5580</v>
      </c>
      <c r="F8000" t="s">
        <v>25</v>
      </c>
      <c r="G8000" t="s">
        <v>5888</v>
      </c>
      <c r="H8000" t="s">
        <v>26458</v>
      </c>
    </row>
    <row r="8001" spans="1:8">
      <c r="A8001" t="n">
        <v>8003</v>
      </c>
      <c r="B8001" t="s">
        <v>8</v>
      </c>
      <c r="C8001" s="1" t="n">
        <v>40855.96337962963</v>
      </c>
      <c r="D8001" t="s">
        <v>26459</v>
      </c>
      <c r="E8001" t="s">
        <v>484</v>
      </c>
      <c r="F8001" t="s">
        <v>26460</v>
      </c>
      <c r="G8001" t="s">
        <v>26461</v>
      </c>
      <c r="H8001" t="s">
        <v>26462</v>
      </c>
    </row>
    <row r="8002" spans="1:8">
      <c r="A8002" t="n">
        <v>8004</v>
      </c>
      <c r="B8002" t="s">
        <v>1</v>
      </c>
      <c r="C8002" s="1" t="n">
        <v>42165.00810185185</v>
      </c>
      <c r="D8002" t="s">
        <v>26463</v>
      </c>
      <c r="E8002" t="s">
        <v>30</v>
      </c>
      <c r="F8002" t="s">
        <v>8382</v>
      </c>
      <c r="G8002" t="s">
        <v>9167</v>
      </c>
      <c r="H8002" t="s">
        <v>26464</v>
      </c>
    </row>
    <row r="8003" spans="1:8">
      <c r="A8003" t="n">
        <v>8005</v>
      </c>
      <c r="B8003" t="s">
        <v>8</v>
      </c>
      <c r="C8003" s="1" t="n">
        <v>42443.09862268518</v>
      </c>
      <c r="D8003" t="s">
        <v>26465</v>
      </c>
      <c r="E8003" t="s">
        <v>25</v>
      </c>
      <c r="F8003" t="s">
        <v>16458</v>
      </c>
      <c r="G8003" t="s">
        <v>26466</v>
      </c>
      <c r="H8003" t="s">
        <v>26467</v>
      </c>
    </row>
    <row r="8004" spans="1:8">
      <c r="A8004" t="n">
        <v>8006</v>
      </c>
      <c r="B8004" t="s">
        <v>8</v>
      </c>
      <c r="C8004" s="1" t="n">
        <v>39710.07763888889</v>
      </c>
      <c r="D8004" t="s">
        <v>26468</v>
      </c>
      <c r="E8004" t="s">
        <v>96</v>
      </c>
      <c r="F8004" t="s">
        <v>473</v>
      </c>
      <c r="G8004" t="s">
        <v>26469</v>
      </c>
      <c r="H8004" t="s">
        <v>26470</v>
      </c>
    </row>
    <row r="8005" spans="1:8">
      <c r="A8005" t="n">
        <v>8007</v>
      </c>
      <c r="B8005" t="s">
        <v>8</v>
      </c>
      <c r="C8005" s="1" t="n">
        <v>42067.99274305555</v>
      </c>
      <c r="D8005" t="s">
        <v>26471</v>
      </c>
      <c r="E8005" t="s">
        <v>26472</v>
      </c>
      <c r="F8005" t="s">
        <v>56</v>
      </c>
      <c r="G8005">
        <f>?UTF-8?B?SGFzdGEgTHVlZ28gREMgLSBUb255ICYgTGl6enkgRmFyZXdlbGw=?=</f>
        <v/>
      </c>
      <c r="H8005" t="s">
        <v>26473</v>
      </c>
    </row>
    <row r="8006" spans="1:8">
      <c r="A8006" t="n">
        <v>8008</v>
      </c>
      <c r="B8006" t="s">
        <v>8</v>
      </c>
      <c r="C8006" s="1" t="n">
        <v>42065.04552083334</v>
      </c>
      <c r="D8006" t="s">
        <v>26474</v>
      </c>
      <c r="E8006" t="s">
        <v>7010</v>
      </c>
      <c r="F8006" t="s">
        <v>26475</v>
      </c>
      <c r="G8006" t="s">
        <v>26476</v>
      </c>
      <c r="H8006" t="s">
        <v>26477</v>
      </c>
    </row>
    <row r="8007" spans="1:8">
      <c r="A8007" t="n">
        <v>8009</v>
      </c>
      <c r="B8007" t="s">
        <v>8</v>
      </c>
      <c r="C8007" s="1" t="n">
        <v>42403.86042824074</v>
      </c>
      <c r="D8007" t="s">
        <v>26478</v>
      </c>
      <c r="E8007" t="s">
        <v>7892</v>
      </c>
      <c r="F8007" t="s">
        <v>26479</v>
      </c>
      <c r="G8007" t="s">
        <v>26480</v>
      </c>
      <c r="H8007" t="s">
        <v>26481</v>
      </c>
    </row>
    <row r="8008" spans="1:8">
      <c r="A8008" t="n">
        <v>8010</v>
      </c>
      <c r="B8008" t="s">
        <v>1</v>
      </c>
      <c r="C8008" s="1" t="n">
        <v>42432.09274305555</v>
      </c>
      <c r="D8008" t="s">
        <v>26482</v>
      </c>
      <c r="E8008" t="s">
        <v>26483</v>
      </c>
      <c r="F8008" t="s">
        <v>25</v>
      </c>
      <c r="G8008" t="s">
        <v>26484</v>
      </c>
      <c r="H8008" t="s">
        <v>26485</v>
      </c>
    </row>
    <row r="8009" spans="1:8">
      <c r="A8009" t="n">
        <v>8011</v>
      </c>
      <c r="B8009" t="s">
        <v>8</v>
      </c>
      <c r="C8009" s="1" t="n">
        <v>42328.08289351852</v>
      </c>
      <c r="D8009" t="s">
        <v>26486</v>
      </c>
      <c r="E8009" t="s">
        <v>26487</v>
      </c>
      <c r="F8009" t="s">
        <v>56</v>
      </c>
      <c r="G8009">
        <f>?UTF-8?B?QW5keSdzIDY1dGggUmVtaW5kZXI=?=</f>
        <v/>
      </c>
      <c r="H8009" t="s">
        <v>26488</v>
      </c>
    </row>
    <row r="8010" spans="1:8">
      <c r="A8010" t="n">
        <v>8012</v>
      </c>
      <c r="B8010" t="s">
        <v>8</v>
      </c>
      <c r="C8010" s="1" t="n">
        <v>41993.5769212963</v>
      </c>
      <c r="D8010" t="s">
        <v>26489</v>
      </c>
      <c r="E8010" t="s">
        <v>25</v>
      </c>
      <c r="F8010" t="s">
        <v>660</v>
      </c>
      <c r="G8010" t="s">
        <v>26490</v>
      </c>
      <c r="H8010" t="s">
        <v>26491</v>
      </c>
    </row>
    <row r="8011" spans="1:8">
      <c r="A8011" t="n">
        <v>8013</v>
      </c>
      <c r="B8011" t="s">
        <v>8</v>
      </c>
      <c r="C8011" s="1" t="n">
        <v>42211.02798611111</v>
      </c>
      <c r="D8011" t="s">
        <v>26492</v>
      </c>
      <c r="E8011" t="s">
        <v>2212</v>
      </c>
      <c r="F8011" t="s">
        <v>2014</v>
      </c>
      <c r="G8011" t="s">
        <v>16127</v>
      </c>
      <c r="H8011" t="s">
        <v>26493</v>
      </c>
    </row>
    <row r="8012" spans="1:8">
      <c r="A8012" t="n">
        <v>8014</v>
      </c>
      <c r="B8012" t="s">
        <v>8</v>
      </c>
      <c r="C8012" s="1" t="n">
        <v>42041.67376157407</v>
      </c>
      <c r="D8012" t="s">
        <v>26494</v>
      </c>
      <c r="E8012" t="s">
        <v>6710</v>
      </c>
      <c r="F8012" t="s">
        <v>26495</v>
      </c>
      <c r="G8012" t="s">
        <v>26496</v>
      </c>
      <c r="H8012" t="s">
        <v>26497</v>
      </c>
    </row>
    <row r="8013" spans="1:8">
      <c r="A8013" t="n">
        <v>8015</v>
      </c>
      <c r="B8013" t="s">
        <v>8</v>
      </c>
      <c r="C8013" s="1" t="n">
        <v>40413.58010416666</v>
      </c>
      <c r="D8013" t="s">
        <v>26498</v>
      </c>
      <c r="E8013" t="s">
        <v>832</v>
      </c>
      <c r="F8013" t="s">
        <v>283</v>
      </c>
      <c r="G8013" t="s">
        <v>26499</v>
      </c>
      <c r="H8013" t="s">
        <v>26500</v>
      </c>
    </row>
    <row r="8014" spans="1:8">
      <c r="A8014" t="n">
        <v>8016</v>
      </c>
      <c r="B8014" t="s">
        <v>8</v>
      </c>
      <c r="C8014" s="1" t="n">
        <v>42152.97704861111</v>
      </c>
      <c r="D8014" t="s">
        <v>26501</v>
      </c>
      <c r="E8014" t="s">
        <v>7234</v>
      </c>
      <c r="F8014" t="s">
        <v>25</v>
      </c>
      <c r="G8014" t="s">
        <v>26502</v>
      </c>
      <c r="H8014" t="s">
        <v>26503</v>
      </c>
    </row>
    <row r="8015" spans="1:8">
      <c r="A8015" t="n">
        <v>8017</v>
      </c>
      <c r="B8015" t="s">
        <v>8</v>
      </c>
      <c r="C8015" s="1" t="n">
        <v>42368.86564814814</v>
      </c>
      <c r="D8015" t="s">
        <v>26504</v>
      </c>
      <c r="E8015" t="s">
        <v>25</v>
      </c>
      <c r="F8015" t="s">
        <v>24</v>
      </c>
      <c r="G8015" t="s">
        <v>26505</v>
      </c>
      <c r="H8015" t="s">
        <v>26506</v>
      </c>
    </row>
    <row r="8016" spans="1:8">
      <c r="A8016" t="n">
        <v>8018</v>
      </c>
      <c r="B8016" t="s">
        <v>8</v>
      </c>
      <c r="C8016" s="1" t="n">
        <v>40262.67304398148</v>
      </c>
      <c r="D8016" t="s">
        <v>26507</v>
      </c>
      <c r="E8016" t="s">
        <v>7885</v>
      </c>
      <c r="F8016" t="s">
        <v>56</v>
      </c>
      <c r="G8016" t="s">
        <v>26508</v>
      </c>
      <c r="H8016" t="s">
        <v>26509</v>
      </c>
    </row>
    <row r="8017" spans="1:8">
      <c r="A8017" t="n">
        <v>8019</v>
      </c>
      <c r="B8017" t="s">
        <v>8</v>
      </c>
      <c r="C8017" s="1" t="n">
        <v>39797.9808912037</v>
      </c>
      <c r="D8017" t="s">
        <v>26510</v>
      </c>
      <c r="E8017" t="s">
        <v>1808</v>
      </c>
      <c r="F8017" t="s">
        <v>387</v>
      </c>
      <c r="G8017" t="s">
        <v>26511</v>
      </c>
      <c r="H8017" t="s">
        <v>26512</v>
      </c>
    </row>
    <row r="8018" spans="1:8">
      <c r="A8018" t="n">
        <v>8020</v>
      </c>
      <c r="B8018" t="s">
        <v>8</v>
      </c>
      <c r="C8018" s="1" t="n">
        <v>40857.07606481481</v>
      </c>
      <c r="D8018" t="s">
        <v>26513</v>
      </c>
      <c r="E8018" t="s">
        <v>25</v>
      </c>
      <c r="F8018" t="s">
        <v>26514</v>
      </c>
      <c r="G8018" t="s">
        <v>26515</v>
      </c>
      <c r="H8018" t="s">
        <v>26516</v>
      </c>
    </row>
    <row r="8019" spans="1:8">
      <c r="A8019" t="n">
        <v>8021</v>
      </c>
      <c r="B8019" t="s">
        <v>1</v>
      </c>
      <c r="C8019" s="1" t="n">
        <v>42253.66509259259</v>
      </c>
      <c r="D8019" t="s">
        <v>26517</v>
      </c>
      <c r="E8019" t="s">
        <v>146</v>
      </c>
      <c r="F8019" t="s">
        <v>8382</v>
      </c>
      <c r="G8019" t="s">
        <v>19196</v>
      </c>
      <c r="H8019" t="s">
        <v>26518</v>
      </c>
    </row>
    <row r="8020" spans="1:8">
      <c r="A8020" t="n">
        <v>8022</v>
      </c>
      <c r="B8020" t="s">
        <v>8</v>
      </c>
      <c r="C8020" s="1" t="n">
        <v>42437.89469907407</v>
      </c>
      <c r="D8020" t="s">
        <v>26519</v>
      </c>
      <c r="E8020" t="s">
        <v>26520</v>
      </c>
      <c r="F8020" t="s">
        <v>5084</v>
      </c>
      <c r="G8020" t="s">
        <v>26521</v>
      </c>
      <c r="H8020" t="s">
        <v>26522</v>
      </c>
    </row>
    <row r="8021" spans="1:8">
      <c r="A8021" t="n">
        <v>8023</v>
      </c>
      <c r="B8021" t="s">
        <v>1</v>
      </c>
      <c r="C8021" s="1" t="n">
        <v>42115.09075231481</v>
      </c>
      <c r="D8021" t="s">
        <v>26523</v>
      </c>
      <c r="E8021" t="s">
        <v>6988</v>
      </c>
      <c r="F8021" t="s">
        <v>26524</v>
      </c>
      <c r="G8021" t="s">
        <v>26525</v>
      </c>
      <c r="H8021" t="s">
        <v>26526</v>
      </c>
    </row>
    <row r="8022" spans="1:8">
      <c r="A8022" t="n">
        <v>8024</v>
      </c>
      <c r="B8022" t="s">
        <v>8</v>
      </c>
      <c r="C8022" s="1" t="n">
        <v>39770.73806712963</v>
      </c>
      <c r="D8022" t="s">
        <v>26527</v>
      </c>
      <c r="E8022" t="s">
        <v>1808</v>
      </c>
      <c r="F8022" t="s">
        <v>387</v>
      </c>
      <c r="G8022" t="s">
        <v>26528</v>
      </c>
      <c r="H8022" t="s">
        <v>26529</v>
      </c>
    </row>
    <row r="8023" spans="1:8">
      <c r="A8023" t="n">
        <v>8025</v>
      </c>
      <c r="B8023" t="s">
        <v>8</v>
      </c>
      <c r="C8023" s="1" t="n">
        <v>40856.21133101852</v>
      </c>
      <c r="D8023" t="s">
        <v>26530</v>
      </c>
      <c r="E8023" t="s">
        <v>9390</v>
      </c>
      <c r="F8023" t="s">
        <v>26531</v>
      </c>
      <c r="G8023" t="s">
        <v>26532</v>
      </c>
      <c r="H8023" t="s">
        <v>26533</v>
      </c>
    </row>
    <row r="8024" spans="1:8">
      <c r="A8024" t="n">
        <v>8026</v>
      </c>
      <c r="B8024" t="s">
        <v>8</v>
      </c>
      <c r="C8024" s="1" t="n">
        <v>42384.96228009259</v>
      </c>
      <c r="D8024" t="s">
        <v>26534</v>
      </c>
      <c r="E8024" t="s">
        <v>2479</v>
      </c>
      <c r="F8024" t="s">
        <v>26535</v>
      </c>
      <c r="G8024" t="s">
        <v>26536</v>
      </c>
      <c r="H8024" t="s">
        <v>26537</v>
      </c>
    </row>
    <row r="8025" spans="1:8">
      <c r="A8025" t="n">
        <v>8027</v>
      </c>
      <c r="B8025" t="s">
        <v>8</v>
      </c>
      <c r="C8025" s="1" t="n">
        <v>39696.86112268519</v>
      </c>
      <c r="D8025" t="s">
        <v>26538</v>
      </c>
      <c r="E8025" t="s">
        <v>3045</v>
      </c>
      <c r="F8025" t="s">
        <v>26539</v>
      </c>
      <c r="G8025" t="s">
        <v>26540</v>
      </c>
      <c r="H8025" t="s">
        <v>26541</v>
      </c>
    </row>
    <row r="8026" spans="1:8">
      <c r="A8026" t="n">
        <v>8028</v>
      </c>
      <c r="B8026" t="s">
        <v>8</v>
      </c>
      <c r="C8026" s="1" t="n">
        <v>42012.71269675926</v>
      </c>
      <c r="D8026" t="s">
        <v>26542</v>
      </c>
      <c r="E8026" t="s">
        <v>11054</v>
      </c>
      <c r="F8026" t="s">
        <v>555</v>
      </c>
      <c r="G8026">
        <f>?utf-8?Q?=E2=9C=8F?= add your name: tell Scalise to resign</f>
        <v/>
      </c>
      <c r="H8026" t="s">
        <v>26543</v>
      </c>
    </row>
    <row r="8027" spans="1:8">
      <c r="A8027" t="n">
        <v>8029</v>
      </c>
      <c r="B8027" t="s">
        <v>8</v>
      </c>
      <c r="C8027" s="1" t="n">
        <v>41928.58076388889</v>
      </c>
      <c r="D8027" t="s">
        <v>26544</v>
      </c>
      <c r="E8027" t="s">
        <v>26115</v>
      </c>
      <c r="F8027" t="s">
        <v>1369</v>
      </c>
      <c r="G8027" t="s">
        <v>26545</v>
      </c>
      <c r="H8027" t="s">
        <v>26546</v>
      </c>
    </row>
    <row r="8028" spans="1:8">
      <c r="A8028" t="n">
        <v>8030</v>
      </c>
      <c r="B8028" t="s">
        <v>8</v>
      </c>
      <c r="C8028" s="1" t="n">
        <v>39740.60327546296</v>
      </c>
      <c r="D8028" t="s">
        <v>26547</v>
      </c>
      <c r="E8028" t="s">
        <v>26548</v>
      </c>
      <c r="F8028" t="s">
        <v>56</v>
      </c>
      <c r="G8028" t="s">
        <v>26549</v>
      </c>
      <c r="H8028" t="s">
        <v>26550</v>
      </c>
    </row>
    <row r="8029" spans="1:8">
      <c r="A8029" t="n">
        <v>8031</v>
      </c>
      <c r="B8029" t="s">
        <v>8</v>
      </c>
      <c r="C8029" s="1" t="n">
        <v>41340.88894675926</v>
      </c>
      <c r="D8029" t="s">
        <v>26551</v>
      </c>
      <c r="E8029" t="s">
        <v>19358</v>
      </c>
      <c r="F8029" t="s">
        <v>56</v>
      </c>
      <c r="G8029" t="s">
        <v>26552</v>
      </c>
      <c r="H8029" t="s">
        <v>26553</v>
      </c>
    </row>
    <row r="8030" spans="1:8">
      <c r="A8030" t="n">
        <v>8032</v>
      </c>
      <c r="B8030" t="s">
        <v>8</v>
      </c>
      <c r="C8030" s="1" t="n">
        <v>42350.88077546296</v>
      </c>
      <c r="D8030" t="s">
        <v>26554</v>
      </c>
      <c r="E8030" t="s">
        <v>4082</v>
      </c>
      <c r="F8030" t="s">
        <v>555</v>
      </c>
      <c r="G8030">
        <f>?utf-8?Q?Remember_this_quote=3F=3F_=E2=86=92_"Binders_full_of_women"?=</f>
        <v/>
      </c>
      <c r="H8030" t="s">
        <v>26555</v>
      </c>
    </row>
    <row r="8031" spans="1:8">
      <c r="A8031" t="n">
        <v>8033</v>
      </c>
      <c r="B8031" t="s">
        <v>8</v>
      </c>
      <c r="C8031" s="1" t="n">
        <v>42081.61127314815</v>
      </c>
      <c r="D8031" t="s">
        <v>26556</v>
      </c>
      <c r="E8031" t="s">
        <v>15463</v>
      </c>
      <c r="F8031" t="s">
        <v>25</v>
      </c>
      <c r="G8031" t="s">
        <v>26557</v>
      </c>
      <c r="H8031" t="s">
        <v>26558</v>
      </c>
    </row>
    <row r="8032" spans="1:8">
      <c r="A8032" t="n">
        <v>8034</v>
      </c>
      <c r="B8032" t="s">
        <v>8</v>
      </c>
      <c r="C8032" s="1" t="n">
        <v>41878.97547453704</v>
      </c>
      <c r="D8032" t="s">
        <v>26559</v>
      </c>
      <c r="E8032" t="s">
        <v>26560</v>
      </c>
      <c r="F8032" t="s">
        <v>9689</v>
      </c>
      <c r="G8032" t="s">
        <v>26561</v>
      </c>
      <c r="H8032" t="s">
        <v>26562</v>
      </c>
    </row>
    <row r="8033" spans="1:8">
      <c r="A8033" t="n">
        <v>8035</v>
      </c>
      <c r="B8033" t="s">
        <v>8</v>
      </c>
      <c r="C8033" s="1" t="n">
        <v>41718.62328703704</v>
      </c>
      <c r="D8033" t="s">
        <v>26563</v>
      </c>
      <c r="E8033" t="s">
        <v>25</v>
      </c>
      <c r="F8033" t="s">
        <v>6547</v>
      </c>
      <c r="G8033" t="s">
        <v>26564</v>
      </c>
      <c r="H8033" t="s">
        <v>26565</v>
      </c>
    </row>
    <row r="8034" spans="1:8">
      <c r="A8034" t="n">
        <v>8036</v>
      </c>
      <c r="B8034" t="s">
        <v>1</v>
      </c>
      <c r="C8034" s="1" t="n">
        <v>42389.7674537037</v>
      </c>
      <c r="D8034" t="s">
        <v>26566</v>
      </c>
      <c r="E8034" t="s">
        <v>26567</v>
      </c>
      <c r="F8034" t="s">
        <v>376</v>
      </c>
      <c r="G8034" t="s">
        <v>26568</v>
      </c>
      <c r="H8034" t="s">
        <v>26569</v>
      </c>
    </row>
    <row r="8035" spans="1:8">
      <c r="A8035" t="n">
        <v>8037</v>
      </c>
      <c r="B8035" t="s">
        <v>1</v>
      </c>
      <c r="C8035" s="1" t="n">
        <v>42173.91980324074</v>
      </c>
      <c r="D8035" t="s">
        <v>26570</v>
      </c>
      <c r="E8035" t="s">
        <v>2162</v>
      </c>
      <c r="F8035" t="s">
        <v>30</v>
      </c>
      <c r="G8035" t="s">
        <v>26571</v>
      </c>
      <c r="H8035" t="s">
        <v>26572</v>
      </c>
    </row>
    <row r="8036" spans="1:8">
      <c r="A8036" t="n">
        <v>8038</v>
      </c>
      <c r="B8036" t="s">
        <v>8</v>
      </c>
      <c r="C8036" s="1" t="n">
        <v>42403.9702662037</v>
      </c>
      <c r="D8036" t="s">
        <v>26573</v>
      </c>
      <c r="E8036" t="s">
        <v>25</v>
      </c>
      <c r="F8036" t="s">
        <v>24</v>
      </c>
      <c r="G8036" t="s">
        <v>16740</v>
      </c>
      <c r="H8036" t="s">
        <v>26574</v>
      </c>
    </row>
    <row r="8037" spans="1:8">
      <c r="A8037" t="n">
        <v>8039</v>
      </c>
      <c r="B8037" t="s">
        <v>8</v>
      </c>
      <c r="C8037" s="1" t="n">
        <v>42338.9146875</v>
      </c>
      <c r="D8037" t="s">
        <v>26575</v>
      </c>
      <c r="E8037" t="s">
        <v>13720</v>
      </c>
      <c r="F8037" t="s">
        <v>555</v>
      </c>
      <c r="G8037" t="s">
        <v>26576</v>
      </c>
      <c r="H8037" t="s">
        <v>26577</v>
      </c>
    </row>
    <row r="8038" spans="1:8">
      <c r="A8038" t="n">
        <v>8040</v>
      </c>
      <c r="B8038" t="s">
        <v>8</v>
      </c>
      <c r="C8038" s="1" t="n">
        <v>41964.44763888889</v>
      </c>
      <c r="D8038" t="s">
        <v>26578</v>
      </c>
      <c r="E8038" t="s">
        <v>4801</v>
      </c>
      <c r="F8038" t="s">
        <v>26579</v>
      </c>
      <c r="G8038" t="s">
        <v>21808</v>
      </c>
      <c r="H8038" t="s">
        <v>26580</v>
      </c>
    </row>
    <row r="8039" spans="1:8">
      <c r="A8039" t="n">
        <v>8041</v>
      </c>
      <c r="B8039" t="s">
        <v>8</v>
      </c>
      <c r="C8039" s="1" t="n">
        <v>42307.99140046296</v>
      </c>
      <c r="D8039" t="s">
        <v>26581</v>
      </c>
      <c r="E8039" t="s">
        <v>7254</v>
      </c>
      <c r="F8039" t="s">
        <v>26582</v>
      </c>
      <c r="G8039" t="s">
        <v>26583</v>
      </c>
      <c r="H8039" t="s">
        <v>26584</v>
      </c>
    </row>
    <row r="8040" spans="1:8">
      <c r="A8040" t="n">
        <v>8042</v>
      </c>
      <c r="B8040" t="s">
        <v>1</v>
      </c>
      <c r="C8040" s="1" t="n">
        <v>42355.81584490741</v>
      </c>
      <c r="D8040" t="s">
        <v>26585</v>
      </c>
      <c r="E8040" t="s">
        <v>429</v>
      </c>
      <c r="F8040" t="s">
        <v>25</v>
      </c>
      <c r="G8040" t="s">
        <v>26586</v>
      </c>
      <c r="H8040" t="s">
        <v>26587</v>
      </c>
    </row>
    <row r="8041" spans="1:8">
      <c r="A8041" t="n">
        <v>8043</v>
      </c>
      <c r="B8041" t="s">
        <v>8</v>
      </c>
      <c r="C8041" s="1" t="n">
        <v>42045.83383101852</v>
      </c>
      <c r="D8041" t="s">
        <v>26588</v>
      </c>
      <c r="E8041" t="s">
        <v>67</v>
      </c>
      <c r="F8041" t="s">
        <v>68</v>
      </c>
      <c r="G8041">
        <f>?UTF-8?Q?=E2=80=8BCorrect_The_Record_Tuesday_February_10=2C_2015_Afte?=
	=?UTF-8?Q?rnoon_Roundup?=</f>
        <v/>
      </c>
      <c r="H8041" t="s">
        <v>26589</v>
      </c>
    </row>
    <row r="8042" spans="1:8">
      <c r="A8042" t="n">
        <v>8044</v>
      </c>
      <c r="B8042" t="s">
        <v>8</v>
      </c>
      <c r="C8042" s="1" t="n">
        <v>42272.77986111111</v>
      </c>
      <c r="D8042" t="s">
        <v>26590</v>
      </c>
      <c r="E8042" t="s">
        <v>25</v>
      </c>
      <c r="F8042" t="s">
        <v>6755</v>
      </c>
      <c r="G8042" t="s">
        <v>26591</v>
      </c>
      <c r="H8042" t="s">
        <v>26592</v>
      </c>
    </row>
    <row r="8043" spans="1:8">
      <c r="A8043" t="n">
        <v>8045</v>
      </c>
      <c r="B8043" t="s">
        <v>8</v>
      </c>
      <c r="C8043" s="1" t="n">
        <v>42449.00736111111</v>
      </c>
      <c r="D8043" t="s">
        <v>26593</v>
      </c>
      <c r="E8043" t="s">
        <v>132</v>
      </c>
      <c r="G8043" t="s">
        <v>26594</v>
      </c>
      <c r="H8043" t="s">
        <v>26595</v>
      </c>
    </row>
    <row r="8044" spans="1:8">
      <c r="A8044" t="n">
        <v>8046</v>
      </c>
      <c r="B8044" t="s">
        <v>1</v>
      </c>
      <c r="C8044" s="1" t="n">
        <v>42106.08623842592</v>
      </c>
      <c r="D8044" t="s">
        <v>26596</v>
      </c>
      <c r="E8044" t="s">
        <v>1144</v>
      </c>
      <c r="F8044" t="s">
        <v>210</v>
      </c>
      <c r="G8044" t="s">
        <v>26597</v>
      </c>
      <c r="H8044" t="s">
        <v>26598</v>
      </c>
    </row>
    <row r="8045" spans="1:8">
      <c r="A8045" t="n">
        <v>8047</v>
      </c>
      <c r="B8045" t="s">
        <v>1</v>
      </c>
      <c r="C8045" s="1" t="n">
        <v>42388.13528935185</v>
      </c>
      <c r="D8045" t="s">
        <v>26599</v>
      </c>
      <c r="E8045" t="s">
        <v>651</v>
      </c>
      <c r="F8045" t="s">
        <v>25</v>
      </c>
      <c r="G8045" t="s">
        <v>22006</v>
      </c>
      <c r="H8045" t="s">
        <v>26600</v>
      </c>
    </row>
    <row r="8046" spans="1:8">
      <c r="A8046" t="n">
        <v>8048</v>
      </c>
      <c r="B8046" t="s">
        <v>8</v>
      </c>
      <c r="C8046" s="1" t="n">
        <v>41890.80570601852</v>
      </c>
      <c r="D8046" t="s">
        <v>26601</v>
      </c>
      <c r="E8046" t="s">
        <v>26602</v>
      </c>
      <c r="F8046" t="s">
        <v>25</v>
      </c>
      <c r="G8046" t="s">
        <v>26603</v>
      </c>
      <c r="H8046" t="s">
        <v>26604</v>
      </c>
    </row>
    <row r="8047" spans="1:8">
      <c r="A8047" t="n">
        <v>8049</v>
      </c>
      <c r="B8047" t="s">
        <v>8</v>
      </c>
      <c r="C8047" s="1" t="n">
        <v>42286.6290162037</v>
      </c>
      <c r="D8047" t="s">
        <v>26605</v>
      </c>
      <c r="E8047" t="s">
        <v>140</v>
      </c>
      <c r="F8047" t="s">
        <v>417</v>
      </c>
      <c r="G8047" t="s">
        <v>26606</v>
      </c>
      <c r="H8047" t="s">
        <v>26607</v>
      </c>
    </row>
    <row r="8048" spans="1:8">
      <c r="A8048" t="n">
        <v>8050</v>
      </c>
      <c r="B8048" t="s">
        <v>8</v>
      </c>
      <c r="C8048" s="1" t="n">
        <v>42175.66548611111</v>
      </c>
      <c r="D8048" t="s">
        <v>26608</v>
      </c>
      <c r="E8048" t="s">
        <v>26609</v>
      </c>
      <c r="F8048" t="s">
        <v>26610</v>
      </c>
      <c r="G8048" t="s">
        <v>26611</v>
      </c>
      <c r="H8048" t="s">
        <v>26612</v>
      </c>
    </row>
    <row r="8049" spans="1:8">
      <c r="A8049" t="n">
        <v>8051</v>
      </c>
      <c r="B8049" t="s">
        <v>8</v>
      </c>
      <c r="C8049" s="1" t="n">
        <v>39588.63834490741</v>
      </c>
      <c r="D8049" t="s">
        <v>26613</v>
      </c>
      <c r="E8049" t="s">
        <v>10153</v>
      </c>
      <c r="F8049" t="s">
        <v>26614</v>
      </c>
      <c r="G8049" t="s">
        <v>17317</v>
      </c>
      <c r="H8049" t="s">
        <v>26615</v>
      </c>
    </row>
    <row r="8050" spans="1:8">
      <c r="A8050" t="n">
        <v>8052</v>
      </c>
      <c r="B8050" t="s">
        <v>8</v>
      </c>
      <c r="C8050" s="1" t="n">
        <v>40504.62414351852</v>
      </c>
      <c r="D8050" t="s">
        <v>26616</v>
      </c>
      <c r="E8050" t="s">
        <v>161</v>
      </c>
      <c r="F8050" t="s">
        <v>56</v>
      </c>
      <c r="G8050" t="s">
        <v>26617</v>
      </c>
      <c r="H8050" t="s">
        <v>26618</v>
      </c>
    </row>
    <row r="8051" spans="1:8">
      <c r="A8051" t="n">
        <v>8053</v>
      </c>
      <c r="B8051" t="s">
        <v>8</v>
      </c>
      <c r="C8051" s="1" t="n">
        <v>42097.57332175926</v>
      </c>
      <c r="D8051" t="s">
        <v>26619</v>
      </c>
      <c r="E8051" t="s">
        <v>1979</v>
      </c>
      <c r="F8051" t="s">
        <v>1979</v>
      </c>
      <c r="G8051" t="s">
        <v>7021</v>
      </c>
      <c r="H8051" t="s">
        <v>26620</v>
      </c>
    </row>
    <row r="8052" spans="1:8">
      <c r="A8052" t="n">
        <v>8054</v>
      </c>
      <c r="B8052" t="s">
        <v>8</v>
      </c>
      <c r="C8052" s="1" t="n">
        <v>39813.91276620371</v>
      </c>
      <c r="D8052" t="s">
        <v>26621</v>
      </c>
      <c r="E8052" t="s">
        <v>1808</v>
      </c>
      <c r="F8052" t="s">
        <v>387</v>
      </c>
      <c r="G8052" t="s"/>
      <c r="H8052" t="s">
        <v>26622</v>
      </c>
    </row>
    <row r="8053" spans="1:8">
      <c r="A8053" t="n">
        <v>8055</v>
      </c>
      <c r="B8053" t="s">
        <v>8</v>
      </c>
      <c r="C8053" s="1" t="n">
        <v>41669.90606481482</v>
      </c>
      <c r="D8053" t="s">
        <v>26623</v>
      </c>
      <c r="E8053" t="s">
        <v>7010</v>
      </c>
      <c r="F8053" t="s">
        <v>484</v>
      </c>
      <c r="G8053" t="s">
        <v>26624</v>
      </c>
      <c r="H8053" t="s">
        <v>26625</v>
      </c>
    </row>
    <row r="8054" spans="1:8">
      <c r="A8054" t="n">
        <v>8056</v>
      </c>
      <c r="B8054" t="s">
        <v>8</v>
      </c>
      <c r="C8054" s="1" t="n">
        <v>42293.79436342593</v>
      </c>
      <c r="D8054" t="s">
        <v>26626</v>
      </c>
      <c r="E8054" t="s">
        <v>7901</v>
      </c>
      <c r="F8054" t="s">
        <v>26627</v>
      </c>
      <c r="G8054" t="s">
        <v>26628</v>
      </c>
      <c r="H8054" t="s">
        <v>26629</v>
      </c>
    </row>
    <row r="8055" spans="1:8">
      <c r="A8055" t="n">
        <v>8057</v>
      </c>
      <c r="B8055" t="s">
        <v>1</v>
      </c>
      <c r="C8055" s="1" t="n">
        <v>41437.88238425926</v>
      </c>
      <c r="D8055" t="s">
        <v>26630</v>
      </c>
      <c r="E8055" t="s">
        <v>1159</v>
      </c>
      <c r="F8055" t="s">
        <v>26631</v>
      </c>
      <c r="G8055" t="s">
        <v>26632</v>
      </c>
      <c r="H8055" t="s">
        <v>26633</v>
      </c>
    </row>
    <row r="8056" spans="1:8">
      <c r="A8056" t="n">
        <v>8058</v>
      </c>
      <c r="B8056" t="s">
        <v>8</v>
      </c>
      <c r="C8056" s="1" t="n">
        <v>42136.45186342593</v>
      </c>
      <c r="D8056" t="s">
        <v>26634</v>
      </c>
      <c r="E8056" t="s">
        <v>146</v>
      </c>
      <c r="F8056" t="s">
        <v>25</v>
      </c>
      <c r="G8056" t="s">
        <v>26635</v>
      </c>
      <c r="H8056" t="s">
        <v>26636</v>
      </c>
    </row>
    <row r="8057" spans="1:8">
      <c r="A8057" t="n">
        <v>8059</v>
      </c>
      <c r="B8057" t="s">
        <v>8</v>
      </c>
      <c r="C8057" s="1" t="n">
        <v>39778.49837962963</v>
      </c>
      <c r="D8057" t="s">
        <v>26637</v>
      </c>
      <c r="E8057" t="s">
        <v>22695</v>
      </c>
      <c r="F8057" t="s">
        <v>56</v>
      </c>
      <c r="G8057" t="s">
        <v>26638</v>
      </c>
      <c r="H8057" t="s">
        <v>26639</v>
      </c>
    </row>
    <row r="8058" spans="1:8">
      <c r="A8058" t="n">
        <v>8060</v>
      </c>
      <c r="B8058" t="s">
        <v>8</v>
      </c>
      <c r="C8058" s="1" t="n">
        <v>42116.89474537037</v>
      </c>
      <c r="D8058" t="s">
        <v>26640</v>
      </c>
      <c r="E8058" t="s">
        <v>146</v>
      </c>
      <c r="F8058" t="s">
        <v>25</v>
      </c>
      <c r="G8058" t="s">
        <v>26641</v>
      </c>
      <c r="H8058" t="s">
        <v>26642</v>
      </c>
    </row>
    <row r="8059" spans="1:8">
      <c r="A8059" t="n">
        <v>8061</v>
      </c>
      <c r="B8059" t="s">
        <v>8</v>
      </c>
      <c r="C8059" s="1" t="n">
        <v>40311.37109953703</v>
      </c>
      <c r="D8059" t="s">
        <v>26643</v>
      </c>
      <c r="E8059" t="s">
        <v>8777</v>
      </c>
      <c r="F8059" t="s">
        <v>56</v>
      </c>
      <c r="G8059" t="s">
        <v>26644</v>
      </c>
      <c r="H8059" t="s">
        <v>26645</v>
      </c>
    </row>
    <row r="8060" spans="1:8">
      <c r="A8060" t="n">
        <v>8062</v>
      </c>
      <c r="B8060" t="s">
        <v>8</v>
      </c>
      <c r="C8060" s="1" t="n">
        <v>40053.69497685185</v>
      </c>
      <c r="D8060" t="s">
        <v>26646</v>
      </c>
      <c r="E8060" t="s">
        <v>1112</v>
      </c>
      <c r="F8060" t="s">
        <v>11</v>
      </c>
      <c r="G8060" t="s">
        <v>26647</v>
      </c>
      <c r="H8060" t="s">
        <v>26648</v>
      </c>
    </row>
    <row r="8061" spans="1:8">
      <c r="A8061" t="n">
        <v>8063</v>
      </c>
      <c r="B8061" t="s">
        <v>8</v>
      </c>
      <c r="C8061" s="1" t="n">
        <v>39636.625</v>
      </c>
      <c r="D8061" t="s">
        <v>26649</v>
      </c>
      <c r="E8061" t="s">
        <v>450</v>
      </c>
      <c r="F8061" t="s">
        <v>20</v>
      </c>
      <c r="G8061" t="s">
        <v>26650</v>
      </c>
      <c r="H8061" t="s">
        <v>26651</v>
      </c>
    </row>
    <row r="8062" spans="1:8">
      <c r="A8062" t="n">
        <v>8064</v>
      </c>
      <c r="B8062" t="s">
        <v>8</v>
      </c>
      <c r="C8062" s="1" t="n">
        <v>42239.70913194444</v>
      </c>
      <c r="D8062" t="s">
        <v>26652</v>
      </c>
      <c r="E8062" t="s">
        <v>10051</v>
      </c>
      <c r="F8062" t="s">
        <v>376</v>
      </c>
      <c r="G8062" t="s">
        <v>10052</v>
      </c>
      <c r="H8062" t="s">
        <v>26653</v>
      </c>
    </row>
    <row r="8063" spans="1:8">
      <c r="A8063" t="n">
        <v>8065</v>
      </c>
      <c r="B8063" t="s">
        <v>8</v>
      </c>
      <c r="C8063" s="1" t="n">
        <v>41940.02751157407</v>
      </c>
      <c r="D8063" t="s">
        <v>26654</v>
      </c>
      <c r="E8063" t="s">
        <v>111</v>
      </c>
      <c r="F8063" t="s">
        <v>52</v>
      </c>
      <c r="G8063" t="s">
        <v>26655</v>
      </c>
      <c r="H8063" t="s">
        <v>26656</v>
      </c>
    </row>
    <row r="8064" spans="1:8">
      <c r="A8064" t="n">
        <v>8066</v>
      </c>
      <c r="B8064" t="s">
        <v>8</v>
      </c>
      <c r="C8064" s="1" t="n">
        <v>42376.7925462963</v>
      </c>
      <c r="D8064" t="s">
        <v>26657</v>
      </c>
      <c r="E8064" t="s">
        <v>25</v>
      </c>
      <c r="F8064" t="s">
        <v>24</v>
      </c>
      <c r="G8064" t="s">
        <v>26658</v>
      </c>
      <c r="H8064" t="s">
        <v>26659</v>
      </c>
    </row>
    <row r="8065" spans="1:8">
      <c r="A8065" t="n">
        <v>8067</v>
      </c>
      <c r="B8065" t="s">
        <v>8</v>
      </c>
      <c r="C8065" s="1" t="n">
        <v>42210.84078703704</v>
      </c>
      <c r="D8065" t="s">
        <v>26660</v>
      </c>
      <c r="E8065" t="s">
        <v>26661</v>
      </c>
      <c r="F8065" t="s">
        <v>52</v>
      </c>
      <c r="G8065" t="s">
        <v>26662</v>
      </c>
      <c r="H8065" t="s">
        <v>26663</v>
      </c>
    </row>
    <row r="8066" spans="1:8">
      <c r="A8066" t="n">
        <v>8068</v>
      </c>
      <c r="B8066" t="s">
        <v>8</v>
      </c>
      <c r="C8066" s="1" t="n">
        <v>40703.95126157408</v>
      </c>
      <c r="D8066" t="s">
        <v>26664</v>
      </c>
      <c r="E8066" t="s">
        <v>7397</v>
      </c>
      <c r="F8066" t="s">
        <v>387</v>
      </c>
      <c r="G8066" t="s">
        <v>26665</v>
      </c>
      <c r="H8066" t="s">
        <v>26666</v>
      </c>
    </row>
    <row r="8067" spans="1:8">
      <c r="A8067" t="n">
        <v>8069</v>
      </c>
      <c r="B8067" t="s">
        <v>8</v>
      </c>
      <c r="C8067" s="1" t="n">
        <v>42150.68570601852</v>
      </c>
      <c r="D8067" t="s">
        <v>26667</v>
      </c>
      <c r="E8067" t="s">
        <v>9711</v>
      </c>
      <c r="F8067" t="s">
        <v>26668</v>
      </c>
      <c r="G8067" t="s">
        <v>26669</v>
      </c>
      <c r="H8067" t="s">
        <v>26670</v>
      </c>
    </row>
    <row r="8068" spans="1:8">
      <c r="A8068" t="n">
        <v>8070</v>
      </c>
      <c r="B8068" t="s">
        <v>8</v>
      </c>
      <c r="C8068" s="1" t="n">
        <v>41922.70969907408</v>
      </c>
      <c r="D8068" t="s">
        <v>26671</v>
      </c>
      <c r="E8068" t="s">
        <v>14303</v>
      </c>
      <c r="F8068" t="s">
        <v>555</v>
      </c>
      <c r="G8068" t="s">
        <v>26672</v>
      </c>
      <c r="H8068" t="s">
        <v>26673</v>
      </c>
    </row>
    <row r="8069" spans="1:8">
      <c r="A8069" t="n">
        <v>8071</v>
      </c>
      <c r="B8069" t="s">
        <v>8</v>
      </c>
      <c r="C8069" s="1" t="n">
        <v>42050.17638888889</v>
      </c>
      <c r="D8069" t="s">
        <v>26674</v>
      </c>
      <c r="E8069" t="s">
        <v>6629</v>
      </c>
      <c r="F8069" t="s">
        <v>26675</v>
      </c>
      <c r="G8069" t="s">
        <v>26676</v>
      </c>
      <c r="H8069" t="s">
        <v>26677</v>
      </c>
    </row>
    <row r="8070" spans="1:8">
      <c r="A8070" t="n">
        <v>8072</v>
      </c>
      <c r="B8070" t="s">
        <v>8</v>
      </c>
      <c r="C8070" s="1" t="n">
        <v>42352.70353009259</v>
      </c>
      <c r="D8070" t="s">
        <v>26678</v>
      </c>
      <c r="E8070" t="s">
        <v>9902</v>
      </c>
      <c r="F8070" t="s">
        <v>26679</v>
      </c>
      <c r="G8070" t="s">
        <v>26680</v>
      </c>
      <c r="H8070" t="s">
        <v>26681</v>
      </c>
    </row>
    <row r="8071" spans="1:8">
      <c r="A8071" t="n">
        <v>8073</v>
      </c>
      <c r="B8071" t="s">
        <v>8</v>
      </c>
      <c r="C8071" s="1" t="n">
        <v>42165.06047453704</v>
      </c>
      <c r="D8071" t="s">
        <v>26682</v>
      </c>
      <c r="E8071" t="s">
        <v>11714</v>
      </c>
      <c r="F8071" t="s">
        <v>26683</v>
      </c>
      <c r="G8071" t="s">
        <v>26684</v>
      </c>
      <c r="H8071" t="s">
        <v>26685</v>
      </c>
    </row>
    <row r="8072" spans="1:8">
      <c r="A8072" t="n">
        <v>8074</v>
      </c>
      <c r="B8072" t="s">
        <v>8</v>
      </c>
      <c r="C8072" s="1" t="n">
        <v>39987.59636574074</v>
      </c>
      <c r="D8072" t="s">
        <v>26686</v>
      </c>
      <c r="E8072" t="s">
        <v>3614</v>
      </c>
      <c r="F8072" t="s">
        <v>2769</v>
      </c>
      <c r="G8072" t="s">
        <v>26687</v>
      </c>
      <c r="H8072" t="s">
        <v>26688</v>
      </c>
    </row>
    <row r="8073" spans="1:8">
      <c r="A8073" t="n">
        <v>8075</v>
      </c>
      <c r="B8073" t="s">
        <v>8</v>
      </c>
      <c r="C8073" s="1" t="n">
        <v>39687.7377662037</v>
      </c>
      <c r="D8073" t="s">
        <v>26689</v>
      </c>
      <c r="E8073" t="s">
        <v>16427</v>
      </c>
      <c r="F8073" t="s">
        <v>25</v>
      </c>
      <c r="G8073" t="s">
        <v>26690</v>
      </c>
      <c r="H8073" t="s">
        <v>26691</v>
      </c>
    </row>
    <row r="8074" spans="1:8">
      <c r="A8074" t="n">
        <v>8076</v>
      </c>
      <c r="B8074" t="s">
        <v>8</v>
      </c>
      <c r="C8074" s="1" t="n">
        <v>41737.14855324074</v>
      </c>
      <c r="D8074" t="s">
        <v>26692</v>
      </c>
      <c r="E8074" t="s">
        <v>1832</v>
      </c>
      <c r="F8074" t="s">
        <v>25</v>
      </c>
      <c r="G8074" t="s">
        <v>18075</v>
      </c>
      <c r="H8074" t="s">
        <v>26693</v>
      </c>
    </row>
    <row r="8075" spans="1:8">
      <c r="A8075" t="n">
        <v>8077</v>
      </c>
      <c r="B8075" t="s">
        <v>1</v>
      </c>
      <c r="C8075" s="1" t="n">
        <v>42071.11971064815</v>
      </c>
      <c r="D8075" t="s">
        <v>26694</v>
      </c>
      <c r="E8075" t="s">
        <v>7313</v>
      </c>
      <c r="F8075" t="s">
        <v>25</v>
      </c>
      <c r="G8075" t="s">
        <v>26695</v>
      </c>
      <c r="H8075" t="s">
        <v>26696</v>
      </c>
    </row>
    <row r="8076" spans="1:8">
      <c r="A8076" t="n">
        <v>8078</v>
      </c>
      <c r="B8076" t="s">
        <v>8</v>
      </c>
      <c r="C8076" s="1" t="n">
        <v>40449.88065972222</v>
      </c>
      <c r="D8076" t="s">
        <v>26697</v>
      </c>
      <c r="E8076" t="s">
        <v>6718</v>
      </c>
      <c r="F8076" t="s">
        <v>6938</v>
      </c>
      <c r="G8076" t="s">
        <v>26698</v>
      </c>
      <c r="H8076" t="s">
        <v>26699</v>
      </c>
    </row>
    <row r="8077" spans="1:8">
      <c r="A8077" t="n">
        <v>8079</v>
      </c>
      <c r="B8077" t="s">
        <v>8</v>
      </c>
      <c r="C8077" s="1" t="n">
        <v>42243.87319444444</v>
      </c>
      <c r="D8077" t="s">
        <v>26700</v>
      </c>
      <c r="E8077" t="s">
        <v>3448</v>
      </c>
      <c r="F8077" t="s">
        <v>3449</v>
      </c>
      <c r="G8077" t="s">
        <v>26701</v>
      </c>
      <c r="H8077" t="s">
        <v>26702</v>
      </c>
    </row>
    <row r="8078" spans="1:8">
      <c r="A8078" t="n">
        <v>8080</v>
      </c>
      <c r="B8078" t="s">
        <v>1</v>
      </c>
      <c r="C8078" s="1" t="n">
        <v>42368.32686342593</v>
      </c>
      <c r="D8078" t="s">
        <v>26703</v>
      </c>
      <c r="E8078" t="s">
        <v>9560</v>
      </c>
      <c r="F8078" t="s">
        <v>25</v>
      </c>
      <c r="G8078" t="s">
        <v>26704</v>
      </c>
      <c r="H8078" t="s">
        <v>26705</v>
      </c>
    </row>
    <row r="8079" spans="1:8">
      <c r="A8079" t="n">
        <v>8081</v>
      </c>
      <c r="B8079" t="s">
        <v>8</v>
      </c>
      <c r="C8079" s="1" t="n">
        <v>42323.05613425926</v>
      </c>
      <c r="D8079" t="s">
        <v>26706</v>
      </c>
      <c r="E8079" t="s">
        <v>8424</v>
      </c>
      <c r="F8079" t="s">
        <v>25</v>
      </c>
      <c r="G8079" t="s">
        <v>26707</v>
      </c>
      <c r="H8079" t="s">
        <v>26708</v>
      </c>
    </row>
    <row r="8080" spans="1:8">
      <c r="A8080" t="n">
        <v>8082</v>
      </c>
      <c r="B8080" t="s">
        <v>8</v>
      </c>
      <c r="C8080" s="1" t="n">
        <v>39769.71736111111</v>
      </c>
      <c r="D8080" t="s">
        <v>26709</v>
      </c>
      <c r="E8080" t="s">
        <v>26710</v>
      </c>
      <c r="F8080" t="s">
        <v>26711</v>
      </c>
      <c r="G8080" t="s">
        <v>16697</v>
      </c>
      <c r="H8080" t="s">
        <v>26712</v>
      </c>
    </row>
    <row r="8081" spans="1:8">
      <c r="A8081" t="n">
        <v>8083</v>
      </c>
      <c r="B8081" t="s">
        <v>8</v>
      </c>
      <c r="C8081" s="1" t="n">
        <v>41518.75241898148</v>
      </c>
      <c r="D8081" t="s">
        <v>26713</v>
      </c>
      <c r="E8081" t="s">
        <v>1286</v>
      </c>
      <c r="F8081" t="s">
        <v>25</v>
      </c>
      <c r="G8081" t="s">
        <v>26714</v>
      </c>
      <c r="H8081" t="s">
        <v>26715</v>
      </c>
    </row>
    <row r="8082" spans="1:8">
      <c r="A8082" t="n">
        <v>8084</v>
      </c>
      <c r="B8082" t="s">
        <v>8</v>
      </c>
      <c r="C8082" s="1" t="n">
        <v>39668.75104166667</v>
      </c>
      <c r="D8082" t="s">
        <v>26716</v>
      </c>
      <c r="E8082" t="s">
        <v>26717</v>
      </c>
      <c r="F8082" t="s">
        <v>26718</v>
      </c>
      <c r="G8082" t="s">
        <v>26719</v>
      </c>
      <c r="H8082" t="s">
        <v>26720</v>
      </c>
    </row>
    <row r="8083" spans="1:8">
      <c r="A8083" t="n">
        <v>8085</v>
      </c>
      <c r="B8083" t="s">
        <v>8</v>
      </c>
      <c r="C8083" s="1" t="n">
        <v>40073.77270833333</v>
      </c>
      <c r="D8083" t="s">
        <v>26721</v>
      </c>
      <c r="E8083" t="s">
        <v>26722</v>
      </c>
      <c r="F8083" t="s">
        <v>56</v>
      </c>
      <c r="G8083" t="s">
        <v>26723</v>
      </c>
      <c r="H8083" t="s">
        <v>26724</v>
      </c>
    </row>
    <row r="8084" spans="1:8">
      <c r="A8084" t="n">
        <v>8086</v>
      </c>
      <c r="B8084" t="s">
        <v>1</v>
      </c>
      <c r="C8084" s="1" t="n">
        <v>42331.7075</v>
      </c>
      <c r="D8084" t="s">
        <v>26725</v>
      </c>
      <c r="E8084" t="s">
        <v>145</v>
      </c>
      <c r="F8084" t="s">
        <v>262</v>
      </c>
      <c r="G8084" t="s">
        <v>26726</v>
      </c>
      <c r="H8084" t="s">
        <v>26727</v>
      </c>
    </row>
    <row r="8085" spans="1:8">
      <c r="A8085" t="n">
        <v>8087</v>
      </c>
      <c r="B8085" t="s">
        <v>8</v>
      </c>
      <c r="C8085" s="1" t="n">
        <v>42409.14252314815</v>
      </c>
      <c r="D8085" t="s">
        <v>26728</v>
      </c>
      <c r="E8085" t="s">
        <v>26729</v>
      </c>
      <c r="F8085" t="s">
        <v>100</v>
      </c>
      <c r="G8085" t="s">
        <v>26730</v>
      </c>
      <c r="H8085" t="s">
        <v>26731</v>
      </c>
    </row>
    <row r="8086" spans="1:8">
      <c r="A8086" t="n">
        <v>8088</v>
      </c>
      <c r="B8086" t="s">
        <v>8</v>
      </c>
      <c r="C8086" s="1" t="n">
        <v>39602.69065972222</v>
      </c>
      <c r="D8086" t="s">
        <v>26732</v>
      </c>
      <c r="E8086" t="s">
        <v>14398</v>
      </c>
      <c r="F8086" t="s">
        <v>20</v>
      </c>
      <c r="G8086" t="s">
        <v>26733</v>
      </c>
      <c r="H8086" t="s">
        <v>26734</v>
      </c>
    </row>
    <row r="8087" spans="1:8">
      <c r="A8087" t="n">
        <v>8089</v>
      </c>
      <c r="B8087" t="s">
        <v>8</v>
      </c>
      <c r="C8087" s="1" t="n">
        <v>42255.66341435185</v>
      </c>
      <c r="D8087" t="s">
        <v>26735</v>
      </c>
      <c r="E8087" t="s">
        <v>26736</v>
      </c>
      <c r="F8087" t="s">
        <v>56</v>
      </c>
      <c r="G8087" t="s">
        <v>26737</v>
      </c>
      <c r="H8087" t="s">
        <v>26738</v>
      </c>
    </row>
    <row r="8088" spans="1:8">
      <c r="A8088" t="n">
        <v>8090</v>
      </c>
      <c r="B8088" t="s">
        <v>8</v>
      </c>
      <c r="C8088" s="1" t="n">
        <v>40315.68363425926</v>
      </c>
      <c r="D8088" t="s">
        <v>26739</v>
      </c>
      <c r="E8088" t="s">
        <v>6828</v>
      </c>
      <c r="F8088" t="s">
        <v>56</v>
      </c>
      <c r="G8088" t="s">
        <v>26740</v>
      </c>
      <c r="H8088" t="s">
        <v>26741</v>
      </c>
    </row>
    <row r="8089" spans="1:8">
      <c r="A8089" t="n">
        <v>8091</v>
      </c>
      <c r="B8089" t="s">
        <v>8</v>
      </c>
      <c r="C8089" s="1" t="n">
        <v>40071.71564814815</v>
      </c>
      <c r="D8089" t="s">
        <v>26742</v>
      </c>
      <c r="E8089" t="s">
        <v>5662</v>
      </c>
      <c r="F8089" t="s">
        <v>283</v>
      </c>
      <c r="G8089" t="s">
        <v>26743</v>
      </c>
      <c r="H8089" t="s">
        <v>26744</v>
      </c>
    </row>
    <row r="8090" spans="1:8">
      <c r="A8090" t="n">
        <v>8092</v>
      </c>
      <c r="B8090" t="s">
        <v>8</v>
      </c>
      <c r="C8090" s="1" t="n">
        <v>42393.6371875</v>
      </c>
      <c r="D8090" t="s">
        <v>26745</v>
      </c>
      <c r="E8090" t="s">
        <v>323</v>
      </c>
      <c r="F8090" t="s">
        <v>146</v>
      </c>
      <c r="G8090" t="s">
        <v>26746</v>
      </c>
      <c r="H8090" t="s">
        <v>26747</v>
      </c>
    </row>
    <row r="8091" spans="1:8">
      <c r="A8091" t="n">
        <v>8093</v>
      </c>
      <c r="B8091" t="s">
        <v>8</v>
      </c>
      <c r="C8091" s="1" t="n">
        <v>42408.0915625</v>
      </c>
      <c r="D8091" t="s">
        <v>26748</v>
      </c>
      <c r="E8091" t="s">
        <v>13427</v>
      </c>
      <c r="F8091" t="s">
        <v>56</v>
      </c>
      <c r="G8091" t="s">
        <v>13428</v>
      </c>
      <c r="H8091" t="s">
        <v>26749</v>
      </c>
    </row>
    <row r="8092" spans="1:8">
      <c r="A8092" t="n">
        <v>8094</v>
      </c>
      <c r="B8092" t="s">
        <v>1</v>
      </c>
      <c r="C8092" s="1" t="n">
        <v>42321.93167824074</v>
      </c>
      <c r="D8092" t="s">
        <v>26750</v>
      </c>
      <c r="E8092" t="s">
        <v>24</v>
      </c>
      <c r="F8092" t="s">
        <v>25</v>
      </c>
      <c r="G8092" t="s">
        <v>26751</v>
      </c>
      <c r="H8092" t="s">
        <v>26752</v>
      </c>
    </row>
    <row r="8093" spans="1:8">
      <c r="A8093" t="n">
        <v>8095</v>
      </c>
      <c r="B8093" t="s">
        <v>8</v>
      </c>
      <c r="C8093" s="1" t="n">
        <v>42170.89387731482</v>
      </c>
      <c r="D8093" t="s">
        <v>26753</v>
      </c>
      <c r="E8093" t="s">
        <v>7901</v>
      </c>
      <c r="F8093" t="s">
        <v>26754</v>
      </c>
      <c r="G8093" t="s">
        <v>26755</v>
      </c>
      <c r="H8093" t="s">
        <v>26756</v>
      </c>
    </row>
    <row r="8094" spans="1:8">
      <c r="A8094" t="n">
        <v>8096</v>
      </c>
      <c r="B8094" t="s">
        <v>8</v>
      </c>
      <c r="C8094" s="1" t="n">
        <v>42153.15782407407</v>
      </c>
      <c r="D8094" t="s">
        <v>26757</v>
      </c>
      <c r="E8094" t="s">
        <v>26758</v>
      </c>
      <c r="F8094" t="s">
        <v>26758</v>
      </c>
      <c r="G8094" t="s">
        <v>7915</v>
      </c>
      <c r="H8094" t="s">
        <v>26759</v>
      </c>
    </row>
    <row r="8095" spans="1:8">
      <c r="A8095" t="n">
        <v>8097</v>
      </c>
      <c r="B8095" t="s">
        <v>1</v>
      </c>
      <c r="C8095" s="1" t="n">
        <v>42348.90047453704</v>
      </c>
      <c r="D8095" t="s">
        <v>26760</v>
      </c>
      <c r="E8095" t="s">
        <v>2212</v>
      </c>
      <c r="F8095" t="s">
        <v>132</v>
      </c>
      <c r="G8095" t="s">
        <v>26761</v>
      </c>
      <c r="H8095" t="s">
        <v>26762</v>
      </c>
    </row>
    <row r="8096" spans="1:8">
      <c r="A8096" t="n">
        <v>8098</v>
      </c>
      <c r="B8096" t="s">
        <v>1</v>
      </c>
      <c r="C8096" s="1" t="n">
        <v>42389.0984837963</v>
      </c>
      <c r="D8096" t="s">
        <v>26763</v>
      </c>
      <c r="E8096" t="s">
        <v>6203</v>
      </c>
      <c r="F8096" t="s">
        <v>25</v>
      </c>
      <c r="G8096" t="s">
        <v>26764</v>
      </c>
      <c r="H8096" t="s">
        <v>26765</v>
      </c>
    </row>
    <row r="8097" spans="1:8">
      <c r="A8097" t="n">
        <v>8099</v>
      </c>
      <c r="B8097" t="s">
        <v>8</v>
      </c>
      <c r="C8097" s="1" t="n">
        <v>42075.33298611111</v>
      </c>
      <c r="D8097" t="s">
        <v>26766</v>
      </c>
      <c r="E8097" t="s">
        <v>2099</v>
      </c>
      <c r="F8097" t="s">
        <v>25</v>
      </c>
      <c r="G8097" t="s">
        <v>26767</v>
      </c>
      <c r="H8097" t="s">
        <v>26768</v>
      </c>
    </row>
    <row r="8098" spans="1:8">
      <c r="A8098" t="n">
        <v>8100</v>
      </c>
      <c r="B8098" t="s">
        <v>8</v>
      </c>
      <c r="C8098" s="1" t="n">
        <v>42010.85925925926</v>
      </c>
      <c r="D8098" t="s">
        <v>26769</v>
      </c>
      <c r="E8098" t="s">
        <v>26770</v>
      </c>
      <c r="F8098" t="s">
        <v>6619</v>
      </c>
      <c r="G8098" t="s">
        <v>26771</v>
      </c>
      <c r="H8098" t="s">
        <v>26772</v>
      </c>
    </row>
    <row r="8099" spans="1:8">
      <c r="A8099" t="n">
        <v>8101</v>
      </c>
      <c r="B8099" t="s">
        <v>8</v>
      </c>
      <c r="C8099" s="1" t="n">
        <v>41878.03870370371</v>
      </c>
      <c r="D8099" t="s">
        <v>26773</v>
      </c>
      <c r="E8099" t="s">
        <v>111</v>
      </c>
      <c r="F8099" t="s">
        <v>52</v>
      </c>
      <c r="G8099" t="s">
        <v>26774</v>
      </c>
      <c r="H8099" t="s">
        <v>26775</v>
      </c>
    </row>
    <row r="8100" spans="1:8">
      <c r="A8100" t="n">
        <v>8102</v>
      </c>
      <c r="B8100" t="s">
        <v>8</v>
      </c>
      <c r="C8100" s="1" t="n">
        <v>40459.63280092592</v>
      </c>
      <c r="D8100" t="s">
        <v>26776</v>
      </c>
      <c r="E8100" t="s">
        <v>7006</v>
      </c>
      <c r="F8100" t="s">
        <v>56</v>
      </c>
      <c r="G8100" t="s">
        <v>26777</v>
      </c>
      <c r="H8100" t="s">
        <v>26778</v>
      </c>
    </row>
    <row r="8101" spans="1:8">
      <c r="A8101" t="n">
        <v>8103</v>
      </c>
      <c r="B8101" t="s">
        <v>1</v>
      </c>
      <c r="C8101" s="1" t="n">
        <v>42358.59247685185</v>
      </c>
      <c r="D8101" t="s">
        <v>26779</v>
      </c>
      <c r="E8101" t="s">
        <v>146</v>
      </c>
      <c r="F8101" t="s">
        <v>7892</v>
      </c>
      <c r="G8101" t="s">
        <v>13765</v>
      </c>
      <c r="H8101" t="s">
        <v>26780</v>
      </c>
    </row>
    <row r="8102" spans="1:8">
      <c r="A8102" t="n">
        <v>8104</v>
      </c>
      <c r="B8102" t="s">
        <v>8</v>
      </c>
      <c r="C8102" s="1" t="n">
        <v>42176.74394675926</v>
      </c>
      <c r="D8102" t="s">
        <v>26781</v>
      </c>
      <c r="E8102" t="s">
        <v>24734</v>
      </c>
      <c r="F8102" t="s">
        <v>9566</v>
      </c>
      <c r="G8102" t="s">
        <v>25498</v>
      </c>
      <c r="H8102" t="s">
        <v>26782</v>
      </c>
    </row>
    <row r="8103" spans="1:8">
      <c r="A8103" t="n">
        <v>8105</v>
      </c>
      <c r="B8103" t="s">
        <v>8</v>
      </c>
      <c r="C8103" s="1" t="n">
        <v>40851.91133101852</v>
      </c>
      <c r="D8103" t="s">
        <v>26783</v>
      </c>
      <c r="E8103" t="s">
        <v>25</v>
      </c>
      <c r="F8103" t="s">
        <v>26784</v>
      </c>
      <c r="G8103" t="s">
        <v>26785</v>
      </c>
      <c r="H8103" t="s">
        <v>26786</v>
      </c>
    </row>
    <row r="8104" spans="1:8">
      <c r="A8104" t="n">
        <v>8106</v>
      </c>
      <c r="B8104" t="s">
        <v>1</v>
      </c>
      <c r="C8104" s="1" t="n">
        <v>42062.86425925926</v>
      </c>
      <c r="D8104" t="s">
        <v>26787</v>
      </c>
      <c r="E8104" t="s">
        <v>19933</v>
      </c>
      <c r="F8104" t="s">
        <v>25</v>
      </c>
      <c r="G8104" t="s">
        <v>5888</v>
      </c>
      <c r="H8104" t="s">
        <v>26788</v>
      </c>
    </row>
    <row r="8105" spans="1:8">
      <c r="A8105" t="n">
        <v>8107</v>
      </c>
      <c r="B8105" t="s">
        <v>8</v>
      </c>
      <c r="C8105" s="1" t="n">
        <v>42346.16659722223</v>
      </c>
      <c r="D8105" t="s">
        <v>26789</v>
      </c>
      <c r="E8105" t="s">
        <v>7844</v>
      </c>
      <c r="F8105" t="s">
        <v>25</v>
      </c>
      <c r="G8105" t="s">
        <v>26790</v>
      </c>
      <c r="H8105" t="s">
        <v>26791</v>
      </c>
    </row>
    <row r="8106" spans="1:8">
      <c r="A8106" t="n">
        <v>8108</v>
      </c>
      <c r="B8106" t="s">
        <v>8</v>
      </c>
      <c r="C8106" s="1" t="n">
        <v>42281.92765046296</v>
      </c>
      <c r="D8106" t="s">
        <v>26792</v>
      </c>
      <c r="E8106" t="s">
        <v>11707</v>
      </c>
      <c r="F8106" t="s">
        <v>25</v>
      </c>
      <c r="G8106" t="s">
        <v>26793</v>
      </c>
      <c r="H8106" t="s">
        <v>26794</v>
      </c>
    </row>
    <row r="8107" spans="1:8">
      <c r="A8107" t="n">
        <v>8109</v>
      </c>
      <c r="B8107" t="s">
        <v>8</v>
      </c>
      <c r="C8107" s="1" t="n">
        <v>42338.75125</v>
      </c>
      <c r="D8107" t="s">
        <v>26795</v>
      </c>
      <c r="E8107" t="s">
        <v>6073</v>
      </c>
      <c r="F8107" t="s">
        <v>56</v>
      </c>
      <c r="G8107" t="s">
        <v>26796</v>
      </c>
      <c r="H8107" t="s">
        <v>26797</v>
      </c>
    </row>
    <row r="8108" spans="1:8">
      <c r="A8108" t="n">
        <v>8110</v>
      </c>
      <c r="B8108" t="s">
        <v>8</v>
      </c>
      <c r="C8108" s="1" t="n">
        <v>41697.09450231482</v>
      </c>
      <c r="D8108" t="s">
        <v>26798</v>
      </c>
      <c r="E8108" t="s">
        <v>25</v>
      </c>
      <c r="F8108" t="s">
        <v>319</v>
      </c>
      <c r="G8108" t="s">
        <v>11383</v>
      </c>
      <c r="H8108" t="s">
        <v>26799</v>
      </c>
    </row>
    <row r="8109" spans="1:8">
      <c r="A8109" t="n">
        <v>8111</v>
      </c>
      <c r="B8109" t="s">
        <v>1</v>
      </c>
      <c r="C8109" s="1" t="n">
        <v>40996.98974537037</v>
      </c>
      <c r="D8109" t="s">
        <v>26800</v>
      </c>
      <c r="E8109" t="s">
        <v>8766</v>
      </c>
      <c r="F8109" t="s">
        <v>8766</v>
      </c>
      <c r="G8109" t="s">
        <v>26801</v>
      </c>
      <c r="H8109" t="s">
        <v>26802</v>
      </c>
    </row>
    <row r="8110" spans="1:8">
      <c r="A8110" t="n">
        <v>8112</v>
      </c>
      <c r="B8110" t="s">
        <v>8</v>
      </c>
      <c r="C8110" s="1" t="n">
        <v>42037.11402777778</v>
      </c>
      <c r="D8110" t="s">
        <v>26803</v>
      </c>
      <c r="E8110" t="s">
        <v>25</v>
      </c>
      <c r="F8110" t="s">
        <v>7115</v>
      </c>
      <c r="G8110" t="s">
        <v>26804</v>
      </c>
      <c r="H8110" t="s">
        <v>26805</v>
      </c>
    </row>
    <row r="8111" spans="1:8">
      <c r="A8111" t="n">
        <v>8113</v>
      </c>
      <c r="B8111" t="s">
        <v>8</v>
      </c>
      <c r="C8111" s="1" t="n">
        <v>42327.05554398148</v>
      </c>
      <c r="D8111" t="s">
        <v>26806</v>
      </c>
      <c r="E8111" t="s">
        <v>7710</v>
      </c>
      <c r="F8111" t="s">
        <v>25</v>
      </c>
      <c r="G8111" t="s">
        <v>5888</v>
      </c>
      <c r="H8111" t="s">
        <v>26807</v>
      </c>
    </row>
    <row r="8112" spans="1:8">
      <c r="A8112" t="n">
        <v>8114</v>
      </c>
      <c r="B8112" t="s">
        <v>8</v>
      </c>
      <c r="C8112" s="1" t="n">
        <v>40023.6352662037</v>
      </c>
      <c r="D8112" t="s">
        <v>26808</v>
      </c>
      <c r="E8112" t="s">
        <v>1112</v>
      </c>
      <c r="F8112" t="s">
        <v>15647</v>
      </c>
      <c r="G8112" t="s">
        <v>26809</v>
      </c>
      <c r="H8112" t="s">
        <v>26810</v>
      </c>
    </row>
    <row r="8113" spans="1:8">
      <c r="A8113" t="n">
        <v>8115</v>
      </c>
      <c r="B8113" t="s">
        <v>8</v>
      </c>
      <c r="C8113" s="1" t="n">
        <v>42059.95238425926</v>
      </c>
      <c r="D8113" t="s">
        <v>26811</v>
      </c>
      <c r="E8113" t="s">
        <v>25</v>
      </c>
      <c r="F8113" t="s">
        <v>6964</v>
      </c>
      <c r="G8113" t="s">
        <v>26812</v>
      </c>
      <c r="H8113" t="s">
        <v>26813</v>
      </c>
    </row>
    <row r="8114" spans="1:8">
      <c r="A8114" t="n">
        <v>8116</v>
      </c>
      <c r="B8114" t="s">
        <v>8</v>
      </c>
      <c r="C8114" s="1" t="n">
        <v>42048.80940972222</v>
      </c>
      <c r="D8114" t="s">
        <v>26814</v>
      </c>
      <c r="E8114" t="s">
        <v>26815</v>
      </c>
      <c r="F8114" t="s">
        <v>52</v>
      </c>
      <c r="G8114" t="s">
        <v>26816</v>
      </c>
      <c r="H8114" t="s">
        <v>26817</v>
      </c>
    </row>
    <row r="8115" spans="1:8">
      <c r="A8115" t="n">
        <v>8117</v>
      </c>
      <c r="B8115" t="s">
        <v>8</v>
      </c>
      <c r="C8115" s="1" t="n">
        <v>42383.19010416666</v>
      </c>
      <c r="D8115" t="s">
        <v>26818</v>
      </c>
      <c r="E8115" t="s">
        <v>25</v>
      </c>
      <c r="F8115" t="s">
        <v>7892</v>
      </c>
      <c r="G8115" t="s">
        <v>26819</v>
      </c>
      <c r="H8115" t="s">
        <v>26820</v>
      </c>
    </row>
    <row r="8116" spans="1:8">
      <c r="A8116" t="n">
        <v>8118</v>
      </c>
      <c r="B8116" t="s">
        <v>8</v>
      </c>
      <c r="C8116" s="1" t="n">
        <v>39947.0746875</v>
      </c>
      <c r="D8116" t="s">
        <v>26821</v>
      </c>
      <c r="E8116" t="s">
        <v>8777</v>
      </c>
      <c r="F8116" t="s">
        <v>56</v>
      </c>
      <c r="G8116" t="s">
        <v>26822</v>
      </c>
      <c r="H8116" t="s">
        <v>26823</v>
      </c>
    </row>
    <row r="8117" spans="1:8">
      <c r="A8117" t="n">
        <v>8119</v>
      </c>
      <c r="B8117" t="s">
        <v>8</v>
      </c>
      <c r="C8117" s="1" t="n">
        <v>39652.85226851852</v>
      </c>
      <c r="D8117" t="s">
        <v>26824</v>
      </c>
      <c r="E8117" t="s">
        <v>14328</v>
      </c>
      <c r="F8117" t="s">
        <v>26825</v>
      </c>
      <c r="G8117" t="s">
        <v>14329</v>
      </c>
      <c r="H8117" t="s">
        <v>26826</v>
      </c>
    </row>
    <row r="8118" spans="1:8">
      <c r="A8118" t="n">
        <v>8120</v>
      </c>
      <c r="B8118" t="s">
        <v>8</v>
      </c>
      <c r="C8118" s="1" t="n">
        <v>39800.06020833334</v>
      </c>
      <c r="D8118" t="s">
        <v>26827</v>
      </c>
      <c r="E8118" t="s">
        <v>7926</v>
      </c>
      <c r="F8118" t="s">
        <v>15739</v>
      </c>
      <c r="G8118" t="s">
        <v>26828</v>
      </c>
      <c r="H8118" t="s">
        <v>26829</v>
      </c>
    </row>
    <row r="8119" spans="1:8">
      <c r="A8119" t="n">
        <v>8121</v>
      </c>
      <c r="B8119" t="s">
        <v>8</v>
      </c>
      <c r="C8119" s="1" t="n">
        <v>42074.63891203704</v>
      </c>
      <c r="D8119" t="s">
        <v>26830</v>
      </c>
      <c r="E8119" t="s">
        <v>10140</v>
      </c>
      <c r="F8119" t="s">
        <v>2226</v>
      </c>
      <c r="G8119" t="s">
        <v>26831</v>
      </c>
      <c r="H8119" t="s">
        <v>26832</v>
      </c>
    </row>
    <row r="8120" spans="1:8">
      <c r="A8120" t="n">
        <v>8122</v>
      </c>
      <c r="B8120" t="s">
        <v>8</v>
      </c>
      <c r="C8120" s="1" t="n">
        <v>39722.82737268518</v>
      </c>
      <c r="D8120" t="s">
        <v>26833</v>
      </c>
      <c r="E8120" t="s">
        <v>9487</v>
      </c>
      <c r="F8120" t="s">
        <v>18690</v>
      </c>
      <c r="G8120" t="s">
        <v>26834</v>
      </c>
      <c r="H8120" t="s">
        <v>26835</v>
      </c>
    </row>
    <row r="8121" spans="1:8">
      <c r="A8121" t="n">
        <v>8123</v>
      </c>
      <c r="B8121" t="s">
        <v>1</v>
      </c>
      <c r="C8121" s="1" t="n">
        <v>42047.79246527778</v>
      </c>
      <c r="D8121" t="s">
        <v>26836</v>
      </c>
      <c r="E8121">
        <f>?iso-8859-1?B?U2hhbmUgQS4gSG9wcGVy?=&lt;flagship@eonline.evanguard.com&gt;</f>
        <v/>
      </c>
      <c r="F8121" t="s">
        <v>56</v>
      </c>
      <c r="G8121">
        <f>?iso-8859-1?B?U2VjdXJlIHlvdXIgZmluYW5jaWFsIGxlZ2FjeQ==?=</f>
        <v/>
      </c>
      <c r="H8121" t="s">
        <v>26837</v>
      </c>
    </row>
    <row r="8122" spans="1:8">
      <c r="A8122" t="n">
        <v>8124</v>
      </c>
      <c r="B8122" t="s">
        <v>8</v>
      </c>
      <c r="C8122" s="1" t="n">
        <v>39699.90346064815</v>
      </c>
      <c r="D8122" t="s">
        <v>26838</v>
      </c>
      <c r="E8122" t="s">
        <v>19</v>
      </c>
      <c r="F8122" t="s">
        <v>20</v>
      </c>
      <c r="G8122" t="s">
        <v>26839</v>
      </c>
      <c r="H8122" t="s">
        <v>26840</v>
      </c>
    </row>
    <row r="8123" spans="1:8">
      <c r="A8123" t="n">
        <v>8125</v>
      </c>
      <c r="B8123" t="s">
        <v>8</v>
      </c>
      <c r="C8123" s="1" t="n">
        <v>42381.76711805556</v>
      </c>
      <c r="D8123" t="s">
        <v>26841</v>
      </c>
      <c r="E8123" t="s">
        <v>6073</v>
      </c>
      <c r="F8123" t="s">
        <v>56</v>
      </c>
      <c r="G8123" t="s">
        <v>26842</v>
      </c>
      <c r="H8123" t="s">
        <v>26843</v>
      </c>
    </row>
    <row r="8124" spans="1:8">
      <c r="A8124" t="n">
        <v>8126</v>
      </c>
      <c r="B8124" t="s">
        <v>8</v>
      </c>
      <c r="C8124" s="1" t="n">
        <v>42107.98435185185</v>
      </c>
      <c r="D8124" t="s">
        <v>26844</v>
      </c>
      <c r="E8124" t="s">
        <v>39</v>
      </c>
      <c r="F8124" t="s">
        <v>8940</v>
      </c>
      <c r="G8124" t="s">
        <v>26845</v>
      </c>
      <c r="H8124" t="s">
        <v>26846</v>
      </c>
    </row>
    <row r="8125" spans="1:8">
      <c r="A8125" t="n">
        <v>8127</v>
      </c>
      <c r="B8125" t="s">
        <v>8</v>
      </c>
      <c r="C8125" s="1" t="n">
        <v>42405.7309837963</v>
      </c>
      <c r="D8125" t="s">
        <v>26847</v>
      </c>
      <c r="E8125" t="s">
        <v>26848</v>
      </c>
      <c r="F8125" t="s">
        <v>26849</v>
      </c>
      <c r="G8125" t="s">
        <v>26850</v>
      </c>
      <c r="H8125" t="s">
        <v>26851</v>
      </c>
    </row>
    <row r="8126" spans="1:8">
      <c r="A8126" t="n">
        <v>8128</v>
      </c>
      <c r="B8126" t="s">
        <v>8</v>
      </c>
      <c r="C8126" s="1" t="n">
        <v>40199.69966435185</v>
      </c>
      <c r="D8126" t="s">
        <v>26852</v>
      </c>
      <c r="E8126" t="s">
        <v>26853</v>
      </c>
      <c r="F8126" t="s">
        <v>20</v>
      </c>
      <c r="G8126" t="s">
        <v>26854</v>
      </c>
      <c r="H8126" t="s">
        <v>26855</v>
      </c>
    </row>
    <row r="8127" spans="1:8">
      <c r="A8127" t="n">
        <v>8129</v>
      </c>
      <c r="B8127" t="s">
        <v>8</v>
      </c>
      <c r="C8127" s="1" t="n">
        <v>42419.02077546297</v>
      </c>
      <c r="D8127" t="s">
        <v>26856</v>
      </c>
      <c r="E8127" t="s">
        <v>26857</v>
      </c>
      <c r="F8127" t="s">
        <v>25</v>
      </c>
      <c r="G8127" t="s">
        <v>26858</v>
      </c>
      <c r="H8127" t="s">
        <v>26859</v>
      </c>
    </row>
    <row r="8128" spans="1:8">
      <c r="A8128" t="n">
        <v>8130</v>
      </c>
      <c r="B8128" t="s">
        <v>8</v>
      </c>
      <c r="C8128" s="1" t="n">
        <v>41730.55112268519</v>
      </c>
      <c r="D8128" t="s">
        <v>26860</v>
      </c>
      <c r="E8128" t="s">
        <v>319</v>
      </c>
      <c r="F8128" t="s">
        <v>24367</v>
      </c>
      <c r="G8128" t="s">
        <v>26861</v>
      </c>
      <c r="H8128" t="s">
        <v>26862</v>
      </c>
    </row>
    <row r="8129" spans="1:8">
      <c r="A8129" t="n">
        <v>8131</v>
      </c>
      <c r="B8129" t="s">
        <v>8</v>
      </c>
      <c r="C8129" s="1" t="n">
        <v>42382.87729166666</v>
      </c>
      <c r="D8129" t="s">
        <v>26863</v>
      </c>
      <c r="E8129" t="s">
        <v>2880</v>
      </c>
      <c r="F8129" t="s">
        <v>2880</v>
      </c>
      <c r="G8129">
        <f>?utf-8?B?SW50cm9kdWNpbmcgR2VvcmdldG93buKAmXMgTmV3IFRpdGxlIElYIENvb3Jk?=
 =?utf-8?Q?inator_Laura_Cutway?=</f>
        <v/>
      </c>
      <c r="H8129" t="s">
        <v>26864</v>
      </c>
    </row>
    <row r="8130" spans="1:8">
      <c r="A8130" t="n">
        <v>8132</v>
      </c>
      <c r="B8130" t="s">
        <v>8</v>
      </c>
      <c r="C8130" s="1" t="n">
        <v>41214.83181712963</v>
      </c>
      <c r="D8130" t="s">
        <v>26865</v>
      </c>
      <c r="E8130" t="s">
        <v>18425</v>
      </c>
      <c r="F8130" t="s">
        <v>25</v>
      </c>
      <c r="G8130" t="s">
        <v>26866</v>
      </c>
      <c r="H8130" t="s">
        <v>26867</v>
      </c>
    </row>
    <row r="8131" spans="1:8">
      <c r="A8131" t="n">
        <v>8133</v>
      </c>
      <c r="B8131" t="s">
        <v>1</v>
      </c>
      <c r="C8131" s="1" t="n">
        <v>40352.50060185185</v>
      </c>
      <c r="D8131" t="s">
        <v>26868</v>
      </c>
      <c r="E8131" t="s">
        <v>6909</v>
      </c>
      <c r="F8131" t="s">
        <v>56</v>
      </c>
      <c r="G8131" t="s">
        <v>26869</v>
      </c>
      <c r="H8131" t="s">
        <v>26870</v>
      </c>
    </row>
    <row r="8132" spans="1:8">
      <c r="A8132" t="n">
        <v>8134</v>
      </c>
      <c r="B8132" t="s">
        <v>8</v>
      </c>
      <c r="C8132" s="1" t="n">
        <v>39667.93722222222</v>
      </c>
      <c r="D8132" t="s">
        <v>26871</v>
      </c>
      <c r="E8132" t="s">
        <v>3045</v>
      </c>
      <c r="F8132" t="s">
        <v>376</v>
      </c>
      <c r="G8132" t="s">
        <v>26872</v>
      </c>
      <c r="H8132" t="s">
        <v>26873</v>
      </c>
    </row>
    <row r="8133" spans="1:8">
      <c r="A8133" t="n">
        <v>8135</v>
      </c>
      <c r="B8133" t="s">
        <v>8</v>
      </c>
      <c r="C8133" s="1" t="n">
        <v>41942.9407175926</v>
      </c>
      <c r="D8133" t="s">
        <v>26874</v>
      </c>
      <c r="E8133" t="s">
        <v>10426</v>
      </c>
      <c r="F8133" t="s">
        <v>26875</v>
      </c>
      <c r="G8133" t="s">
        <v>26876</v>
      </c>
      <c r="H8133" t="s">
        <v>26877</v>
      </c>
    </row>
    <row r="8134" spans="1:8">
      <c r="A8134" t="n">
        <v>8136</v>
      </c>
      <c r="B8134" t="s">
        <v>1</v>
      </c>
      <c r="C8134" s="1" t="n">
        <v>42136.16482638889</v>
      </c>
      <c r="D8134" t="s">
        <v>26878</v>
      </c>
      <c r="E8134" t="s">
        <v>7313</v>
      </c>
      <c r="F8134" t="s">
        <v>25</v>
      </c>
      <c r="G8134" t="s">
        <v>26879</v>
      </c>
      <c r="H8134" t="s">
        <v>26880</v>
      </c>
    </row>
    <row r="8135" spans="1:8">
      <c r="A8135" t="n">
        <v>8137</v>
      </c>
      <c r="B8135" t="s">
        <v>1</v>
      </c>
      <c r="C8135" s="1" t="n">
        <v>42209.09442129629</v>
      </c>
      <c r="D8135" t="s">
        <v>26881</v>
      </c>
      <c r="E8135" t="s">
        <v>7313</v>
      </c>
      <c r="F8135" t="s">
        <v>25</v>
      </c>
      <c r="G8135" t="s">
        <v>7138</v>
      </c>
      <c r="H8135" t="s">
        <v>26882</v>
      </c>
    </row>
    <row r="8136" spans="1:8">
      <c r="A8136" t="n">
        <v>8138</v>
      </c>
      <c r="B8136" t="s">
        <v>8</v>
      </c>
      <c r="C8136" s="1" t="n">
        <v>42112.89890046296</v>
      </c>
      <c r="D8136" t="s">
        <v>26883</v>
      </c>
      <c r="E8136" t="s">
        <v>7089</v>
      </c>
      <c r="F8136" t="s">
        <v>25</v>
      </c>
      <c r="G8136" t="s">
        <v>26884</v>
      </c>
      <c r="H8136" t="s">
        <v>26885</v>
      </c>
    </row>
    <row r="8137" spans="1:8">
      <c r="A8137" t="n">
        <v>8139</v>
      </c>
      <c r="B8137" t="s">
        <v>8</v>
      </c>
      <c r="C8137" s="1" t="n">
        <v>42207.64728009259</v>
      </c>
      <c r="D8137" t="s">
        <v>26886</v>
      </c>
      <c r="E8137" t="s">
        <v>25</v>
      </c>
      <c r="F8137" t="s">
        <v>21424</v>
      </c>
      <c r="G8137" t="s">
        <v>18566</v>
      </c>
      <c r="H8137" t="s">
        <v>26887</v>
      </c>
    </row>
    <row r="8138" spans="1:8">
      <c r="A8138" t="n">
        <v>8140</v>
      </c>
      <c r="B8138" t="s">
        <v>8</v>
      </c>
      <c r="C8138" s="1" t="n">
        <v>42207.97791666666</v>
      </c>
      <c r="D8138" t="s">
        <v>26888</v>
      </c>
      <c r="E8138" t="s">
        <v>25</v>
      </c>
      <c r="F8138" t="s">
        <v>19375</v>
      </c>
      <c r="G8138" t="s">
        <v>26889</v>
      </c>
      <c r="H8138" t="s">
        <v>26890</v>
      </c>
    </row>
    <row r="8139" spans="1:8">
      <c r="A8139" t="n">
        <v>8141</v>
      </c>
      <c r="B8139" t="s">
        <v>8</v>
      </c>
      <c r="C8139" s="1" t="n">
        <v>42169.90783564815</v>
      </c>
      <c r="D8139" t="s">
        <v>26891</v>
      </c>
      <c r="E8139" t="s">
        <v>25</v>
      </c>
      <c r="F8139" t="s">
        <v>30</v>
      </c>
      <c r="G8139" t="s">
        <v>26892</v>
      </c>
      <c r="H8139" t="s">
        <v>26893</v>
      </c>
    </row>
    <row r="8140" spans="1:8">
      <c r="A8140" t="n">
        <v>8142</v>
      </c>
      <c r="B8140" t="s">
        <v>8</v>
      </c>
      <c r="C8140" s="1" t="n">
        <v>41978.33023148148</v>
      </c>
      <c r="D8140" t="s">
        <v>26894</v>
      </c>
      <c r="E8140" t="s">
        <v>25</v>
      </c>
      <c r="F8140" t="s">
        <v>319</v>
      </c>
      <c r="G8140" t="s">
        <v>26895</v>
      </c>
      <c r="H8140" t="s">
        <v>26896</v>
      </c>
    </row>
    <row r="8141" spans="1:8">
      <c r="A8141" t="n">
        <v>8143</v>
      </c>
      <c r="B8141" t="s">
        <v>8</v>
      </c>
      <c r="C8141" s="1" t="n">
        <v>42189.719375</v>
      </c>
      <c r="D8141" t="s">
        <v>26897</v>
      </c>
      <c r="E8141" t="s">
        <v>25</v>
      </c>
      <c r="F8141" t="s">
        <v>6747</v>
      </c>
      <c r="G8141" t="s">
        <v>8864</v>
      </c>
      <c r="H8141" t="s">
        <v>26898</v>
      </c>
    </row>
    <row r="8142" spans="1:8">
      <c r="A8142" t="n">
        <v>8144</v>
      </c>
      <c r="B8142" t="s">
        <v>8</v>
      </c>
      <c r="C8142" s="1" t="n">
        <v>42129.96498842593</v>
      </c>
      <c r="D8142" t="s">
        <v>26899</v>
      </c>
      <c r="E8142" t="s">
        <v>26900</v>
      </c>
      <c r="F8142" t="s">
        <v>323</v>
      </c>
      <c r="G8142" t="s">
        <v>26901</v>
      </c>
      <c r="H8142" t="s">
        <v>26902</v>
      </c>
    </row>
    <row r="8143" spans="1:8">
      <c r="A8143" t="n">
        <v>8145</v>
      </c>
      <c r="B8143" t="s">
        <v>8</v>
      </c>
      <c r="C8143" s="1" t="n">
        <v>39995.64850694445</v>
      </c>
      <c r="D8143" t="s">
        <v>26903</v>
      </c>
      <c r="E8143" t="s">
        <v>6718</v>
      </c>
      <c r="F8143" t="s">
        <v>20</v>
      </c>
      <c r="G8143" t="s">
        <v>26904</v>
      </c>
      <c r="H8143" t="s">
        <v>26905</v>
      </c>
    </row>
    <row r="8144" spans="1:8">
      <c r="A8144" t="n">
        <v>8146</v>
      </c>
      <c r="B8144" t="s">
        <v>1</v>
      </c>
      <c r="C8144" s="1" t="n">
        <v>42382.83613425926</v>
      </c>
      <c r="D8144" t="s">
        <v>26906</v>
      </c>
      <c r="E8144" t="s">
        <v>6747</v>
      </c>
      <c r="F8144" t="s">
        <v>26907</v>
      </c>
      <c r="G8144" t="s">
        <v>26908</v>
      </c>
      <c r="H8144" t="s">
        <v>26909</v>
      </c>
    </row>
    <row r="8145" spans="1:8">
      <c r="A8145" t="n">
        <v>8147</v>
      </c>
      <c r="B8145" t="s">
        <v>8</v>
      </c>
      <c r="C8145" s="1" t="n">
        <v>40722.91888888889</v>
      </c>
      <c r="D8145" t="s">
        <v>26910</v>
      </c>
      <c r="E8145" t="s">
        <v>8712</v>
      </c>
      <c r="F8145" t="s">
        <v>56</v>
      </c>
      <c r="G8145" t="s">
        <v>26911</v>
      </c>
      <c r="H8145" t="s">
        <v>26912</v>
      </c>
    </row>
    <row r="8146" spans="1:8">
      <c r="A8146" t="n">
        <v>8148</v>
      </c>
      <c r="B8146" t="s">
        <v>8</v>
      </c>
      <c r="C8146" s="1" t="n">
        <v>41967.71980324074</v>
      </c>
      <c r="D8146" t="s">
        <v>26913</v>
      </c>
      <c r="E8146" t="s">
        <v>4801</v>
      </c>
      <c r="F8146" t="s">
        <v>52</v>
      </c>
      <c r="G8146" t="s">
        <v>11088</v>
      </c>
      <c r="H8146" t="s">
        <v>26914</v>
      </c>
    </row>
    <row r="8147" spans="1:8">
      <c r="A8147" t="n">
        <v>8149</v>
      </c>
      <c r="B8147" t="s">
        <v>8</v>
      </c>
      <c r="C8147" s="1" t="n">
        <v>42374.81908564815</v>
      </c>
      <c r="D8147" t="s">
        <v>26915</v>
      </c>
      <c r="E8147" t="s">
        <v>24</v>
      </c>
      <c r="F8147" t="s">
        <v>25</v>
      </c>
      <c r="G8147" t="s">
        <v>26916</v>
      </c>
      <c r="H8147" t="s">
        <v>26917</v>
      </c>
    </row>
    <row r="8148" spans="1:8">
      <c r="A8148" t="n">
        <v>8150</v>
      </c>
      <c r="B8148" t="s">
        <v>8</v>
      </c>
      <c r="C8148" s="1" t="n">
        <v>41653.92613425926</v>
      </c>
      <c r="D8148" t="s">
        <v>26918</v>
      </c>
      <c r="E8148" t="s">
        <v>7089</v>
      </c>
      <c r="F8148" t="s">
        <v>25</v>
      </c>
      <c r="G8148" t="s">
        <v>26919</v>
      </c>
      <c r="H8148" t="s">
        <v>26920</v>
      </c>
    </row>
    <row r="8149" spans="1:8">
      <c r="A8149" t="n">
        <v>8151</v>
      </c>
      <c r="B8149" t="s">
        <v>8</v>
      </c>
      <c r="C8149" s="1" t="n">
        <v>42419.89710648148</v>
      </c>
      <c r="D8149" t="s">
        <v>26921</v>
      </c>
      <c r="E8149" t="s">
        <v>7298</v>
      </c>
      <c r="F8149" t="s">
        <v>26922</v>
      </c>
      <c r="G8149" t="s">
        <v>26923</v>
      </c>
      <c r="H8149" t="s">
        <v>26924</v>
      </c>
    </row>
    <row r="8150" spans="1:8">
      <c r="A8150" t="n">
        <v>8152</v>
      </c>
      <c r="B8150" t="s">
        <v>1</v>
      </c>
      <c r="C8150" s="1" t="n">
        <v>42446.95729166667</v>
      </c>
      <c r="D8150" t="s">
        <v>26925</v>
      </c>
      <c r="E8150" t="s">
        <v>39</v>
      </c>
      <c r="F8150" t="s">
        <v>9494</v>
      </c>
      <c r="G8150" t="s">
        <v>17405</v>
      </c>
      <c r="H8150" t="s">
        <v>26926</v>
      </c>
    </row>
    <row r="8151" spans="1:8">
      <c r="A8151" t="n">
        <v>8153</v>
      </c>
      <c r="B8151" t="s">
        <v>8</v>
      </c>
      <c r="C8151" s="1" t="n">
        <v>39766.45479166666</v>
      </c>
      <c r="D8151" t="s">
        <v>26927</v>
      </c>
      <c r="E8151" t="s">
        <v>56</v>
      </c>
      <c r="F8151" t="s">
        <v>56</v>
      </c>
      <c r="G8151" t="s">
        <v>26928</v>
      </c>
      <c r="H8151" t="s">
        <v>26929</v>
      </c>
    </row>
    <row r="8152" spans="1:8">
      <c r="A8152" t="n">
        <v>8154</v>
      </c>
      <c r="B8152" t="s">
        <v>8</v>
      </c>
      <c r="C8152" s="1" t="n">
        <v>42228.71938657408</v>
      </c>
      <c r="D8152" t="s">
        <v>26930</v>
      </c>
      <c r="E8152" t="s">
        <v>18803</v>
      </c>
      <c r="F8152" t="s">
        <v>52</v>
      </c>
      <c r="G8152" t="s">
        <v>26931</v>
      </c>
      <c r="H8152" t="s">
        <v>26932</v>
      </c>
    </row>
    <row r="8153" spans="1:8">
      <c r="A8153" t="n">
        <v>8155</v>
      </c>
      <c r="B8153" t="s">
        <v>1</v>
      </c>
      <c r="C8153" s="1" t="n">
        <v>42263.04270833333</v>
      </c>
      <c r="D8153" t="s">
        <v>26933</v>
      </c>
      <c r="E8153" t="s">
        <v>24</v>
      </c>
      <c r="F8153" t="s">
        <v>25</v>
      </c>
      <c r="G8153" t="s">
        <v>26934</v>
      </c>
      <c r="H8153" t="s">
        <v>26935</v>
      </c>
    </row>
    <row r="8154" spans="1:8">
      <c r="A8154" t="n">
        <v>8156</v>
      </c>
      <c r="B8154" t="s">
        <v>8</v>
      </c>
      <c r="C8154" s="1" t="n">
        <v>42119.51328703704</v>
      </c>
      <c r="D8154" t="s">
        <v>26936</v>
      </c>
      <c r="E8154" t="s">
        <v>7518</v>
      </c>
      <c r="F8154" t="s">
        <v>1625</v>
      </c>
      <c r="G8154" t="s">
        <v>26937</v>
      </c>
      <c r="H8154" t="s">
        <v>26938</v>
      </c>
    </row>
    <row r="8155" spans="1:8">
      <c r="A8155" t="n">
        <v>8157</v>
      </c>
      <c r="B8155" t="s">
        <v>8</v>
      </c>
      <c r="C8155" s="1" t="n">
        <v>42441.17491898148</v>
      </c>
      <c r="D8155" t="s">
        <v>26939</v>
      </c>
      <c r="E8155" t="s">
        <v>18104</v>
      </c>
      <c r="F8155" t="s">
        <v>13819</v>
      </c>
      <c r="G8155" t="s">
        <v>16968</v>
      </c>
      <c r="H8155" t="s">
        <v>26940</v>
      </c>
    </row>
    <row r="8156" spans="1:8">
      <c r="A8156" t="n">
        <v>8158</v>
      </c>
      <c r="B8156" t="s">
        <v>8</v>
      </c>
      <c r="C8156" s="1" t="n">
        <v>42027.95938657408</v>
      </c>
      <c r="D8156" t="s">
        <v>26941</v>
      </c>
      <c r="E8156" t="s">
        <v>26942</v>
      </c>
      <c r="F8156" t="s">
        <v>25</v>
      </c>
      <c r="G8156" t="s">
        <v>26943</v>
      </c>
      <c r="H8156" t="s">
        <v>26944</v>
      </c>
    </row>
    <row r="8157" spans="1:8">
      <c r="A8157" t="n">
        <v>8159</v>
      </c>
      <c r="B8157" t="s">
        <v>8</v>
      </c>
      <c r="C8157" s="1" t="n">
        <v>39594.03018518518</v>
      </c>
      <c r="D8157" t="s">
        <v>26945</v>
      </c>
      <c r="E8157" t="s">
        <v>289</v>
      </c>
      <c r="F8157" t="s">
        <v>20</v>
      </c>
      <c r="G8157" t="s">
        <v>26946</v>
      </c>
      <c r="H8157" t="s">
        <v>26947</v>
      </c>
    </row>
    <row r="8158" spans="1:8">
      <c r="A8158" t="n">
        <v>8160</v>
      </c>
      <c r="B8158" t="s">
        <v>8</v>
      </c>
      <c r="C8158" s="1" t="n">
        <v>40919.848125</v>
      </c>
      <c r="D8158" t="s">
        <v>26948</v>
      </c>
      <c r="E8158" t="s">
        <v>6203</v>
      </c>
      <c r="F8158" t="s">
        <v>14974</v>
      </c>
      <c r="G8158" t="s">
        <v>26949</v>
      </c>
      <c r="H8158" t="s">
        <v>26950</v>
      </c>
    </row>
    <row r="8159" spans="1:8">
      <c r="A8159" t="n">
        <v>8161</v>
      </c>
      <c r="B8159" t="s">
        <v>8</v>
      </c>
      <c r="C8159" s="1" t="n">
        <v>39794.99961805555</v>
      </c>
      <c r="D8159" t="s">
        <v>26951</v>
      </c>
      <c r="E8159" t="s">
        <v>13107</v>
      </c>
      <c r="G8159" t="s">
        <v>26952</v>
      </c>
      <c r="H8159" t="s">
        <v>26953</v>
      </c>
    </row>
    <row r="8160" spans="1:8">
      <c r="A8160" t="n">
        <v>8162</v>
      </c>
      <c r="B8160" t="s">
        <v>8</v>
      </c>
      <c r="C8160" s="1" t="n">
        <v>42178.86481481481</v>
      </c>
      <c r="D8160" t="s">
        <v>26954</v>
      </c>
      <c r="E8160" t="s">
        <v>25</v>
      </c>
      <c r="F8160" t="s">
        <v>15257</v>
      </c>
      <c r="G8160" t="s">
        <v>26955</v>
      </c>
      <c r="H8160" t="s">
        <v>26956</v>
      </c>
    </row>
    <row r="8161" spans="1:8">
      <c r="A8161" t="n">
        <v>8163</v>
      </c>
      <c r="B8161" t="s">
        <v>1</v>
      </c>
      <c r="C8161" s="1" t="n">
        <v>42132.58356481481</v>
      </c>
      <c r="D8161" t="s">
        <v>26957</v>
      </c>
      <c r="E8161" t="s">
        <v>6203</v>
      </c>
      <c r="F8161" t="s">
        <v>26958</v>
      </c>
      <c r="G8161" t="s">
        <v>26959</v>
      </c>
      <c r="H8161" t="s">
        <v>26960</v>
      </c>
    </row>
    <row r="8162" spans="1:8">
      <c r="A8162" t="n">
        <v>8164</v>
      </c>
      <c r="B8162" t="s">
        <v>1</v>
      </c>
      <c r="C8162" s="1" t="n">
        <v>42325.82244212963</v>
      </c>
      <c r="D8162" t="s">
        <v>26961</v>
      </c>
      <c r="E8162" t="s">
        <v>24</v>
      </c>
      <c r="F8162" t="s">
        <v>25</v>
      </c>
      <c r="G8162" t="s">
        <v>26962</v>
      </c>
      <c r="H8162" t="s">
        <v>26963</v>
      </c>
    </row>
    <row r="8163" spans="1:8">
      <c r="A8163" t="n">
        <v>8165</v>
      </c>
      <c r="B8163" t="s">
        <v>8</v>
      </c>
      <c r="C8163" s="1" t="n">
        <v>39687.93533564815</v>
      </c>
      <c r="D8163" t="s">
        <v>26964</v>
      </c>
      <c r="E8163" t="s">
        <v>20750</v>
      </c>
      <c r="F8163" t="s">
        <v>56</v>
      </c>
      <c r="G8163" t="s">
        <v>26965</v>
      </c>
      <c r="H8163" t="s">
        <v>26966</v>
      </c>
    </row>
    <row r="8164" spans="1:8">
      <c r="A8164" t="n">
        <v>8166</v>
      </c>
      <c r="B8164" t="s">
        <v>8</v>
      </c>
      <c r="C8164" s="1" t="n">
        <v>42031.59586805556</v>
      </c>
      <c r="D8164" t="s">
        <v>26967</v>
      </c>
      <c r="E8164" t="s">
        <v>26968</v>
      </c>
      <c r="F8164" t="s">
        <v>52</v>
      </c>
      <c r="G8164" t="s">
        <v>26969</v>
      </c>
      <c r="H8164" t="s">
        <v>26970</v>
      </c>
    </row>
    <row r="8165" spans="1:8">
      <c r="A8165" t="n">
        <v>8167</v>
      </c>
      <c r="B8165" t="s">
        <v>8</v>
      </c>
      <c r="C8165" s="1" t="n">
        <v>41831.56460648148</v>
      </c>
      <c r="D8165" t="s">
        <v>26971</v>
      </c>
      <c r="E8165" t="s">
        <v>25</v>
      </c>
      <c r="F8165" t="s">
        <v>8673</v>
      </c>
      <c r="G8165" t="s">
        <v>8674</v>
      </c>
      <c r="H8165" t="s">
        <v>26972</v>
      </c>
    </row>
    <row r="8166" spans="1:8">
      <c r="A8166" t="n">
        <v>8168</v>
      </c>
      <c r="B8166" t="s">
        <v>8</v>
      </c>
      <c r="C8166" s="1" t="n">
        <v>41653.78084490741</v>
      </c>
      <c r="D8166" t="s">
        <v>26973</v>
      </c>
      <c r="E8166" t="s">
        <v>26974</v>
      </c>
      <c r="F8166" t="s">
        <v>1264</v>
      </c>
      <c r="G8166" t="s">
        <v>26975</v>
      </c>
      <c r="H8166" t="s">
        <v>26976</v>
      </c>
    </row>
    <row r="8167" spans="1:8">
      <c r="A8167" t="n">
        <v>8169</v>
      </c>
      <c r="B8167" t="s">
        <v>8</v>
      </c>
      <c r="C8167" s="1" t="n">
        <v>39761.91324074074</v>
      </c>
      <c r="D8167" t="s">
        <v>26977</v>
      </c>
      <c r="E8167" t="s">
        <v>10991</v>
      </c>
      <c r="F8167" t="s">
        <v>26978</v>
      </c>
      <c r="G8167" t="s">
        <v>26979</v>
      </c>
      <c r="H8167" t="s">
        <v>26980</v>
      </c>
    </row>
    <row r="8168" spans="1:8">
      <c r="A8168" t="n">
        <v>8170</v>
      </c>
      <c r="B8168" t="s">
        <v>8</v>
      </c>
      <c r="C8168" s="1" t="n">
        <v>41399.4966087963</v>
      </c>
      <c r="D8168" t="s">
        <v>26981</v>
      </c>
      <c r="E8168" t="s">
        <v>6784</v>
      </c>
      <c r="F8168" t="s">
        <v>26982</v>
      </c>
      <c r="G8168" t="s">
        <v>5654</v>
      </c>
      <c r="H8168" t="s">
        <v>26983</v>
      </c>
    </row>
    <row r="8169" spans="1:8">
      <c r="A8169" t="n">
        <v>8171</v>
      </c>
      <c r="B8169" t="s">
        <v>8</v>
      </c>
      <c r="C8169" s="1" t="n">
        <v>41908.81978009259</v>
      </c>
      <c r="D8169" t="s">
        <v>26984</v>
      </c>
      <c r="E8169" t="s">
        <v>23783</v>
      </c>
      <c r="F8169" t="s">
        <v>555</v>
      </c>
      <c r="G8169" t="s">
        <v>26985</v>
      </c>
      <c r="H8169" t="s">
        <v>26986</v>
      </c>
    </row>
    <row r="8170" spans="1:8">
      <c r="A8170" t="n">
        <v>8172</v>
      </c>
      <c r="B8170" t="s">
        <v>1</v>
      </c>
      <c r="C8170" s="1" t="n">
        <v>42379.77383101852</v>
      </c>
      <c r="D8170" t="s">
        <v>26987</v>
      </c>
      <c r="E8170" t="s">
        <v>26988</v>
      </c>
      <c r="F8170" t="s">
        <v>25</v>
      </c>
      <c r="G8170" t="s">
        <v>10724</v>
      </c>
      <c r="H8170" t="s">
        <v>26989</v>
      </c>
    </row>
    <row r="8171" spans="1:8">
      <c r="A8171" t="n">
        <v>8173</v>
      </c>
      <c r="B8171" t="s">
        <v>8</v>
      </c>
      <c r="C8171" s="1" t="n">
        <v>42192.93091435185</v>
      </c>
      <c r="D8171" t="s">
        <v>26990</v>
      </c>
      <c r="E8171" t="s">
        <v>25</v>
      </c>
      <c r="F8171" t="s">
        <v>26991</v>
      </c>
      <c r="G8171" t="s">
        <v>26992</v>
      </c>
      <c r="H8171" t="s">
        <v>26993</v>
      </c>
    </row>
    <row r="8172" spans="1:8">
      <c r="A8172" t="n">
        <v>8174</v>
      </c>
      <c r="B8172" t="s">
        <v>8</v>
      </c>
      <c r="C8172" s="1" t="n">
        <v>40756.92505787037</v>
      </c>
      <c r="D8172" t="s">
        <v>26994</v>
      </c>
      <c r="E8172" t="s">
        <v>10574</v>
      </c>
      <c r="F8172" t="s">
        <v>20</v>
      </c>
      <c r="G8172" t="s">
        <v>26995</v>
      </c>
      <c r="H8172" t="s">
        <v>26996</v>
      </c>
    </row>
    <row r="8173" spans="1:8">
      <c r="A8173" t="n">
        <v>8175</v>
      </c>
      <c r="B8173" t="s">
        <v>8</v>
      </c>
      <c r="C8173" s="1" t="n">
        <v>42316.91773148148</v>
      </c>
      <c r="D8173" t="s">
        <v>26997</v>
      </c>
      <c r="E8173" t="s">
        <v>26998</v>
      </c>
      <c r="F8173" t="s">
        <v>100</v>
      </c>
      <c r="G8173" t="s">
        <v>26999</v>
      </c>
      <c r="H8173" t="s">
        <v>27000</v>
      </c>
    </row>
    <row r="8174" spans="1:8">
      <c r="A8174" t="n">
        <v>8176</v>
      </c>
      <c r="B8174" t="s">
        <v>8</v>
      </c>
      <c r="C8174" s="1" t="n">
        <v>40639.62390046296</v>
      </c>
      <c r="D8174" t="s">
        <v>27001</v>
      </c>
      <c r="E8174" t="s">
        <v>2467</v>
      </c>
      <c r="F8174" t="s">
        <v>283</v>
      </c>
      <c r="G8174" t="s">
        <v>27002</v>
      </c>
      <c r="H8174" t="s">
        <v>27003</v>
      </c>
    </row>
    <row r="8175" spans="1:8">
      <c r="A8175" t="n">
        <v>8177</v>
      </c>
      <c r="B8175" t="s">
        <v>1</v>
      </c>
      <c r="C8175" s="1" t="n">
        <v>42079.55659722222</v>
      </c>
      <c r="D8175" t="s">
        <v>27004</v>
      </c>
      <c r="E8175" t="s">
        <v>2099</v>
      </c>
      <c r="F8175" t="s">
        <v>25</v>
      </c>
      <c r="G8175" t="s">
        <v>27005</v>
      </c>
      <c r="H8175" t="s">
        <v>27006</v>
      </c>
    </row>
    <row r="8176" spans="1:8">
      <c r="A8176" t="n">
        <v>8178</v>
      </c>
      <c r="B8176" t="s">
        <v>8</v>
      </c>
      <c r="C8176" s="1" t="n">
        <v>40893.08724537037</v>
      </c>
      <c r="D8176" t="s">
        <v>27007</v>
      </c>
      <c r="E8176" t="s">
        <v>6203</v>
      </c>
      <c r="F8176" t="s">
        <v>25</v>
      </c>
      <c r="G8176" t="s">
        <v>27008</v>
      </c>
      <c r="H8176" t="s">
        <v>27009</v>
      </c>
    </row>
    <row r="8177" spans="1:8">
      <c r="A8177" t="n">
        <v>8179</v>
      </c>
      <c r="B8177" t="s">
        <v>1</v>
      </c>
      <c r="C8177" s="1" t="n">
        <v>42261.69016203703</v>
      </c>
      <c r="D8177" t="s">
        <v>27010</v>
      </c>
      <c r="E8177" t="s">
        <v>7956</v>
      </c>
      <c r="F8177" t="s">
        <v>56</v>
      </c>
      <c r="G8177" t="s">
        <v>27011</v>
      </c>
      <c r="H8177" t="s">
        <v>27012</v>
      </c>
    </row>
    <row r="8178" spans="1:8">
      <c r="A8178" t="n">
        <v>8180</v>
      </c>
      <c r="B8178" t="s">
        <v>8</v>
      </c>
      <c r="C8178" s="1" t="n">
        <v>42261.91704861111</v>
      </c>
      <c r="D8178" t="s">
        <v>27013</v>
      </c>
      <c r="E8178" t="s">
        <v>931</v>
      </c>
      <c r="F8178" t="s">
        <v>931</v>
      </c>
      <c r="G8178" t="s">
        <v>27014</v>
      </c>
      <c r="H8178" t="s">
        <v>27015</v>
      </c>
    </row>
    <row r="8179" spans="1:8">
      <c r="A8179" t="n">
        <v>8181</v>
      </c>
      <c r="B8179" t="s">
        <v>8</v>
      </c>
      <c r="C8179" s="1" t="n">
        <v>42130.60850694445</v>
      </c>
      <c r="D8179" t="s">
        <v>27016</v>
      </c>
      <c r="E8179" t="s">
        <v>7219</v>
      </c>
      <c r="F8179" t="s">
        <v>56</v>
      </c>
      <c r="G8179" t="s">
        <v>27017</v>
      </c>
      <c r="H8179" t="s">
        <v>27018</v>
      </c>
    </row>
    <row r="8180" spans="1:8">
      <c r="A8180" t="n">
        <v>8182</v>
      </c>
      <c r="B8180" t="s">
        <v>8</v>
      </c>
      <c r="C8180" s="1" t="n">
        <v>42318.76818287037</v>
      </c>
      <c r="D8180" t="s">
        <v>27019</v>
      </c>
      <c r="E8180" t="s">
        <v>2880</v>
      </c>
      <c r="F8180" t="s">
        <v>2880</v>
      </c>
      <c r="G8180" t="s">
        <v>27020</v>
      </c>
      <c r="H8180" t="s">
        <v>27021</v>
      </c>
    </row>
    <row r="8181" spans="1:8">
      <c r="A8181" t="n">
        <v>8183</v>
      </c>
      <c r="B8181" t="s">
        <v>8</v>
      </c>
      <c r="C8181" s="1" t="n">
        <v>42011.18519675926</v>
      </c>
      <c r="D8181" t="s">
        <v>27022</v>
      </c>
      <c r="E8181" t="s">
        <v>27023</v>
      </c>
      <c r="F8181" t="s">
        <v>56</v>
      </c>
      <c r="G8181" t="s">
        <v>27024</v>
      </c>
      <c r="H8181" t="s">
        <v>27025</v>
      </c>
    </row>
    <row r="8182" spans="1:8">
      <c r="A8182" t="n">
        <v>8184</v>
      </c>
      <c r="B8182" t="s">
        <v>8</v>
      </c>
      <c r="C8182" s="1" t="n">
        <v>42366.82923611111</v>
      </c>
      <c r="D8182" t="s">
        <v>27026</v>
      </c>
      <c r="E8182" t="s">
        <v>18910</v>
      </c>
      <c r="F8182" t="s">
        <v>25</v>
      </c>
      <c r="G8182" t="s">
        <v>27027</v>
      </c>
      <c r="H8182" t="s">
        <v>27028</v>
      </c>
    </row>
    <row r="8183" spans="1:8">
      <c r="A8183" t="n">
        <v>8185</v>
      </c>
      <c r="B8183" t="s">
        <v>8</v>
      </c>
      <c r="C8183" s="1" t="n">
        <v>42144.53681712963</v>
      </c>
      <c r="D8183" t="s">
        <v>27029</v>
      </c>
      <c r="E8183" t="s">
        <v>225</v>
      </c>
      <c r="F8183" t="s">
        <v>210</v>
      </c>
      <c r="G8183" t="s">
        <v>27030</v>
      </c>
      <c r="H8183" t="s">
        <v>27031</v>
      </c>
    </row>
    <row r="8184" spans="1:8">
      <c r="A8184" t="n">
        <v>8186</v>
      </c>
      <c r="B8184" t="s">
        <v>1</v>
      </c>
      <c r="C8184" s="1" t="n">
        <v>42322.58358796296</v>
      </c>
      <c r="D8184" t="s">
        <v>27032</v>
      </c>
      <c r="E8184" t="s">
        <v>10278</v>
      </c>
      <c r="F8184" t="s">
        <v>6854</v>
      </c>
      <c r="G8184" t="s">
        <v>27033</v>
      </c>
      <c r="H8184" t="s">
        <v>27034</v>
      </c>
    </row>
    <row r="8185" spans="1:8">
      <c r="A8185" t="n">
        <v>8187</v>
      </c>
      <c r="B8185" t="s">
        <v>8</v>
      </c>
      <c r="C8185" s="1" t="n">
        <v>39727.88976851852</v>
      </c>
      <c r="D8185" t="s">
        <v>27035</v>
      </c>
      <c r="E8185" t="s">
        <v>1112</v>
      </c>
      <c r="F8185" t="s">
        <v>2769</v>
      </c>
      <c r="G8185" t="s">
        <v>27036</v>
      </c>
      <c r="H8185" t="s">
        <v>27037</v>
      </c>
    </row>
    <row r="8186" spans="1:8">
      <c r="A8186" t="n">
        <v>8188</v>
      </c>
      <c r="B8186" t="s">
        <v>8</v>
      </c>
      <c r="C8186" s="1" t="n">
        <v>42005.09900462963</v>
      </c>
      <c r="D8186" t="s">
        <v>27038</v>
      </c>
      <c r="E8186" t="s">
        <v>25</v>
      </c>
      <c r="F8186" t="s">
        <v>27039</v>
      </c>
      <c r="G8186" t="s">
        <v>27040</v>
      </c>
      <c r="H8186" t="s">
        <v>27041</v>
      </c>
    </row>
    <row r="8187" spans="1:8">
      <c r="A8187" t="n">
        <v>8189</v>
      </c>
      <c r="B8187" t="s">
        <v>1</v>
      </c>
      <c r="C8187" s="1" t="n">
        <v>42092.86706018518</v>
      </c>
      <c r="D8187" t="s">
        <v>27042</v>
      </c>
      <c r="E8187" t="s">
        <v>6755</v>
      </c>
      <c r="F8187" t="s">
        <v>25</v>
      </c>
      <c r="G8187" t="s">
        <v>27043</v>
      </c>
      <c r="H8187" t="s">
        <v>27044</v>
      </c>
    </row>
    <row r="8188" spans="1:8">
      <c r="A8188" t="n">
        <v>8190</v>
      </c>
      <c r="B8188" t="s">
        <v>8</v>
      </c>
      <c r="C8188" s="1" t="n">
        <v>39727.56561342593</v>
      </c>
      <c r="D8188" t="s">
        <v>27045</v>
      </c>
      <c r="E8188" t="s">
        <v>1351</v>
      </c>
      <c r="F8188" t="s">
        <v>56</v>
      </c>
      <c r="G8188" t="s">
        <v>27046</v>
      </c>
      <c r="H8188" t="s">
        <v>27047</v>
      </c>
    </row>
    <row r="8189" spans="1:8">
      <c r="A8189" t="n">
        <v>8191</v>
      </c>
      <c r="B8189" t="s">
        <v>8</v>
      </c>
      <c r="C8189" s="1" t="n">
        <v>42370.13483796296</v>
      </c>
      <c r="D8189" t="s">
        <v>27048</v>
      </c>
      <c r="E8189" t="s">
        <v>9597</v>
      </c>
      <c r="F8189" t="s">
        <v>555</v>
      </c>
      <c r="G8189" t="s">
        <v>27049</v>
      </c>
      <c r="H8189" t="s">
        <v>27050</v>
      </c>
    </row>
    <row r="8190" spans="1:8">
      <c r="A8190" t="n">
        <v>8192</v>
      </c>
      <c r="B8190" t="s">
        <v>8</v>
      </c>
      <c r="C8190" s="1" t="n">
        <v>42312.64609953704</v>
      </c>
      <c r="D8190" t="s">
        <v>27051</v>
      </c>
      <c r="E8190" t="s">
        <v>27052</v>
      </c>
      <c r="F8190" t="s">
        <v>27053</v>
      </c>
      <c r="G8190" t="s">
        <v>27054</v>
      </c>
      <c r="H8190" t="s">
        <v>27055</v>
      </c>
    </row>
    <row r="8191" spans="1:8">
      <c r="A8191" t="n">
        <v>8193</v>
      </c>
      <c r="B8191" t="s">
        <v>8</v>
      </c>
      <c r="C8191" s="1" t="n">
        <v>39673.79067129629</v>
      </c>
      <c r="D8191" t="s">
        <v>27056</v>
      </c>
      <c r="E8191" t="s">
        <v>27057</v>
      </c>
      <c r="F8191" t="s">
        <v>56</v>
      </c>
      <c r="G8191" t="s">
        <v>27058</v>
      </c>
      <c r="H8191" t="s">
        <v>27059</v>
      </c>
    </row>
    <row r="8192" spans="1:8">
      <c r="A8192" t="n">
        <v>8194</v>
      </c>
      <c r="B8192" t="s">
        <v>8</v>
      </c>
      <c r="C8192" s="1" t="n">
        <v>39762.9894212963</v>
      </c>
      <c r="D8192" t="s">
        <v>27060</v>
      </c>
      <c r="E8192" t="s">
        <v>1808</v>
      </c>
      <c r="F8192" t="s">
        <v>27061</v>
      </c>
      <c r="G8192" t="s">
        <v>27062</v>
      </c>
      <c r="H8192" t="s">
        <v>27063</v>
      </c>
    </row>
    <row r="8193" spans="1:8">
      <c r="A8193" t="n">
        <v>8195</v>
      </c>
      <c r="B8193" t="s">
        <v>1</v>
      </c>
      <c r="C8193" s="1" t="n">
        <v>42133.63253472222</v>
      </c>
      <c r="D8193" t="s">
        <v>27064</v>
      </c>
      <c r="E8193" t="s">
        <v>1238</v>
      </c>
      <c r="F8193" t="s">
        <v>27065</v>
      </c>
      <c r="G8193" t="s">
        <v>27066</v>
      </c>
      <c r="H8193" t="s">
        <v>27067</v>
      </c>
    </row>
    <row r="8194" spans="1:8">
      <c r="A8194" t="n">
        <v>8196</v>
      </c>
      <c r="B8194" t="s">
        <v>8</v>
      </c>
      <c r="C8194" s="1" t="n">
        <v>39762.89822916667</v>
      </c>
      <c r="D8194" t="s">
        <v>27068</v>
      </c>
      <c r="E8194" t="s">
        <v>10630</v>
      </c>
      <c r="F8194" t="s">
        <v>27069</v>
      </c>
      <c r="G8194" t="s">
        <v>27070</v>
      </c>
      <c r="H8194" t="s">
        <v>27071</v>
      </c>
    </row>
    <row r="8195" spans="1:8">
      <c r="A8195" t="n">
        <v>8197</v>
      </c>
      <c r="B8195" t="s">
        <v>1</v>
      </c>
      <c r="C8195" s="1" t="n">
        <v>42312.88175925926</v>
      </c>
      <c r="D8195" t="s">
        <v>27072</v>
      </c>
      <c r="E8195" t="s">
        <v>429</v>
      </c>
      <c r="F8195" t="s">
        <v>27073</v>
      </c>
      <c r="G8195" t="s">
        <v>27074</v>
      </c>
      <c r="H8195" t="s">
        <v>27075</v>
      </c>
    </row>
    <row r="8196" spans="1:8">
      <c r="A8196" t="n">
        <v>8198</v>
      </c>
      <c r="B8196" t="s">
        <v>8</v>
      </c>
      <c r="C8196" s="1" t="n">
        <v>39765.18508101852</v>
      </c>
      <c r="D8196" t="s">
        <v>27076</v>
      </c>
      <c r="E8196" t="s">
        <v>2723</v>
      </c>
      <c r="F8196" t="s">
        <v>56</v>
      </c>
      <c r="G8196" t="s">
        <v>2724</v>
      </c>
      <c r="H8196" t="s">
        <v>27077</v>
      </c>
    </row>
    <row r="8197" spans="1:8">
      <c r="A8197" t="n">
        <v>8199</v>
      </c>
      <c r="B8197" t="s">
        <v>1</v>
      </c>
      <c r="C8197" s="1" t="n">
        <v>42071.21269675926</v>
      </c>
      <c r="D8197" t="s">
        <v>27078</v>
      </c>
      <c r="E8197" t="s">
        <v>1238</v>
      </c>
      <c r="F8197" t="s">
        <v>25</v>
      </c>
      <c r="G8197" t="s">
        <v>27079</v>
      </c>
      <c r="H8197" t="s">
        <v>27080</v>
      </c>
    </row>
    <row r="8198" spans="1:8">
      <c r="A8198" t="n">
        <v>8200</v>
      </c>
      <c r="B8198" t="s">
        <v>1</v>
      </c>
      <c r="C8198" s="1" t="n">
        <v>42348.02546296296</v>
      </c>
      <c r="D8198" t="s">
        <v>27081</v>
      </c>
      <c r="E8198" t="s">
        <v>348</v>
      </c>
      <c r="F8198" t="s">
        <v>25</v>
      </c>
      <c r="G8198" t="s">
        <v>27082</v>
      </c>
      <c r="H8198" t="s">
        <v>27083</v>
      </c>
    </row>
    <row r="8199" spans="1:8">
      <c r="A8199" t="n">
        <v>8201</v>
      </c>
      <c r="B8199" t="s">
        <v>8</v>
      </c>
      <c r="C8199" s="1" t="n">
        <v>40056.60951388889</v>
      </c>
      <c r="D8199" t="s">
        <v>27084</v>
      </c>
      <c r="E8199" t="s">
        <v>1112</v>
      </c>
      <c r="F8199" t="s">
        <v>11</v>
      </c>
      <c r="G8199" t="s">
        <v>27085</v>
      </c>
      <c r="H8199" t="s">
        <v>27086</v>
      </c>
    </row>
    <row r="8200" spans="1:8">
      <c r="A8200" t="n">
        <v>8202</v>
      </c>
      <c r="B8200" t="s">
        <v>8</v>
      </c>
      <c r="C8200" s="1" t="n">
        <v>42052.988125</v>
      </c>
      <c r="D8200" t="s">
        <v>27087</v>
      </c>
      <c r="E8200" t="s">
        <v>25</v>
      </c>
      <c r="F8200" t="s">
        <v>2099</v>
      </c>
      <c r="G8200" t="s">
        <v>16462</v>
      </c>
      <c r="H8200" t="s">
        <v>27088</v>
      </c>
    </row>
    <row r="8201" spans="1:8">
      <c r="A8201" t="n">
        <v>8203</v>
      </c>
      <c r="B8201" t="s">
        <v>8</v>
      </c>
      <c r="C8201" s="1" t="n">
        <v>42068.91370370371</v>
      </c>
      <c r="D8201" t="s">
        <v>27089</v>
      </c>
      <c r="E8201" t="s">
        <v>27090</v>
      </c>
      <c r="F8201" t="s">
        <v>25</v>
      </c>
      <c r="G8201" t="s">
        <v>27091</v>
      </c>
      <c r="H8201" t="s">
        <v>27092</v>
      </c>
    </row>
    <row r="8202" spans="1:8">
      <c r="A8202" t="n">
        <v>8204</v>
      </c>
      <c r="B8202" t="s">
        <v>8</v>
      </c>
      <c r="C8202" s="1" t="n">
        <v>41947.65625</v>
      </c>
      <c r="D8202" t="s">
        <v>27093</v>
      </c>
      <c r="E8202" t="s">
        <v>3770</v>
      </c>
      <c r="F8202" t="s">
        <v>555</v>
      </c>
      <c r="G8202" t="s">
        <v>27094</v>
      </c>
      <c r="H8202" t="s">
        <v>27095</v>
      </c>
    </row>
    <row r="8203" spans="1:8">
      <c r="A8203" t="n">
        <v>8205</v>
      </c>
      <c r="B8203" t="s">
        <v>8</v>
      </c>
      <c r="C8203" s="1" t="n">
        <v>42069.0422337963</v>
      </c>
      <c r="D8203" t="s">
        <v>27096</v>
      </c>
      <c r="E8203" t="s">
        <v>25</v>
      </c>
      <c r="F8203" t="s">
        <v>27097</v>
      </c>
      <c r="G8203" t="s">
        <v>7849</v>
      </c>
      <c r="H8203" t="s">
        <v>27098</v>
      </c>
    </row>
    <row r="8204" spans="1:8">
      <c r="A8204" t="n">
        <v>8206</v>
      </c>
      <c r="B8204" t="s">
        <v>8</v>
      </c>
      <c r="C8204" s="1" t="n">
        <v>39605.86879629629</v>
      </c>
      <c r="D8204" t="s">
        <v>27099</v>
      </c>
      <c r="E8204" t="s">
        <v>27100</v>
      </c>
      <c r="F8204" t="s">
        <v>20</v>
      </c>
      <c r="G8204" t="s">
        <v>27101</v>
      </c>
      <c r="H8204" t="s">
        <v>27102</v>
      </c>
    </row>
    <row r="8205" spans="1:8">
      <c r="A8205" t="n">
        <v>8207</v>
      </c>
      <c r="B8205" t="s">
        <v>8</v>
      </c>
      <c r="C8205" s="1" t="n">
        <v>41918.33449074074</v>
      </c>
      <c r="D8205" t="s">
        <v>27103</v>
      </c>
      <c r="E8205" t="s">
        <v>179</v>
      </c>
      <c r="F8205" t="s">
        <v>25</v>
      </c>
      <c r="G8205" t="s">
        <v>27104</v>
      </c>
      <c r="H8205" t="s">
        <v>27105</v>
      </c>
    </row>
    <row r="8206" spans="1:8">
      <c r="A8206" t="n">
        <v>8208</v>
      </c>
      <c r="B8206" t="s">
        <v>8</v>
      </c>
      <c r="C8206" s="1" t="n">
        <v>41972.20964120371</v>
      </c>
      <c r="D8206" t="s">
        <v>27106</v>
      </c>
      <c r="E8206" t="s">
        <v>27107</v>
      </c>
      <c r="F8206" t="s">
        <v>27108</v>
      </c>
      <c r="G8206" t="s">
        <v>27109</v>
      </c>
      <c r="H8206" t="s">
        <v>27110</v>
      </c>
    </row>
    <row r="8207" spans="1:8">
      <c r="A8207" t="n">
        <v>8209</v>
      </c>
      <c r="B8207" t="s">
        <v>8</v>
      </c>
      <c r="C8207" s="1" t="n">
        <v>42279.00305555556</v>
      </c>
      <c r="D8207" t="s">
        <v>27111</v>
      </c>
      <c r="E8207" t="s">
        <v>27112</v>
      </c>
      <c r="F8207" t="s">
        <v>18193</v>
      </c>
      <c r="G8207" t="s">
        <v>7647</v>
      </c>
      <c r="H8207" t="s">
        <v>27113</v>
      </c>
    </row>
    <row r="8208" spans="1:8">
      <c r="A8208" t="n">
        <v>8210</v>
      </c>
      <c r="B8208" t="s">
        <v>1</v>
      </c>
      <c r="C8208" s="1" t="n">
        <v>42079.78587962963</v>
      </c>
      <c r="D8208" t="s">
        <v>27114</v>
      </c>
      <c r="E8208" t="s">
        <v>27115</v>
      </c>
      <c r="F8208" t="s">
        <v>27116</v>
      </c>
      <c r="G8208" t="s">
        <v>27117</v>
      </c>
      <c r="H8208" t="s">
        <v>27118</v>
      </c>
    </row>
    <row r="8209" spans="1:8">
      <c r="A8209" t="n">
        <v>8211</v>
      </c>
      <c r="B8209" t="s">
        <v>8</v>
      </c>
      <c r="C8209" s="1" t="n">
        <v>42272.84577546296</v>
      </c>
      <c r="D8209" t="s">
        <v>27119</v>
      </c>
      <c r="E8209" t="s">
        <v>9083</v>
      </c>
      <c r="F8209" t="s">
        <v>14799</v>
      </c>
      <c r="G8209">
        <f>?utf-8?Q?Peter_Mandelson=E2=80=99s_memo_on_how_Labour=E2=80=99s?=
 =?utf-8?Q?_modernisers_lost_their_way_=E2=80=93_and_where_they_g?=
 =?utf-8?Q?o_next?=</f>
        <v/>
      </c>
      <c r="H8209" t="s">
        <v>27120</v>
      </c>
    </row>
    <row r="8210" spans="1:8">
      <c r="A8210" t="n">
        <v>8212</v>
      </c>
      <c r="B8210" t="s">
        <v>8</v>
      </c>
      <c r="C8210" s="1" t="n">
        <v>42377.99901620371</v>
      </c>
      <c r="D8210" t="s">
        <v>27121</v>
      </c>
      <c r="E8210" t="s">
        <v>25</v>
      </c>
      <c r="F8210" t="s">
        <v>16628</v>
      </c>
      <c r="G8210" t="s">
        <v>16629</v>
      </c>
      <c r="H8210" t="s">
        <v>27122</v>
      </c>
    </row>
    <row r="8211" spans="1:8">
      <c r="A8211" t="n">
        <v>8213</v>
      </c>
      <c r="B8211" t="s">
        <v>8</v>
      </c>
      <c r="C8211" s="1" t="n">
        <v>41947.60416666666</v>
      </c>
      <c r="D8211" t="s">
        <v>27123</v>
      </c>
      <c r="E8211" t="s">
        <v>7123</v>
      </c>
      <c r="F8211" t="s">
        <v>4078</v>
      </c>
      <c r="G8211" t="s">
        <v>7124</v>
      </c>
      <c r="H8211" t="s">
        <v>27124</v>
      </c>
    </row>
    <row r="8212" spans="1:8">
      <c r="A8212" t="n">
        <v>8214</v>
      </c>
      <c r="B8212" t="s">
        <v>8</v>
      </c>
      <c r="C8212" s="1" t="n">
        <v>42373.98291666667</v>
      </c>
      <c r="D8212" t="s">
        <v>27125</v>
      </c>
      <c r="E8212" t="s">
        <v>3858</v>
      </c>
      <c r="F8212" t="s">
        <v>56</v>
      </c>
      <c r="G8212" t="s">
        <v>27126</v>
      </c>
      <c r="H8212" t="s">
        <v>27127</v>
      </c>
    </row>
    <row r="8213" spans="1:8">
      <c r="A8213" t="n">
        <v>8215</v>
      </c>
      <c r="B8213" t="s">
        <v>8</v>
      </c>
      <c r="C8213" s="1" t="n">
        <v>41876.70825231481</v>
      </c>
      <c r="D8213" t="s">
        <v>27128</v>
      </c>
      <c r="E8213" t="s">
        <v>27129</v>
      </c>
      <c r="F8213" t="s">
        <v>555</v>
      </c>
      <c r="G8213" t="s">
        <v>27130</v>
      </c>
      <c r="H8213" t="s">
        <v>27131</v>
      </c>
    </row>
    <row r="8214" spans="1:8">
      <c r="A8214" t="n">
        <v>8216</v>
      </c>
      <c r="B8214" t="s">
        <v>8</v>
      </c>
      <c r="C8214" s="1" t="n">
        <v>39729.02038194444</v>
      </c>
      <c r="D8214" t="s">
        <v>27132</v>
      </c>
      <c r="E8214" t="s">
        <v>56</v>
      </c>
      <c r="F8214" t="s">
        <v>56</v>
      </c>
      <c r="G8214" t="s">
        <v>27133</v>
      </c>
      <c r="H8214" t="s">
        <v>27134</v>
      </c>
    </row>
    <row r="8215" spans="1:8">
      <c r="A8215" t="n">
        <v>8217</v>
      </c>
      <c r="B8215" t="s">
        <v>8</v>
      </c>
      <c r="C8215" s="1" t="n">
        <v>39519.89518518518</v>
      </c>
      <c r="D8215" t="s">
        <v>27135</v>
      </c>
      <c r="E8215" t="s">
        <v>15223</v>
      </c>
      <c r="F8215" t="s">
        <v>27136</v>
      </c>
      <c r="G8215" t="s">
        <v>27137</v>
      </c>
      <c r="H8215" t="s">
        <v>27138</v>
      </c>
    </row>
    <row r="8216" spans="1:8">
      <c r="A8216" t="n">
        <v>8218</v>
      </c>
      <c r="B8216" t="s">
        <v>8</v>
      </c>
      <c r="C8216" s="1" t="n">
        <v>41737.81606481481</v>
      </c>
      <c r="D8216" t="s">
        <v>27139</v>
      </c>
      <c r="E8216" t="s">
        <v>6529</v>
      </c>
      <c r="F8216" t="s">
        <v>6203</v>
      </c>
      <c r="G8216" t="s">
        <v>27140</v>
      </c>
      <c r="H8216" t="s">
        <v>27141</v>
      </c>
    </row>
    <row r="8217" spans="1:8">
      <c r="A8217" t="n">
        <v>8219</v>
      </c>
      <c r="B8217" t="s">
        <v>8</v>
      </c>
      <c r="C8217" s="1" t="n">
        <v>39513.59849537037</v>
      </c>
      <c r="D8217" t="s">
        <v>27142</v>
      </c>
      <c r="E8217" t="s">
        <v>27143</v>
      </c>
      <c r="F8217" t="s">
        <v>56</v>
      </c>
      <c r="G8217" t="s">
        <v>27144</v>
      </c>
      <c r="H8217" t="s">
        <v>27145</v>
      </c>
    </row>
    <row r="8218" spans="1:8">
      <c r="A8218" t="n">
        <v>8220</v>
      </c>
      <c r="B8218" t="s">
        <v>1</v>
      </c>
      <c r="C8218" s="1" t="n">
        <v>42220.58761574074</v>
      </c>
      <c r="D8218" t="s">
        <v>27146</v>
      </c>
      <c r="E8218" t="s">
        <v>7844</v>
      </c>
      <c r="F8218" t="s">
        <v>25</v>
      </c>
      <c r="G8218" t="s">
        <v>27147</v>
      </c>
      <c r="H8218" t="s">
        <v>27148</v>
      </c>
    </row>
    <row r="8219" spans="1:8">
      <c r="A8219" t="n">
        <v>8221</v>
      </c>
      <c r="B8219" t="s">
        <v>8</v>
      </c>
      <c r="C8219" s="1" t="n">
        <v>41698.86109953704</v>
      </c>
      <c r="D8219" t="s">
        <v>27149</v>
      </c>
      <c r="E8219" t="s">
        <v>6203</v>
      </c>
      <c r="F8219" t="s">
        <v>25</v>
      </c>
      <c r="G8219" t="s">
        <v>7845</v>
      </c>
      <c r="H8219" t="s">
        <v>27150</v>
      </c>
    </row>
    <row r="8220" spans="1:8">
      <c r="A8220" t="n">
        <v>8222</v>
      </c>
      <c r="B8220" t="s">
        <v>1</v>
      </c>
      <c r="C8220" s="1" t="n">
        <v>41761.50702546296</v>
      </c>
      <c r="D8220" t="s">
        <v>27151</v>
      </c>
      <c r="E8220" t="s">
        <v>6547</v>
      </c>
      <c r="F8220" t="s">
        <v>25</v>
      </c>
      <c r="G8220" t="s">
        <v>27152</v>
      </c>
      <c r="H8220" t="s">
        <v>27153</v>
      </c>
    </row>
    <row r="8221" spans="1:8">
      <c r="A8221" t="n">
        <v>8223</v>
      </c>
      <c r="B8221" t="s">
        <v>8</v>
      </c>
      <c r="C8221" s="1" t="n">
        <v>39768.63747685185</v>
      </c>
      <c r="D8221" t="s">
        <v>27154</v>
      </c>
      <c r="E8221" t="s">
        <v>56</v>
      </c>
      <c r="F8221" t="s">
        <v>11735</v>
      </c>
      <c r="G8221" t="s">
        <v>27155</v>
      </c>
      <c r="H8221" t="s">
        <v>27156</v>
      </c>
    </row>
    <row r="8222" spans="1:8">
      <c r="A8222" t="n">
        <v>8224</v>
      </c>
      <c r="B8222" t="s">
        <v>8</v>
      </c>
      <c r="C8222" s="1" t="n">
        <v>41182.68711805555</v>
      </c>
      <c r="D8222" t="s">
        <v>27157</v>
      </c>
      <c r="E8222" t="s">
        <v>7006</v>
      </c>
      <c r="F8222" t="s">
        <v>56</v>
      </c>
      <c r="G8222" t="s">
        <v>27158</v>
      </c>
      <c r="H8222" t="s">
        <v>27159</v>
      </c>
    </row>
    <row r="8223" spans="1:8">
      <c r="A8223" t="n">
        <v>8225</v>
      </c>
      <c r="B8223" t="s">
        <v>8</v>
      </c>
      <c r="C8223" s="1" t="n">
        <v>41863.78679398148</v>
      </c>
      <c r="D8223" t="s">
        <v>27160</v>
      </c>
      <c r="E8223" t="s">
        <v>6203</v>
      </c>
      <c r="F8223" t="s">
        <v>25</v>
      </c>
      <c r="G8223" t="s">
        <v>27161</v>
      </c>
      <c r="H8223" t="s">
        <v>27162</v>
      </c>
    </row>
    <row r="8224" spans="1:8">
      <c r="A8224" t="n">
        <v>8226</v>
      </c>
      <c r="B8224" t="s">
        <v>1</v>
      </c>
      <c r="C8224" s="1" t="n">
        <v>42380.23535879629</v>
      </c>
      <c r="D8224" t="s">
        <v>27163</v>
      </c>
      <c r="E8224" t="s">
        <v>11931</v>
      </c>
      <c r="F8224" t="s">
        <v>56</v>
      </c>
      <c r="G8224" t="s">
        <v>27164</v>
      </c>
      <c r="H8224" t="s">
        <v>27165</v>
      </c>
    </row>
    <row r="8225" spans="1:8">
      <c r="A8225" t="n">
        <v>8227</v>
      </c>
      <c r="B8225" t="s">
        <v>8</v>
      </c>
      <c r="C8225" s="1" t="n">
        <v>42263.07179398148</v>
      </c>
      <c r="D8225" t="s">
        <v>27166</v>
      </c>
      <c r="E8225" t="s">
        <v>27167</v>
      </c>
      <c r="F8225" t="s">
        <v>52</v>
      </c>
      <c r="G8225" t="s">
        <v>27168</v>
      </c>
      <c r="H8225" t="s">
        <v>27169</v>
      </c>
    </row>
    <row r="8226" spans="1:8">
      <c r="A8226" t="n">
        <v>8228</v>
      </c>
      <c r="B8226" t="s">
        <v>8</v>
      </c>
      <c r="C8226" s="1" t="n">
        <v>41628.62811342593</v>
      </c>
      <c r="D8226" t="s">
        <v>27170</v>
      </c>
      <c r="E8226" t="s">
        <v>9471</v>
      </c>
      <c r="F8226" t="s">
        <v>25</v>
      </c>
      <c r="G8226" t="s">
        <v>27171</v>
      </c>
      <c r="H8226" t="s">
        <v>27172</v>
      </c>
    </row>
    <row r="8227" spans="1:8">
      <c r="A8227" t="n">
        <v>8229</v>
      </c>
      <c r="B8227" t="s">
        <v>1</v>
      </c>
      <c r="C8227" s="1" t="n">
        <v>42419.0340162037</v>
      </c>
      <c r="D8227" t="s">
        <v>27173</v>
      </c>
      <c r="E8227" t="s">
        <v>7222</v>
      </c>
      <c r="F8227" t="s">
        <v>27174</v>
      </c>
      <c r="G8227" t="s">
        <v>27175</v>
      </c>
      <c r="H8227" t="s">
        <v>27176</v>
      </c>
    </row>
    <row r="8228" spans="1:8">
      <c r="A8228" t="n">
        <v>8230</v>
      </c>
      <c r="B8228" t="s">
        <v>8</v>
      </c>
      <c r="C8228" s="1" t="n">
        <v>39735.94334490741</v>
      </c>
      <c r="D8228" t="s">
        <v>27177</v>
      </c>
      <c r="E8228" t="s">
        <v>27178</v>
      </c>
      <c r="F8228" t="s">
        <v>20</v>
      </c>
      <c r="G8228" t="s">
        <v>27179</v>
      </c>
      <c r="H8228" t="s">
        <v>27180</v>
      </c>
    </row>
    <row r="8229" spans="1:8">
      <c r="A8229" t="n">
        <v>8231</v>
      </c>
      <c r="B8229" t="s">
        <v>1</v>
      </c>
      <c r="C8229" s="1" t="n">
        <v>42253.71568287037</v>
      </c>
      <c r="D8229" t="s">
        <v>27181</v>
      </c>
      <c r="E8229" t="s">
        <v>1731</v>
      </c>
      <c r="F8229" t="s">
        <v>6554</v>
      </c>
      <c r="G8229" t="s">
        <v>19196</v>
      </c>
      <c r="H8229" t="s">
        <v>27182</v>
      </c>
    </row>
    <row r="8230" spans="1:8">
      <c r="A8230" t="n">
        <v>8232</v>
      </c>
      <c r="B8230" t="s">
        <v>8</v>
      </c>
      <c r="C8230" s="1" t="n">
        <v>41883.75136574074</v>
      </c>
      <c r="D8230" t="s">
        <v>27183</v>
      </c>
      <c r="E8230" t="s">
        <v>27184</v>
      </c>
      <c r="F8230" t="s">
        <v>555</v>
      </c>
      <c r="G8230" t="s">
        <v>27185</v>
      </c>
      <c r="H8230" t="s">
        <v>27186</v>
      </c>
    </row>
    <row r="8231" spans="1:8">
      <c r="A8231" t="n">
        <v>8233</v>
      </c>
      <c r="B8231" t="s">
        <v>8</v>
      </c>
      <c r="C8231" s="1" t="n">
        <v>39581.68569444444</v>
      </c>
      <c r="D8231" t="s">
        <v>27187</v>
      </c>
      <c r="E8231" t="s">
        <v>6933</v>
      </c>
      <c r="F8231" t="s">
        <v>27188</v>
      </c>
      <c r="G8231" t="s">
        <v>27189</v>
      </c>
      <c r="H8231" t="s">
        <v>27190</v>
      </c>
    </row>
    <row r="8232" spans="1:8">
      <c r="A8232" t="n">
        <v>8234</v>
      </c>
      <c r="B8232" t="s">
        <v>8</v>
      </c>
      <c r="C8232" s="1" t="n">
        <v>40892.79212962963</v>
      </c>
      <c r="D8232" t="s">
        <v>27191</v>
      </c>
      <c r="E8232" t="s">
        <v>9414</v>
      </c>
      <c r="F8232" t="s">
        <v>25</v>
      </c>
      <c r="G8232" t="s">
        <v>27192</v>
      </c>
      <c r="H8232" t="s">
        <v>27193</v>
      </c>
    </row>
    <row r="8233" spans="1:8">
      <c r="A8233" t="n">
        <v>8235</v>
      </c>
      <c r="B8233" t="s">
        <v>8</v>
      </c>
      <c r="C8233" s="1" t="n">
        <v>40945.66108796297</v>
      </c>
      <c r="D8233" t="s">
        <v>27194</v>
      </c>
      <c r="E8233" t="s">
        <v>26531</v>
      </c>
      <c r="F8233" t="s">
        <v>27195</v>
      </c>
      <c r="G8233" t="s">
        <v>27196</v>
      </c>
      <c r="H8233" t="s">
        <v>27197</v>
      </c>
    </row>
    <row r="8234" spans="1:8">
      <c r="A8234" t="n">
        <v>8236</v>
      </c>
      <c r="B8234" t="s">
        <v>8</v>
      </c>
      <c r="C8234" s="1" t="n">
        <v>40472.80650462963</v>
      </c>
      <c r="D8234" t="s">
        <v>27198</v>
      </c>
      <c r="E8234" t="s">
        <v>15205</v>
      </c>
      <c r="F8234" t="s">
        <v>56</v>
      </c>
      <c r="G8234" t="s">
        <v>27199</v>
      </c>
      <c r="H8234" t="s">
        <v>27200</v>
      </c>
    </row>
    <row r="8235" spans="1:8">
      <c r="A8235" t="n">
        <v>8237</v>
      </c>
      <c r="B8235" t="s">
        <v>8</v>
      </c>
      <c r="C8235" s="1" t="n">
        <v>41864.90241898148</v>
      </c>
      <c r="D8235" t="s">
        <v>27201</v>
      </c>
      <c r="E8235" t="s">
        <v>27202</v>
      </c>
      <c r="F8235" t="s">
        <v>555</v>
      </c>
      <c r="G8235" t="s">
        <v>27203</v>
      </c>
      <c r="H8235" t="s">
        <v>27204</v>
      </c>
    </row>
    <row r="8236" spans="1:8">
      <c r="A8236" t="n">
        <v>8238</v>
      </c>
      <c r="B8236" t="s">
        <v>8</v>
      </c>
      <c r="C8236" s="1" t="n">
        <v>42319.00513888889</v>
      </c>
      <c r="D8236" t="s">
        <v>27205</v>
      </c>
      <c r="E8236" t="s">
        <v>23982</v>
      </c>
      <c r="F8236" t="s">
        <v>555</v>
      </c>
      <c r="G8236" t="s">
        <v>27206</v>
      </c>
      <c r="H8236" t="s">
        <v>27207</v>
      </c>
    </row>
    <row r="8237" spans="1:8">
      <c r="A8237" t="n">
        <v>8239</v>
      </c>
      <c r="B8237" t="s">
        <v>8</v>
      </c>
      <c r="C8237" s="1" t="n">
        <v>39629.59928240741</v>
      </c>
      <c r="D8237" t="s">
        <v>27208</v>
      </c>
      <c r="E8237" t="s">
        <v>3272</v>
      </c>
      <c r="F8237" t="s">
        <v>20</v>
      </c>
      <c r="G8237" t="s">
        <v>27209</v>
      </c>
      <c r="H8237" t="s">
        <v>27210</v>
      </c>
    </row>
    <row r="8238" spans="1:8">
      <c r="A8238" t="n">
        <v>8240</v>
      </c>
      <c r="B8238" t="s">
        <v>1</v>
      </c>
      <c r="C8238" s="1" t="n">
        <v>42220.99430555556</v>
      </c>
      <c r="D8238" t="s">
        <v>27211</v>
      </c>
      <c r="E8238" t="s">
        <v>6554</v>
      </c>
      <c r="F8238" t="s">
        <v>132</v>
      </c>
      <c r="G8238" t="s">
        <v>27212</v>
      </c>
      <c r="H8238" t="s">
        <v>27213</v>
      </c>
    </row>
    <row r="8239" spans="1:8">
      <c r="A8239" t="n">
        <v>8241</v>
      </c>
      <c r="B8239" t="s">
        <v>8</v>
      </c>
      <c r="C8239" s="1" t="n">
        <v>40849.64159722222</v>
      </c>
      <c r="D8239" t="s">
        <v>27214</v>
      </c>
      <c r="E8239" t="s">
        <v>2983</v>
      </c>
      <c r="F8239" t="s">
        <v>27215</v>
      </c>
      <c r="G8239" t="s">
        <v>27216</v>
      </c>
      <c r="H8239" t="s">
        <v>27217</v>
      </c>
    </row>
    <row r="8240" spans="1:8">
      <c r="A8240" t="n">
        <v>8242</v>
      </c>
      <c r="B8240" t="s">
        <v>8</v>
      </c>
      <c r="C8240" s="1" t="n">
        <v>42174.77880787037</v>
      </c>
      <c r="D8240" t="s">
        <v>27218</v>
      </c>
      <c r="E8240" t="s">
        <v>27219</v>
      </c>
      <c r="F8240" t="s">
        <v>27220</v>
      </c>
      <c r="G8240" t="s">
        <v>27221</v>
      </c>
      <c r="H8240" t="s">
        <v>27222</v>
      </c>
    </row>
    <row r="8241" spans="1:8">
      <c r="A8241" t="n">
        <v>8243</v>
      </c>
      <c r="B8241" t="s">
        <v>8</v>
      </c>
      <c r="C8241" s="1" t="n">
        <v>42398.09151620371</v>
      </c>
      <c r="D8241" t="s">
        <v>27223</v>
      </c>
      <c r="E8241" t="s">
        <v>25</v>
      </c>
      <c r="F8241" t="s">
        <v>11274</v>
      </c>
      <c r="G8241" t="s">
        <v>27224</v>
      </c>
      <c r="H8241" t="s">
        <v>27225</v>
      </c>
    </row>
    <row r="8242" spans="1:8">
      <c r="A8242" t="n">
        <v>8244</v>
      </c>
      <c r="B8242" t="s">
        <v>8</v>
      </c>
      <c r="C8242" s="1" t="n">
        <v>40147.6875462963</v>
      </c>
      <c r="D8242" t="s">
        <v>27226</v>
      </c>
      <c r="E8242" t="s">
        <v>5662</v>
      </c>
      <c r="F8242" t="s">
        <v>283</v>
      </c>
      <c r="G8242" t="s">
        <v>27227</v>
      </c>
      <c r="H8242" t="s">
        <v>27228</v>
      </c>
    </row>
    <row r="8243" spans="1:8">
      <c r="A8243" t="n">
        <v>8245</v>
      </c>
      <c r="B8243" t="s">
        <v>8</v>
      </c>
      <c r="C8243" s="1" t="n">
        <v>42423.01111111111</v>
      </c>
      <c r="D8243" t="s">
        <v>27229</v>
      </c>
      <c r="E8243" t="s">
        <v>23982</v>
      </c>
      <c r="F8243" t="s">
        <v>555</v>
      </c>
      <c r="G8243" t="s">
        <v>27230</v>
      </c>
      <c r="H8243" t="s">
        <v>27231</v>
      </c>
    </row>
    <row r="8244" spans="1:8">
      <c r="A8244" t="n">
        <v>8246</v>
      </c>
      <c r="B8244" t="s">
        <v>8</v>
      </c>
      <c r="C8244" s="1" t="n">
        <v>42429.82793981482</v>
      </c>
      <c r="D8244" t="s">
        <v>27232</v>
      </c>
      <c r="E8244" t="s">
        <v>14763</v>
      </c>
      <c r="F8244" t="s">
        <v>4078</v>
      </c>
      <c r="G8244" t="s">
        <v>27233</v>
      </c>
      <c r="H8244" t="s">
        <v>27234</v>
      </c>
    </row>
    <row r="8245" spans="1:8">
      <c r="A8245" t="n">
        <v>8247</v>
      </c>
      <c r="B8245" t="s">
        <v>8</v>
      </c>
      <c r="C8245" s="1" t="n">
        <v>39826.07078703704</v>
      </c>
      <c r="D8245" t="s">
        <v>27235</v>
      </c>
      <c r="E8245" t="s">
        <v>7926</v>
      </c>
      <c r="F8245" t="s">
        <v>27236</v>
      </c>
      <c r="G8245" t="s">
        <v>27237</v>
      </c>
      <c r="H8245" t="s">
        <v>27238</v>
      </c>
    </row>
    <row r="8246" spans="1:8">
      <c r="A8246" t="n">
        <v>8248</v>
      </c>
      <c r="B8246" t="s">
        <v>8</v>
      </c>
      <c r="C8246" s="1" t="n">
        <v>42178.05104166667</v>
      </c>
      <c r="D8246" t="s">
        <v>27239</v>
      </c>
      <c r="E8246" t="s">
        <v>30</v>
      </c>
      <c r="F8246" t="s">
        <v>394</v>
      </c>
      <c r="G8246" t="s">
        <v>27240</v>
      </c>
      <c r="H8246" t="s">
        <v>27241</v>
      </c>
    </row>
    <row r="8247" spans="1:8">
      <c r="A8247" t="n">
        <v>8249</v>
      </c>
      <c r="B8247" t="s">
        <v>8</v>
      </c>
      <c r="C8247" s="1" t="n">
        <v>42269.6768287037</v>
      </c>
      <c r="D8247" t="s">
        <v>27242</v>
      </c>
      <c r="E8247" t="s">
        <v>27243</v>
      </c>
      <c r="F8247" t="s">
        <v>100</v>
      </c>
      <c r="G8247" t="s">
        <v>27244</v>
      </c>
      <c r="H8247" t="s">
        <v>27245</v>
      </c>
    </row>
    <row r="8248" spans="1:8">
      <c r="A8248" t="n">
        <v>8250</v>
      </c>
      <c r="B8248" t="s">
        <v>8</v>
      </c>
      <c r="C8248" s="1" t="n">
        <v>42258.50967592592</v>
      </c>
      <c r="D8248" t="s">
        <v>27246</v>
      </c>
      <c r="E8248" t="s">
        <v>27247</v>
      </c>
      <c r="F8248" t="s">
        <v>27248</v>
      </c>
      <c r="G8248" t="s">
        <v>27249</v>
      </c>
      <c r="H8248" t="s">
        <v>27250</v>
      </c>
    </row>
    <row r="8249" spans="1:8">
      <c r="A8249" t="n">
        <v>8251</v>
      </c>
      <c r="B8249" t="s">
        <v>8</v>
      </c>
      <c r="C8249" s="1" t="n">
        <v>42441.09388888889</v>
      </c>
      <c r="D8249" t="s">
        <v>27251</v>
      </c>
      <c r="E8249" t="s">
        <v>13819</v>
      </c>
      <c r="F8249" t="s">
        <v>1677</v>
      </c>
      <c r="G8249" t="s">
        <v>16968</v>
      </c>
      <c r="H8249" t="s">
        <v>27252</v>
      </c>
    </row>
    <row r="8250" spans="1:8">
      <c r="A8250" t="n">
        <v>8252</v>
      </c>
      <c r="B8250" t="s">
        <v>8</v>
      </c>
      <c r="C8250" s="1" t="n">
        <v>39727.65387731481</v>
      </c>
      <c r="D8250" t="s">
        <v>27253</v>
      </c>
      <c r="E8250" t="s">
        <v>376</v>
      </c>
      <c r="F8250" t="s">
        <v>27254</v>
      </c>
      <c r="G8250" t="s">
        <v>27255</v>
      </c>
      <c r="H8250" t="s">
        <v>27256</v>
      </c>
    </row>
    <row r="8251" spans="1:8">
      <c r="A8251" t="n">
        <v>8253</v>
      </c>
      <c r="B8251" t="s">
        <v>8</v>
      </c>
      <c r="C8251" s="1" t="n">
        <v>39584.64704861111</v>
      </c>
      <c r="D8251" t="s">
        <v>27257</v>
      </c>
      <c r="E8251" t="s">
        <v>25014</v>
      </c>
      <c r="F8251" t="s">
        <v>20</v>
      </c>
      <c r="G8251" t="s">
        <v>27258</v>
      </c>
      <c r="H8251" t="s">
        <v>27259</v>
      </c>
    </row>
    <row r="8252" spans="1:8">
      <c r="A8252" t="n">
        <v>8254</v>
      </c>
      <c r="B8252" t="s">
        <v>8</v>
      </c>
      <c r="C8252" s="1" t="n">
        <v>40850.8566087963</v>
      </c>
      <c r="D8252" t="s">
        <v>27260</v>
      </c>
      <c r="E8252" t="s">
        <v>26531</v>
      </c>
      <c r="F8252" t="s">
        <v>27261</v>
      </c>
      <c r="G8252" t="s">
        <v>27262</v>
      </c>
      <c r="H8252" t="s">
        <v>27263</v>
      </c>
    </row>
    <row r="8253" spans="1:8">
      <c r="A8253" t="n">
        <v>8255</v>
      </c>
      <c r="B8253" t="s">
        <v>8</v>
      </c>
      <c r="C8253" s="1" t="n">
        <v>42066.86684027778</v>
      </c>
      <c r="D8253" t="s">
        <v>27264</v>
      </c>
      <c r="E8253" t="s">
        <v>7024</v>
      </c>
      <c r="F8253" t="s">
        <v>27265</v>
      </c>
      <c r="G8253" t="s">
        <v>10412</v>
      </c>
      <c r="H8253" t="s">
        <v>27266</v>
      </c>
    </row>
    <row r="8254" spans="1:8">
      <c r="A8254" t="n">
        <v>8256</v>
      </c>
      <c r="B8254" t="s">
        <v>8</v>
      </c>
      <c r="C8254" s="1" t="n">
        <v>42049.07668981481</v>
      </c>
      <c r="D8254" t="s">
        <v>27267</v>
      </c>
      <c r="E8254" t="s">
        <v>10746</v>
      </c>
      <c r="F8254" t="s">
        <v>25</v>
      </c>
      <c r="G8254" t="s">
        <v>10747</v>
      </c>
      <c r="H8254" t="s">
        <v>27268</v>
      </c>
    </row>
    <row r="8255" spans="1:8">
      <c r="A8255" t="n">
        <v>8257</v>
      </c>
      <c r="B8255" t="s">
        <v>8</v>
      </c>
      <c r="C8255" s="1" t="n">
        <v>40338.96938657408</v>
      </c>
      <c r="D8255" t="s">
        <v>27269</v>
      </c>
      <c r="E8255" t="s">
        <v>2467</v>
      </c>
      <c r="F8255" t="s">
        <v>283</v>
      </c>
      <c r="G8255" t="s">
        <v>27270</v>
      </c>
      <c r="H8255" t="s">
        <v>27271</v>
      </c>
    </row>
    <row r="8256" spans="1:8">
      <c r="A8256" t="n">
        <v>8258</v>
      </c>
      <c r="B8256" t="s">
        <v>8</v>
      </c>
      <c r="C8256" s="1" t="n">
        <v>39727.64174768519</v>
      </c>
      <c r="D8256" t="s">
        <v>27272</v>
      </c>
      <c r="E8256" t="s">
        <v>477</v>
      </c>
      <c r="F8256" t="s">
        <v>376</v>
      </c>
      <c r="G8256" t="s">
        <v>27273</v>
      </c>
      <c r="H8256" t="s">
        <v>27274</v>
      </c>
    </row>
    <row r="8257" spans="1:8">
      <c r="A8257" t="n">
        <v>8259</v>
      </c>
      <c r="B8257" t="s">
        <v>1</v>
      </c>
      <c r="C8257" s="1" t="n">
        <v>42322.70983796296</v>
      </c>
      <c r="D8257" t="s">
        <v>27275</v>
      </c>
      <c r="E8257" t="s">
        <v>4012</v>
      </c>
      <c r="F8257" t="s">
        <v>6913</v>
      </c>
      <c r="G8257" t="s">
        <v>27276</v>
      </c>
      <c r="H8257" t="s">
        <v>27277</v>
      </c>
    </row>
    <row r="8258" spans="1:8">
      <c r="A8258" t="n">
        <v>8260</v>
      </c>
      <c r="B8258" t="s">
        <v>8</v>
      </c>
      <c r="C8258" s="1" t="n">
        <v>42445.23532407408</v>
      </c>
      <c r="D8258" t="s">
        <v>27278</v>
      </c>
      <c r="E8258" t="s">
        <v>25</v>
      </c>
      <c r="F8258" t="s">
        <v>16994</v>
      </c>
      <c r="G8258" t="s">
        <v>27279</v>
      </c>
      <c r="H8258" t="s">
        <v>27280</v>
      </c>
    </row>
    <row r="8259" spans="1:8">
      <c r="A8259" t="n">
        <v>8261</v>
      </c>
      <c r="B8259" t="s">
        <v>8</v>
      </c>
      <c r="C8259" s="1" t="n">
        <v>39588.67356481482</v>
      </c>
      <c r="D8259" t="s">
        <v>27281</v>
      </c>
      <c r="E8259" t="s">
        <v>27282</v>
      </c>
      <c r="F8259" t="s">
        <v>56</v>
      </c>
      <c r="G8259" t="s">
        <v>27283</v>
      </c>
      <c r="H8259" t="s">
        <v>27284</v>
      </c>
    </row>
    <row r="8260" spans="1:8">
      <c r="A8260" t="n">
        <v>8262</v>
      </c>
      <c r="B8260" t="s">
        <v>1</v>
      </c>
      <c r="C8260" s="1" t="n">
        <v>42179.77739583333</v>
      </c>
      <c r="D8260" t="s">
        <v>27285</v>
      </c>
      <c r="E8260" t="s">
        <v>27286</v>
      </c>
      <c r="F8260" t="s">
        <v>56</v>
      </c>
      <c r="G8260" t="s">
        <v>27287</v>
      </c>
      <c r="H8260" t="s">
        <v>27288</v>
      </c>
    </row>
    <row r="8261" spans="1:8">
      <c r="A8261" t="n">
        <v>8263</v>
      </c>
      <c r="B8261" t="s">
        <v>8</v>
      </c>
      <c r="C8261" s="1" t="n">
        <v>40205.08560185185</v>
      </c>
      <c r="D8261" t="s">
        <v>27289</v>
      </c>
      <c r="E8261" t="s">
        <v>1561</v>
      </c>
      <c r="F8261" t="s">
        <v>27290</v>
      </c>
      <c r="G8261" t="s">
        <v>27291</v>
      </c>
      <c r="H8261" t="s">
        <v>27292</v>
      </c>
    </row>
    <row r="8262" spans="1:8">
      <c r="A8262" t="n">
        <v>8264</v>
      </c>
      <c r="B8262" t="s">
        <v>8</v>
      </c>
      <c r="C8262" s="1" t="n">
        <v>39630.80945601852</v>
      </c>
      <c r="D8262" t="s">
        <v>27293</v>
      </c>
      <c r="E8262" t="s">
        <v>27294</v>
      </c>
      <c r="F8262" t="s">
        <v>6854</v>
      </c>
      <c r="G8262" t="s">
        <v>27295</v>
      </c>
      <c r="H8262" t="s">
        <v>27296</v>
      </c>
    </row>
    <row r="8263" spans="1:8">
      <c r="A8263" t="n">
        <v>8265</v>
      </c>
      <c r="B8263" t="s">
        <v>8</v>
      </c>
      <c r="C8263" s="1" t="n">
        <v>42040.4502199074</v>
      </c>
      <c r="D8263" t="s">
        <v>27297</v>
      </c>
      <c r="E8263" t="s">
        <v>25</v>
      </c>
      <c r="F8263" t="s">
        <v>6755</v>
      </c>
      <c r="G8263" t="s">
        <v>27298</v>
      </c>
      <c r="H8263" t="s">
        <v>27299</v>
      </c>
    </row>
    <row r="8264" spans="1:8">
      <c r="A8264" t="n">
        <v>8266</v>
      </c>
      <c r="B8264" t="s">
        <v>8</v>
      </c>
      <c r="C8264" s="1" t="n">
        <v>42207.58461805555</v>
      </c>
      <c r="D8264" t="s">
        <v>27300</v>
      </c>
      <c r="E8264" t="s">
        <v>27301</v>
      </c>
      <c r="F8264" t="s">
        <v>27302</v>
      </c>
      <c r="G8264" t="s">
        <v>27303</v>
      </c>
      <c r="H8264" t="s">
        <v>27304</v>
      </c>
    </row>
    <row r="8265" spans="1:8">
      <c r="A8265" t="n">
        <v>8267</v>
      </c>
      <c r="B8265" t="s">
        <v>8</v>
      </c>
      <c r="C8265" s="1" t="n">
        <v>39757.62302083334</v>
      </c>
      <c r="D8265" t="s">
        <v>27305</v>
      </c>
      <c r="E8265" t="s">
        <v>6543</v>
      </c>
      <c r="F8265" t="s">
        <v>27306</v>
      </c>
      <c r="G8265" t="s">
        <v>27307</v>
      </c>
      <c r="H8265" t="s">
        <v>27308</v>
      </c>
    </row>
    <row r="8266" spans="1:8">
      <c r="A8266" t="n">
        <v>8268</v>
      </c>
      <c r="B8266" t="s">
        <v>8</v>
      </c>
      <c r="C8266" s="1" t="n">
        <v>42205.14094907408</v>
      </c>
      <c r="D8266" t="s">
        <v>27309</v>
      </c>
      <c r="E8266" t="s">
        <v>1731</v>
      </c>
      <c r="F8266" t="s">
        <v>8235</v>
      </c>
      <c r="G8266" t="s">
        <v>8236</v>
      </c>
      <c r="H8266" t="s">
        <v>27310</v>
      </c>
    </row>
    <row r="8267" spans="1:8">
      <c r="A8267" t="n">
        <v>8269</v>
      </c>
      <c r="B8267" t="s">
        <v>8</v>
      </c>
      <c r="C8267" s="1" t="n">
        <v>40298.62270833334</v>
      </c>
      <c r="D8267" t="s">
        <v>27311</v>
      </c>
      <c r="E8267" t="s">
        <v>6828</v>
      </c>
      <c r="F8267" t="s">
        <v>56</v>
      </c>
      <c r="G8267" t="s">
        <v>27312</v>
      </c>
      <c r="H8267" t="s">
        <v>27313</v>
      </c>
    </row>
    <row r="8268" spans="1:8">
      <c r="A8268" t="n">
        <v>8270</v>
      </c>
      <c r="B8268" t="s">
        <v>1</v>
      </c>
      <c r="C8268" s="1" t="n">
        <v>42325.79782407408</v>
      </c>
      <c r="D8268" t="s">
        <v>27314</v>
      </c>
      <c r="E8268" t="s">
        <v>9189</v>
      </c>
      <c r="F8268" t="s">
        <v>25</v>
      </c>
      <c r="G8268" t="s">
        <v>9190</v>
      </c>
      <c r="H8268" t="s">
        <v>27315</v>
      </c>
    </row>
    <row r="8269" spans="1:8">
      <c r="A8269" t="n">
        <v>8271</v>
      </c>
      <c r="B8269" t="s">
        <v>8</v>
      </c>
      <c r="C8269" s="1" t="n">
        <v>42290.68952546296</v>
      </c>
      <c r="D8269" t="s">
        <v>27316</v>
      </c>
      <c r="E8269" t="s">
        <v>25</v>
      </c>
      <c r="F8269" t="s">
        <v>348</v>
      </c>
      <c r="G8269" t="s">
        <v>27317</v>
      </c>
      <c r="H8269" t="s">
        <v>27318</v>
      </c>
    </row>
    <row r="8270" spans="1:8">
      <c r="A8270" t="n">
        <v>8272</v>
      </c>
      <c r="B8270" t="s">
        <v>8</v>
      </c>
      <c r="C8270" s="1" t="n">
        <v>39416.11488425926</v>
      </c>
      <c r="D8270" t="s">
        <v>27319</v>
      </c>
      <c r="E8270" t="s">
        <v>14328</v>
      </c>
      <c r="F8270" t="s">
        <v>387</v>
      </c>
      <c r="G8270" t="s">
        <v>27320</v>
      </c>
      <c r="H8270" t="s">
        <v>27321</v>
      </c>
    </row>
    <row r="8271" spans="1:8">
      <c r="A8271" t="n">
        <v>8273</v>
      </c>
      <c r="B8271" t="s">
        <v>8</v>
      </c>
      <c r="C8271" s="1" t="n">
        <v>41673.96052083333</v>
      </c>
      <c r="D8271" t="s">
        <v>27322</v>
      </c>
      <c r="E8271" t="s">
        <v>27323</v>
      </c>
      <c r="F8271" t="s">
        <v>27324</v>
      </c>
      <c r="G8271" t="s">
        <v>27325</v>
      </c>
      <c r="H8271" t="s">
        <v>27326</v>
      </c>
    </row>
    <row r="8272" spans="1:8">
      <c r="A8272" t="n">
        <v>8274</v>
      </c>
      <c r="B8272" t="s">
        <v>8</v>
      </c>
      <c r="C8272" s="1" t="n">
        <v>42223.76872685185</v>
      </c>
      <c r="D8272" t="s">
        <v>27327</v>
      </c>
      <c r="E8272" t="s">
        <v>12787</v>
      </c>
      <c r="F8272" t="s">
        <v>6619</v>
      </c>
      <c r="G8272" t="s">
        <v>27328</v>
      </c>
      <c r="H8272" t="s">
        <v>27329</v>
      </c>
    </row>
    <row r="8273" spans="1:8">
      <c r="A8273" t="n">
        <v>8275</v>
      </c>
      <c r="B8273" t="s">
        <v>8</v>
      </c>
      <c r="C8273" s="1" t="n">
        <v>42414.88177083333</v>
      </c>
      <c r="D8273" t="s">
        <v>27330</v>
      </c>
      <c r="E8273" t="s">
        <v>10027</v>
      </c>
      <c r="F8273" t="s">
        <v>6554</v>
      </c>
      <c r="G8273" t="s">
        <v>13846</v>
      </c>
      <c r="H8273" t="s">
        <v>27331</v>
      </c>
    </row>
    <row r="8274" spans="1:8">
      <c r="A8274" t="n">
        <v>8276</v>
      </c>
      <c r="B8274" t="s">
        <v>8</v>
      </c>
      <c r="C8274" s="1" t="n">
        <v>42101.78170138889</v>
      </c>
      <c r="D8274" t="s">
        <v>27332</v>
      </c>
      <c r="E8274" t="s">
        <v>319</v>
      </c>
      <c r="F8274" t="s">
        <v>25</v>
      </c>
      <c r="G8274" t="s">
        <v>27333</v>
      </c>
      <c r="H8274" t="s">
        <v>27334</v>
      </c>
    </row>
    <row r="8275" spans="1:8">
      <c r="A8275" t="n">
        <v>8277</v>
      </c>
      <c r="B8275" t="s">
        <v>8</v>
      </c>
      <c r="C8275" s="1" t="n">
        <v>42191.62300925926</v>
      </c>
      <c r="D8275" t="s">
        <v>27335</v>
      </c>
      <c r="E8275" t="s">
        <v>3232</v>
      </c>
      <c r="F8275" t="s">
        <v>27336</v>
      </c>
      <c r="G8275" t="s">
        <v>27337</v>
      </c>
      <c r="H8275" t="s">
        <v>27338</v>
      </c>
    </row>
    <row r="8276" spans="1:8">
      <c r="A8276" t="n">
        <v>8278</v>
      </c>
      <c r="B8276" t="s">
        <v>8</v>
      </c>
      <c r="C8276" s="1" t="n">
        <v>39804.12409722222</v>
      </c>
      <c r="D8276" t="s">
        <v>27339</v>
      </c>
      <c r="E8276" t="s">
        <v>9155</v>
      </c>
      <c r="F8276" t="s">
        <v>9156</v>
      </c>
      <c r="G8276" t="s">
        <v>27340</v>
      </c>
      <c r="H8276" t="s">
        <v>27341</v>
      </c>
    </row>
    <row r="8277" spans="1:8">
      <c r="A8277" t="n">
        <v>8279</v>
      </c>
      <c r="B8277" t="s">
        <v>1</v>
      </c>
      <c r="C8277" s="1" t="n">
        <v>42271.73583333333</v>
      </c>
      <c r="D8277" t="s">
        <v>27342</v>
      </c>
      <c r="E8277" t="s">
        <v>24</v>
      </c>
      <c r="F8277" t="s">
        <v>25</v>
      </c>
      <c r="G8277" t="s">
        <v>27343</v>
      </c>
      <c r="H8277" t="s">
        <v>27344</v>
      </c>
    </row>
    <row r="8278" spans="1:8">
      <c r="A8278" t="n">
        <v>8280</v>
      </c>
      <c r="B8278" t="s">
        <v>8</v>
      </c>
      <c r="C8278" s="1" t="n">
        <v>39671.8096875</v>
      </c>
      <c r="D8278" t="s">
        <v>27345</v>
      </c>
      <c r="E8278" t="s">
        <v>5662</v>
      </c>
      <c r="F8278" t="s">
        <v>283</v>
      </c>
      <c r="G8278" t="s">
        <v>27346</v>
      </c>
      <c r="H8278" t="s">
        <v>27347</v>
      </c>
    </row>
    <row r="8279" spans="1:8">
      <c r="A8279" t="n">
        <v>8281</v>
      </c>
      <c r="B8279" t="s">
        <v>1</v>
      </c>
      <c r="C8279" s="1" t="n">
        <v>42246.87501157408</v>
      </c>
      <c r="D8279" t="s">
        <v>27348</v>
      </c>
      <c r="E8279" t="s">
        <v>27349</v>
      </c>
      <c r="F8279" t="s">
        <v>25</v>
      </c>
      <c r="G8279" t="s">
        <v>27350</v>
      </c>
      <c r="H8279" t="s">
        <v>27351</v>
      </c>
    </row>
    <row r="8280" spans="1:8">
      <c r="A8280" t="n">
        <v>8282</v>
      </c>
      <c r="B8280" t="s">
        <v>8</v>
      </c>
      <c r="C8280" s="1" t="n">
        <v>39750.70484953704</v>
      </c>
      <c r="D8280" t="s">
        <v>27352</v>
      </c>
      <c r="E8280" t="s">
        <v>56</v>
      </c>
      <c r="F8280" t="s">
        <v>56</v>
      </c>
      <c r="G8280" t="s">
        <v>27353</v>
      </c>
      <c r="H8280" t="s">
        <v>27354</v>
      </c>
    </row>
    <row r="8281" spans="1:8">
      <c r="A8281" t="n">
        <v>8283</v>
      </c>
      <c r="B8281" t="s">
        <v>1</v>
      </c>
      <c r="C8281" s="1" t="n">
        <v>42086.63424768519</v>
      </c>
      <c r="D8281" t="s">
        <v>27355</v>
      </c>
      <c r="E8281" t="s">
        <v>6203</v>
      </c>
      <c r="F8281" t="s">
        <v>25</v>
      </c>
      <c r="G8281" t="s">
        <v>27356</v>
      </c>
      <c r="H8281" t="s">
        <v>27357</v>
      </c>
    </row>
    <row r="8282" spans="1:8">
      <c r="A8282" t="n">
        <v>8284</v>
      </c>
      <c r="B8282" t="s">
        <v>8</v>
      </c>
      <c r="C8282" s="1" t="n">
        <v>42051.79178240741</v>
      </c>
      <c r="D8282" t="s">
        <v>27358</v>
      </c>
      <c r="E8282" t="s">
        <v>67</v>
      </c>
      <c r="F8282" t="s">
        <v>68</v>
      </c>
      <c r="G8282" t="s">
        <v>27359</v>
      </c>
      <c r="H8282" t="s">
        <v>27360</v>
      </c>
    </row>
    <row r="8283" spans="1:8">
      <c r="A8283" t="n">
        <v>8285</v>
      </c>
      <c r="B8283" t="s">
        <v>1</v>
      </c>
      <c r="C8283" s="1" t="n">
        <v>42083.93850694445</v>
      </c>
      <c r="D8283" t="s">
        <v>27361</v>
      </c>
      <c r="E8283" t="s">
        <v>48</v>
      </c>
      <c r="F8283" t="s">
        <v>25</v>
      </c>
      <c r="G8283" t="s">
        <v>15551</v>
      </c>
      <c r="H8283" t="s">
        <v>27362</v>
      </c>
    </row>
    <row r="8284" spans="1:8">
      <c r="A8284" t="n">
        <v>8286</v>
      </c>
      <c r="B8284" t="s">
        <v>8</v>
      </c>
      <c r="C8284" s="1" t="n">
        <v>42081.10618055556</v>
      </c>
      <c r="D8284" t="s">
        <v>27363</v>
      </c>
      <c r="E8284" t="s">
        <v>4140</v>
      </c>
      <c r="F8284" t="s">
        <v>27364</v>
      </c>
      <c r="G8284" t="s">
        <v>9117</v>
      </c>
      <c r="H8284" t="s">
        <v>27365</v>
      </c>
    </row>
    <row r="8285" spans="1:8">
      <c r="A8285" t="n">
        <v>8287</v>
      </c>
      <c r="B8285" t="s">
        <v>8</v>
      </c>
      <c r="C8285" s="1" t="n">
        <v>41769.26991898148</v>
      </c>
      <c r="D8285" t="s">
        <v>27366</v>
      </c>
      <c r="E8285" t="s">
        <v>25</v>
      </c>
      <c r="F8285" t="s">
        <v>27367</v>
      </c>
      <c r="G8285" t="s">
        <v>27368</v>
      </c>
      <c r="H8285" t="s">
        <v>27369</v>
      </c>
    </row>
    <row r="8286" spans="1:8">
      <c r="A8286" t="n">
        <v>8288</v>
      </c>
      <c r="B8286" t="s">
        <v>8</v>
      </c>
      <c r="C8286" s="1" t="n">
        <v>39819.91032407407</v>
      </c>
      <c r="D8286" t="s">
        <v>27370</v>
      </c>
      <c r="E8286" t="s">
        <v>22695</v>
      </c>
      <c r="F8286" t="s">
        <v>56</v>
      </c>
      <c r="G8286" t="s">
        <v>27371</v>
      </c>
      <c r="H8286" t="s">
        <v>27372</v>
      </c>
    </row>
    <row r="8287" spans="1:8">
      <c r="A8287" t="n">
        <v>8289</v>
      </c>
      <c r="B8287" t="s">
        <v>8</v>
      </c>
      <c r="C8287" s="1" t="n">
        <v>42427.98208333334</v>
      </c>
      <c r="D8287" t="s">
        <v>27373</v>
      </c>
      <c r="E8287" t="s">
        <v>10350</v>
      </c>
      <c r="F8287" t="s">
        <v>27374</v>
      </c>
      <c r="G8287" t="s">
        <v>27375</v>
      </c>
      <c r="H8287" t="s">
        <v>27376</v>
      </c>
    </row>
    <row r="8288" spans="1:8">
      <c r="A8288" t="n">
        <v>8290</v>
      </c>
      <c r="B8288" t="s">
        <v>8</v>
      </c>
      <c r="C8288" s="1" t="n">
        <v>40120.63670138889</v>
      </c>
      <c r="D8288" t="s">
        <v>27377</v>
      </c>
      <c r="E8288" t="s">
        <v>27378</v>
      </c>
      <c r="F8288" t="s">
        <v>27379</v>
      </c>
      <c r="G8288" t="s">
        <v>27380</v>
      </c>
      <c r="H8288" t="s">
        <v>27381</v>
      </c>
    </row>
    <row r="8289" spans="1:8">
      <c r="A8289" t="n">
        <v>8291</v>
      </c>
      <c r="B8289" t="s">
        <v>1</v>
      </c>
      <c r="C8289" s="1" t="n">
        <v>42152.64811342592</v>
      </c>
      <c r="D8289" t="s">
        <v>27382</v>
      </c>
      <c r="E8289" t="s">
        <v>27383</v>
      </c>
      <c r="F8289" t="s">
        <v>25</v>
      </c>
      <c r="G8289" t="s">
        <v>27384</v>
      </c>
      <c r="H8289" t="s">
        <v>27385</v>
      </c>
    </row>
    <row r="8290" spans="1:8">
      <c r="A8290" t="n">
        <v>8292</v>
      </c>
      <c r="B8290" t="s">
        <v>1</v>
      </c>
      <c r="C8290" s="1" t="n">
        <v>42144.57793981482</v>
      </c>
      <c r="D8290" t="s">
        <v>27386</v>
      </c>
      <c r="E8290" t="s">
        <v>6747</v>
      </c>
      <c r="F8290" t="s">
        <v>27387</v>
      </c>
      <c r="G8290" t="s">
        <v>27388</v>
      </c>
      <c r="H8290" t="s">
        <v>27389</v>
      </c>
    </row>
    <row r="8291" spans="1:8">
      <c r="A8291" t="n">
        <v>8293</v>
      </c>
      <c r="B8291" t="s">
        <v>8</v>
      </c>
      <c r="C8291" s="1" t="n">
        <v>39991.11521990741</v>
      </c>
      <c r="D8291" t="s">
        <v>27390</v>
      </c>
      <c r="E8291" t="s">
        <v>1159</v>
      </c>
      <c r="F8291" t="s">
        <v>56</v>
      </c>
      <c r="G8291" t="s">
        <v>27391</v>
      </c>
      <c r="H8291" t="s">
        <v>27392</v>
      </c>
    </row>
    <row r="8292" spans="1:8">
      <c r="A8292" t="n">
        <v>8294</v>
      </c>
      <c r="B8292" t="s">
        <v>8</v>
      </c>
      <c r="C8292" s="1" t="n">
        <v>42378.21805555555</v>
      </c>
      <c r="D8292" t="s">
        <v>27393</v>
      </c>
      <c r="E8292" t="s">
        <v>739</v>
      </c>
      <c r="F8292" t="s">
        <v>27394</v>
      </c>
      <c r="G8292" t="s">
        <v>27395</v>
      </c>
      <c r="H8292" t="s">
        <v>27396</v>
      </c>
    </row>
    <row r="8293" spans="1:8">
      <c r="A8293" t="n">
        <v>8295</v>
      </c>
      <c r="B8293" t="s">
        <v>8</v>
      </c>
      <c r="C8293" s="1" t="n">
        <v>42270.89524305556</v>
      </c>
      <c r="D8293" t="s">
        <v>27397</v>
      </c>
      <c r="E8293" t="s">
        <v>8743</v>
      </c>
      <c r="F8293" t="s">
        <v>56</v>
      </c>
      <c r="G8293" t="s">
        <v>27398</v>
      </c>
      <c r="H8293" t="s">
        <v>27399</v>
      </c>
    </row>
    <row r="8294" spans="1:8">
      <c r="A8294" t="n">
        <v>8296</v>
      </c>
      <c r="B8294" t="s">
        <v>8</v>
      </c>
      <c r="C8294" s="1" t="n">
        <v>41691.11466435185</v>
      </c>
      <c r="D8294" t="s">
        <v>27400</v>
      </c>
      <c r="E8294" t="s">
        <v>25</v>
      </c>
      <c r="F8294" t="s">
        <v>27401</v>
      </c>
      <c r="G8294" t="s">
        <v>27402</v>
      </c>
      <c r="H8294" t="s">
        <v>27403</v>
      </c>
    </row>
    <row r="8295" spans="1:8">
      <c r="A8295" t="n">
        <v>8297</v>
      </c>
      <c r="B8295" t="s">
        <v>1</v>
      </c>
      <c r="C8295" s="1" t="n">
        <v>42305.91083333334</v>
      </c>
      <c r="D8295" t="s">
        <v>27404</v>
      </c>
      <c r="E8295" t="s">
        <v>55</v>
      </c>
      <c r="F8295" t="s">
        <v>56</v>
      </c>
      <c r="G8295" t="s">
        <v>27405</v>
      </c>
      <c r="H8295" t="s">
        <v>27406</v>
      </c>
    </row>
    <row r="8296" spans="1:8">
      <c r="A8296" t="n">
        <v>8298</v>
      </c>
      <c r="B8296" t="s">
        <v>8</v>
      </c>
      <c r="C8296" s="1" t="n">
        <v>39605.92134259259</v>
      </c>
      <c r="D8296" t="s">
        <v>27407</v>
      </c>
      <c r="E8296" t="s">
        <v>1528</v>
      </c>
      <c r="F8296" t="s">
        <v>135</v>
      </c>
      <c r="G8296" t="s">
        <v>27408</v>
      </c>
      <c r="H8296" t="s">
        <v>27409</v>
      </c>
    </row>
    <row r="8297" spans="1:8">
      <c r="A8297" t="n">
        <v>8299</v>
      </c>
      <c r="B8297" t="s">
        <v>8</v>
      </c>
      <c r="C8297" s="1" t="n">
        <v>41933.88069444444</v>
      </c>
      <c r="D8297" t="s">
        <v>27410</v>
      </c>
      <c r="E8297" t="s">
        <v>27411</v>
      </c>
      <c r="F8297" t="s">
        <v>6700</v>
      </c>
      <c r="G8297" t="s">
        <v>27412</v>
      </c>
      <c r="H8297" t="s">
        <v>27413</v>
      </c>
    </row>
    <row r="8298" spans="1:8">
      <c r="A8298" t="n">
        <v>8300</v>
      </c>
      <c r="B8298" t="s">
        <v>8</v>
      </c>
      <c r="C8298" s="1" t="n">
        <v>42200.06805555556</v>
      </c>
      <c r="D8298" t="s">
        <v>27414</v>
      </c>
      <c r="E8298" t="s">
        <v>25</v>
      </c>
      <c r="F8298" t="s">
        <v>27415</v>
      </c>
      <c r="G8298" t="s">
        <v>27416</v>
      </c>
      <c r="H8298" t="s">
        <v>27417</v>
      </c>
    </row>
    <row r="8299" spans="1:8">
      <c r="A8299" t="n">
        <v>8301</v>
      </c>
      <c r="B8299" t="s">
        <v>8</v>
      </c>
      <c r="C8299" s="1" t="n">
        <v>42195.59417824074</v>
      </c>
      <c r="D8299" t="s">
        <v>27418</v>
      </c>
      <c r="E8299" t="s">
        <v>3232</v>
      </c>
      <c r="F8299" t="s">
        <v>3233</v>
      </c>
      <c r="G8299" t="s">
        <v>27419</v>
      </c>
      <c r="H8299" t="s">
        <v>27420</v>
      </c>
    </row>
    <row r="8300" spans="1:8">
      <c r="A8300" t="n">
        <v>8302</v>
      </c>
      <c r="B8300" t="s">
        <v>8</v>
      </c>
      <c r="C8300" s="1" t="n">
        <v>39689.78486111111</v>
      </c>
      <c r="D8300" t="s">
        <v>27421</v>
      </c>
      <c r="E8300" t="s">
        <v>489</v>
      </c>
      <c r="F8300" t="s">
        <v>283</v>
      </c>
      <c r="G8300" t="s">
        <v>27422</v>
      </c>
      <c r="H8300" t="s">
        <v>27423</v>
      </c>
    </row>
    <row r="8301" spans="1:8">
      <c r="A8301" t="n">
        <v>8303</v>
      </c>
      <c r="B8301" t="s">
        <v>8</v>
      </c>
      <c r="C8301" s="1" t="n">
        <v>42121.72762731482</v>
      </c>
      <c r="D8301" t="s">
        <v>27424</v>
      </c>
      <c r="E8301" t="s">
        <v>24</v>
      </c>
      <c r="F8301" t="s">
        <v>25</v>
      </c>
      <c r="G8301" t="s">
        <v>27425</v>
      </c>
      <c r="H8301" t="s">
        <v>27426</v>
      </c>
    </row>
    <row r="8302" spans="1:8">
      <c r="A8302" t="n">
        <v>8304</v>
      </c>
      <c r="B8302" t="s">
        <v>8</v>
      </c>
      <c r="C8302" s="1" t="n">
        <v>39724.64032407408</v>
      </c>
      <c r="D8302" t="s">
        <v>27427</v>
      </c>
      <c r="E8302" t="s">
        <v>56</v>
      </c>
      <c r="F8302" t="s">
        <v>56</v>
      </c>
      <c r="G8302" t="s">
        <v>27428</v>
      </c>
      <c r="H8302" t="s">
        <v>27429</v>
      </c>
    </row>
    <row r="8303" spans="1:8">
      <c r="A8303" t="n">
        <v>8305</v>
      </c>
      <c r="B8303" t="s">
        <v>8</v>
      </c>
      <c r="C8303" s="1" t="n">
        <v>42400.88686342593</v>
      </c>
      <c r="D8303" t="s">
        <v>27430</v>
      </c>
      <c r="E8303" t="s">
        <v>13226</v>
      </c>
      <c r="F8303" t="s">
        <v>30</v>
      </c>
      <c r="G8303" t="s">
        <v>10690</v>
      </c>
      <c r="H8303" t="s">
        <v>27431</v>
      </c>
    </row>
    <row r="8304" spans="1:8">
      <c r="A8304" t="n">
        <v>8306</v>
      </c>
      <c r="B8304" t="s">
        <v>8</v>
      </c>
      <c r="C8304" s="1" t="n">
        <v>42428.50497685185</v>
      </c>
      <c r="D8304" t="s">
        <v>27432</v>
      </c>
      <c r="E8304" t="s">
        <v>27433</v>
      </c>
      <c r="F8304" t="s">
        <v>56</v>
      </c>
      <c r="G8304" t="s">
        <v>27434</v>
      </c>
      <c r="H8304" t="s">
        <v>27435</v>
      </c>
    </row>
    <row r="8305" spans="1:8">
      <c r="A8305" t="n">
        <v>8307</v>
      </c>
      <c r="B8305" t="s">
        <v>8</v>
      </c>
      <c r="C8305" s="1" t="n">
        <v>42211.00844907408</v>
      </c>
      <c r="D8305" t="s">
        <v>27436</v>
      </c>
      <c r="E8305" t="s">
        <v>132</v>
      </c>
      <c r="F8305" t="s">
        <v>27437</v>
      </c>
      <c r="G8305" t="s">
        <v>27438</v>
      </c>
      <c r="H8305" t="s">
        <v>27439</v>
      </c>
    </row>
    <row r="8306" spans="1:8">
      <c r="A8306" t="n">
        <v>8308</v>
      </c>
      <c r="B8306" t="s">
        <v>8</v>
      </c>
      <c r="C8306" s="1" t="n">
        <v>42287.69385416667</v>
      </c>
      <c r="D8306" t="s">
        <v>27440</v>
      </c>
      <c r="E8306">
        <f>?utf-8?q?Mae_Podesta?= &lt;no-reply@uber.com&gt;</f>
        <v/>
      </c>
      <c r="F8306" t="s">
        <v>56</v>
      </c>
      <c r="G8306" t="s">
        <v>27441</v>
      </c>
      <c r="H8306" t="s">
        <v>27442</v>
      </c>
    </row>
    <row r="8307" spans="1:8">
      <c r="A8307" t="n">
        <v>8309</v>
      </c>
      <c r="B8307" t="s">
        <v>1</v>
      </c>
      <c r="C8307" s="1" t="n">
        <v>41788.45975694444</v>
      </c>
      <c r="D8307" t="s">
        <v>27443</v>
      </c>
      <c r="E8307" t="s">
        <v>6547</v>
      </c>
      <c r="F8307" t="s">
        <v>6654</v>
      </c>
      <c r="G8307" t="s">
        <v>27444</v>
      </c>
      <c r="H8307" t="s">
        <v>27445</v>
      </c>
    </row>
    <row r="8308" spans="1:8">
      <c r="A8308" t="n">
        <v>8310</v>
      </c>
      <c r="B8308" t="s">
        <v>8</v>
      </c>
      <c r="C8308" s="1" t="n">
        <v>42208.77795138889</v>
      </c>
      <c r="D8308" t="s">
        <v>27446</v>
      </c>
      <c r="E8308" t="s">
        <v>6073</v>
      </c>
      <c r="F8308" t="s">
        <v>56</v>
      </c>
      <c r="G8308" t="s">
        <v>27447</v>
      </c>
      <c r="H8308" t="s">
        <v>27448</v>
      </c>
    </row>
    <row r="8309" spans="1:8">
      <c r="A8309" t="n">
        <v>8311</v>
      </c>
      <c r="B8309" t="s">
        <v>1</v>
      </c>
      <c r="C8309" s="1" t="n">
        <v>42359.70969907408</v>
      </c>
      <c r="D8309" t="s">
        <v>27449</v>
      </c>
      <c r="E8309" t="s">
        <v>5415</v>
      </c>
      <c r="F8309" t="s">
        <v>25</v>
      </c>
      <c r="G8309" t="s">
        <v>27450</v>
      </c>
      <c r="H8309" t="s">
        <v>27451</v>
      </c>
    </row>
    <row r="8310" spans="1:8">
      <c r="A8310" t="n">
        <v>8312</v>
      </c>
      <c r="B8310" t="s">
        <v>8</v>
      </c>
      <c r="C8310" s="1" t="n">
        <v>42425.14409722222</v>
      </c>
      <c r="D8310" t="s">
        <v>27452</v>
      </c>
      <c r="E8310" t="s">
        <v>27453</v>
      </c>
      <c r="F8310" t="s">
        <v>24</v>
      </c>
      <c r="G8310" t="s">
        <v>27454</v>
      </c>
      <c r="H8310" t="s">
        <v>27455</v>
      </c>
    </row>
    <row r="8311" spans="1:8">
      <c r="A8311" t="n">
        <v>8313</v>
      </c>
      <c r="B8311" t="s">
        <v>8</v>
      </c>
      <c r="C8311" s="1" t="n">
        <v>42084.51811342593</v>
      </c>
      <c r="D8311" t="s">
        <v>27456</v>
      </c>
      <c r="E8311" t="s">
        <v>25</v>
      </c>
      <c r="F8311" t="s">
        <v>8361</v>
      </c>
      <c r="G8311" t="s">
        <v>27457</v>
      </c>
      <c r="H8311" t="s">
        <v>27458</v>
      </c>
    </row>
    <row r="8312" spans="1:8">
      <c r="A8312" t="n">
        <v>8314</v>
      </c>
      <c r="B8312" t="s">
        <v>8</v>
      </c>
      <c r="C8312" s="1" t="n">
        <v>42192.99771990741</v>
      </c>
      <c r="D8312" t="s">
        <v>27459</v>
      </c>
      <c r="E8312" t="s">
        <v>25</v>
      </c>
      <c r="F8312" t="s">
        <v>27460</v>
      </c>
      <c r="G8312" t="s">
        <v>27461</v>
      </c>
      <c r="H8312" t="s">
        <v>27462</v>
      </c>
    </row>
    <row r="8313" spans="1:8">
      <c r="A8313" t="n">
        <v>8315</v>
      </c>
      <c r="B8313" t="s">
        <v>8</v>
      </c>
      <c r="C8313" s="1" t="n">
        <v>39781.15583333333</v>
      </c>
      <c r="D8313" t="s">
        <v>27463</v>
      </c>
      <c r="E8313" t="s">
        <v>1721</v>
      </c>
      <c r="G8313">
        <f>?big5?B?ICCvU7C7stW1b6ilpEizr7azq24=?=</f>
        <v/>
      </c>
      <c r="H8313" t="s">
        <v>27464</v>
      </c>
    </row>
    <row r="8314" spans="1:8">
      <c r="A8314" t="n">
        <v>8316</v>
      </c>
      <c r="B8314" t="s">
        <v>8</v>
      </c>
      <c r="C8314" s="1" t="n">
        <v>42122.09734953703</v>
      </c>
      <c r="D8314" t="s">
        <v>27465</v>
      </c>
      <c r="E8314" t="s">
        <v>25</v>
      </c>
      <c r="F8314" t="s">
        <v>20090</v>
      </c>
      <c r="G8314" t="s">
        <v>20091</v>
      </c>
      <c r="H8314" t="s">
        <v>27466</v>
      </c>
    </row>
    <row r="8315" spans="1:8">
      <c r="A8315" t="n">
        <v>8317</v>
      </c>
      <c r="B8315" t="s">
        <v>1</v>
      </c>
      <c r="C8315" s="1" t="n">
        <v>42383.79243055556</v>
      </c>
      <c r="D8315" t="s">
        <v>27467</v>
      </c>
      <c r="E8315" t="s">
        <v>348</v>
      </c>
      <c r="F8315" t="s">
        <v>25</v>
      </c>
      <c r="G8315" t="s">
        <v>13516</v>
      </c>
      <c r="H8315" t="s">
        <v>27468</v>
      </c>
    </row>
    <row r="8316" spans="1:8">
      <c r="A8316" t="n">
        <v>8318</v>
      </c>
      <c r="B8316" t="s">
        <v>8</v>
      </c>
      <c r="C8316" s="1" t="n">
        <v>41051.71846064815</v>
      </c>
      <c r="D8316" t="s">
        <v>27469</v>
      </c>
      <c r="E8316" t="s">
        <v>484</v>
      </c>
      <c r="F8316" t="s">
        <v>27470</v>
      </c>
      <c r="G8316" t="s">
        <v>27471</v>
      </c>
      <c r="H8316" t="s">
        <v>27472</v>
      </c>
    </row>
    <row r="8317" spans="1:8">
      <c r="A8317" t="n">
        <v>8319</v>
      </c>
      <c r="B8317" t="s">
        <v>8</v>
      </c>
      <c r="C8317" s="1" t="n">
        <v>42415.62737268519</v>
      </c>
      <c r="D8317" t="s">
        <v>27473</v>
      </c>
      <c r="E8317">
        <f>?utf-8?Q?FEPS=20Europe?= &lt;info@feps-europe.eu&gt;</f>
        <v/>
      </c>
      <c r="F8317" t="s">
        <v>52</v>
      </c>
      <c r="G8317">
        <f>?utf-8?Q?Progressive=20European=20research=20finds=3A=20Around=20five=20million=20crowd=20workers=20in=20the=20uk=20=E2=80=98gig=20economy=E2=80=99?=</f>
        <v/>
      </c>
      <c r="H8317" t="s">
        <v>27474</v>
      </c>
    </row>
    <row r="8318" spans="1:8">
      <c r="A8318" t="n">
        <v>8320</v>
      </c>
      <c r="B8318" t="s">
        <v>1</v>
      </c>
      <c r="C8318" s="1" t="n">
        <v>42398.99408564815</v>
      </c>
      <c r="D8318" t="s">
        <v>27475</v>
      </c>
      <c r="E8318" t="s">
        <v>348</v>
      </c>
      <c r="F8318" t="s">
        <v>25</v>
      </c>
      <c r="G8318" t="s">
        <v>22275</v>
      </c>
      <c r="H8318" t="s">
        <v>27476</v>
      </c>
    </row>
    <row r="8319" spans="1:8">
      <c r="A8319" t="n">
        <v>8321</v>
      </c>
      <c r="B8319" t="s">
        <v>8</v>
      </c>
      <c r="C8319" s="1" t="n">
        <v>42092.97371527777</v>
      </c>
      <c r="D8319" t="s">
        <v>27477</v>
      </c>
      <c r="E8319" t="s">
        <v>25</v>
      </c>
      <c r="F8319" t="s">
        <v>1794</v>
      </c>
      <c r="G8319" t="s">
        <v>27478</v>
      </c>
      <c r="H8319" t="s">
        <v>27479</v>
      </c>
    </row>
    <row r="8320" spans="1:8">
      <c r="A8320" t="n">
        <v>8322</v>
      </c>
      <c r="B8320" t="s">
        <v>1</v>
      </c>
      <c r="C8320" s="1" t="n">
        <v>42220.56003472222</v>
      </c>
      <c r="D8320" t="s">
        <v>27480</v>
      </c>
      <c r="E8320" t="s">
        <v>2099</v>
      </c>
      <c r="F8320" t="s">
        <v>25</v>
      </c>
      <c r="G8320" t="s">
        <v>27481</v>
      </c>
      <c r="H8320" t="s">
        <v>27482</v>
      </c>
    </row>
    <row r="8321" spans="1:8">
      <c r="A8321" t="n">
        <v>8323</v>
      </c>
      <c r="B8321" t="s">
        <v>8</v>
      </c>
      <c r="C8321" s="1" t="n">
        <v>40073.76019675926</v>
      </c>
      <c r="D8321" t="s">
        <v>27483</v>
      </c>
      <c r="E8321" t="s">
        <v>27484</v>
      </c>
      <c r="F8321" t="s">
        <v>20</v>
      </c>
      <c r="G8321" t="s">
        <v>27485</v>
      </c>
      <c r="H8321" t="s">
        <v>27486</v>
      </c>
    </row>
    <row r="8322" spans="1:8">
      <c r="A8322" t="n">
        <v>8324</v>
      </c>
      <c r="B8322" t="s">
        <v>8</v>
      </c>
      <c r="C8322" s="1" t="n">
        <v>42149.63667824074</v>
      </c>
      <c r="D8322" t="s">
        <v>27487</v>
      </c>
      <c r="E8322" t="s">
        <v>6675</v>
      </c>
      <c r="F8322" t="s">
        <v>1264</v>
      </c>
      <c r="G8322" t="s">
        <v>27488</v>
      </c>
      <c r="H8322" t="s">
        <v>27489</v>
      </c>
    </row>
    <row r="8323" spans="1:8">
      <c r="A8323" t="n">
        <v>8325</v>
      </c>
      <c r="B8323" t="s">
        <v>8</v>
      </c>
      <c r="C8323" s="1" t="n">
        <v>42372.87769675926</v>
      </c>
      <c r="D8323" t="s">
        <v>27490</v>
      </c>
      <c r="E8323" t="s">
        <v>25</v>
      </c>
      <c r="F8323" t="s">
        <v>27491</v>
      </c>
      <c r="G8323" t="s">
        <v>13827</v>
      </c>
      <c r="H8323" t="s">
        <v>27492</v>
      </c>
    </row>
    <row r="8324" spans="1:8">
      <c r="A8324" t="n">
        <v>8326</v>
      </c>
      <c r="B8324" t="s">
        <v>8</v>
      </c>
      <c r="C8324" s="1" t="n">
        <v>42191.0168287037</v>
      </c>
      <c r="D8324" t="s">
        <v>27493</v>
      </c>
      <c r="E8324" t="s">
        <v>25</v>
      </c>
      <c r="F8324" t="s">
        <v>14175</v>
      </c>
      <c r="G8324" t="s">
        <v>7258</v>
      </c>
      <c r="H8324" t="s">
        <v>27494</v>
      </c>
    </row>
    <row r="8325" spans="1:8">
      <c r="A8325" t="n">
        <v>8327</v>
      </c>
      <c r="B8325" t="s">
        <v>8</v>
      </c>
      <c r="C8325" s="1" t="n">
        <v>42316.58028935185</v>
      </c>
      <c r="D8325" t="s">
        <v>27495</v>
      </c>
      <c r="E8325" t="s">
        <v>25</v>
      </c>
      <c r="F8325" t="s">
        <v>7419</v>
      </c>
      <c r="G8325" t="s">
        <v>27496</v>
      </c>
      <c r="H8325" t="s">
        <v>27497</v>
      </c>
    </row>
    <row r="8326" spans="1:8">
      <c r="A8326" t="n">
        <v>8328</v>
      </c>
      <c r="B8326" t="s">
        <v>8</v>
      </c>
      <c r="C8326" s="1" t="n">
        <v>42404.15478009259</v>
      </c>
      <c r="D8326" t="s">
        <v>27498</v>
      </c>
      <c r="E8326" t="s">
        <v>1677</v>
      </c>
      <c r="F8326" t="s">
        <v>27499</v>
      </c>
      <c r="G8326" t="s">
        <v>27500</v>
      </c>
      <c r="H8326" t="s">
        <v>27501</v>
      </c>
    </row>
    <row r="8327" spans="1:8">
      <c r="A8327" t="n">
        <v>8329</v>
      </c>
      <c r="B8327" t="s">
        <v>1</v>
      </c>
      <c r="C8327" s="1" t="n">
        <v>42056.04299768519</v>
      </c>
      <c r="D8327" t="s">
        <v>27502</v>
      </c>
      <c r="E8327" t="s">
        <v>2099</v>
      </c>
      <c r="F8327" t="s">
        <v>25</v>
      </c>
      <c r="G8327" t="s">
        <v>22646</v>
      </c>
      <c r="H8327" t="s">
        <v>27503</v>
      </c>
    </row>
    <row r="8328" spans="1:8">
      <c r="A8328" t="n">
        <v>8330</v>
      </c>
      <c r="B8328" t="s">
        <v>8</v>
      </c>
      <c r="C8328" s="1" t="n">
        <v>42291.08440972222</v>
      </c>
      <c r="D8328" t="s">
        <v>27504</v>
      </c>
      <c r="E8328" t="s">
        <v>21580</v>
      </c>
      <c r="F8328" t="s">
        <v>56</v>
      </c>
      <c r="G8328">
        <f>?UTF-8?B?VGhhbmsgeW91IGFuZCB0aGUgTmF0aW9uYWwgUHJlc3MgQ2x1Yg==?=</f>
        <v/>
      </c>
      <c r="H8328" t="s">
        <v>27505</v>
      </c>
    </row>
    <row r="8329" spans="1:8">
      <c r="A8329" t="n">
        <v>8331</v>
      </c>
      <c r="B8329" t="s">
        <v>8</v>
      </c>
      <c r="C8329" s="1" t="n">
        <v>41928.875</v>
      </c>
      <c r="D8329" t="s">
        <v>27506</v>
      </c>
      <c r="E8329" t="s">
        <v>27507</v>
      </c>
      <c r="F8329" t="s">
        <v>4078</v>
      </c>
      <c r="G8329" t="s">
        <v>27508</v>
      </c>
      <c r="H8329" t="s">
        <v>27509</v>
      </c>
    </row>
    <row r="8330" spans="1:8">
      <c r="A8330" t="n">
        <v>8332</v>
      </c>
      <c r="B8330" t="s">
        <v>8</v>
      </c>
      <c r="C8330" s="1" t="n">
        <v>40877.70259259259</v>
      </c>
      <c r="D8330" t="s">
        <v>27510</v>
      </c>
      <c r="E8330" t="s">
        <v>4576</v>
      </c>
      <c r="F8330" t="s">
        <v>27511</v>
      </c>
      <c r="G8330" t="s">
        <v>15431</v>
      </c>
      <c r="H8330" t="s">
        <v>27512</v>
      </c>
    </row>
    <row r="8331" spans="1:8">
      <c r="A8331" t="n">
        <v>8333</v>
      </c>
      <c r="B8331" t="s">
        <v>1</v>
      </c>
      <c r="C8331" s="1" t="n">
        <v>42252.72377314815</v>
      </c>
      <c r="D8331" t="s">
        <v>27513</v>
      </c>
      <c r="E8331" t="s">
        <v>43</v>
      </c>
      <c r="F8331" t="s">
        <v>1677</v>
      </c>
      <c r="G8331" t="s">
        <v>14600</v>
      </c>
      <c r="H8331" t="s">
        <v>27514</v>
      </c>
    </row>
    <row r="8332" spans="1:8">
      <c r="A8332" t="n">
        <v>8334</v>
      </c>
      <c r="B8332" t="s">
        <v>1</v>
      </c>
      <c r="C8332" s="1" t="n">
        <v>42261.99601851852</v>
      </c>
      <c r="D8332" t="s">
        <v>27515</v>
      </c>
      <c r="E8332" t="s">
        <v>7186</v>
      </c>
      <c r="F8332" t="s">
        <v>27516</v>
      </c>
      <c r="G8332" t="s">
        <v>27517</v>
      </c>
      <c r="H8332" t="s">
        <v>27518</v>
      </c>
    </row>
    <row r="8333" spans="1:8">
      <c r="A8333" t="n">
        <v>8335</v>
      </c>
      <c r="B8333" t="s">
        <v>8</v>
      </c>
      <c r="C8333" s="1" t="n">
        <v>42372.83684027778</v>
      </c>
      <c r="D8333" t="s">
        <v>27519</v>
      </c>
      <c r="E8333" t="s">
        <v>25</v>
      </c>
      <c r="F8333" t="s">
        <v>27520</v>
      </c>
      <c r="G8333" t="s">
        <v>13827</v>
      </c>
      <c r="H8333" t="s">
        <v>27521</v>
      </c>
    </row>
    <row r="8334" spans="1:8">
      <c r="A8334" t="n">
        <v>8336</v>
      </c>
      <c r="B8334" t="s">
        <v>8</v>
      </c>
      <c r="C8334" s="1" t="n">
        <v>42244.46907407408</v>
      </c>
      <c r="D8334" t="s">
        <v>27522</v>
      </c>
      <c r="E8334" t="s">
        <v>8867</v>
      </c>
      <c r="F8334" t="s">
        <v>56</v>
      </c>
      <c r="G8334" t="s">
        <v>27523</v>
      </c>
      <c r="H8334" t="s">
        <v>27524</v>
      </c>
    </row>
    <row r="8335" spans="1:8">
      <c r="A8335" t="n">
        <v>8337</v>
      </c>
      <c r="B8335" t="s">
        <v>8</v>
      </c>
      <c r="C8335" s="1" t="n">
        <v>42112.96030092592</v>
      </c>
      <c r="D8335" t="s">
        <v>27525</v>
      </c>
      <c r="E8335" t="s">
        <v>4140</v>
      </c>
      <c r="F8335" t="s">
        <v>5828</v>
      </c>
      <c r="G8335" t="s">
        <v>27526</v>
      </c>
      <c r="H8335" t="s">
        <v>27527</v>
      </c>
    </row>
    <row r="8336" spans="1:8">
      <c r="A8336" t="n">
        <v>8338</v>
      </c>
      <c r="B8336" t="s">
        <v>8</v>
      </c>
      <c r="C8336" s="1" t="n">
        <v>42059.86637731481</v>
      </c>
      <c r="D8336" t="s">
        <v>27528</v>
      </c>
      <c r="E8336" t="s">
        <v>7581</v>
      </c>
      <c r="G8336" t="s">
        <v>27529</v>
      </c>
      <c r="H8336" t="s">
        <v>27530</v>
      </c>
    </row>
    <row r="8337" spans="1:8">
      <c r="A8337" t="n">
        <v>8339</v>
      </c>
      <c r="B8337" t="s">
        <v>1</v>
      </c>
      <c r="C8337" s="1" t="n">
        <v>42153.93303240741</v>
      </c>
      <c r="D8337" t="s">
        <v>27531</v>
      </c>
      <c r="E8337" t="s">
        <v>7222</v>
      </c>
      <c r="F8337" t="s">
        <v>27532</v>
      </c>
      <c r="G8337" t="s">
        <v>27533</v>
      </c>
      <c r="H8337" t="s">
        <v>27534</v>
      </c>
    </row>
    <row r="8338" spans="1:8">
      <c r="A8338" t="n">
        <v>8340</v>
      </c>
      <c r="B8338" t="s">
        <v>8</v>
      </c>
      <c r="C8338" s="1" t="n">
        <v>39765.01109953703</v>
      </c>
      <c r="D8338" t="s">
        <v>27535</v>
      </c>
      <c r="E8338" t="s">
        <v>457</v>
      </c>
      <c r="F8338" t="s">
        <v>27536</v>
      </c>
      <c r="G8338" t="s">
        <v>27537</v>
      </c>
      <c r="H8338" t="s">
        <v>27538</v>
      </c>
    </row>
    <row r="8339" spans="1:8">
      <c r="A8339" t="n">
        <v>8341</v>
      </c>
      <c r="B8339" t="s">
        <v>8</v>
      </c>
      <c r="C8339" s="1" t="n">
        <v>39755.85381944444</v>
      </c>
      <c r="D8339" t="s">
        <v>27539</v>
      </c>
      <c r="E8339" t="s">
        <v>56</v>
      </c>
      <c r="F8339" t="s">
        <v>27540</v>
      </c>
      <c r="G8339" t="s">
        <v>27541</v>
      </c>
      <c r="H8339" t="s">
        <v>27542</v>
      </c>
    </row>
    <row r="8340" spans="1:8">
      <c r="A8340" t="n">
        <v>8342</v>
      </c>
      <c r="B8340" t="s">
        <v>8</v>
      </c>
      <c r="C8340" s="1" t="n">
        <v>42429.72518518518</v>
      </c>
      <c r="D8340" t="s">
        <v>27543</v>
      </c>
      <c r="E8340" t="s">
        <v>3858</v>
      </c>
      <c r="F8340" t="s">
        <v>1264</v>
      </c>
      <c r="G8340" t="s">
        <v>27544</v>
      </c>
      <c r="H8340" t="s">
        <v>27545</v>
      </c>
    </row>
    <row r="8341" spans="1:8">
      <c r="A8341" t="n">
        <v>8343</v>
      </c>
      <c r="B8341" t="s">
        <v>8</v>
      </c>
      <c r="C8341" s="1" t="n">
        <v>41767.59751157407</v>
      </c>
      <c r="D8341" t="s">
        <v>27546</v>
      </c>
      <c r="E8341" t="s">
        <v>12862</v>
      </c>
      <c r="F8341" t="s">
        <v>25</v>
      </c>
      <c r="G8341" t="s">
        <v>27547</v>
      </c>
      <c r="H8341" t="s">
        <v>27548</v>
      </c>
    </row>
    <row r="8342" spans="1:8">
      <c r="A8342" t="n">
        <v>8344</v>
      </c>
      <c r="B8342" t="s">
        <v>8</v>
      </c>
      <c r="C8342" s="1" t="n">
        <v>42331.88583333333</v>
      </c>
      <c r="D8342" t="s">
        <v>27549</v>
      </c>
      <c r="E8342" t="s">
        <v>3448</v>
      </c>
      <c r="F8342" t="s">
        <v>3449</v>
      </c>
      <c r="G8342" t="s">
        <v>27550</v>
      </c>
      <c r="H8342" t="s">
        <v>27551</v>
      </c>
    </row>
    <row r="8343" spans="1:8">
      <c r="A8343" t="n">
        <v>8345</v>
      </c>
      <c r="B8343" t="s">
        <v>1</v>
      </c>
      <c r="C8343" s="1" t="n">
        <v>42285.81222222222</v>
      </c>
      <c r="D8343" t="s">
        <v>27552</v>
      </c>
      <c r="E8343" t="s">
        <v>348</v>
      </c>
      <c r="F8343" t="s">
        <v>25</v>
      </c>
      <c r="G8343" t="s">
        <v>27553</v>
      </c>
      <c r="H8343" t="s">
        <v>27554</v>
      </c>
    </row>
    <row r="8344" spans="1:8">
      <c r="A8344" t="n">
        <v>8346</v>
      </c>
      <c r="B8344" t="s">
        <v>8</v>
      </c>
      <c r="C8344" s="1" t="n">
        <v>42228.78501157407</v>
      </c>
      <c r="D8344" t="s">
        <v>27555</v>
      </c>
      <c r="E8344" t="s">
        <v>27556</v>
      </c>
      <c r="F8344" t="s">
        <v>25</v>
      </c>
      <c r="G8344" t="s">
        <v>27557</v>
      </c>
      <c r="H8344" t="s">
        <v>27558</v>
      </c>
    </row>
    <row r="8345" spans="1:8">
      <c r="A8345" t="n">
        <v>8347</v>
      </c>
      <c r="B8345" t="s">
        <v>8</v>
      </c>
      <c r="C8345" s="1" t="n">
        <v>42367.80535879629</v>
      </c>
      <c r="D8345" t="s">
        <v>27559</v>
      </c>
      <c r="E8345" t="s">
        <v>27560</v>
      </c>
      <c r="F8345" t="s">
        <v>555</v>
      </c>
      <c r="G8345" t="s">
        <v>27561</v>
      </c>
      <c r="H8345" t="s">
        <v>27562</v>
      </c>
    </row>
    <row r="8346" spans="1:8">
      <c r="A8346" t="n">
        <v>8348</v>
      </c>
      <c r="B8346" t="s">
        <v>8</v>
      </c>
      <c r="C8346" s="1" t="n">
        <v>42384.90153935185</v>
      </c>
      <c r="D8346" t="s">
        <v>27563</v>
      </c>
      <c r="E8346" t="s">
        <v>25</v>
      </c>
      <c r="F8346" t="s">
        <v>24</v>
      </c>
      <c r="G8346" t="s">
        <v>11373</v>
      </c>
      <c r="H8346" t="s">
        <v>27564</v>
      </c>
    </row>
    <row r="8347" spans="1:8">
      <c r="A8347" t="n">
        <v>8349</v>
      </c>
      <c r="B8347" t="s">
        <v>8</v>
      </c>
      <c r="C8347" s="1" t="n">
        <v>40624.7389699074</v>
      </c>
      <c r="D8347" t="s">
        <v>27565</v>
      </c>
      <c r="E8347" t="s">
        <v>27566</v>
      </c>
      <c r="F8347" t="s">
        <v>2001</v>
      </c>
      <c r="G8347" t="s">
        <v>27567</v>
      </c>
      <c r="H8347" t="s">
        <v>27568</v>
      </c>
    </row>
    <row r="8348" spans="1:8">
      <c r="A8348" t="n">
        <v>8350</v>
      </c>
      <c r="B8348" t="s">
        <v>8</v>
      </c>
      <c r="C8348" s="1" t="n">
        <v>42182.54194444444</v>
      </c>
      <c r="D8348" t="s">
        <v>27569</v>
      </c>
      <c r="E8348" t="s">
        <v>1487</v>
      </c>
      <c r="F8348" t="s">
        <v>52</v>
      </c>
      <c r="G8348" t="s">
        <v>27570</v>
      </c>
      <c r="H8348" t="s">
        <v>27571</v>
      </c>
    </row>
    <row r="8349" spans="1:8">
      <c r="A8349" t="n">
        <v>8351</v>
      </c>
      <c r="B8349" t="s">
        <v>8</v>
      </c>
      <c r="C8349" s="1" t="n">
        <v>42256.79362268518</v>
      </c>
      <c r="D8349" t="s">
        <v>27572</v>
      </c>
      <c r="E8349" t="s">
        <v>7089</v>
      </c>
      <c r="F8349" t="s">
        <v>27573</v>
      </c>
      <c r="G8349" t="s">
        <v>27574</v>
      </c>
      <c r="H8349" t="s">
        <v>27575</v>
      </c>
    </row>
    <row r="8350" spans="1:8">
      <c r="A8350" t="n">
        <v>8352</v>
      </c>
      <c r="B8350" t="s">
        <v>8</v>
      </c>
      <c r="C8350" s="1" t="n">
        <v>39831.83729166666</v>
      </c>
      <c r="D8350" t="s">
        <v>27576</v>
      </c>
      <c r="E8350" t="s">
        <v>27577</v>
      </c>
      <c r="F8350" t="s">
        <v>27578</v>
      </c>
      <c r="G8350" t="s">
        <v>27579</v>
      </c>
      <c r="H8350" t="s">
        <v>27580</v>
      </c>
    </row>
    <row r="8351" spans="1:8">
      <c r="A8351" t="n">
        <v>8353</v>
      </c>
      <c r="B8351" t="s">
        <v>8</v>
      </c>
      <c r="C8351" s="1" t="n">
        <v>42103.23653935185</v>
      </c>
      <c r="D8351" t="s">
        <v>27581</v>
      </c>
      <c r="E8351" t="s">
        <v>7398</v>
      </c>
      <c r="F8351" t="s">
        <v>25</v>
      </c>
      <c r="G8351" t="s">
        <v>27582</v>
      </c>
      <c r="H8351" t="s">
        <v>27583</v>
      </c>
    </row>
    <row r="8352" spans="1:8">
      <c r="A8352" t="n">
        <v>8354</v>
      </c>
      <c r="B8352" t="s">
        <v>8</v>
      </c>
      <c r="C8352" s="1" t="n">
        <v>39756.85761574074</v>
      </c>
      <c r="D8352" t="s">
        <v>27584</v>
      </c>
      <c r="E8352" t="s">
        <v>56</v>
      </c>
      <c r="F8352" t="s">
        <v>23474</v>
      </c>
      <c r="G8352" t="s">
        <v>7849</v>
      </c>
      <c r="H8352" t="s">
        <v>27585</v>
      </c>
    </row>
    <row r="8353" spans="1:8">
      <c r="A8353" t="n">
        <v>8355</v>
      </c>
      <c r="B8353" t="s">
        <v>8</v>
      </c>
      <c r="C8353" s="1" t="n">
        <v>40120.00045138889</v>
      </c>
      <c r="D8353" t="s">
        <v>27586</v>
      </c>
      <c r="E8353" t="s">
        <v>19</v>
      </c>
      <c r="F8353" t="s">
        <v>20</v>
      </c>
      <c r="G8353" t="s">
        <v>27587</v>
      </c>
      <c r="H8353" t="s">
        <v>27588</v>
      </c>
    </row>
    <row r="8354" spans="1:8">
      <c r="A8354" t="n">
        <v>8356</v>
      </c>
      <c r="B8354" t="s">
        <v>8</v>
      </c>
      <c r="C8354" s="1" t="n">
        <v>42423.92150462963</v>
      </c>
      <c r="D8354" t="s">
        <v>27589</v>
      </c>
      <c r="E8354" t="s">
        <v>27590</v>
      </c>
      <c r="F8354" t="s">
        <v>27591</v>
      </c>
      <c r="G8354" t="s">
        <v>27592</v>
      </c>
      <c r="H8354" t="s">
        <v>27593</v>
      </c>
    </row>
    <row r="8355" spans="1:8">
      <c r="A8355" t="n">
        <v>8357</v>
      </c>
      <c r="B8355" t="s">
        <v>8</v>
      </c>
      <c r="C8355" s="1" t="n">
        <v>40946.68825231482</v>
      </c>
      <c r="D8355" t="s">
        <v>27594</v>
      </c>
      <c r="E8355" t="s">
        <v>484</v>
      </c>
      <c r="F8355" t="s">
        <v>485</v>
      </c>
      <c r="G8355" t="s">
        <v>27595</v>
      </c>
      <c r="H8355" t="s">
        <v>27596</v>
      </c>
    </row>
    <row r="8356" spans="1:8">
      <c r="A8356" t="n">
        <v>8358</v>
      </c>
      <c r="B8356" t="s">
        <v>8</v>
      </c>
      <c r="C8356" s="1" t="n">
        <v>39607.82714120371</v>
      </c>
      <c r="D8356" t="s">
        <v>27597</v>
      </c>
      <c r="E8356" t="s">
        <v>926</v>
      </c>
      <c r="F8356" t="s">
        <v>20</v>
      </c>
      <c r="G8356" t="s">
        <v>27598</v>
      </c>
      <c r="H8356" t="s">
        <v>27599</v>
      </c>
    </row>
    <row r="8357" spans="1:8">
      <c r="A8357" t="n">
        <v>8359</v>
      </c>
      <c r="B8357" t="s">
        <v>8</v>
      </c>
      <c r="C8357" s="1" t="n">
        <v>42271.81907407408</v>
      </c>
      <c r="D8357" t="s">
        <v>27600</v>
      </c>
      <c r="E8357" t="s">
        <v>1238</v>
      </c>
      <c r="F8357" t="s">
        <v>25</v>
      </c>
      <c r="G8357" t="s">
        <v>23787</v>
      </c>
      <c r="H8357" t="s">
        <v>27601</v>
      </c>
    </row>
    <row r="8358" spans="1:8">
      <c r="A8358" t="n">
        <v>8360</v>
      </c>
      <c r="B8358" t="s">
        <v>8</v>
      </c>
      <c r="C8358" s="1" t="n">
        <v>39648.54707175926</v>
      </c>
      <c r="D8358" t="s">
        <v>27602</v>
      </c>
      <c r="E8358" t="s">
        <v>489</v>
      </c>
      <c r="F8358" t="s">
        <v>283</v>
      </c>
      <c r="G8358" t="s">
        <v>27603</v>
      </c>
      <c r="H8358" t="s">
        <v>27604</v>
      </c>
    </row>
    <row r="8359" spans="1:8">
      <c r="A8359" t="n">
        <v>8361</v>
      </c>
      <c r="B8359" t="s">
        <v>8</v>
      </c>
      <c r="C8359" s="1" t="n">
        <v>42416.92199074074</v>
      </c>
      <c r="D8359" t="s">
        <v>27605</v>
      </c>
      <c r="E8359" t="s">
        <v>8509</v>
      </c>
      <c r="F8359" t="s">
        <v>27606</v>
      </c>
      <c r="G8359" t="s">
        <v>27607</v>
      </c>
      <c r="H8359" t="s">
        <v>27608</v>
      </c>
    </row>
    <row r="8360" spans="1:8">
      <c r="A8360" t="n">
        <v>8362</v>
      </c>
      <c r="B8360" t="s">
        <v>1</v>
      </c>
      <c r="C8360" s="1" t="n">
        <v>42243.93431712963</v>
      </c>
      <c r="D8360" t="s">
        <v>27609</v>
      </c>
      <c r="E8360" t="s">
        <v>8867</v>
      </c>
      <c r="F8360" t="s">
        <v>27610</v>
      </c>
      <c r="G8360" t="s">
        <v>20168</v>
      </c>
      <c r="H8360" t="s">
        <v>27611</v>
      </c>
    </row>
    <row r="8361" spans="1:8">
      <c r="A8361" t="n">
        <v>8363</v>
      </c>
      <c r="B8361" t="s">
        <v>8</v>
      </c>
      <c r="C8361" s="1" t="n">
        <v>42340.61664351852</v>
      </c>
      <c r="D8361" t="s">
        <v>27612</v>
      </c>
      <c r="E8361" t="s">
        <v>651</v>
      </c>
      <c r="F8361" t="s">
        <v>12542</v>
      </c>
      <c r="G8361" t="s">
        <v>27613</v>
      </c>
      <c r="H8361" t="s">
        <v>27614</v>
      </c>
    </row>
    <row r="8362" spans="1:8">
      <c r="A8362" t="n">
        <v>8364</v>
      </c>
      <c r="B8362" t="s">
        <v>8</v>
      </c>
      <c r="C8362" s="1" t="n">
        <v>41935.47743055555</v>
      </c>
      <c r="D8362" t="s">
        <v>27615</v>
      </c>
      <c r="E8362" t="s">
        <v>19166</v>
      </c>
      <c r="F8362" t="s">
        <v>25</v>
      </c>
      <c r="G8362" t="s">
        <v>19167</v>
      </c>
      <c r="H8362" t="s">
        <v>27616</v>
      </c>
    </row>
    <row r="8363" spans="1:8">
      <c r="A8363" t="n">
        <v>8365</v>
      </c>
      <c r="B8363" t="s">
        <v>1</v>
      </c>
      <c r="C8363" s="1" t="n">
        <v>42372.18884259259</v>
      </c>
      <c r="D8363" t="s">
        <v>27617</v>
      </c>
      <c r="E8363" t="s">
        <v>15463</v>
      </c>
      <c r="F8363" t="s">
        <v>25</v>
      </c>
      <c r="G8363" t="s">
        <v>27618</v>
      </c>
      <c r="H8363" t="s">
        <v>27619</v>
      </c>
    </row>
    <row r="8364" spans="1:8">
      <c r="A8364" t="n">
        <v>8366</v>
      </c>
      <c r="B8364" t="s">
        <v>1</v>
      </c>
      <c r="C8364" s="1" t="n">
        <v>42302.99497685185</v>
      </c>
      <c r="D8364" t="s">
        <v>27620</v>
      </c>
      <c r="E8364" t="s">
        <v>497</v>
      </c>
      <c r="F8364" t="s">
        <v>18104</v>
      </c>
      <c r="G8364" t="s">
        <v>8580</v>
      </c>
      <c r="H8364" t="s">
        <v>27621</v>
      </c>
    </row>
    <row r="8365" spans="1:8">
      <c r="A8365" t="n">
        <v>8367</v>
      </c>
      <c r="B8365" t="s">
        <v>8</v>
      </c>
      <c r="C8365" s="1" t="n">
        <v>42447.74107638889</v>
      </c>
      <c r="D8365" t="s">
        <v>27622</v>
      </c>
      <c r="E8365" t="s">
        <v>25</v>
      </c>
      <c r="F8365" t="s">
        <v>24</v>
      </c>
      <c r="G8365" t="s">
        <v>27623</v>
      </c>
      <c r="H8365" t="s">
        <v>27624</v>
      </c>
    </row>
    <row r="8366" spans="1:8">
      <c r="A8366" t="n">
        <v>8368</v>
      </c>
      <c r="B8366" t="s">
        <v>8</v>
      </c>
      <c r="C8366" s="1" t="n">
        <v>41982.49335648148</v>
      </c>
      <c r="D8366" t="s">
        <v>27625</v>
      </c>
      <c r="E8366" t="s">
        <v>4455</v>
      </c>
      <c r="F8366" t="s">
        <v>12526</v>
      </c>
      <c r="G8366" t="s">
        <v>21170</v>
      </c>
      <c r="H8366" t="s">
        <v>27626</v>
      </c>
    </row>
    <row r="8367" spans="1:8">
      <c r="A8367" t="n">
        <v>8369</v>
      </c>
      <c r="B8367" t="s">
        <v>8</v>
      </c>
      <c r="C8367" s="1" t="n">
        <v>40882.10599537037</v>
      </c>
      <c r="D8367" t="s">
        <v>27627</v>
      </c>
      <c r="E8367" t="s">
        <v>6203</v>
      </c>
      <c r="F8367" t="s">
        <v>56</v>
      </c>
      <c r="G8367" t="s">
        <v>27628</v>
      </c>
      <c r="H8367" t="s">
        <v>27629</v>
      </c>
    </row>
    <row r="8368" spans="1:8">
      <c r="A8368" t="n">
        <v>8370</v>
      </c>
      <c r="B8368" t="s">
        <v>8</v>
      </c>
      <c r="C8368" s="1" t="n">
        <v>42169.64502314815</v>
      </c>
      <c r="D8368" t="s">
        <v>27630</v>
      </c>
      <c r="E8368" t="s">
        <v>25</v>
      </c>
      <c r="F8368" t="s">
        <v>24</v>
      </c>
      <c r="G8368" t="s">
        <v>19419</v>
      </c>
      <c r="H8368" t="s">
        <v>27631</v>
      </c>
    </row>
    <row r="8369" spans="1:8">
      <c r="A8369" t="n">
        <v>8371</v>
      </c>
      <c r="B8369" t="s">
        <v>1</v>
      </c>
      <c r="C8369" s="1" t="n">
        <v>42070.09410879629</v>
      </c>
      <c r="D8369" t="s">
        <v>27632</v>
      </c>
      <c r="E8369" t="s">
        <v>6203</v>
      </c>
      <c r="F8369" t="s">
        <v>24504</v>
      </c>
      <c r="G8369" t="s">
        <v>20982</v>
      </c>
      <c r="H8369" t="s">
        <v>27633</v>
      </c>
    </row>
    <row r="8370" spans="1:8">
      <c r="A8370" t="n">
        <v>8372</v>
      </c>
      <c r="B8370" t="s">
        <v>8</v>
      </c>
      <c r="C8370" s="1" t="n">
        <v>42418.05347222222</v>
      </c>
      <c r="D8370" t="s">
        <v>27634</v>
      </c>
      <c r="E8370" t="s">
        <v>14047</v>
      </c>
      <c r="F8370" t="s">
        <v>387</v>
      </c>
      <c r="G8370" t="s">
        <v>27635</v>
      </c>
      <c r="H8370" t="s">
        <v>27636</v>
      </c>
    </row>
    <row r="8371" spans="1:8">
      <c r="A8371" t="n">
        <v>8373</v>
      </c>
      <c r="B8371" t="s">
        <v>8</v>
      </c>
      <c r="C8371" s="1" t="n">
        <v>42380.90547453704</v>
      </c>
      <c r="D8371" t="s">
        <v>27637</v>
      </c>
      <c r="E8371" t="s">
        <v>27638</v>
      </c>
      <c r="F8371" t="s">
        <v>4078</v>
      </c>
      <c r="G8371" t="s">
        <v>27639</v>
      </c>
      <c r="H8371" t="s">
        <v>27640</v>
      </c>
    </row>
    <row r="8372" spans="1:8">
      <c r="A8372" t="n">
        <v>8374</v>
      </c>
      <c r="B8372" t="s">
        <v>8</v>
      </c>
      <c r="C8372" s="1" t="n">
        <v>42428.7344212963</v>
      </c>
      <c r="D8372" t="s">
        <v>27641</v>
      </c>
      <c r="E8372" t="s">
        <v>348</v>
      </c>
      <c r="F8372" t="s">
        <v>25</v>
      </c>
      <c r="G8372" t="s">
        <v>27642</v>
      </c>
      <c r="H8372" t="s">
        <v>27643</v>
      </c>
    </row>
    <row r="8373" spans="1:8">
      <c r="A8373" t="n">
        <v>8375</v>
      </c>
      <c r="B8373" t="s">
        <v>8</v>
      </c>
      <c r="C8373" s="1" t="n">
        <v>42198.84296296296</v>
      </c>
      <c r="D8373" t="s">
        <v>27644</v>
      </c>
      <c r="E8373" t="s">
        <v>25</v>
      </c>
      <c r="F8373" t="s">
        <v>6747</v>
      </c>
      <c r="G8373" t="s">
        <v>27645</v>
      </c>
      <c r="H8373" t="s">
        <v>27646</v>
      </c>
    </row>
    <row r="8374" spans="1:8">
      <c r="A8374" t="n">
        <v>8376</v>
      </c>
      <c r="B8374" t="s">
        <v>1</v>
      </c>
      <c r="C8374" s="1" t="n">
        <v>42170.03420138889</v>
      </c>
      <c r="D8374" t="s">
        <v>27647</v>
      </c>
      <c r="E8374" t="s">
        <v>27648</v>
      </c>
      <c r="F8374" t="s">
        <v>27649</v>
      </c>
      <c r="G8374" t="s">
        <v>27650</v>
      </c>
      <c r="H8374" t="s">
        <v>27651</v>
      </c>
    </row>
    <row r="8375" spans="1:8">
      <c r="A8375" t="n">
        <v>8377</v>
      </c>
      <c r="B8375" t="s">
        <v>8</v>
      </c>
      <c r="C8375" s="1" t="n">
        <v>39763.48753472222</v>
      </c>
      <c r="D8375" t="s">
        <v>27652</v>
      </c>
      <c r="E8375" t="s">
        <v>56</v>
      </c>
      <c r="F8375" t="s">
        <v>12935</v>
      </c>
      <c r="G8375" t="s">
        <v>27653</v>
      </c>
      <c r="H8375" t="s">
        <v>27654</v>
      </c>
    </row>
    <row r="8376" spans="1:8">
      <c r="A8376" t="n">
        <v>8378</v>
      </c>
      <c r="B8376" t="s">
        <v>1</v>
      </c>
      <c r="C8376" s="1" t="n">
        <v>42305.69729166666</v>
      </c>
      <c r="D8376" t="s">
        <v>27655</v>
      </c>
      <c r="E8376" t="s">
        <v>7222</v>
      </c>
      <c r="F8376" t="s">
        <v>11577</v>
      </c>
      <c r="G8376" t="s">
        <v>27656</v>
      </c>
      <c r="H8376" t="s">
        <v>27657</v>
      </c>
    </row>
    <row r="8377" spans="1:8">
      <c r="A8377" t="n">
        <v>8379</v>
      </c>
      <c r="B8377" t="s">
        <v>8</v>
      </c>
      <c r="C8377" s="1" t="n">
        <v>42255.28310185186</v>
      </c>
      <c r="D8377" t="s">
        <v>27658</v>
      </c>
      <c r="E8377" t="s">
        <v>25</v>
      </c>
      <c r="F8377" t="s">
        <v>7313</v>
      </c>
      <c r="G8377" t="s">
        <v>5888</v>
      </c>
      <c r="H8377" t="s">
        <v>27659</v>
      </c>
    </row>
    <row r="8378" spans="1:8">
      <c r="A8378" t="n">
        <v>8380</v>
      </c>
      <c r="B8378" t="s">
        <v>1</v>
      </c>
      <c r="C8378" s="1" t="n">
        <v>42101.78354166666</v>
      </c>
      <c r="D8378" t="s">
        <v>27660</v>
      </c>
      <c r="E8378" t="s">
        <v>2099</v>
      </c>
      <c r="F8378" t="s">
        <v>25</v>
      </c>
      <c r="G8378" t="s">
        <v>10800</v>
      </c>
      <c r="H8378" t="s">
        <v>27661</v>
      </c>
    </row>
    <row r="8379" spans="1:8">
      <c r="A8379" t="n">
        <v>8381</v>
      </c>
      <c r="B8379" t="s">
        <v>1</v>
      </c>
      <c r="C8379" s="1" t="n">
        <v>42188.15873842593</v>
      </c>
      <c r="D8379" t="s">
        <v>27662</v>
      </c>
      <c r="E8379" t="s">
        <v>27663</v>
      </c>
      <c r="F8379" t="s">
        <v>25</v>
      </c>
      <c r="G8379" t="s">
        <v>15636</v>
      </c>
      <c r="H8379" t="s">
        <v>27664</v>
      </c>
    </row>
    <row r="8380" spans="1:8">
      <c r="A8380" t="n">
        <v>8382</v>
      </c>
      <c r="B8380" t="s">
        <v>8</v>
      </c>
      <c r="C8380" s="1" t="n">
        <v>41900.90700231482</v>
      </c>
      <c r="D8380" t="s">
        <v>27665</v>
      </c>
      <c r="E8380" t="s">
        <v>9509</v>
      </c>
      <c r="F8380" t="s">
        <v>25</v>
      </c>
      <c r="G8380" t="s">
        <v>27666</v>
      </c>
      <c r="H8380" t="s">
        <v>27667</v>
      </c>
    </row>
    <row r="8381" spans="1:8">
      <c r="A8381" t="n">
        <v>8383</v>
      </c>
      <c r="B8381" t="s">
        <v>8</v>
      </c>
      <c r="C8381" s="1" t="n">
        <v>42156.75045138889</v>
      </c>
      <c r="D8381" t="s">
        <v>27668</v>
      </c>
      <c r="E8381" t="s">
        <v>25</v>
      </c>
      <c r="F8381" t="s">
        <v>27669</v>
      </c>
      <c r="G8381" t="s">
        <v>1345</v>
      </c>
      <c r="H8381" t="s">
        <v>27670</v>
      </c>
    </row>
    <row r="8382" spans="1:8">
      <c r="A8382" t="n">
        <v>8384</v>
      </c>
      <c r="B8382" t="s">
        <v>8</v>
      </c>
      <c r="C8382" s="1" t="n">
        <v>42435.86409722222</v>
      </c>
      <c r="D8382" t="s">
        <v>27671</v>
      </c>
      <c r="E8382" t="s">
        <v>25</v>
      </c>
      <c r="F8382" t="s">
        <v>24</v>
      </c>
      <c r="G8382" t="s">
        <v>19157</v>
      </c>
      <c r="H8382" t="s">
        <v>27672</v>
      </c>
    </row>
    <row r="8383" spans="1:8">
      <c r="A8383" t="n">
        <v>8385</v>
      </c>
      <c r="B8383" t="s">
        <v>8</v>
      </c>
      <c r="C8383" s="1" t="n">
        <v>42351.83815972223</v>
      </c>
      <c r="D8383" t="s">
        <v>27673</v>
      </c>
      <c r="E8383" t="s">
        <v>2479</v>
      </c>
      <c r="F8383" t="s">
        <v>27674</v>
      </c>
      <c r="G8383" t="s">
        <v>27675</v>
      </c>
      <c r="H8383" t="s">
        <v>27676</v>
      </c>
    </row>
    <row r="8384" spans="1:8">
      <c r="A8384" t="n">
        <v>8386</v>
      </c>
      <c r="B8384" t="s">
        <v>8</v>
      </c>
      <c r="C8384" s="1" t="n">
        <v>42339.85875</v>
      </c>
      <c r="D8384" t="s">
        <v>27677</v>
      </c>
      <c r="E8384" t="s">
        <v>9425</v>
      </c>
      <c r="F8384" t="s">
        <v>1369</v>
      </c>
      <c r="G8384" t="s">
        <v>27678</v>
      </c>
      <c r="H8384" t="s">
        <v>27679</v>
      </c>
    </row>
    <row r="8385" spans="1:8">
      <c r="A8385" t="n">
        <v>8387</v>
      </c>
      <c r="B8385" t="s">
        <v>8</v>
      </c>
      <c r="C8385" s="1" t="n">
        <v>42290.12418981481</v>
      </c>
      <c r="D8385" t="s">
        <v>27680</v>
      </c>
      <c r="E8385" t="s">
        <v>3858</v>
      </c>
      <c r="F8385" t="s">
        <v>1264</v>
      </c>
      <c r="G8385" t="s">
        <v>27681</v>
      </c>
      <c r="H8385" t="s">
        <v>27682</v>
      </c>
    </row>
    <row r="8386" spans="1:8">
      <c r="A8386" t="n">
        <v>8388</v>
      </c>
      <c r="B8386" t="s">
        <v>8</v>
      </c>
      <c r="C8386" s="1" t="n">
        <v>42053.84342592592</v>
      </c>
      <c r="D8386" t="s">
        <v>27683</v>
      </c>
      <c r="E8386" t="s">
        <v>6867</v>
      </c>
      <c r="F8386" t="s">
        <v>17678</v>
      </c>
      <c r="G8386" t="s">
        <v>27684</v>
      </c>
      <c r="H8386" t="s">
        <v>27685</v>
      </c>
    </row>
    <row r="8387" spans="1:8">
      <c r="A8387" t="n">
        <v>8389</v>
      </c>
      <c r="B8387" t="s">
        <v>8</v>
      </c>
      <c r="C8387" s="1" t="n">
        <v>42124.81599537037</v>
      </c>
      <c r="D8387" t="s">
        <v>27686</v>
      </c>
      <c r="E8387" t="s">
        <v>12369</v>
      </c>
      <c r="F8387" t="s">
        <v>8960</v>
      </c>
      <c r="G8387" t="s">
        <v>27687</v>
      </c>
      <c r="H8387" t="s">
        <v>27688</v>
      </c>
    </row>
    <row r="8388" spans="1:8">
      <c r="A8388" t="n">
        <v>8390</v>
      </c>
      <c r="B8388" t="s">
        <v>8</v>
      </c>
      <c r="C8388" s="1" t="n">
        <v>42130.19885416667</v>
      </c>
      <c r="D8388" t="s">
        <v>27689</v>
      </c>
      <c r="E8388" t="s">
        <v>24</v>
      </c>
      <c r="F8388" t="s">
        <v>25</v>
      </c>
      <c r="G8388" t="s">
        <v>27690</v>
      </c>
      <c r="H8388" t="s">
        <v>27691</v>
      </c>
    </row>
    <row r="8389" spans="1:8">
      <c r="A8389" t="n">
        <v>8391</v>
      </c>
      <c r="B8389" t="s">
        <v>8</v>
      </c>
      <c r="C8389" s="1" t="n">
        <v>42208.04711805555</v>
      </c>
      <c r="D8389" t="s">
        <v>27692</v>
      </c>
      <c r="E8389" t="s">
        <v>25</v>
      </c>
      <c r="F8389" t="s">
        <v>27693</v>
      </c>
      <c r="G8389" t="s">
        <v>5888</v>
      </c>
      <c r="H8389" t="s">
        <v>27694</v>
      </c>
    </row>
    <row r="8390" spans="1:8">
      <c r="A8390" t="n">
        <v>8392</v>
      </c>
      <c r="B8390" t="s">
        <v>8</v>
      </c>
      <c r="C8390" s="1" t="n">
        <v>42094.10714120371</v>
      </c>
      <c r="D8390" t="s">
        <v>27695</v>
      </c>
      <c r="E8390" t="s">
        <v>7089</v>
      </c>
      <c r="F8390" t="s">
        <v>27696</v>
      </c>
      <c r="G8390" t="s">
        <v>27697</v>
      </c>
      <c r="H8390" t="s">
        <v>27698</v>
      </c>
    </row>
    <row r="8391" spans="1:8">
      <c r="A8391" t="n">
        <v>8393</v>
      </c>
      <c r="B8391" t="s">
        <v>8</v>
      </c>
      <c r="C8391" s="1" t="n">
        <v>42177.88096064814</v>
      </c>
      <c r="D8391" t="s">
        <v>27699</v>
      </c>
      <c r="E8391" t="s">
        <v>7780</v>
      </c>
      <c r="F8391" t="s">
        <v>146</v>
      </c>
      <c r="G8391" t="s">
        <v>11219</v>
      </c>
      <c r="H8391" t="s">
        <v>27700</v>
      </c>
    </row>
    <row r="8392" spans="1:8">
      <c r="A8392" t="n">
        <v>8394</v>
      </c>
      <c r="B8392" t="s">
        <v>8</v>
      </c>
      <c r="C8392" s="1" t="n">
        <v>39620.54215277778</v>
      </c>
      <c r="D8392" t="s">
        <v>27701</v>
      </c>
      <c r="E8392" t="s">
        <v>27702</v>
      </c>
      <c r="F8392" t="s">
        <v>20</v>
      </c>
      <c r="G8392" t="s">
        <v>27703</v>
      </c>
      <c r="H8392" t="s">
        <v>27704</v>
      </c>
    </row>
    <row r="8393" spans="1:8">
      <c r="A8393" t="n">
        <v>8395</v>
      </c>
      <c r="B8393" t="s">
        <v>1</v>
      </c>
      <c r="C8393" s="1" t="n">
        <v>41841.60089120371</v>
      </c>
      <c r="D8393" t="s">
        <v>27705</v>
      </c>
      <c r="E8393" t="s">
        <v>6796</v>
      </c>
      <c r="F8393" t="s">
        <v>56</v>
      </c>
      <c r="G8393" t="s">
        <v>27706</v>
      </c>
      <c r="H8393" t="s">
        <v>27707</v>
      </c>
    </row>
    <row r="8394" spans="1:8">
      <c r="A8394" t="n">
        <v>8396</v>
      </c>
      <c r="B8394" t="s">
        <v>8</v>
      </c>
      <c r="C8394" s="1" t="n">
        <v>41015.87282407407</v>
      </c>
      <c r="D8394" t="s">
        <v>27708</v>
      </c>
      <c r="E8394" t="s">
        <v>484</v>
      </c>
      <c r="F8394" t="s">
        <v>27709</v>
      </c>
      <c r="G8394" t="s">
        <v>27710</v>
      </c>
      <c r="H8394" t="s">
        <v>27711</v>
      </c>
    </row>
    <row r="8395" spans="1:8">
      <c r="A8395" t="n">
        <v>8397</v>
      </c>
      <c r="B8395" t="s">
        <v>8</v>
      </c>
      <c r="C8395" s="1" t="n">
        <v>41775.70832175926</v>
      </c>
      <c r="D8395" t="s">
        <v>27712</v>
      </c>
      <c r="E8395" t="s">
        <v>25</v>
      </c>
      <c r="F8395" t="s">
        <v>18074</v>
      </c>
      <c r="G8395" t="s">
        <v>27713</v>
      </c>
      <c r="H8395" t="s">
        <v>27714</v>
      </c>
    </row>
    <row r="8396" spans="1:8">
      <c r="A8396" t="n">
        <v>8398</v>
      </c>
      <c r="B8396" t="s">
        <v>1</v>
      </c>
      <c r="C8396" s="1" t="n">
        <v>41775.29033564815</v>
      </c>
      <c r="D8396" t="s">
        <v>27715</v>
      </c>
      <c r="E8396" t="s">
        <v>6547</v>
      </c>
      <c r="F8396" t="s">
        <v>27716</v>
      </c>
      <c r="G8396" t="s">
        <v>27717</v>
      </c>
      <c r="H8396" t="s">
        <v>27718</v>
      </c>
    </row>
    <row r="8397" spans="1:8">
      <c r="A8397" t="n">
        <v>8399</v>
      </c>
      <c r="B8397" t="s">
        <v>8</v>
      </c>
      <c r="C8397" s="1" t="n">
        <v>41875.97137731482</v>
      </c>
      <c r="D8397" t="s">
        <v>27719</v>
      </c>
      <c r="E8397" t="s">
        <v>25</v>
      </c>
      <c r="F8397" t="s">
        <v>27720</v>
      </c>
      <c r="G8397" t="s">
        <v>27721</v>
      </c>
      <c r="H8397" t="s">
        <v>27722</v>
      </c>
    </row>
    <row r="8398" spans="1:8">
      <c r="A8398" t="n">
        <v>8400</v>
      </c>
      <c r="B8398" t="s">
        <v>1</v>
      </c>
      <c r="C8398" s="1" t="n">
        <v>42281.71841435185</v>
      </c>
      <c r="D8398" t="s">
        <v>27723</v>
      </c>
      <c r="E8398" t="s">
        <v>27724</v>
      </c>
      <c r="F8398" t="s">
        <v>27725</v>
      </c>
      <c r="G8398" t="s">
        <v>27726</v>
      </c>
      <c r="H8398" t="s">
        <v>27727</v>
      </c>
    </row>
    <row r="8399" spans="1:8">
      <c r="A8399" t="n">
        <v>8401</v>
      </c>
      <c r="B8399" t="s">
        <v>1</v>
      </c>
      <c r="C8399" s="1" t="n">
        <v>42210.84043981481</v>
      </c>
      <c r="D8399" t="s">
        <v>27728</v>
      </c>
      <c r="E8399" t="s">
        <v>6747</v>
      </c>
      <c r="F8399" t="s">
        <v>146</v>
      </c>
      <c r="G8399" t="s">
        <v>18839</v>
      </c>
      <c r="H8399" t="s">
        <v>27729</v>
      </c>
    </row>
    <row r="8400" spans="1:8">
      <c r="A8400" t="n">
        <v>8402</v>
      </c>
      <c r="B8400" t="s">
        <v>1</v>
      </c>
      <c r="C8400" s="1" t="n">
        <v>42149.55846064815</v>
      </c>
      <c r="D8400" t="s">
        <v>27730</v>
      </c>
      <c r="E8400" t="s">
        <v>6747</v>
      </c>
      <c r="F8400" t="s">
        <v>30</v>
      </c>
      <c r="G8400" t="s">
        <v>11634</v>
      </c>
      <c r="H8400" t="s">
        <v>27731</v>
      </c>
    </row>
    <row r="8401" spans="1:8">
      <c r="A8401" t="n">
        <v>8403</v>
      </c>
      <c r="B8401" t="s">
        <v>1</v>
      </c>
      <c r="C8401" s="1" t="n">
        <v>42400.13392361111</v>
      </c>
      <c r="D8401" t="s">
        <v>27732</v>
      </c>
      <c r="E8401" t="s">
        <v>7313</v>
      </c>
      <c r="F8401" t="s">
        <v>25</v>
      </c>
      <c r="G8401" t="s">
        <v>27733</v>
      </c>
      <c r="H8401" t="s">
        <v>27734</v>
      </c>
    </row>
    <row r="8402" spans="1:8">
      <c r="A8402" t="n">
        <v>8404</v>
      </c>
      <c r="B8402" t="s">
        <v>8</v>
      </c>
      <c r="C8402" s="1" t="n">
        <v>41938.91581018519</v>
      </c>
      <c r="D8402" t="s">
        <v>27735</v>
      </c>
      <c r="E8402" t="s">
        <v>23783</v>
      </c>
      <c r="F8402" t="s">
        <v>555</v>
      </c>
      <c r="G8402" t="s">
        <v>27736</v>
      </c>
      <c r="H8402" t="s">
        <v>27737</v>
      </c>
    </row>
    <row r="8403" spans="1:8">
      <c r="A8403" t="n">
        <v>8405</v>
      </c>
      <c r="B8403" t="s">
        <v>8</v>
      </c>
      <c r="C8403" s="1" t="n">
        <v>42089.91290509259</v>
      </c>
      <c r="D8403" t="s">
        <v>27738</v>
      </c>
      <c r="E8403" t="s">
        <v>27739</v>
      </c>
      <c r="F8403" t="s">
        <v>56</v>
      </c>
      <c r="G8403" t="s">
        <v>27740</v>
      </c>
      <c r="H8403" t="s">
        <v>27741</v>
      </c>
    </row>
    <row r="8404" spans="1:8">
      <c r="A8404" t="n">
        <v>8406</v>
      </c>
      <c r="B8404" t="s">
        <v>8</v>
      </c>
      <c r="C8404" s="1" t="n">
        <v>40848.77085648148</v>
      </c>
      <c r="D8404" t="s">
        <v>27742</v>
      </c>
      <c r="E8404" t="s">
        <v>6203</v>
      </c>
      <c r="F8404" t="s">
        <v>27743</v>
      </c>
      <c r="G8404" t="s">
        <v>27744</v>
      </c>
      <c r="H8404" t="s">
        <v>27745</v>
      </c>
    </row>
    <row r="8405" spans="1:8">
      <c r="A8405" t="n">
        <v>8407</v>
      </c>
      <c r="B8405" t="s">
        <v>8</v>
      </c>
      <c r="C8405" s="1" t="n">
        <v>42068.8169212963</v>
      </c>
      <c r="D8405" t="s">
        <v>27746</v>
      </c>
      <c r="E8405" t="s">
        <v>25</v>
      </c>
      <c r="F8405" t="s">
        <v>2099</v>
      </c>
      <c r="G8405" t="s">
        <v>27747</v>
      </c>
      <c r="H8405" t="s">
        <v>27748</v>
      </c>
    </row>
    <row r="8406" spans="1:8">
      <c r="A8406" t="n">
        <v>8408</v>
      </c>
      <c r="B8406" t="s">
        <v>8</v>
      </c>
      <c r="C8406" s="1" t="n">
        <v>42427.92753472222</v>
      </c>
      <c r="D8406" t="s">
        <v>27749</v>
      </c>
      <c r="E8406" t="s">
        <v>13427</v>
      </c>
      <c r="F8406" t="s">
        <v>56</v>
      </c>
      <c r="G8406" t="s">
        <v>13428</v>
      </c>
      <c r="H8406" t="s">
        <v>27750</v>
      </c>
    </row>
    <row r="8407" spans="1:8">
      <c r="A8407" t="n">
        <v>8409</v>
      </c>
      <c r="B8407" t="s">
        <v>1</v>
      </c>
      <c r="C8407" s="1" t="n">
        <v>42138.65524305555</v>
      </c>
      <c r="D8407" t="s">
        <v>27751</v>
      </c>
      <c r="E8407" t="s">
        <v>27752</v>
      </c>
      <c r="F8407" t="s">
        <v>11431</v>
      </c>
      <c r="G8407" t="s">
        <v>27753</v>
      </c>
      <c r="H8407" t="s">
        <v>27754</v>
      </c>
    </row>
    <row r="8408" spans="1:8">
      <c r="A8408" t="n">
        <v>8410</v>
      </c>
      <c r="B8408" t="s">
        <v>8</v>
      </c>
      <c r="C8408" s="1" t="n">
        <v>39673.16295138889</v>
      </c>
      <c r="D8408" t="s">
        <v>27755</v>
      </c>
      <c r="E8408" t="s">
        <v>3797</v>
      </c>
      <c r="F8408" t="s">
        <v>3798</v>
      </c>
      <c r="G8408" t="s">
        <v>27756</v>
      </c>
      <c r="H8408" t="s">
        <v>27757</v>
      </c>
    </row>
    <row r="8409" spans="1:8">
      <c r="A8409" t="n">
        <v>8411</v>
      </c>
      <c r="B8409" t="s">
        <v>8</v>
      </c>
      <c r="C8409" s="1" t="n">
        <v>40976.93034722222</v>
      </c>
      <c r="D8409" t="s">
        <v>27758</v>
      </c>
      <c r="E8409" t="s">
        <v>484</v>
      </c>
      <c r="F8409" t="s">
        <v>27759</v>
      </c>
      <c r="G8409" t="s">
        <v>27760</v>
      </c>
      <c r="H8409" t="s">
        <v>27761</v>
      </c>
    </row>
    <row r="8410" spans="1:8">
      <c r="A8410" t="n">
        <v>8412</v>
      </c>
      <c r="B8410" t="s">
        <v>8</v>
      </c>
      <c r="C8410" s="1" t="n">
        <v>42121.6199537037</v>
      </c>
      <c r="D8410" t="s">
        <v>27762</v>
      </c>
      <c r="E8410" t="s">
        <v>25</v>
      </c>
      <c r="F8410" t="s">
        <v>6547</v>
      </c>
      <c r="G8410" t="s">
        <v>27763</v>
      </c>
      <c r="H8410" t="s">
        <v>27764</v>
      </c>
    </row>
    <row r="8411" spans="1:8">
      <c r="A8411" t="n">
        <v>8413</v>
      </c>
      <c r="B8411" t="s">
        <v>8</v>
      </c>
      <c r="C8411" s="1" t="n">
        <v>39349.70559027778</v>
      </c>
      <c r="D8411" t="s">
        <v>27765</v>
      </c>
      <c r="E8411" t="s">
        <v>27766</v>
      </c>
      <c r="F8411" t="s">
        <v>25</v>
      </c>
      <c r="G8411" t="s">
        <v>27767</v>
      </c>
      <c r="H8411" t="s">
        <v>27768</v>
      </c>
    </row>
    <row r="8412" spans="1:8">
      <c r="A8412" t="n">
        <v>8414</v>
      </c>
      <c r="B8412" t="s">
        <v>8</v>
      </c>
      <c r="C8412" s="1" t="n">
        <v>41908.02893518518</v>
      </c>
      <c r="D8412" t="s">
        <v>27769</v>
      </c>
      <c r="E8412" t="s">
        <v>8557</v>
      </c>
      <c r="F8412" t="s">
        <v>25</v>
      </c>
      <c r="G8412" t="s">
        <v>27770</v>
      </c>
      <c r="H8412" t="s">
        <v>27771</v>
      </c>
    </row>
    <row r="8413" spans="1:8">
      <c r="A8413" t="n">
        <v>8415</v>
      </c>
      <c r="B8413" t="s">
        <v>8</v>
      </c>
      <c r="C8413" s="1" t="n">
        <v>39484.57349537037</v>
      </c>
      <c r="D8413" t="s">
        <v>27772</v>
      </c>
      <c r="E8413" t="s">
        <v>8668</v>
      </c>
      <c r="F8413" t="s">
        <v>27773</v>
      </c>
      <c r="G8413" t="s">
        <v>24450</v>
      </c>
      <c r="H8413" t="s">
        <v>27774</v>
      </c>
    </row>
    <row r="8414" spans="1:8">
      <c r="A8414" t="n">
        <v>8416</v>
      </c>
      <c r="B8414" t="s">
        <v>8</v>
      </c>
      <c r="C8414" s="1" t="n">
        <v>42258.70069444444</v>
      </c>
      <c r="D8414" t="s">
        <v>27775</v>
      </c>
      <c r="E8414" t="s">
        <v>25</v>
      </c>
      <c r="F8414" t="s">
        <v>7313</v>
      </c>
      <c r="G8414" t="s">
        <v>27776</v>
      </c>
      <c r="H8414" t="s">
        <v>27777</v>
      </c>
    </row>
    <row r="8415" spans="1:8">
      <c r="A8415" t="n">
        <v>8417</v>
      </c>
      <c r="B8415" t="s">
        <v>1</v>
      </c>
      <c r="C8415" s="1" t="n">
        <v>42378.73305555555</v>
      </c>
      <c r="D8415" t="s">
        <v>27778</v>
      </c>
      <c r="E8415" t="s">
        <v>9494</v>
      </c>
      <c r="F8415" t="s">
        <v>132</v>
      </c>
      <c r="G8415" t="s">
        <v>27779</v>
      </c>
      <c r="H8415" t="s">
        <v>27780</v>
      </c>
    </row>
    <row r="8416" spans="1:8">
      <c r="A8416" t="n">
        <v>8418</v>
      </c>
      <c r="B8416" t="s">
        <v>8</v>
      </c>
      <c r="C8416" s="1" t="n">
        <v>41215.44539351852</v>
      </c>
      <c r="D8416" t="s">
        <v>27781</v>
      </c>
      <c r="E8416" t="s">
        <v>6796</v>
      </c>
      <c r="F8416" t="s">
        <v>56</v>
      </c>
      <c r="G8416" t="s">
        <v>27782</v>
      </c>
      <c r="H8416" t="s">
        <v>27783</v>
      </c>
    </row>
    <row r="8417" spans="1:8">
      <c r="A8417" t="n">
        <v>8419</v>
      </c>
      <c r="B8417" t="s">
        <v>8</v>
      </c>
      <c r="C8417" s="1" t="n">
        <v>41761.39376157407</v>
      </c>
      <c r="D8417" t="s">
        <v>27784</v>
      </c>
      <c r="E8417" t="s">
        <v>25</v>
      </c>
      <c r="F8417" t="s">
        <v>26988</v>
      </c>
      <c r="G8417" t="s">
        <v>27785</v>
      </c>
      <c r="H8417" t="s">
        <v>27786</v>
      </c>
    </row>
    <row r="8418" spans="1:8">
      <c r="A8418" t="n">
        <v>8420</v>
      </c>
      <c r="B8418" t="s">
        <v>8</v>
      </c>
      <c r="C8418" s="1" t="n">
        <v>42292.93019675926</v>
      </c>
      <c r="D8418" t="s">
        <v>27787</v>
      </c>
      <c r="E8418" t="s">
        <v>27788</v>
      </c>
      <c r="F8418" t="s">
        <v>56</v>
      </c>
      <c r="G8418" t="s">
        <v>15199</v>
      </c>
      <c r="H8418" t="s">
        <v>27789</v>
      </c>
    </row>
    <row r="8419" spans="1:8">
      <c r="A8419" t="n">
        <v>8421</v>
      </c>
      <c r="B8419" t="s">
        <v>8</v>
      </c>
      <c r="C8419" s="1" t="n">
        <v>39348.57203703704</v>
      </c>
      <c r="D8419" t="s">
        <v>27790</v>
      </c>
      <c r="E8419" t="s">
        <v>27791</v>
      </c>
      <c r="F8419" t="s">
        <v>376</v>
      </c>
      <c r="G8419" t="s">
        <v>27792</v>
      </c>
      <c r="H8419" t="s">
        <v>27793</v>
      </c>
    </row>
    <row r="8420" spans="1:8">
      <c r="A8420" t="n">
        <v>8422</v>
      </c>
      <c r="B8420" t="s">
        <v>8</v>
      </c>
      <c r="C8420" s="1" t="n">
        <v>42153.83677083333</v>
      </c>
      <c r="D8420" t="s">
        <v>27794</v>
      </c>
      <c r="E8420" t="s">
        <v>27795</v>
      </c>
      <c r="F8420" t="s">
        <v>2394</v>
      </c>
      <c r="G8420" t="s">
        <v>27796</v>
      </c>
      <c r="H8420" t="s">
        <v>27797</v>
      </c>
    </row>
    <row r="8421" spans="1:8">
      <c r="A8421" t="n">
        <v>8423</v>
      </c>
      <c r="B8421" t="s">
        <v>1</v>
      </c>
      <c r="C8421" s="1" t="n">
        <v>42289.629375</v>
      </c>
      <c r="D8421" t="s">
        <v>27798</v>
      </c>
      <c r="E8421" t="s">
        <v>7840</v>
      </c>
      <c r="F8421" t="s">
        <v>25</v>
      </c>
      <c r="G8421" t="s">
        <v>27799</v>
      </c>
      <c r="H8421" t="s">
        <v>27800</v>
      </c>
    </row>
    <row r="8422" spans="1:8">
      <c r="A8422" t="n">
        <v>8424</v>
      </c>
      <c r="B8422" t="s">
        <v>8</v>
      </c>
      <c r="C8422" s="1" t="n">
        <v>42409.73282407408</v>
      </c>
      <c r="D8422" t="s">
        <v>27801</v>
      </c>
      <c r="E8422" t="s">
        <v>7348</v>
      </c>
      <c r="F8422" t="s">
        <v>1369</v>
      </c>
      <c r="G8422" t="s">
        <v>27802</v>
      </c>
      <c r="H8422" t="s">
        <v>27803</v>
      </c>
    </row>
    <row r="8423" spans="1:8">
      <c r="A8423" t="n">
        <v>8425</v>
      </c>
      <c r="B8423" t="s">
        <v>8</v>
      </c>
      <c r="C8423" s="1" t="n">
        <v>40226.85050925926</v>
      </c>
      <c r="D8423" t="s">
        <v>27804</v>
      </c>
      <c r="E8423" t="s">
        <v>19</v>
      </c>
      <c r="F8423" t="s">
        <v>20</v>
      </c>
      <c r="G8423" t="s">
        <v>27805</v>
      </c>
      <c r="H8423" t="s">
        <v>27806</v>
      </c>
    </row>
    <row r="8424" spans="1:8">
      <c r="A8424" t="n">
        <v>8426</v>
      </c>
      <c r="B8424" t="s">
        <v>1</v>
      </c>
      <c r="C8424" s="1" t="n">
        <v>42106.0437962963</v>
      </c>
      <c r="D8424" t="s">
        <v>27807</v>
      </c>
      <c r="E8424" t="s">
        <v>8462</v>
      </c>
      <c r="F8424" t="s">
        <v>25</v>
      </c>
      <c r="G8424" t="s">
        <v>27808</v>
      </c>
      <c r="H8424" t="s">
        <v>27809</v>
      </c>
    </row>
    <row r="8425" spans="1:8">
      <c r="A8425" t="n">
        <v>8427</v>
      </c>
      <c r="B8425" t="s">
        <v>1</v>
      </c>
      <c r="C8425" s="1" t="n">
        <v>42361.54127314815</v>
      </c>
      <c r="D8425" t="s">
        <v>27810</v>
      </c>
      <c r="E8425" t="s">
        <v>21923</v>
      </c>
      <c r="F8425" t="s">
        <v>179</v>
      </c>
      <c r="G8425" t="s">
        <v>24237</v>
      </c>
      <c r="H8425" t="s">
        <v>27811</v>
      </c>
    </row>
    <row r="8426" spans="1:8">
      <c r="A8426" t="n">
        <v>8428</v>
      </c>
      <c r="B8426" t="s">
        <v>1</v>
      </c>
      <c r="C8426" s="1" t="n">
        <v>42090.55590277778</v>
      </c>
      <c r="D8426" t="s">
        <v>27812</v>
      </c>
      <c r="E8426" t="s">
        <v>27813</v>
      </c>
      <c r="F8426" t="s">
        <v>25</v>
      </c>
      <c r="G8426" t="s">
        <v>27814</v>
      </c>
      <c r="H8426" t="s">
        <v>27815</v>
      </c>
    </row>
    <row r="8427" spans="1:8">
      <c r="A8427" t="n">
        <v>8429</v>
      </c>
      <c r="B8427" t="s">
        <v>8</v>
      </c>
      <c r="C8427" s="1" t="n">
        <v>39942.76846064815</v>
      </c>
      <c r="D8427" t="s">
        <v>27816</v>
      </c>
      <c r="E8427" t="s">
        <v>20880</v>
      </c>
      <c r="F8427" t="s">
        <v>56</v>
      </c>
      <c r="G8427" t="s">
        <v>27817</v>
      </c>
      <c r="H8427" t="s">
        <v>27818</v>
      </c>
    </row>
    <row r="8428" spans="1:8">
      <c r="A8428" t="n">
        <v>8430</v>
      </c>
      <c r="B8428" t="s">
        <v>1</v>
      </c>
      <c r="C8428" s="1" t="n">
        <v>42172.83099537037</v>
      </c>
      <c r="D8428" t="s">
        <v>27819</v>
      </c>
      <c r="E8428" t="s">
        <v>9633</v>
      </c>
      <c r="F8428" t="s">
        <v>7186</v>
      </c>
      <c r="G8428" t="s">
        <v>23880</v>
      </c>
      <c r="H8428" t="s">
        <v>27820</v>
      </c>
    </row>
    <row r="8429" spans="1:8">
      <c r="A8429" t="n">
        <v>8431</v>
      </c>
      <c r="B8429" t="s">
        <v>8</v>
      </c>
      <c r="C8429" s="1" t="n">
        <v>42387.70833333334</v>
      </c>
      <c r="D8429" t="s">
        <v>27821</v>
      </c>
      <c r="E8429" t="s">
        <v>7948</v>
      </c>
      <c r="F8429" t="s">
        <v>4078</v>
      </c>
      <c r="G8429" t="s">
        <v>27822</v>
      </c>
      <c r="H8429" t="s">
        <v>27823</v>
      </c>
    </row>
    <row r="8430" spans="1:8">
      <c r="A8430" t="n">
        <v>8432</v>
      </c>
      <c r="B8430" t="s">
        <v>8</v>
      </c>
      <c r="C8430" s="1" t="n">
        <v>39825.89496527778</v>
      </c>
      <c r="D8430" t="s">
        <v>27824</v>
      </c>
      <c r="E8430" t="s">
        <v>22695</v>
      </c>
      <c r="F8430" t="s">
        <v>56</v>
      </c>
      <c r="G8430" t="s">
        <v>27825</v>
      </c>
      <c r="H8430" t="s">
        <v>27826</v>
      </c>
    </row>
    <row r="8431" spans="1:8">
      <c r="A8431" t="n">
        <v>8433</v>
      </c>
      <c r="B8431" t="s">
        <v>8</v>
      </c>
      <c r="C8431" s="1" t="n">
        <v>39488.99493055556</v>
      </c>
      <c r="D8431" t="s">
        <v>27827</v>
      </c>
      <c r="E8431" t="s">
        <v>856</v>
      </c>
      <c r="G8431" t="s">
        <v>857</v>
      </c>
      <c r="H8431" t="s">
        <v>27828</v>
      </c>
    </row>
    <row r="8432" spans="1:8">
      <c r="A8432" t="n">
        <v>8434</v>
      </c>
      <c r="B8432" t="s">
        <v>8</v>
      </c>
      <c r="C8432" s="1" t="n">
        <v>42380.80771990741</v>
      </c>
      <c r="D8432" t="s">
        <v>27829</v>
      </c>
      <c r="E8432" t="s">
        <v>8982</v>
      </c>
      <c r="F8432" t="s">
        <v>25</v>
      </c>
      <c r="G8432" t="s">
        <v>27830</v>
      </c>
      <c r="H8432" t="s">
        <v>27831</v>
      </c>
    </row>
    <row r="8433" spans="1:8">
      <c r="A8433" t="n">
        <v>8435</v>
      </c>
      <c r="B8433" t="s">
        <v>8</v>
      </c>
      <c r="C8433" s="1" t="n">
        <v>39562.6828587963</v>
      </c>
      <c r="D8433" t="s">
        <v>27832</v>
      </c>
      <c r="E8433" t="s">
        <v>14328</v>
      </c>
      <c r="F8433" t="s">
        <v>27833</v>
      </c>
      <c r="G8433" t="s">
        <v>27834</v>
      </c>
      <c r="H8433" t="s">
        <v>27835</v>
      </c>
    </row>
    <row r="8434" spans="1:8">
      <c r="A8434" t="n">
        <v>8436</v>
      </c>
      <c r="B8434" t="s">
        <v>8</v>
      </c>
      <c r="C8434" s="1" t="n">
        <v>42020.05619212963</v>
      </c>
      <c r="D8434" t="s">
        <v>27836</v>
      </c>
      <c r="E8434" t="s">
        <v>27837</v>
      </c>
      <c r="F8434" t="s">
        <v>27837</v>
      </c>
      <c r="G8434" t="s">
        <v>27838</v>
      </c>
      <c r="H8434" t="s">
        <v>27839</v>
      </c>
    </row>
    <row r="8435" spans="1:8">
      <c r="A8435" t="n">
        <v>8437</v>
      </c>
      <c r="B8435" t="s">
        <v>8</v>
      </c>
      <c r="C8435" s="1" t="n">
        <v>40596.73505787037</v>
      </c>
      <c r="D8435" t="s">
        <v>27840</v>
      </c>
      <c r="E8435" t="s">
        <v>5662</v>
      </c>
      <c r="F8435" t="s">
        <v>283</v>
      </c>
      <c r="G8435" t="s">
        <v>27841</v>
      </c>
      <c r="H8435" t="s">
        <v>27842</v>
      </c>
    </row>
    <row r="8436" spans="1:8">
      <c r="A8436" t="n">
        <v>8438</v>
      </c>
      <c r="B8436" t="s">
        <v>8</v>
      </c>
      <c r="C8436" s="1" t="n">
        <v>42304.08032407407</v>
      </c>
      <c r="D8436" t="s">
        <v>27843</v>
      </c>
      <c r="E8436" t="s">
        <v>179</v>
      </c>
      <c r="F8436" t="s">
        <v>25</v>
      </c>
      <c r="G8436" t="s">
        <v>16526</v>
      </c>
      <c r="H8436" t="s">
        <v>27844</v>
      </c>
    </row>
    <row r="8437" spans="1:8">
      <c r="A8437" t="n">
        <v>8439</v>
      </c>
      <c r="B8437" t="s">
        <v>1</v>
      </c>
      <c r="C8437" s="1" t="n">
        <v>42108.02157407408</v>
      </c>
      <c r="D8437" t="s">
        <v>27845</v>
      </c>
      <c r="E8437" t="s">
        <v>27846</v>
      </c>
      <c r="F8437" t="s">
        <v>25</v>
      </c>
      <c r="G8437" t="s">
        <v>27847</v>
      </c>
      <c r="H8437" t="s">
        <v>27848</v>
      </c>
    </row>
    <row r="8438" spans="1:8">
      <c r="A8438" t="n">
        <v>8440</v>
      </c>
      <c r="B8438" t="s">
        <v>1</v>
      </c>
      <c r="C8438" s="1" t="n">
        <v>42255.88672453703</v>
      </c>
      <c r="D8438" t="s">
        <v>27849</v>
      </c>
      <c r="E8438" t="s">
        <v>323</v>
      </c>
      <c r="F8438" t="s">
        <v>43</v>
      </c>
      <c r="G8438" t="s">
        <v>10617</v>
      </c>
      <c r="H8438" t="s">
        <v>27850</v>
      </c>
    </row>
    <row r="8439" spans="1:8">
      <c r="A8439" t="n">
        <v>8441</v>
      </c>
      <c r="B8439" t="s">
        <v>8</v>
      </c>
      <c r="C8439" s="1" t="n">
        <v>39819.04126157407</v>
      </c>
      <c r="D8439" t="s">
        <v>27851</v>
      </c>
      <c r="E8439" t="s">
        <v>27852</v>
      </c>
      <c r="F8439" t="s">
        <v>1507</v>
      </c>
      <c r="G8439" t="s">
        <v>27853</v>
      </c>
      <c r="H8439" t="s">
        <v>27854</v>
      </c>
    </row>
    <row r="8440" spans="1:8">
      <c r="A8440" t="n">
        <v>8442</v>
      </c>
      <c r="B8440" t="s">
        <v>8</v>
      </c>
      <c r="C8440" s="1" t="n">
        <v>41665.93302083333</v>
      </c>
      <c r="D8440" t="s">
        <v>27855</v>
      </c>
      <c r="E8440" t="s">
        <v>319</v>
      </c>
      <c r="F8440" t="s">
        <v>4856</v>
      </c>
      <c r="G8440" t="s">
        <v>27856</v>
      </c>
      <c r="H8440" t="s">
        <v>27857</v>
      </c>
    </row>
    <row r="8441" spans="1:8">
      <c r="A8441" t="n">
        <v>8443</v>
      </c>
      <c r="B8441" t="s">
        <v>8</v>
      </c>
      <c r="C8441" s="1" t="n">
        <v>42131.24498842593</v>
      </c>
      <c r="D8441" t="s">
        <v>27858</v>
      </c>
      <c r="E8441" t="s">
        <v>3858</v>
      </c>
      <c r="F8441" t="s">
        <v>25</v>
      </c>
      <c r="G8441" t="s">
        <v>27859</v>
      </c>
      <c r="H8441" t="s">
        <v>27860</v>
      </c>
    </row>
    <row r="8442" spans="1:8">
      <c r="A8442" t="n">
        <v>8444</v>
      </c>
      <c r="B8442" t="s">
        <v>1</v>
      </c>
      <c r="C8442" s="1" t="n">
        <v>42233.73474537037</v>
      </c>
      <c r="D8442" t="s">
        <v>27861</v>
      </c>
      <c r="E8442" t="s">
        <v>27862</v>
      </c>
      <c r="F8442" t="s">
        <v>25</v>
      </c>
      <c r="G8442" t="s">
        <v>27863</v>
      </c>
      <c r="H8442" t="s">
        <v>27864</v>
      </c>
    </row>
    <row r="8443" spans="1:8">
      <c r="A8443" t="n">
        <v>8445</v>
      </c>
      <c r="B8443" t="s">
        <v>8</v>
      </c>
      <c r="C8443" s="1" t="n">
        <v>41950.77932870371</v>
      </c>
      <c r="D8443" t="s">
        <v>27865</v>
      </c>
      <c r="E8443" t="s">
        <v>27184</v>
      </c>
      <c r="F8443" t="s">
        <v>555</v>
      </c>
      <c r="G8443" t="s">
        <v>27866</v>
      </c>
      <c r="H8443" t="s">
        <v>27867</v>
      </c>
    </row>
    <row r="8444" spans="1:8">
      <c r="A8444" t="n">
        <v>8446</v>
      </c>
      <c r="B8444" t="s">
        <v>8</v>
      </c>
      <c r="C8444" s="1" t="n">
        <v>39776.72314814815</v>
      </c>
      <c r="D8444" t="s">
        <v>27868</v>
      </c>
      <c r="E8444" t="s">
        <v>27869</v>
      </c>
      <c r="F8444" t="s">
        <v>20</v>
      </c>
      <c r="G8444" t="s">
        <v>27870</v>
      </c>
      <c r="H8444" t="s">
        <v>27871</v>
      </c>
    </row>
    <row r="8445" spans="1:8">
      <c r="A8445" t="n">
        <v>8447</v>
      </c>
      <c r="B8445" t="s">
        <v>8</v>
      </c>
      <c r="C8445" s="1" t="n">
        <v>41886.89986111111</v>
      </c>
      <c r="D8445" t="s">
        <v>27872</v>
      </c>
      <c r="E8445" t="s">
        <v>27873</v>
      </c>
      <c r="F8445" t="s">
        <v>52</v>
      </c>
      <c r="G8445" t="s">
        <v>27874</v>
      </c>
      <c r="H8445" t="s">
        <v>27875</v>
      </c>
    </row>
    <row r="8446" spans="1:8">
      <c r="A8446" t="n">
        <v>8448</v>
      </c>
      <c r="B8446" t="s">
        <v>8</v>
      </c>
      <c r="C8446" s="1" t="n">
        <v>42126.78517361111</v>
      </c>
      <c r="D8446" t="s">
        <v>27876</v>
      </c>
      <c r="E8446" t="s">
        <v>27877</v>
      </c>
      <c r="F8446" t="s">
        <v>56</v>
      </c>
      <c r="G8446" t="s">
        <v>27878</v>
      </c>
      <c r="H8446" t="s">
        <v>27879</v>
      </c>
    </row>
    <row r="8447" spans="1:8">
      <c r="A8447" t="n">
        <v>8449</v>
      </c>
      <c r="B8447" t="s">
        <v>8</v>
      </c>
      <c r="C8447" s="1" t="n">
        <v>42263.08137731482</v>
      </c>
      <c r="D8447" t="s">
        <v>27880</v>
      </c>
      <c r="E8447" t="s">
        <v>24</v>
      </c>
      <c r="F8447" t="s">
        <v>25</v>
      </c>
      <c r="G8447" t="s">
        <v>27881</v>
      </c>
      <c r="H8447" t="s">
        <v>27882</v>
      </c>
    </row>
    <row r="8448" spans="1:8">
      <c r="A8448" t="n">
        <v>8450</v>
      </c>
      <c r="B8448" t="s">
        <v>8</v>
      </c>
      <c r="C8448" s="1" t="n">
        <v>41961.60096064815</v>
      </c>
      <c r="D8448" t="s">
        <v>27883</v>
      </c>
      <c r="E8448" t="s">
        <v>9998</v>
      </c>
      <c r="F8448" t="s">
        <v>27884</v>
      </c>
      <c r="G8448" t="s">
        <v>27885</v>
      </c>
      <c r="H8448" t="s">
        <v>27886</v>
      </c>
    </row>
    <row r="8449" spans="1:8">
      <c r="A8449" t="n">
        <v>8451</v>
      </c>
      <c r="B8449" t="s">
        <v>8</v>
      </c>
      <c r="C8449" s="1" t="n">
        <v>42243.93935185186</v>
      </c>
      <c r="D8449" t="s">
        <v>27887</v>
      </c>
      <c r="E8449" t="s">
        <v>6259</v>
      </c>
      <c r="F8449" t="s">
        <v>1144</v>
      </c>
      <c r="G8449" t="s">
        <v>13758</v>
      </c>
      <c r="H8449" t="s">
        <v>27888</v>
      </c>
    </row>
    <row r="8450" spans="1:8">
      <c r="A8450" t="n">
        <v>8452</v>
      </c>
      <c r="B8450" t="s">
        <v>8</v>
      </c>
      <c r="C8450" s="1" t="n">
        <v>42107.00195601852</v>
      </c>
      <c r="D8450" t="s">
        <v>27889</v>
      </c>
      <c r="E8450" t="s">
        <v>30</v>
      </c>
      <c r="F8450" t="s">
        <v>25</v>
      </c>
      <c r="G8450" t="s">
        <v>27890</v>
      </c>
      <c r="H8450" t="s">
        <v>27891</v>
      </c>
    </row>
    <row r="8451" spans="1:8">
      <c r="A8451" t="n">
        <v>8453</v>
      </c>
      <c r="B8451" t="s">
        <v>8</v>
      </c>
      <c r="C8451" s="1" t="n">
        <v>42040.60387731482</v>
      </c>
      <c r="D8451" t="s">
        <v>27892</v>
      </c>
      <c r="E8451" t="s">
        <v>271</v>
      </c>
      <c r="F8451" t="s">
        <v>271</v>
      </c>
      <c r="G8451" t="s">
        <v>27893</v>
      </c>
      <c r="H8451" t="s">
        <v>27894</v>
      </c>
    </row>
    <row r="8452" spans="1:8">
      <c r="A8452" t="n">
        <v>8454</v>
      </c>
      <c r="B8452" t="s">
        <v>8</v>
      </c>
      <c r="C8452" s="1" t="n">
        <v>39757.8996412037</v>
      </c>
      <c r="D8452" t="s">
        <v>27895</v>
      </c>
      <c r="E8452" t="s">
        <v>27896</v>
      </c>
      <c r="F8452" t="s">
        <v>56</v>
      </c>
      <c r="G8452" t="s">
        <v>27897</v>
      </c>
      <c r="H8452" t="s">
        <v>27898</v>
      </c>
    </row>
    <row r="8453" spans="1:8">
      <c r="A8453" t="n">
        <v>8455</v>
      </c>
      <c r="B8453" t="s">
        <v>8</v>
      </c>
      <c r="C8453" s="1" t="n">
        <v>42164.84362268518</v>
      </c>
      <c r="D8453" t="s">
        <v>27899</v>
      </c>
      <c r="E8453" t="s">
        <v>19319</v>
      </c>
      <c r="F8453" t="s">
        <v>25</v>
      </c>
      <c r="G8453">
        <f>?Windows-1252?Q?How_cheap_is_Hillary_Clinton=92s_campaign=3F_This_cheap.?=</f>
        <v/>
      </c>
      <c r="H8453" t="s">
        <v>27900</v>
      </c>
    </row>
    <row r="8454" spans="1:8">
      <c r="A8454" t="n">
        <v>8456</v>
      </c>
      <c r="B8454" t="s">
        <v>8</v>
      </c>
      <c r="C8454" s="1" t="n">
        <v>41892.625</v>
      </c>
      <c r="D8454" t="s">
        <v>27901</v>
      </c>
      <c r="E8454" t="s">
        <v>27902</v>
      </c>
      <c r="F8454" t="s">
        <v>4078</v>
      </c>
      <c r="G8454" t="s">
        <v>27903</v>
      </c>
      <c r="H8454" t="s">
        <v>27904</v>
      </c>
    </row>
    <row r="8455" spans="1:8">
      <c r="A8455" t="n">
        <v>8457</v>
      </c>
      <c r="B8455" t="s">
        <v>8</v>
      </c>
      <c r="C8455" s="1" t="n">
        <v>42237.58934027778</v>
      </c>
      <c r="D8455" t="s">
        <v>27905</v>
      </c>
      <c r="E8455" t="s">
        <v>2014</v>
      </c>
      <c r="F8455" t="s">
        <v>25</v>
      </c>
      <c r="G8455" t="s">
        <v>2015</v>
      </c>
      <c r="H8455" t="s">
        <v>27906</v>
      </c>
    </row>
    <row r="8456" spans="1:8">
      <c r="A8456" t="n">
        <v>8458</v>
      </c>
      <c r="B8456" t="s">
        <v>8</v>
      </c>
      <c r="C8456" s="1" t="n">
        <v>41183.58390046296</v>
      </c>
      <c r="D8456" t="s">
        <v>27907</v>
      </c>
      <c r="E8456" t="s">
        <v>19644</v>
      </c>
      <c r="F8456" t="s">
        <v>56</v>
      </c>
      <c r="G8456" t="s">
        <v>27908</v>
      </c>
      <c r="H8456" t="s">
        <v>27909</v>
      </c>
    </row>
    <row r="8457" spans="1:8">
      <c r="A8457" t="n">
        <v>8459</v>
      </c>
      <c r="B8457" t="s">
        <v>8</v>
      </c>
      <c r="C8457" s="1" t="n">
        <v>42381.68314814815</v>
      </c>
      <c r="D8457" t="s">
        <v>27910</v>
      </c>
      <c r="E8457" t="s">
        <v>348</v>
      </c>
      <c r="F8457" t="s">
        <v>25</v>
      </c>
      <c r="G8457" t="s">
        <v>27911</v>
      </c>
      <c r="H8457" t="s">
        <v>27912</v>
      </c>
    </row>
    <row r="8458" spans="1:8">
      <c r="A8458" t="n">
        <v>8460</v>
      </c>
      <c r="B8458" t="s">
        <v>8</v>
      </c>
      <c r="C8458" s="1" t="n">
        <v>42072.72820601852</v>
      </c>
      <c r="D8458" t="s">
        <v>27913</v>
      </c>
      <c r="E8458" t="s">
        <v>6629</v>
      </c>
      <c r="F8458" t="s">
        <v>27914</v>
      </c>
      <c r="G8458" t="s">
        <v>27915</v>
      </c>
      <c r="H8458" t="s">
        <v>27916</v>
      </c>
    </row>
    <row r="8459" spans="1:8">
      <c r="A8459" t="n">
        <v>8461</v>
      </c>
      <c r="B8459" t="s">
        <v>1</v>
      </c>
      <c r="C8459" s="1" t="n">
        <v>42422.69944444444</v>
      </c>
      <c r="D8459" t="s">
        <v>27917</v>
      </c>
      <c r="E8459" t="s">
        <v>348</v>
      </c>
      <c r="F8459" t="s">
        <v>27918</v>
      </c>
      <c r="G8459" t="s">
        <v>27919</v>
      </c>
      <c r="H8459" t="s">
        <v>27920</v>
      </c>
    </row>
    <row r="8460" spans="1:8">
      <c r="A8460" t="n">
        <v>8462</v>
      </c>
      <c r="B8460" t="s">
        <v>8</v>
      </c>
      <c r="C8460" s="1" t="n">
        <v>42074.01053240741</v>
      </c>
      <c r="D8460" t="s">
        <v>27921</v>
      </c>
      <c r="E8460" t="s">
        <v>6629</v>
      </c>
      <c r="F8460" t="s">
        <v>27922</v>
      </c>
      <c r="G8460" t="s">
        <v>27923</v>
      </c>
      <c r="H8460" t="s">
        <v>27924</v>
      </c>
    </row>
    <row r="8461" spans="1:8">
      <c r="A8461" t="n">
        <v>8463</v>
      </c>
      <c r="B8461" t="s">
        <v>1</v>
      </c>
      <c r="C8461" s="1" t="n">
        <v>42301.86035879629</v>
      </c>
      <c r="D8461" t="s">
        <v>27925</v>
      </c>
      <c r="E8461" t="s">
        <v>7544</v>
      </c>
      <c r="F8461" t="s">
        <v>56</v>
      </c>
      <c r="G8461" t="s">
        <v>27926</v>
      </c>
      <c r="H8461" t="s">
        <v>27927</v>
      </c>
    </row>
    <row r="8462" spans="1:8">
      <c r="A8462" t="n">
        <v>8464</v>
      </c>
      <c r="B8462" t="s">
        <v>1</v>
      </c>
      <c r="C8462" s="1" t="n">
        <v>42435.13364583333</v>
      </c>
      <c r="D8462" t="s">
        <v>27928</v>
      </c>
      <c r="E8462" t="s">
        <v>6588</v>
      </c>
      <c r="F8462" t="s">
        <v>25</v>
      </c>
      <c r="G8462" t="s">
        <v>6589</v>
      </c>
      <c r="H8462" t="s">
        <v>27929</v>
      </c>
    </row>
    <row r="8463" spans="1:8">
      <c r="A8463" t="n">
        <v>8465</v>
      </c>
      <c r="B8463" t="s">
        <v>8</v>
      </c>
      <c r="C8463" s="1" t="n">
        <v>39827.01206018519</v>
      </c>
      <c r="D8463" t="s">
        <v>27930</v>
      </c>
      <c r="E8463" t="s">
        <v>1808</v>
      </c>
      <c r="F8463" t="s">
        <v>27931</v>
      </c>
      <c r="G8463" t="s">
        <v>27932</v>
      </c>
      <c r="H8463" t="s">
        <v>27933</v>
      </c>
    </row>
    <row r="8464" spans="1:8">
      <c r="A8464" t="n">
        <v>8466</v>
      </c>
      <c r="B8464" t="s">
        <v>8</v>
      </c>
      <c r="C8464" s="1" t="n">
        <v>39659.64721064815</v>
      </c>
      <c r="D8464" t="s">
        <v>27934</v>
      </c>
      <c r="E8464" t="s">
        <v>1177</v>
      </c>
      <c r="F8464" t="s">
        <v>473</v>
      </c>
      <c r="G8464" t="s">
        <v>27935</v>
      </c>
      <c r="H8464" t="s">
        <v>27936</v>
      </c>
    </row>
    <row r="8465" spans="1:8">
      <c r="A8465" t="n">
        <v>8467</v>
      </c>
      <c r="B8465" t="s">
        <v>8</v>
      </c>
      <c r="C8465" s="1" t="n">
        <v>42219.11795138889</v>
      </c>
      <c r="D8465" t="s">
        <v>27937</v>
      </c>
      <c r="E8465" t="s">
        <v>27938</v>
      </c>
      <c r="F8465" t="s">
        <v>25</v>
      </c>
      <c r="G8465" t="s">
        <v>27939</v>
      </c>
      <c r="H8465" t="s">
        <v>27940</v>
      </c>
    </row>
    <row r="8466" spans="1:8">
      <c r="A8466" t="n">
        <v>8468</v>
      </c>
      <c r="B8466" t="s">
        <v>1</v>
      </c>
      <c r="C8466" s="1" t="n">
        <v>42014.72195601852</v>
      </c>
      <c r="D8466" t="s">
        <v>27941</v>
      </c>
      <c r="E8466" t="s">
        <v>6654</v>
      </c>
      <c r="F8466" t="s">
        <v>25</v>
      </c>
      <c r="G8466" t="s">
        <v>27942</v>
      </c>
      <c r="H8466" t="s">
        <v>27943</v>
      </c>
    </row>
    <row r="8467" spans="1:8">
      <c r="A8467" t="n">
        <v>8469</v>
      </c>
      <c r="B8467" t="s">
        <v>8</v>
      </c>
      <c r="C8467" s="1" t="n">
        <v>42186.87719907407</v>
      </c>
      <c r="D8467" t="s">
        <v>27944</v>
      </c>
      <c r="E8467" t="s">
        <v>7901</v>
      </c>
      <c r="F8467" t="s">
        <v>56</v>
      </c>
      <c r="G8467" t="s">
        <v>27945</v>
      </c>
      <c r="H8467" t="s">
        <v>27946</v>
      </c>
    </row>
    <row r="8468" spans="1:8">
      <c r="A8468" t="n">
        <v>8470</v>
      </c>
      <c r="B8468" t="s">
        <v>8</v>
      </c>
      <c r="C8468" s="1" t="n">
        <v>42055.59875</v>
      </c>
      <c r="D8468" t="s">
        <v>27947</v>
      </c>
      <c r="E8468" t="s">
        <v>25</v>
      </c>
      <c r="F8468" t="s">
        <v>7419</v>
      </c>
      <c r="G8468" t="s">
        <v>27948</v>
      </c>
      <c r="H8468" t="s">
        <v>27949</v>
      </c>
    </row>
    <row r="8469" spans="1:8">
      <c r="A8469" t="n">
        <v>8471</v>
      </c>
      <c r="B8469" t="s">
        <v>8</v>
      </c>
      <c r="C8469" s="1" t="n">
        <v>41911.10840277778</v>
      </c>
      <c r="D8469" t="s">
        <v>27950</v>
      </c>
      <c r="E8469" t="s">
        <v>6654</v>
      </c>
      <c r="F8469" t="s">
        <v>27951</v>
      </c>
      <c r="G8469" t="s">
        <v>27952</v>
      </c>
      <c r="H8469" t="s">
        <v>27953</v>
      </c>
    </row>
    <row r="8470" spans="1:8">
      <c r="A8470" t="n">
        <v>8472</v>
      </c>
      <c r="B8470" t="s">
        <v>8</v>
      </c>
      <c r="C8470" s="1" t="n">
        <v>42418.1215162037</v>
      </c>
      <c r="D8470" t="s">
        <v>27954</v>
      </c>
      <c r="E8470" t="s">
        <v>27955</v>
      </c>
      <c r="F8470" t="s">
        <v>56</v>
      </c>
      <c r="G8470" t="s">
        <v>27956</v>
      </c>
      <c r="H8470" t="s">
        <v>27957</v>
      </c>
    </row>
    <row r="8471" spans="1:8">
      <c r="A8471" t="n">
        <v>8473</v>
      </c>
      <c r="B8471" t="s">
        <v>8</v>
      </c>
      <c r="C8471" s="1" t="n">
        <v>42201.72984953703</v>
      </c>
      <c r="D8471" t="s">
        <v>27958</v>
      </c>
      <c r="E8471" t="s">
        <v>9902</v>
      </c>
      <c r="F8471" t="s">
        <v>24480</v>
      </c>
      <c r="G8471" t="s">
        <v>27959</v>
      </c>
      <c r="H8471" t="s">
        <v>27960</v>
      </c>
    </row>
    <row r="8472" spans="1:8">
      <c r="A8472" t="n">
        <v>8474</v>
      </c>
      <c r="B8472" t="s">
        <v>8</v>
      </c>
      <c r="C8472" s="1" t="n">
        <v>42153.87043981482</v>
      </c>
      <c r="D8472" t="s">
        <v>27961</v>
      </c>
      <c r="E8472" t="s">
        <v>25</v>
      </c>
      <c r="F8472" t="s">
        <v>27962</v>
      </c>
      <c r="G8472" t="s">
        <v>21901</v>
      </c>
      <c r="H8472" t="s">
        <v>27963</v>
      </c>
    </row>
    <row r="8473" spans="1:8">
      <c r="A8473" t="n">
        <v>8475</v>
      </c>
      <c r="B8473" t="s">
        <v>8</v>
      </c>
      <c r="C8473" s="1" t="n">
        <v>40065.63436342592</v>
      </c>
      <c r="D8473" t="s">
        <v>27964</v>
      </c>
      <c r="E8473" t="s">
        <v>27965</v>
      </c>
      <c r="F8473" t="s">
        <v>20</v>
      </c>
      <c r="G8473" t="s">
        <v>27966</v>
      </c>
      <c r="H8473" t="s">
        <v>27967</v>
      </c>
    </row>
    <row r="8474" spans="1:8">
      <c r="A8474" t="n">
        <v>8476</v>
      </c>
      <c r="B8474" t="s">
        <v>8</v>
      </c>
      <c r="C8474" s="1" t="n">
        <v>42203.59835648148</v>
      </c>
      <c r="D8474" t="s">
        <v>27968</v>
      </c>
      <c r="E8474" t="s">
        <v>25</v>
      </c>
      <c r="F8474" t="s">
        <v>18456</v>
      </c>
      <c r="G8474" t="s">
        <v>22409</v>
      </c>
      <c r="H8474" t="s">
        <v>27969</v>
      </c>
    </row>
    <row r="8475" spans="1:8">
      <c r="A8475" t="n">
        <v>8477</v>
      </c>
      <c r="B8475" t="s">
        <v>8</v>
      </c>
      <c r="C8475" s="1" t="n">
        <v>39728.91398148148</v>
      </c>
      <c r="D8475" t="s">
        <v>27970</v>
      </c>
      <c r="E8475" t="s">
        <v>1351</v>
      </c>
      <c r="F8475">
        <f>?iso-8859-1?Q?Federico_Pe=F1a?= &lt;fpena@vestarden.com&gt;, 
 "Cassandra Butts" &lt;cbutts.obama08@gmail.com&gt;, 
 "Rubin James" &lt;James.Rubin@bcpartners.com&gt;, 
 "Gayle Smith" &lt;gaylesmithgayle@gmail.com&gt;, 
 "Varney, Christine A." &lt;cvarney@hhlaw.com&gt;, 
 "Chris Lu" &lt;clu@barackobama.com&gt;</f>
        <v/>
      </c>
      <c r="G8475" t="s">
        <v>27971</v>
      </c>
      <c r="H8475" t="s">
        <v>27972</v>
      </c>
    </row>
    <row r="8476" spans="1:8">
      <c r="A8476" t="n">
        <v>8478</v>
      </c>
      <c r="B8476" t="s">
        <v>8</v>
      </c>
      <c r="C8476" s="1" t="n">
        <v>39742.88386574074</v>
      </c>
      <c r="D8476" t="s">
        <v>27973</v>
      </c>
      <c r="E8476" t="s">
        <v>7518</v>
      </c>
      <c r="F8476" t="s">
        <v>387</v>
      </c>
      <c r="G8476" t="s">
        <v>27974</v>
      </c>
      <c r="H8476" t="s">
        <v>27975</v>
      </c>
    </row>
    <row r="8477" spans="1:8">
      <c r="A8477" t="n">
        <v>8479</v>
      </c>
      <c r="B8477" t="s">
        <v>1</v>
      </c>
      <c r="C8477" s="1" t="n">
        <v>41158.85420138889</v>
      </c>
      <c r="D8477" t="s">
        <v>27976</v>
      </c>
      <c r="E8477" t="s">
        <v>5991</v>
      </c>
      <c r="F8477" t="s">
        <v>6938</v>
      </c>
      <c r="G8477" t="s">
        <v>27977</v>
      </c>
      <c r="H8477" t="s">
        <v>27978</v>
      </c>
    </row>
    <row r="8478" spans="1:8">
      <c r="A8478" t="n">
        <v>8480</v>
      </c>
      <c r="B8478" t="s">
        <v>8</v>
      </c>
      <c r="C8478" s="1" t="n">
        <v>39631.94891203703</v>
      </c>
      <c r="D8478" t="s">
        <v>27979</v>
      </c>
      <c r="E8478" t="s">
        <v>20750</v>
      </c>
      <c r="F8478" t="s">
        <v>56</v>
      </c>
      <c r="G8478" t="s">
        <v>26965</v>
      </c>
      <c r="H8478" t="s">
        <v>27980</v>
      </c>
    </row>
    <row r="8479" spans="1:8">
      <c r="A8479" t="n">
        <v>8481</v>
      </c>
      <c r="B8479" t="s">
        <v>8</v>
      </c>
      <c r="C8479" s="1" t="n">
        <v>42400.71318287037</v>
      </c>
      <c r="D8479" t="s">
        <v>27981</v>
      </c>
      <c r="E8479" t="s">
        <v>22262</v>
      </c>
      <c r="F8479" t="s">
        <v>555</v>
      </c>
      <c r="G8479" t="s">
        <v>27982</v>
      </c>
      <c r="H8479" t="s">
        <v>27983</v>
      </c>
    </row>
    <row r="8480" spans="1:8">
      <c r="A8480" t="n">
        <v>8482</v>
      </c>
      <c r="B8480" t="s">
        <v>8</v>
      </c>
      <c r="C8480" s="1" t="n">
        <v>39689.65233796297</v>
      </c>
      <c r="D8480" t="s">
        <v>27984</v>
      </c>
      <c r="E8480" t="s">
        <v>955</v>
      </c>
      <c r="F8480" t="s">
        <v>20</v>
      </c>
      <c r="G8480" t="s">
        <v>27985</v>
      </c>
      <c r="H8480" t="s">
        <v>27986</v>
      </c>
    </row>
    <row r="8481" spans="1:8">
      <c r="A8481" t="n">
        <v>8483</v>
      </c>
      <c r="B8481" t="s">
        <v>8</v>
      </c>
      <c r="C8481" s="1" t="n">
        <v>42224.6220949074</v>
      </c>
      <c r="D8481" t="s">
        <v>27987</v>
      </c>
      <c r="E8481" t="s">
        <v>15136</v>
      </c>
      <c r="F8481" t="s">
        <v>1264</v>
      </c>
      <c r="G8481" t="s">
        <v>27988</v>
      </c>
      <c r="H8481" t="s">
        <v>27989</v>
      </c>
    </row>
    <row r="8482" spans="1:8">
      <c r="A8482" t="n">
        <v>8484</v>
      </c>
      <c r="B8482" t="s">
        <v>1</v>
      </c>
      <c r="C8482" s="1" t="n">
        <v>42420.19796296296</v>
      </c>
      <c r="D8482" t="s">
        <v>27990</v>
      </c>
      <c r="E8482" t="s">
        <v>7313</v>
      </c>
      <c r="F8482" t="s">
        <v>25</v>
      </c>
      <c r="G8482" t="s"/>
      <c r="H8482" t="s">
        <v>27991</v>
      </c>
    </row>
    <row r="8483" spans="1:8">
      <c r="A8483" t="n">
        <v>8485</v>
      </c>
      <c r="B8483" t="s">
        <v>8</v>
      </c>
      <c r="C8483" s="1" t="n">
        <v>40637.54215277778</v>
      </c>
      <c r="D8483" t="s">
        <v>27992</v>
      </c>
      <c r="E8483" t="s">
        <v>10</v>
      </c>
      <c r="F8483" t="s">
        <v>11</v>
      </c>
      <c r="G8483" t="s">
        <v>27993</v>
      </c>
      <c r="H8483" t="s">
        <v>27994</v>
      </c>
    </row>
    <row r="8484" spans="1:8">
      <c r="A8484" t="n">
        <v>8486</v>
      </c>
      <c r="B8484" t="s">
        <v>1</v>
      </c>
      <c r="C8484" s="1" t="n">
        <v>42195.1384837963</v>
      </c>
      <c r="D8484" t="s">
        <v>27995</v>
      </c>
      <c r="E8484" t="s">
        <v>30</v>
      </c>
      <c r="F8484" t="s">
        <v>1731</v>
      </c>
      <c r="G8484" t="s">
        <v>27996</v>
      </c>
      <c r="H8484" t="s">
        <v>27997</v>
      </c>
    </row>
    <row r="8485" spans="1:8">
      <c r="A8485" t="n">
        <v>8487</v>
      </c>
      <c r="B8485" t="s">
        <v>1</v>
      </c>
      <c r="C8485" s="1" t="n">
        <v>42128.62706018519</v>
      </c>
      <c r="D8485" t="s">
        <v>27998</v>
      </c>
      <c r="E8485" t="s">
        <v>6203</v>
      </c>
      <c r="F8485" t="s">
        <v>8823</v>
      </c>
      <c r="G8485" t="s">
        <v>27999</v>
      </c>
      <c r="H8485" t="s">
        <v>28000</v>
      </c>
    </row>
    <row r="8486" spans="1:8">
      <c r="A8486" t="n">
        <v>8488</v>
      </c>
      <c r="B8486" t="s">
        <v>1</v>
      </c>
      <c r="C8486" s="1" t="n">
        <v>41714.0503125</v>
      </c>
      <c r="D8486" t="s">
        <v>28001</v>
      </c>
      <c r="E8486" t="s">
        <v>7313</v>
      </c>
      <c r="F8486" t="s">
        <v>25</v>
      </c>
      <c r="G8486" t="s">
        <v>5888</v>
      </c>
      <c r="H8486" t="s">
        <v>28002</v>
      </c>
    </row>
    <row r="8487" spans="1:8">
      <c r="A8487" t="n">
        <v>8489</v>
      </c>
      <c r="B8487" t="s">
        <v>8</v>
      </c>
      <c r="C8487" s="1" t="n">
        <v>39723.6127662037</v>
      </c>
      <c r="D8487" t="s">
        <v>28003</v>
      </c>
      <c r="E8487" t="s">
        <v>246</v>
      </c>
      <c r="F8487" t="s">
        <v>20</v>
      </c>
      <c r="G8487" t="s">
        <v>28004</v>
      </c>
      <c r="H8487" t="s">
        <v>28005</v>
      </c>
    </row>
    <row r="8488" spans="1:8">
      <c r="A8488" t="n">
        <v>8490</v>
      </c>
      <c r="B8488" t="s">
        <v>8</v>
      </c>
      <c r="C8488" s="1" t="n">
        <v>42141.63539351852</v>
      </c>
      <c r="D8488" t="s">
        <v>28006</v>
      </c>
      <c r="E8488" t="s">
        <v>25</v>
      </c>
      <c r="F8488" t="s">
        <v>15754</v>
      </c>
      <c r="G8488" t="s">
        <v>14071</v>
      </c>
      <c r="H8488" t="s">
        <v>28007</v>
      </c>
    </row>
    <row r="8489" spans="1:8">
      <c r="A8489" t="n">
        <v>8491</v>
      </c>
      <c r="B8489" t="s">
        <v>8</v>
      </c>
      <c r="C8489" s="1" t="n">
        <v>42409.81793981481</v>
      </c>
      <c r="D8489" t="s">
        <v>28008</v>
      </c>
      <c r="E8489" t="s">
        <v>13074</v>
      </c>
      <c r="F8489" t="s">
        <v>6203</v>
      </c>
      <c r="G8489" t="s">
        <v>13992</v>
      </c>
      <c r="H8489" t="s">
        <v>28009</v>
      </c>
    </row>
    <row r="8490" spans="1:8">
      <c r="A8490" t="n">
        <v>8492</v>
      </c>
      <c r="B8490" t="s">
        <v>8</v>
      </c>
      <c r="C8490" s="1" t="n">
        <v>41877.45833333334</v>
      </c>
      <c r="D8490" t="s">
        <v>28010</v>
      </c>
      <c r="E8490" t="s">
        <v>28011</v>
      </c>
      <c r="F8490" t="s">
        <v>16598</v>
      </c>
      <c r="G8490" t="s">
        <v>28012</v>
      </c>
      <c r="H8490" t="s">
        <v>28013</v>
      </c>
    </row>
    <row r="8491" spans="1:8">
      <c r="A8491" t="n">
        <v>8493</v>
      </c>
      <c r="B8491" t="s">
        <v>8</v>
      </c>
      <c r="C8491" s="1" t="n">
        <v>42367.7602662037</v>
      </c>
      <c r="D8491" t="s">
        <v>28014</v>
      </c>
      <c r="E8491" t="s">
        <v>4082</v>
      </c>
      <c r="F8491" t="s">
        <v>555</v>
      </c>
      <c r="G8491" t="s">
        <v>28015</v>
      </c>
      <c r="H8491" t="s">
        <v>28016</v>
      </c>
    </row>
    <row r="8492" spans="1:8">
      <c r="A8492" t="n">
        <v>8494</v>
      </c>
      <c r="B8492" t="s">
        <v>8</v>
      </c>
      <c r="C8492" s="1" t="n">
        <v>39414.84002314815</v>
      </c>
      <c r="D8492" t="s">
        <v>28017</v>
      </c>
      <c r="E8492" t="s">
        <v>14284</v>
      </c>
      <c r="F8492" t="s">
        <v>28018</v>
      </c>
      <c r="G8492" t="s">
        <v>28019</v>
      </c>
      <c r="H8492" t="s">
        <v>28020</v>
      </c>
    </row>
    <row r="8493" spans="1:8">
      <c r="A8493" t="n">
        <v>8495</v>
      </c>
      <c r="B8493" t="s">
        <v>1</v>
      </c>
      <c r="C8493" s="1" t="n">
        <v>42410.02635416666</v>
      </c>
      <c r="D8493" t="s">
        <v>28021</v>
      </c>
      <c r="E8493" t="s">
        <v>8406</v>
      </c>
      <c r="F8493" t="s">
        <v>28022</v>
      </c>
      <c r="G8493" t="s">
        <v>28023</v>
      </c>
      <c r="H8493" t="s">
        <v>28024</v>
      </c>
    </row>
    <row r="8494" spans="1:8">
      <c r="A8494" t="n">
        <v>8496</v>
      </c>
      <c r="B8494" t="s">
        <v>8</v>
      </c>
      <c r="C8494" s="1" t="n">
        <v>42056.15700231482</v>
      </c>
      <c r="D8494" t="s">
        <v>28025</v>
      </c>
      <c r="E8494" t="s">
        <v>323</v>
      </c>
      <c r="F8494" t="s">
        <v>6203</v>
      </c>
      <c r="G8494" t="s">
        <v>8278</v>
      </c>
      <c r="H8494" t="s">
        <v>28026</v>
      </c>
    </row>
    <row r="8495" spans="1:8">
      <c r="A8495" t="n">
        <v>8497</v>
      </c>
      <c r="B8495" t="s">
        <v>1</v>
      </c>
      <c r="C8495" s="1" t="n">
        <v>41722.63462962963</v>
      </c>
      <c r="D8495" t="s">
        <v>28027</v>
      </c>
      <c r="E8495" t="s">
        <v>7859</v>
      </c>
      <c r="F8495" t="s">
        <v>56</v>
      </c>
      <c r="G8495" t="s">
        <v>28028</v>
      </c>
      <c r="H8495" t="s">
        <v>28029</v>
      </c>
    </row>
    <row r="8496" spans="1:8">
      <c r="A8496" t="n">
        <v>8498</v>
      </c>
      <c r="B8496" t="s">
        <v>1</v>
      </c>
      <c r="C8496" s="1" t="n">
        <v>41967.65467592593</v>
      </c>
      <c r="D8496" t="s">
        <v>28030</v>
      </c>
      <c r="E8496" t="s">
        <v>266</v>
      </c>
      <c r="F8496" t="s">
        <v>271</v>
      </c>
      <c r="G8496" t="s">
        <v>28031</v>
      </c>
      <c r="H8496" t="s">
        <v>28032</v>
      </c>
    </row>
    <row r="8497" spans="1:8">
      <c r="A8497" t="n">
        <v>8499</v>
      </c>
      <c r="B8497" t="s">
        <v>8</v>
      </c>
      <c r="C8497" s="1" t="n">
        <v>42252.50545138889</v>
      </c>
      <c r="D8497" t="s">
        <v>28033</v>
      </c>
      <c r="E8497" t="s">
        <v>25</v>
      </c>
      <c r="F8497" t="s">
        <v>179</v>
      </c>
      <c r="G8497" t="s">
        <v>28034</v>
      </c>
      <c r="H8497" t="s">
        <v>28035</v>
      </c>
    </row>
    <row r="8498" spans="1:8">
      <c r="A8498" t="n">
        <v>8500</v>
      </c>
      <c r="B8498" t="s">
        <v>8</v>
      </c>
      <c r="C8498" s="1" t="n">
        <v>39733.11753472222</v>
      </c>
      <c r="D8498" t="s">
        <v>28036</v>
      </c>
      <c r="E8498" t="s">
        <v>56</v>
      </c>
      <c r="F8498" t="s">
        <v>5813</v>
      </c>
      <c r="G8498" t="s">
        <v>19864</v>
      </c>
      <c r="H8498" t="s">
        <v>28037</v>
      </c>
    </row>
    <row r="8499" spans="1:8">
      <c r="A8499" t="n">
        <v>8501</v>
      </c>
      <c r="B8499" t="s">
        <v>8</v>
      </c>
      <c r="C8499" s="1" t="n">
        <v>40207.50813657408</v>
      </c>
      <c r="D8499" t="s">
        <v>28038</v>
      </c>
      <c r="E8499" t="s">
        <v>7873</v>
      </c>
      <c r="F8499" t="s">
        <v>25</v>
      </c>
      <c r="G8499" t="s">
        <v>28039</v>
      </c>
      <c r="H8499" t="s">
        <v>28040</v>
      </c>
    </row>
    <row r="8500" spans="1:8">
      <c r="A8500" t="n">
        <v>8502</v>
      </c>
      <c r="B8500" t="s">
        <v>8</v>
      </c>
      <c r="C8500" s="1" t="n">
        <v>41281.87313657408</v>
      </c>
      <c r="D8500" t="s">
        <v>28041</v>
      </c>
      <c r="E8500" t="s">
        <v>28042</v>
      </c>
      <c r="F8500" t="s">
        <v>56</v>
      </c>
      <c r="G8500" t="s">
        <v>28043</v>
      </c>
      <c r="H8500" t="s">
        <v>28044</v>
      </c>
    </row>
    <row r="8501" spans="1:8">
      <c r="A8501" t="n">
        <v>8503</v>
      </c>
      <c r="B8501" t="s">
        <v>8</v>
      </c>
      <c r="C8501" s="1" t="n">
        <v>42350.77851851852</v>
      </c>
      <c r="D8501" t="s">
        <v>28045</v>
      </c>
      <c r="E8501" t="s">
        <v>28046</v>
      </c>
      <c r="F8501" t="s">
        <v>3233</v>
      </c>
      <c r="G8501" t="s">
        <v>28047</v>
      </c>
      <c r="H8501" t="s">
        <v>28048</v>
      </c>
    </row>
    <row r="8502" spans="1:8">
      <c r="A8502" t="n">
        <v>8504</v>
      </c>
      <c r="B8502" t="s">
        <v>8</v>
      </c>
      <c r="C8502" s="1" t="n">
        <v>41899.58313657407</v>
      </c>
      <c r="D8502" t="s">
        <v>28049</v>
      </c>
      <c r="E8502" t="s">
        <v>6763</v>
      </c>
      <c r="G8502" t="s">
        <v>28050</v>
      </c>
      <c r="H8502" t="s">
        <v>28051</v>
      </c>
    </row>
    <row r="8503" spans="1:8">
      <c r="A8503" t="n">
        <v>8505</v>
      </c>
      <c r="B8503" t="s">
        <v>8</v>
      </c>
      <c r="C8503" s="1" t="n">
        <v>39719.9843287037</v>
      </c>
      <c r="D8503" t="s">
        <v>28052</v>
      </c>
      <c r="E8503" t="s">
        <v>1177</v>
      </c>
      <c r="F8503" t="s">
        <v>473</v>
      </c>
      <c r="G8503" t="s">
        <v>28053</v>
      </c>
      <c r="H8503" t="s">
        <v>28054</v>
      </c>
    </row>
    <row r="8504" spans="1:8">
      <c r="A8504" t="n">
        <v>8506</v>
      </c>
      <c r="B8504" t="s">
        <v>1</v>
      </c>
      <c r="C8504" s="1" t="n">
        <v>42430.18262731482</v>
      </c>
      <c r="D8504" t="s">
        <v>28055</v>
      </c>
      <c r="E8504" t="s">
        <v>24</v>
      </c>
      <c r="F8504" t="s">
        <v>25</v>
      </c>
      <c r="G8504" t="s">
        <v>28056</v>
      </c>
      <c r="H8504" t="s">
        <v>28057</v>
      </c>
    </row>
    <row r="8505" spans="1:8">
      <c r="A8505" t="n">
        <v>8507</v>
      </c>
      <c r="B8505" t="s">
        <v>8</v>
      </c>
      <c r="C8505" s="1" t="n">
        <v>42197.63774305556</v>
      </c>
      <c r="D8505" t="s">
        <v>28058</v>
      </c>
      <c r="E8505" t="s">
        <v>7419</v>
      </c>
      <c r="F8505" t="s">
        <v>28059</v>
      </c>
      <c r="G8505" t="s">
        <v>28060</v>
      </c>
      <c r="H8505" t="s">
        <v>28061</v>
      </c>
    </row>
    <row r="8506" spans="1:8">
      <c r="A8506" t="n">
        <v>8508</v>
      </c>
      <c r="B8506" t="s">
        <v>8</v>
      </c>
      <c r="C8506" s="1" t="n">
        <v>42344.79384259259</v>
      </c>
      <c r="D8506" t="s">
        <v>28062</v>
      </c>
      <c r="E8506" t="s">
        <v>4082</v>
      </c>
      <c r="F8506" t="s">
        <v>555</v>
      </c>
      <c r="G8506" t="s">
        <v>28063</v>
      </c>
      <c r="H8506" t="s">
        <v>28064</v>
      </c>
    </row>
    <row r="8507" spans="1:8">
      <c r="A8507" t="n">
        <v>8509</v>
      </c>
      <c r="B8507" t="s">
        <v>1</v>
      </c>
      <c r="C8507" s="1" t="n">
        <v>42171.10807870371</v>
      </c>
      <c r="D8507" t="s">
        <v>28065</v>
      </c>
      <c r="E8507" t="s">
        <v>30</v>
      </c>
      <c r="F8507" t="s">
        <v>25</v>
      </c>
      <c r="G8507" t="s">
        <v>28066</v>
      </c>
      <c r="H8507" t="s">
        <v>28067</v>
      </c>
    </row>
    <row r="8508" spans="1:8">
      <c r="A8508" t="n">
        <v>8510</v>
      </c>
      <c r="B8508" t="s">
        <v>8</v>
      </c>
      <c r="C8508" s="1" t="n">
        <v>39247.75240740741</v>
      </c>
      <c r="D8508" t="s">
        <v>28068</v>
      </c>
      <c r="E8508" t="s">
        <v>2723</v>
      </c>
      <c r="F8508" t="s">
        <v>56</v>
      </c>
      <c r="G8508" t="s">
        <v>2724</v>
      </c>
      <c r="H8508" t="s">
        <v>28069</v>
      </c>
    </row>
    <row r="8509" spans="1:8">
      <c r="A8509" t="n">
        <v>8511</v>
      </c>
      <c r="B8509" t="s">
        <v>1</v>
      </c>
      <c r="C8509" s="1" t="n">
        <v>42207.64670138889</v>
      </c>
      <c r="D8509" t="s">
        <v>28070</v>
      </c>
      <c r="E8509" t="s">
        <v>30</v>
      </c>
      <c r="F8509" t="s">
        <v>17483</v>
      </c>
      <c r="G8509" t="s">
        <v>28071</v>
      </c>
      <c r="H8509" t="s">
        <v>28072</v>
      </c>
    </row>
    <row r="8510" spans="1:8">
      <c r="A8510" t="n">
        <v>8512</v>
      </c>
      <c r="B8510" t="s">
        <v>8</v>
      </c>
      <c r="C8510" s="1" t="n">
        <v>41854.53962962963</v>
      </c>
      <c r="D8510" t="s">
        <v>28073</v>
      </c>
      <c r="E8510" t="s">
        <v>319</v>
      </c>
      <c r="F8510" t="s">
        <v>25</v>
      </c>
      <c r="G8510" t="s">
        <v>28074</v>
      </c>
      <c r="H8510" t="s">
        <v>28075</v>
      </c>
    </row>
    <row r="8511" spans="1:8">
      <c r="A8511" t="n">
        <v>8513</v>
      </c>
      <c r="B8511" t="s">
        <v>8</v>
      </c>
      <c r="C8511" s="1" t="n">
        <v>41029.77482638889</v>
      </c>
      <c r="D8511" t="s">
        <v>28076</v>
      </c>
      <c r="E8511" t="s">
        <v>25</v>
      </c>
      <c r="F8511" t="s">
        <v>4576</v>
      </c>
      <c r="G8511" t="s">
        <v>26448</v>
      </c>
      <c r="H8511" t="s">
        <v>28077</v>
      </c>
    </row>
    <row r="8512" spans="1:8">
      <c r="A8512" t="n">
        <v>8514</v>
      </c>
      <c r="B8512" t="s">
        <v>8</v>
      </c>
      <c r="C8512" s="1" t="n">
        <v>39729.02775462963</v>
      </c>
      <c r="D8512" t="s">
        <v>28078</v>
      </c>
      <c r="E8512" t="s">
        <v>60</v>
      </c>
      <c r="F8512" t="s">
        <v>20</v>
      </c>
      <c r="G8512" t="s">
        <v>28079</v>
      </c>
      <c r="H8512" t="s">
        <v>28080</v>
      </c>
    </row>
    <row r="8513" spans="1:8">
      <c r="A8513" t="n">
        <v>8515</v>
      </c>
      <c r="B8513" t="s">
        <v>8</v>
      </c>
      <c r="C8513" s="1" t="n">
        <v>42251.01833333333</v>
      </c>
      <c r="D8513" t="s">
        <v>28081</v>
      </c>
      <c r="E8513" t="s">
        <v>7254</v>
      </c>
      <c r="F8513" t="s">
        <v>28082</v>
      </c>
      <c r="G8513" t="s">
        <v>28083</v>
      </c>
      <c r="H8513" t="s">
        <v>28084</v>
      </c>
    </row>
    <row r="8514" spans="1:8">
      <c r="A8514" t="n">
        <v>8516</v>
      </c>
      <c r="B8514" t="s">
        <v>1</v>
      </c>
      <c r="C8514" s="1" t="n">
        <v>42315.69694444445</v>
      </c>
      <c r="D8514" t="s">
        <v>28085</v>
      </c>
      <c r="E8514" t="s">
        <v>394</v>
      </c>
      <c r="F8514" t="s">
        <v>25</v>
      </c>
      <c r="G8514" t="s">
        <v>28086</v>
      </c>
      <c r="H8514" t="s">
        <v>28087</v>
      </c>
    </row>
    <row r="8515" spans="1:8">
      <c r="A8515" t="n">
        <v>8517</v>
      </c>
      <c r="B8515" t="s">
        <v>8</v>
      </c>
      <c r="C8515" s="1" t="n">
        <v>42277.88519675926</v>
      </c>
      <c r="D8515" t="s">
        <v>28088</v>
      </c>
      <c r="E8515" t="s">
        <v>28089</v>
      </c>
      <c r="F8515" t="s">
        <v>6450</v>
      </c>
      <c r="G8515" t="s">
        <v>28090</v>
      </c>
      <c r="H8515" t="s">
        <v>28091</v>
      </c>
    </row>
    <row r="8516" spans="1:8">
      <c r="A8516" t="n">
        <v>8518</v>
      </c>
      <c r="B8516" t="s">
        <v>8</v>
      </c>
      <c r="C8516" s="1" t="n">
        <v>42329.02998842593</v>
      </c>
      <c r="D8516" t="s">
        <v>28092</v>
      </c>
      <c r="E8516" t="s">
        <v>25</v>
      </c>
      <c r="F8516" t="s">
        <v>12965</v>
      </c>
      <c r="G8516" t="s">
        <v>12966</v>
      </c>
      <c r="H8516" t="s">
        <v>28093</v>
      </c>
    </row>
    <row r="8517" spans="1:8">
      <c r="A8517" t="n">
        <v>8519</v>
      </c>
      <c r="B8517" t="s">
        <v>8</v>
      </c>
      <c r="C8517" s="1" t="n">
        <v>42364.88337962963</v>
      </c>
      <c r="D8517" t="s">
        <v>28094</v>
      </c>
      <c r="E8517" t="s">
        <v>739</v>
      </c>
      <c r="F8517" t="s">
        <v>3385</v>
      </c>
      <c r="G8517" t="s">
        <v>28095</v>
      </c>
      <c r="H8517" t="s">
        <v>28096</v>
      </c>
    </row>
    <row r="8518" spans="1:8">
      <c r="A8518" t="n">
        <v>8520</v>
      </c>
      <c r="B8518" t="s">
        <v>1</v>
      </c>
      <c r="C8518" s="1" t="n">
        <v>42286.05744212963</v>
      </c>
      <c r="D8518" t="s">
        <v>28097</v>
      </c>
      <c r="E8518" t="s">
        <v>16344</v>
      </c>
      <c r="F8518" t="s">
        <v>7186</v>
      </c>
      <c r="G8518" t="s">
        <v>28098</v>
      </c>
      <c r="H8518" t="s">
        <v>28099</v>
      </c>
    </row>
    <row r="8519" spans="1:8">
      <c r="A8519" t="n">
        <v>8521</v>
      </c>
      <c r="B8519" t="s">
        <v>1</v>
      </c>
      <c r="C8519" s="1" t="n">
        <v>42106.06135416667</v>
      </c>
      <c r="D8519" t="s">
        <v>28100</v>
      </c>
      <c r="E8519" t="s">
        <v>2406</v>
      </c>
      <c r="F8519" t="s">
        <v>262</v>
      </c>
      <c r="G8519" t="s">
        <v>28101</v>
      </c>
      <c r="H8519" t="s">
        <v>28102</v>
      </c>
    </row>
    <row r="8520" spans="1:8">
      <c r="A8520" t="n">
        <v>8522</v>
      </c>
      <c r="B8520" t="s">
        <v>8</v>
      </c>
      <c r="C8520" s="1" t="n">
        <v>39715.51936342593</v>
      </c>
      <c r="D8520" t="s">
        <v>28103</v>
      </c>
      <c r="E8520" t="s">
        <v>60</v>
      </c>
      <c r="F8520" t="s">
        <v>188</v>
      </c>
      <c r="G8520" t="s">
        <v>28104</v>
      </c>
      <c r="H8520" t="s">
        <v>28105</v>
      </c>
    </row>
    <row r="8521" spans="1:8">
      <c r="A8521" t="n">
        <v>8523</v>
      </c>
      <c r="B8521" t="s">
        <v>8</v>
      </c>
      <c r="C8521" s="1" t="n">
        <v>42129.6996412037</v>
      </c>
      <c r="D8521" t="s">
        <v>28106</v>
      </c>
      <c r="E8521" t="s">
        <v>323</v>
      </c>
      <c r="F8521" t="s">
        <v>28107</v>
      </c>
      <c r="G8521" t="s">
        <v>28108</v>
      </c>
      <c r="H8521" t="s">
        <v>28109</v>
      </c>
    </row>
    <row r="8522" spans="1:8">
      <c r="A8522" t="n">
        <v>8524</v>
      </c>
      <c r="B8522" t="s">
        <v>1</v>
      </c>
      <c r="C8522" s="1" t="n">
        <v>42198.64790509259</v>
      </c>
      <c r="D8522" t="s">
        <v>28110</v>
      </c>
      <c r="E8522" t="s">
        <v>15665</v>
      </c>
      <c r="F8522" t="s">
        <v>25</v>
      </c>
      <c r="G8522" t="s">
        <v>28111</v>
      </c>
      <c r="H8522" t="s">
        <v>28112</v>
      </c>
    </row>
    <row r="8523" spans="1:8">
      <c r="A8523" t="n">
        <v>8525</v>
      </c>
      <c r="B8523" t="s">
        <v>8</v>
      </c>
      <c r="C8523" s="1" t="n">
        <v>42347.80609953704</v>
      </c>
      <c r="D8523" t="s">
        <v>28113</v>
      </c>
      <c r="E8523" t="s">
        <v>28114</v>
      </c>
      <c r="F8523" t="s">
        <v>56</v>
      </c>
      <c r="G8523" t="s">
        <v>28115</v>
      </c>
      <c r="H8523" t="s">
        <v>28116</v>
      </c>
    </row>
    <row r="8524" spans="1:8">
      <c r="A8524" t="n">
        <v>8526</v>
      </c>
      <c r="B8524" t="s">
        <v>8</v>
      </c>
      <c r="C8524" s="1" t="n">
        <v>39992.90640046296</v>
      </c>
      <c r="D8524" t="s">
        <v>28117</v>
      </c>
      <c r="E8524" t="s">
        <v>10489</v>
      </c>
      <c r="F8524" t="s">
        <v>28118</v>
      </c>
      <c r="G8524" t="s">
        <v>28119</v>
      </c>
      <c r="H8524" t="s">
        <v>28120</v>
      </c>
    </row>
    <row r="8525" spans="1:8">
      <c r="A8525" t="n">
        <v>8527</v>
      </c>
      <c r="B8525" t="s">
        <v>1</v>
      </c>
      <c r="C8525" s="1" t="n">
        <v>42087.81648148148</v>
      </c>
      <c r="D8525" t="s">
        <v>28121</v>
      </c>
      <c r="E8525" t="s">
        <v>266</v>
      </c>
      <c r="F8525" t="s">
        <v>25</v>
      </c>
      <c r="G8525" t="s">
        <v>28122</v>
      </c>
      <c r="H8525" t="s">
        <v>28123</v>
      </c>
    </row>
    <row r="8526" spans="1:8">
      <c r="A8526" t="n">
        <v>8528</v>
      </c>
      <c r="B8526" t="s">
        <v>1</v>
      </c>
      <c r="C8526" s="1" t="n">
        <v>42107.16732638889</v>
      </c>
      <c r="D8526" t="s">
        <v>28124</v>
      </c>
      <c r="E8526" t="s">
        <v>38</v>
      </c>
      <c r="F8526" t="s">
        <v>210</v>
      </c>
      <c r="G8526" t="s">
        <v>28125</v>
      </c>
      <c r="H8526" t="s">
        <v>28126</v>
      </c>
    </row>
    <row r="8527" spans="1:8">
      <c r="A8527" t="n">
        <v>8529</v>
      </c>
      <c r="B8527" t="s">
        <v>8</v>
      </c>
      <c r="C8527" s="1" t="n">
        <v>42338.82953703704</v>
      </c>
      <c r="D8527" t="s">
        <v>28127</v>
      </c>
      <c r="E8527" t="s">
        <v>25</v>
      </c>
      <c r="F8527" t="s">
        <v>146</v>
      </c>
      <c r="G8527" t="s">
        <v>28128</v>
      </c>
      <c r="H8527" t="s">
        <v>28129</v>
      </c>
    </row>
    <row r="8528" spans="1:8">
      <c r="A8528" t="n">
        <v>8530</v>
      </c>
      <c r="B8528" t="s">
        <v>1</v>
      </c>
      <c r="C8528" s="1" t="n">
        <v>42440.83993055556</v>
      </c>
      <c r="D8528" t="s">
        <v>28130</v>
      </c>
      <c r="E8528" t="s">
        <v>14763</v>
      </c>
      <c r="F8528" t="s">
        <v>4078</v>
      </c>
      <c r="G8528" t="s">
        <v>28131</v>
      </c>
      <c r="H8528" t="s">
        <v>28132</v>
      </c>
    </row>
    <row r="8529" spans="1:8">
      <c r="A8529" t="n">
        <v>8531</v>
      </c>
      <c r="B8529" t="s">
        <v>8</v>
      </c>
      <c r="C8529" s="1" t="n">
        <v>42415.05528935185</v>
      </c>
      <c r="D8529" t="s">
        <v>28133</v>
      </c>
      <c r="E8529" t="s">
        <v>14522</v>
      </c>
      <c r="F8529" t="s">
        <v>25</v>
      </c>
      <c r="G8529" t="s">
        <v>28134</v>
      </c>
      <c r="H8529" t="s">
        <v>28135</v>
      </c>
    </row>
    <row r="8530" spans="1:8">
      <c r="A8530" t="n">
        <v>8532</v>
      </c>
      <c r="B8530" t="s">
        <v>8</v>
      </c>
      <c r="C8530" s="1" t="n">
        <v>39757.83939814815</v>
      </c>
      <c r="D8530" t="s">
        <v>28136</v>
      </c>
      <c r="E8530" t="s">
        <v>1891</v>
      </c>
      <c r="F8530" t="s">
        <v>28137</v>
      </c>
      <c r="G8530" t="s">
        <v>28138</v>
      </c>
      <c r="H8530" t="s">
        <v>28139</v>
      </c>
    </row>
    <row r="8531" spans="1:8">
      <c r="A8531" t="n">
        <v>8533</v>
      </c>
      <c r="B8531" t="s">
        <v>8</v>
      </c>
      <c r="C8531" s="1" t="n">
        <v>42413.64646990741</v>
      </c>
      <c r="D8531" t="s">
        <v>28140</v>
      </c>
      <c r="E8531" t="s">
        <v>25</v>
      </c>
      <c r="F8531" t="s">
        <v>28141</v>
      </c>
      <c r="G8531" t="s">
        <v>28142</v>
      </c>
      <c r="H8531" t="s">
        <v>28143</v>
      </c>
    </row>
    <row r="8532" spans="1:8">
      <c r="A8532" t="n">
        <v>8534</v>
      </c>
      <c r="B8532" t="s">
        <v>8</v>
      </c>
      <c r="C8532" s="1" t="n">
        <v>39457.6300462963</v>
      </c>
      <c r="D8532" t="s">
        <v>28144</v>
      </c>
      <c r="E8532" t="s">
        <v>12084</v>
      </c>
      <c r="F8532" t="s">
        <v>28145</v>
      </c>
      <c r="G8532" t="s">
        <v>28146</v>
      </c>
      <c r="H8532" t="s">
        <v>28147</v>
      </c>
    </row>
    <row r="8533" spans="1:8">
      <c r="A8533" t="n">
        <v>8535</v>
      </c>
      <c r="B8533" t="s">
        <v>8</v>
      </c>
      <c r="C8533" s="1" t="n">
        <v>42034.78040509259</v>
      </c>
      <c r="D8533" t="s">
        <v>28148</v>
      </c>
      <c r="E8533" t="s">
        <v>12787</v>
      </c>
      <c r="F8533" t="s">
        <v>12788</v>
      </c>
      <c r="G8533">
        <f>?Windows-1252?Q?McDonough_Hall_Garage_Exit_Gate_Repairs_=96_Saturday,_Ja?=
 =?Windows-1252?Q?nuary_31_from_12:00_am_-_7:00_am?=</f>
        <v/>
      </c>
      <c r="H8533" t="s">
        <v>28149</v>
      </c>
    </row>
    <row r="8534" spans="1:8">
      <c r="A8534" t="n">
        <v>8536</v>
      </c>
      <c r="B8534" t="s">
        <v>1</v>
      </c>
      <c r="C8534" s="1" t="n">
        <v>42345.76924768519</v>
      </c>
      <c r="D8534" t="s">
        <v>28150</v>
      </c>
      <c r="E8534" t="s">
        <v>145</v>
      </c>
      <c r="F8534" t="s">
        <v>10766</v>
      </c>
      <c r="G8534" t="s">
        <v>28151</v>
      </c>
      <c r="H8534" t="s">
        <v>28152</v>
      </c>
    </row>
    <row r="8535" spans="1:8">
      <c r="A8535" t="n">
        <v>8537</v>
      </c>
      <c r="B8535" t="s">
        <v>8</v>
      </c>
      <c r="C8535" s="1" t="n">
        <v>41407.3812962963</v>
      </c>
      <c r="D8535" t="s">
        <v>28153</v>
      </c>
      <c r="E8535" t="s">
        <v>3664</v>
      </c>
      <c r="F8535" t="s">
        <v>56</v>
      </c>
      <c r="G8535" t="s">
        <v>28154</v>
      </c>
      <c r="H8535" t="s">
        <v>28155</v>
      </c>
    </row>
    <row r="8536" spans="1:8">
      <c r="A8536" t="n">
        <v>8538</v>
      </c>
      <c r="B8536" t="s">
        <v>8</v>
      </c>
      <c r="C8536" s="1" t="n">
        <v>42395.56122685185</v>
      </c>
      <c r="D8536" t="s">
        <v>28156</v>
      </c>
      <c r="E8536" t="s">
        <v>25</v>
      </c>
      <c r="F8536" t="s">
        <v>7447</v>
      </c>
      <c r="G8536" t="s">
        <v>5888</v>
      </c>
      <c r="H8536" t="s">
        <v>28157</v>
      </c>
    </row>
    <row r="8537" spans="1:8">
      <c r="A8537" t="n">
        <v>8539</v>
      </c>
      <c r="B8537" t="s">
        <v>8</v>
      </c>
      <c r="C8537" s="1" t="n">
        <v>42123.03368055556</v>
      </c>
      <c r="D8537" t="s">
        <v>28158</v>
      </c>
      <c r="E8537" t="s">
        <v>2140</v>
      </c>
      <c r="F8537" t="s">
        <v>52</v>
      </c>
      <c r="G8537" t="s">
        <v>28159</v>
      </c>
      <c r="H8537" t="s">
        <v>28160</v>
      </c>
    </row>
    <row r="8538" spans="1:8">
      <c r="A8538" t="n">
        <v>8540</v>
      </c>
      <c r="B8538" t="s">
        <v>8</v>
      </c>
      <c r="C8538" s="1" t="n">
        <v>42018.67561342593</v>
      </c>
      <c r="D8538" t="s">
        <v>28161</v>
      </c>
      <c r="E8538" t="s">
        <v>271</v>
      </c>
      <c r="F8538" t="s">
        <v>28162</v>
      </c>
      <c r="G8538" t="s">
        <v>16565</v>
      </c>
      <c r="H8538" t="s">
        <v>28163</v>
      </c>
    </row>
    <row r="8539" spans="1:8">
      <c r="A8539" t="n">
        <v>8541</v>
      </c>
      <c r="B8539" t="s">
        <v>8</v>
      </c>
      <c r="C8539" s="1" t="n">
        <v>42405.00178240741</v>
      </c>
      <c r="D8539" t="s">
        <v>28164</v>
      </c>
      <c r="E8539" t="s">
        <v>22262</v>
      </c>
      <c r="F8539" t="s">
        <v>555</v>
      </c>
      <c r="G8539" t="s">
        <v>28165</v>
      </c>
      <c r="H8539" t="s">
        <v>28166</v>
      </c>
    </row>
    <row r="8540" spans="1:8">
      <c r="A8540" t="n">
        <v>8542</v>
      </c>
      <c r="B8540" t="s">
        <v>8</v>
      </c>
      <c r="C8540" s="1" t="n">
        <v>42430.81633101852</v>
      </c>
      <c r="D8540" t="s">
        <v>28167</v>
      </c>
      <c r="E8540" t="s">
        <v>6759</v>
      </c>
      <c r="F8540" t="s">
        <v>16073</v>
      </c>
      <c r="G8540" t="s">
        <v>28168</v>
      </c>
      <c r="H8540" t="s">
        <v>28169</v>
      </c>
    </row>
    <row r="8541" spans="1:8">
      <c r="A8541" t="n">
        <v>8543</v>
      </c>
      <c r="B8541" t="s">
        <v>8</v>
      </c>
      <c r="C8541" s="1" t="n">
        <v>41942.043125</v>
      </c>
      <c r="D8541" t="s">
        <v>28170</v>
      </c>
      <c r="E8541" t="s">
        <v>11114</v>
      </c>
      <c r="F8541" t="s">
        <v>25</v>
      </c>
      <c r="G8541" t="s">
        <v>28171</v>
      </c>
      <c r="H8541" t="s">
        <v>28172</v>
      </c>
    </row>
    <row r="8542" spans="1:8">
      <c r="A8542" t="n">
        <v>8544</v>
      </c>
      <c r="B8542" t="s">
        <v>1</v>
      </c>
      <c r="C8542" s="1" t="n">
        <v>42263.08305555556</v>
      </c>
      <c r="D8542" t="s">
        <v>28173</v>
      </c>
      <c r="E8542" t="s">
        <v>8032</v>
      </c>
      <c r="F8542" t="s">
        <v>28174</v>
      </c>
      <c r="G8542" t="s">
        <v>28175</v>
      </c>
      <c r="H8542" t="s">
        <v>28176</v>
      </c>
    </row>
    <row r="8543" spans="1:8">
      <c r="A8543" t="n">
        <v>8545</v>
      </c>
      <c r="B8543" t="s">
        <v>8</v>
      </c>
      <c r="C8543" s="1" t="n">
        <v>41762.41846064815</v>
      </c>
      <c r="D8543" t="s">
        <v>28177</v>
      </c>
      <c r="E8543" t="s">
        <v>5053</v>
      </c>
      <c r="F8543" t="s">
        <v>25</v>
      </c>
      <c r="G8543" t="s">
        <v>28178</v>
      </c>
      <c r="H8543" t="s">
        <v>28179</v>
      </c>
    </row>
    <row r="8544" spans="1:8">
      <c r="A8544" t="n">
        <v>8546</v>
      </c>
      <c r="B8544" t="s">
        <v>1</v>
      </c>
      <c r="C8544" s="1" t="n">
        <v>42350.76628472222</v>
      </c>
      <c r="D8544" t="s">
        <v>28180</v>
      </c>
      <c r="E8544" t="s">
        <v>28181</v>
      </c>
      <c r="F8544" t="s">
        <v>56</v>
      </c>
      <c r="G8544" t="s">
        <v>28182</v>
      </c>
      <c r="H8544" t="s">
        <v>28183</v>
      </c>
    </row>
    <row r="8545" spans="1:8">
      <c r="A8545" t="n">
        <v>8547</v>
      </c>
      <c r="B8545" t="s">
        <v>1</v>
      </c>
      <c r="C8545" s="1" t="n">
        <v>42257.11806712963</v>
      </c>
      <c r="D8545" t="s">
        <v>28184</v>
      </c>
      <c r="E8545" t="s">
        <v>497</v>
      </c>
      <c r="F8545" t="s">
        <v>6554</v>
      </c>
      <c r="G8545" t="s">
        <v>6556</v>
      </c>
      <c r="H8545" t="s">
        <v>28185</v>
      </c>
    </row>
    <row r="8546" spans="1:8">
      <c r="A8546" t="n">
        <v>8548</v>
      </c>
      <c r="B8546" t="s">
        <v>8</v>
      </c>
      <c r="C8546" s="1" t="n">
        <v>42369.96141203704</v>
      </c>
      <c r="D8546" t="s">
        <v>28186</v>
      </c>
      <c r="E8546" t="s">
        <v>7639</v>
      </c>
      <c r="F8546" t="s">
        <v>56</v>
      </c>
      <c r="G8546" t="s">
        <v>28187</v>
      </c>
      <c r="H8546" t="s">
        <v>28188</v>
      </c>
    </row>
    <row r="8547" spans="1:8">
      <c r="A8547" t="n">
        <v>8549</v>
      </c>
      <c r="B8547" t="s">
        <v>8</v>
      </c>
      <c r="C8547" s="1" t="n">
        <v>42369.74373842592</v>
      </c>
      <c r="D8547" t="s">
        <v>28189</v>
      </c>
      <c r="E8547" t="s">
        <v>28190</v>
      </c>
      <c r="F8547" t="s">
        <v>555</v>
      </c>
      <c r="G8547" t="s">
        <v>28191</v>
      </c>
      <c r="H8547" t="s">
        <v>28192</v>
      </c>
    </row>
    <row r="8548" spans="1:8">
      <c r="A8548" t="n">
        <v>8550</v>
      </c>
      <c r="B8548" t="s">
        <v>8</v>
      </c>
      <c r="C8548" s="1" t="n">
        <v>42145.15950231482</v>
      </c>
      <c r="D8548" t="s">
        <v>28193</v>
      </c>
      <c r="E8548" t="s">
        <v>28194</v>
      </c>
      <c r="F8548" t="s">
        <v>25</v>
      </c>
      <c r="G8548" t="s">
        <v>5888</v>
      </c>
      <c r="H8548" t="s">
        <v>28195</v>
      </c>
    </row>
    <row r="8549" spans="1:8">
      <c r="A8549" t="n">
        <v>8551</v>
      </c>
      <c r="B8549" t="s">
        <v>8</v>
      </c>
      <c r="C8549" s="1" t="n">
        <v>42339.67513888889</v>
      </c>
      <c r="D8549" t="s">
        <v>28196</v>
      </c>
      <c r="E8549" t="s">
        <v>25</v>
      </c>
      <c r="F8549" t="s">
        <v>348</v>
      </c>
      <c r="G8549" t="s">
        <v>28197</v>
      </c>
      <c r="H8549" t="s">
        <v>28198</v>
      </c>
    </row>
    <row r="8550" spans="1:8">
      <c r="A8550" t="n">
        <v>8552</v>
      </c>
      <c r="B8550" t="s">
        <v>1</v>
      </c>
      <c r="C8550" s="1" t="n">
        <v>42421.01883101852</v>
      </c>
      <c r="D8550" t="s">
        <v>28199</v>
      </c>
      <c r="E8550" t="s">
        <v>8406</v>
      </c>
      <c r="F8550" t="s">
        <v>28200</v>
      </c>
      <c r="G8550" t="s">
        <v>28201</v>
      </c>
      <c r="H8550" t="s">
        <v>28202</v>
      </c>
    </row>
    <row r="8551" spans="1:8">
      <c r="A8551" t="n">
        <v>8553</v>
      </c>
      <c r="B8551" t="s">
        <v>8</v>
      </c>
      <c r="C8551" s="1" t="n">
        <v>41679.83358796296</v>
      </c>
      <c r="D8551" t="s">
        <v>28203</v>
      </c>
      <c r="E8551" t="s">
        <v>6203</v>
      </c>
      <c r="F8551" t="s">
        <v>25</v>
      </c>
      <c r="G8551" t="s">
        <v>28204</v>
      </c>
      <c r="H8551" t="s">
        <v>28205</v>
      </c>
    </row>
    <row r="8552" spans="1:8">
      <c r="A8552" t="n">
        <v>8554</v>
      </c>
      <c r="B8552" t="s">
        <v>8</v>
      </c>
      <c r="C8552" s="1" t="n">
        <v>42213.82561342593</v>
      </c>
      <c r="D8552" t="s">
        <v>28206</v>
      </c>
      <c r="E8552" t="s">
        <v>10686</v>
      </c>
      <c r="F8552" t="s">
        <v>56</v>
      </c>
      <c r="G8552">
        <f>?UTF-8?B?UmVtaW5kZXIg4oCTIFlvdXIgYWNjb3VudCBtYXkgbmVlZCBhdHRl?=
 =?UTF-8?B?bnRpb24uIENhbGwgODAwLjUyOC40MDE1Lg==?=</f>
        <v/>
      </c>
      <c r="H8552" t="s">
        <v>28207</v>
      </c>
    </row>
    <row r="8553" spans="1:8">
      <c r="A8553" t="n">
        <v>8555</v>
      </c>
      <c r="B8553" t="s">
        <v>8</v>
      </c>
      <c r="C8553" s="1" t="n">
        <v>41996.78194444445</v>
      </c>
      <c r="D8553" t="s">
        <v>28208</v>
      </c>
      <c r="E8553" t="s">
        <v>28209</v>
      </c>
      <c r="F8553" t="s">
        <v>555</v>
      </c>
      <c r="G8553" t="s">
        <v>28210</v>
      </c>
      <c r="H8553" t="s">
        <v>28211</v>
      </c>
    </row>
    <row r="8554" spans="1:8">
      <c r="A8554" t="n">
        <v>8556</v>
      </c>
      <c r="B8554" t="s">
        <v>1</v>
      </c>
      <c r="C8554" s="1" t="n">
        <v>42192.14982638889</v>
      </c>
      <c r="D8554" t="s">
        <v>28212</v>
      </c>
      <c r="E8554" t="s">
        <v>6747</v>
      </c>
      <c r="F8554" t="s">
        <v>25</v>
      </c>
      <c r="G8554" t="s">
        <v>8864</v>
      </c>
      <c r="H8554" t="s">
        <v>28213</v>
      </c>
    </row>
    <row r="8555" spans="1:8">
      <c r="A8555" t="n">
        <v>8557</v>
      </c>
      <c r="B8555" t="s">
        <v>8</v>
      </c>
      <c r="C8555" s="1" t="n">
        <v>41983.50694444445</v>
      </c>
      <c r="D8555" t="s">
        <v>28214</v>
      </c>
      <c r="E8555" t="s">
        <v>28215</v>
      </c>
      <c r="F8555" t="s">
        <v>4078</v>
      </c>
      <c r="G8555" t="s">
        <v>28216</v>
      </c>
      <c r="H8555" t="s">
        <v>28217</v>
      </c>
    </row>
    <row r="8556" spans="1:8">
      <c r="A8556" t="n">
        <v>8558</v>
      </c>
      <c r="B8556" t="s">
        <v>8</v>
      </c>
      <c r="C8556" s="1" t="n">
        <v>42368.67152777778</v>
      </c>
      <c r="D8556" t="s">
        <v>28218</v>
      </c>
      <c r="E8556" t="s">
        <v>28219</v>
      </c>
      <c r="F8556" t="s">
        <v>4078</v>
      </c>
      <c r="G8556" t="s">
        <v>28220</v>
      </c>
      <c r="H8556" t="s">
        <v>28221</v>
      </c>
    </row>
    <row r="8557" spans="1:8">
      <c r="A8557" t="n">
        <v>8559</v>
      </c>
      <c r="B8557" t="s">
        <v>1</v>
      </c>
      <c r="C8557" s="1" t="n">
        <v>42402.95511574074</v>
      </c>
      <c r="D8557" t="s">
        <v>28222</v>
      </c>
      <c r="E8557" t="s">
        <v>30</v>
      </c>
      <c r="F8557" t="s">
        <v>25</v>
      </c>
      <c r="G8557" t="s">
        <v>28223</v>
      </c>
      <c r="H8557" t="s">
        <v>28224</v>
      </c>
    </row>
    <row r="8558" spans="1:8">
      <c r="A8558" t="n">
        <v>8560</v>
      </c>
      <c r="B8558" t="s">
        <v>1</v>
      </c>
      <c r="C8558" s="1" t="n">
        <v>42226.606875</v>
      </c>
      <c r="D8558" t="s">
        <v>28225</v>
      </c>
      <c r="E8558" t="s">
        <v>132</v>
      </c>
      <c r="F8558" t="s">
        <v>11100</v>
      </c>
      <c r="G8558" t="s">
        <v>28226</v>
      </c>
      <c r="H8558" t="s">
        <v>28227</v>
      </c>
    </row>
    <row r="8559" spans="1:8">
      <c r="A8559" t="n">
        <v>8561</v>
      </c>
      <c r="B8559" t="s">
        <v>8</v>
      </c>
      <c r="C8559" s="1" t="n">
        <v>40232.69324074074</v>
      </c>
      <c r="D8559" t="s">
        <v>28228</v>
      </c>
      <c r="E8559" t="s">
        <v>28229</v>
      </c>
      <c r="F8559" t="s">
        <v>20</v>
      </c>
      <c r="G8559" t="s">
        <v>28230</v>
      </c>
      <c r="H8559" t="s">
        <v>28231</v>
      </c>
    </row>
    <row r="8560" spans="1:8">
      <c r="A8560" t="n">
        <v>8562</v>
      </c>
      <c r="B8560" t="s">
        <v>1</v>
      </c>
      <c r="C8560" s="1" t="n">
        <v>42158.90226851852</v>
      </c>
      <c r="D8560" t="s">
        <v>28232</v>
      </c>
      <c r="E8560" t="s">
        <v>2099</v>
      </c>
      <c r="F8560" t="s">
        <v>25</v>
      </c>
      <c r="G8560" t="s">
        <v>28233</v>
      </c>
      <c r="H8560" t="s">
        <v>28234</v>
      </c>
    </row>
    <row r="8561" spans="1:8">
      <c r="A8561" t="n">
        <v>8563</v>
      </c>
      <c r="B8561" t="s">
        <v>8</v>
      </c>
      <c r="C8561" s="1" t="n">
        <v>39960.74524305556</v>
      </c>
      <c r="D8561" t="s">
        <v>28235</v>
      </c>
      <c r="E8561" t="s">
        <v>28236</v>
      </c>
      <c r="F8561" t="s">
        <v>28237</v>
      </c>
      <c r="G8561" t="s">
        <v>28238</v>
      </c>
      <c r="H8561" t="s">
        <v>28239</v>
      </c>
    </row>
    <row r="8562" spans="1:8">
      <c r="A8562" t="n">
        <v>8564</v>
      </c>
      <c r="B8562" t="s">
        <v>1</v>
      </c>
      <c r="C8562" s="1" t="n">
        <v>42433.99597222222</v>
      </c>
      <c r="D8562" t="s">
        <v>28240</v>
      </c>
      <c r="E8562" t="s">
        <v>6259</v>
      </c>
      <c r="F8562" t="s">
        <v>28241</v>
      </c>
      <c r="G8562" t="s">
        <v>28242</v>
      </c>
      <c r="H8562" t="s">
        <v>28243</v>
      </c>
    </row>
    <row r="8563" spans="1:8">
      <c r="A8563" t="n">
        <v>8565</v>
      </c>
      <c r="B8563" t="s">
        <v>8</v>
      </c>
      <c r="C8563" s="1" t="n">
        <v>42184.69658564815</v>
      </c>
      <c r="D8563" t="s">
        <v>28244</v>
      </c>
      <c r="E8563" t="s">
        <v>9263</v>
      </c>
      <c r="F8563" t="s">
        <v>52</v>
      </c>
      <c r="G8563" t="s">
        <v>28245</v>
      </c>
      <c r="H8563" t="s">
        <v>28246</v>
      </c>
    </row>
    <row r="8564" spans="1:8">
      <c r="A8564" t="n">
        <v>8566</v>
      </c>
      <c r="B8564" t="s">
        <v>1</v>
      </c>
      <c r="C8564" s="1" t="n">
        <v>42294.59236111111</v>
      </c>
      <c r="D8564" t="s">
        <v>28247</v>
      </c>
      <c r="E8564" t="s">
        <v>1677</v>
      </c>
      <c r="F8564" t="s">
        <v>39</v>
      </c>
      <c r="G8564" t="s">
        <v>28248</v>
      </c>
      <c r="H8564" t="s">
        <v>28249</v>
      </c>
    </row>
    <row r="8565" spans="1:8">
      <c r="A8565" t="n">
        <v>8567</v>
      </c>
      <c r="B8565" t="s">
        <v>8</v>
      </c>
      <c r="C8565" s="1" t="n">
        <v>42191.860625</v>
      </c>
      <c r="D8565" t="s">
        <v>28250</v>
      </c>
      <c r="E8565" t="s">
        <v>7089</v>
      </c>
      <c r="F8565" t="s">
        <v>15257</v>
      </c>
      <c r="G8565" t="s">
        <v>28251</v>
      </c>
      <c r="H8565" t="s">
        <v>28252</v>
      </c>
    </row>
    <row r="8566" spans="1:8">
      <c r="A8566" t="n">
        <v>8568</v>
      </c>
      <c r="B8566" t="s">
        <v>8</v>
      </c>
      <c r="C8566" s="1" t="n">
        <v>42375.00091435185</v>
      </c>
      <c r="D8566" t="s">
        <v>28253</v>
      </c>
      <c r="E8566" t="s">
        <v>8361</v>
      </c>
      <c r="F8566" t="s">
        <v>25</v>
      </c>
      <c r="G8566" t="s">
        <v>28254</v>
      </c>
      <c r="H8566" t="s">
        <v>28255</v>
      </c>
    </row>
    <row r="8567" spans="1:8">
      <c r="A8567" t="n">
        <v>8569</v>
      </c>
      <c r="B8567" t="s">
        <v>8</v>
      </c>
      <c r="C8567" s="1" t="n">
        <v>41452.89009259259</v>
      </c>
      <c r="D8567" t="s">
        <v>28256</v>
      </c>
      <c r="E8567" t="s">
        <v>7553</v>
      </c>
      <c r="F8567" t="s">
        <v>25</v>
      </c>
      <c r="G8567" t="s">
        <v>28257</v>
      </c>
      <c r="H8567" t="s">
        <v>28258</v>
      </c>
    </row>
    <row r="8568" spans="1:8">
      <c r="A8568" t="n">
        <v>8570</v>
      </c>
      <c r="B8568" t="s">
        <v>8</v>
      </c>
      <c r="C8568" s="1" t="n">
        <v>42300.96170138889</v>
      </c>
      <c r="D8568" t="s">
        <v>28259</v>
      </c>
      <c r="E8568" t="s">
        <v>24504</v>
      </c>
      <c r="F8568" t="s">
        <v>28260</v>
      </c>
      <c r="G8568" t="s">
        <v>28261</v>
      </c>
      <c r="H8568" t="s">
        <v>28262</v>
      </c>
    </row>
    <row r="8569" spans="1:8">
      <c r="A8569" t="n">
        <v>8571</v>
      </c>
      <c r="B8569" t="s">
        <v>8</v>
      </c>
      <c r="C8569" s="1" t="n">
        <v>41886.60206018519</v>
      </c>
      <c r="D8569" t="s">
        <v>28263</v>
      </c>
      <c r="E8569" t="s">
        <v>11114</v>
      </c>
      <c r="F8569" t="s">
        <v>25</v>
      </c>
      <c r="G8569" t="s">
        <v>28264</v>
      </c>
      <c r="H8569" t="s">
        <v>28265</v>
      </c>
    </row>
    <row r="8570" spans="1:8">
      <c r="A8570" t="n">
        <v>8572</v>
      </c>
      <c r="B8570" t="s">
        <v>8</v>
      </c>
      <c r="C8570" s="1" t="n">
        <v>39347.63619212963</v>
      </c>
      <c r="D8570" t="s">
        <v>28266</v>
      </c>
      <c r="E8570" t="s">
        <v>856</v>
      </c>
      <c r="G8570" t="s"/>
      <c r="H8570" t="s">
        <v>28267</v>
      </c>
    </row>
    <row r="8571" spans="1:8">
      <c r="A8571" t="n">
        <v>8573</v>
      </c>
      <c r="B8571" t="s">
        <v>8</v>
      </c>
      <c r="C8571" s="1" t="n">
        <v>41856.75270833333</v>
      </c>
      <c r="D8571" t="s">
        <v>28268</v>
      </c>
      <c r="E8571" t="s">
        <v>6033</v>
      </c>
      <c r="F8571" t="s">
        <v>555</v>
      </c>
      <c r="G8571" t="s">
        <v>28269</v>
      </c>
      <c r="H8571" t="s">
        <v>28270</v>
      </c>
    </row>
    <row r="8572" spans="1:8">
      <c r="A8572" t="n">
        <v>8574</v>
      </c>
      <c r="B8572" t="s">
        <v>1</v>
      </c>
      <c r="C8572" s="1" t="n">
        <v>42139.02225694444</v>
      </c>
      <c r="D8572" t="s">
        <v>28271</v>
      </c>
      <c r="E8572" t="s">
        <v>9560</v>
      </c>
      <c r="F8572" t="s">
        <v>25</v>
      </c>
      <c r="G8572" t="s">
        <v>17239</v>
      </c>
      <c r="H8572" t="s">
        <v>28272</v>
      </c>
    </row>
    <row r="8573" spans="1:8">
      <c r="A8573" t="n">
        <v>8575</v>
      </c>
      <c r="B8573" t="s">
        <v>8</v>
      </c>
      <c r="C8573" s="1" t="n">
        <v>41995.82287037037</v>
      </c>
      <c r="D8573" t="s">
        <v>28273</v>
      </c>
      <c r="E8573" t="s">
        <v>179</v>
      </c>
      <c r="F8573" t="s">
        <v>28274</v>
      </c>
      <c r="G8573" t="s">
        <v>28275</v>
      </c>
      <c r="H8573" t="s">
        <v>28276</v>
      </c>
    </row>
    <row r="8574" spans="1:8">
      <c r="A8574" t="n">
        <v>8576</v>
      </c>
      <c r="B8574" t="s">
        <v>8</v>
      </c>
      <c r="C8574" s="1" t="n">
        <v>42219.7312037037</v>
      </c>
      <c r="D8574" t="s">
        <v>28277</v>
      </c>
      <c r="E8574" t="s">
        <v>28278</v>
      </c>
      <c r="F8574" t="s">
        <v>14047</v>
      </c>
      <c r="G8574" t="s">
        <v>28279</v>
      </c>
      <c r="H8574" t="s">
        <v>28280</v>
      </c>
    </row>
    <row r="8575" spans="1:8">
      <c r="A8575" t="n">
        <v>8577</v>
      </c>
      <c r="B8575" t="s">
        <v>1</v>
      </c>
      <c r="C8575" s="1" t="n">
        <v>42208.87034722222</v>
      </c>
      <c r="D8575" t="s">
        <v>28281</v>
      </c>
      <c r="E8575" t="s">
        <v>30</v>
      </c>
      <c r="F8575" t="s">
        <v>651</v>
      </c>
      <c r="G8575" t="s">
        <v>28282</v>
      </c>
      <c r="H8575" t="s">
        <v>28283</v>
      </c>
    </row>
    <row r="8576" spans="1:8">
      <c r="A8576" t="n">
        <v>8578</v>
      </c>
      <c r="B8576" t="s">
        <v>8</v>
      </c>
      <c r="C8576" s="1" t="n">
        <v>42392.27314814815</v>
      </c>
      <c r="D8576" t="s">
        <v>28284</v>
      </c>
      <c r="E8576" t="s">
        <v>1731</v>
      </c>
      <c r="F8576" t="s">
        <v>7922</v>
      </c>
      <c r="G8576" t="s">
        <v>28285</v>
      </c>
      <c r="H8576" t="s">
        <v>28286</v>
      </c>
    </row>
    <row r="8577" spans="1:8">
      <c r="A8577" t="n">
        <v>8579</v>
      </c>
      <c r="B8577" t="s">
        <v>8</v>
      </c>
      <c r="C8577" s="1" t="n">
        <v>39759.955</v>
      </c>
      <c r="D8577" t="s">
        <v>28287</v>
      </c>
      <c r="E8577" t="s">
        <v>56</v>
      </c>
      <c r="F8577" t="s">
        <v>28288</v>
      </c>
      <c r="G8577" t="s">
        <v>28289</v>
      </c>
      <c r="H8577" t="s">
        <v>28290</v>
      </c>
    </row>
    <row r="8578" spans="1:8">
      <c r="A8578" t="n">
        <v>8580</v>
      </c>
      <c r="B8578" t="s">
        <v>1</v>
      </c>
      <c r="C8578" s="1" t="n">
        <v>42157.26935185185</v>
      </c>
      <c r="D8578" t="s">
        <v>28291</v>
      </c>
      <c r="E8578" t="s">
        <v>28292</v>
      </c>
      <c r="F8578" t="s">
        <v>25</v>
      </c>
      <c r="G8578" t="s">
        <v>15636</v>
      </c>
      <c r="H8578" t="s">
        <v>28293</v>
      </c>
    </row>
    <row r="8579" spans="1:8">
      <c r="A8579" t="n">
        <v>8581</v>
      </c>
      <c r="B8579" t="s">
        <v>8</v>
      </c>
      <c r="C8579" s="1" t="n">
        <v>42109.05885416667</v>
      </c>
      <c r="D8579" t="s">
        <v>28294</v>
      </c>
      <c r="E8579" t="s">
        <v>1428</v>
      </c>
      <c r="F8579" t="s">
        <v>39</v>
      </c>
      <c r="G8579" t="s">
        <v>28295</v>
      </c>
      <c r="H8579" t="s">
        <v>28296</v>
      </c>
    </row>
    <row r="8580" spans="1:8">
      <c r="A8580" t="n">
        <v>8582</v>
      </c>
      <c r="B8580" t="s">
        <v>8</v>
      </c>
      <c r="C8580" s="1" t="n">
        <v>39780.85417824074</v>
      </c>
      <c r="D8580" t="s">
        <v>28297</v>
      </c>
      <c r="E8580" t="s">
        <v>8777</v>
      </c>
      <c r="F8580" t="s">
        <v>56</v>
      </c>
      <c r="G8580" t="s">
        <v>28298</v>
      </c>
      <c r="H8580" t="s">
        <v>28299</v>
      </c>
    </row>
    <row r="8581" spans="1:8">
      <c r="A8581" t="n">
        <v>8583</v>
      </c>
      <c r="B8581" t="s">
        <v>8</v>
      </c>
      <c r="C8581" s="1" t="n">
        <v>42353.21818287037</v>
      </c>
      <c r="D8581" t="s">
        <v>28300</v>
      </c>
      <c r="E8581" t="s">
        <v>132</v>
      </c>
      <c r="F8581" t="s">
        <v>10789</v>
      </c>
      <c r="G8581" t="s">
        <v>28301</v>
      </c>
      <c r="H8581" t="s">
        <v>28302</v>
      </c>
    </row>
    <row r="8582" spans="1:8">
      <c r="A8582" t="n">
        <v>8584</v>
      </c>
      <c r="B8582" t="s">
        <v>8</v>
      </c>
      <c r="C8582" s="1" t="n">
        <v>39723.48096064815</v>
      </c>
      <c r="D8582" t="s">
        <v>28303</v>
      </c>
      <c r="E8582" t="s">
        <v>56</v>
      </c>
      <c r="F8582" t="s">
        <v>7561</v>
      </c>
      <c r="G8582" t="s">
        <v>5888</v>
      </c>
      <c r="H8582" t="s">
        <v>28304</v>
      </c>
    </row>
    <row r="8583" spans="1:8">
      <c r="A8583" t="n">
        <v>8585</v>
      </c>
      <c r="B8583" t="s">
        <v>8</v>
      </c>
      <c r="C8583" s="1" t="n">
        <v>42020.72284722222</v>
      </c>
      <c r="D8583" t="s">
        <v>28305</v>
      </c>
      <c r="E8583" t="s">
        <v>28306</v>
      </c>
      <c r="F8583" t="s">
        <v>7415</v>
      </c>
      <c r="G8583" t="s">
        <v>28307</v>
      </c>
      <c r="H8583" t="s">
        <v>28308</v>
      </c>
    </row>
    <row r="8584" spans="1:8">
      <c r="A8584" t="n">
        <v>8586</v>
      </c>
      <c r="B8584" t="s">
        <v>1</v>
      </c>
      <c r="C8584" s="1" t="n">
        <v>41430.50637731481</v>
      </c>
      <c r="D8584" t="s">
        <v>28309</v>
      </c>
      <c r="E8584" t="s">
        <v>6909</v>
      </c>
      <c r="F8584" t="s">
        <v>56</v>
      </c>
      <c r="G8584" t="s">
        <v>28310</v>
      </c>
      <c r="H8584" t="s">
        <v>28311</v>
      </c>
    </row>
    <row r="8585" spans="1:8">
      <c r="A8585" t="n">
        <v>8587</v>
      </c>
      <c r="B8585" t="s">
        <v>1</v>
      </c>
      <c r="C8585" s="1" t="n">
        <v>42437.82016203704</v>
      </c>
      <c r="D8585" t="s">
        <v>28312</v>
      </c>
      <c r="E8585" t="s">
        <v>19933</v>
      </c>
      <c r="F8585" t="s">
        <v>25</v>
      </c>
      <c r="G8585" t="s">
        <v>28313</v>
      </c>
      <c r="H8585" t="s">
        <v>28314</v>
      </c>
    </row>
    <row r="8586" spans="1:8">
      <c r="A8586" t="n">
        <v>8588</v>
      </c>
      <c r="B8586" t="s">
        <v>8</v>
      </c>
      <c r="C8586" s="1" t="n">
        <v>41937.95030092593</v>
      </c>
      <c r="D8586" t="s">
        <v>28315</v>
      </c>
      <c r="E8586" t="s">
        <v>6203</v>
      </c>
      <c r="F8586" t="s">
        <v>25</v>
      </c>
      <c r="G8586" t="s">
        <v>24799</v>
      </c>
      <c r="H8586" t="s">
        <v>28316</v>
      </c>
    </row>
    <row r="8587" spans="1:8">
      <c r="A8587" t="n">
        <v>8589</v>
      </c>
      <c r="B8587" t="s">
        <v>8</v>
      </c>
      <c r="C8587" s="1" t="n">
        <v>42340.7393287037</v>
      </c>
      <c r="D8587" t="s">
        <v>28317</v>
      </c>
      <c r="E8587" t="s">
        <v>581</v>
      </c>
      <c r="F8587" t="s">
        <v>28318</v>
      </c>
      <c r="G8587" t="s">
        <v>28319</v>
      </c>
      <c r="H8587" t="s">
        <v>28320</v>
      </c>
    </row>
    <row r="8588" spans="1:8">
      <c r="A8588" t="n">
        <v>8590</v>
      </c>
      <c r="B8588" t="s">
        <v>1</v>
      </c>
      <c r="C8588" s="1" t="n">
        <v>42429.50990740741</v>
      </c>
      <c r="D8588" t="s">
        <v>28321</v>
      </c>
      <c r="E8588" t="s">
        <v>311</v>
      </c>
      <c r="F8588" t="s">
        <v>56</v>
      </c>
      <c r="G8588" t="s">
        <v>28322</v>
      </c>
      <c r="H8588" t="s">
        <v>28323</v>
      </c>
    </row>
    <row r="8589" spans="1:8">
      <c r="A8589" t="n">
        <v>8591</v>
      </c>
      <c r="B8589" t="s">
        <v>8</v>
      </c>
      <c r="C8589" s="1" t="n">
        <v>41737.80726851852</v>
      </c>
      <c r="D8589" t="s">
        <v>28324</v>
      </c>
      <c r="E8589" t="s">
        <v>28325</v>
      </c>
      <c r="F8589" t="s">
        <v>28326</v>
      </c>
      <c r="G8589" t="s">
        <v>28327</v>
      </c>
      <c r="H8589" t="s">
        <v>28328</v>
      </c>
    </row>
    <row r="8590" spans="1:8">
      <c r="A8590" t="n">
        <v>8592</v>
      </c>
      <c r="B8590" t="s">
        <v>8</v>
      </c>
      <c r="C8590" s="1" t="n">
        <v>40199.76201388889</v>
      </c>
      <c r="D8590" t="s">
        <v>28329</v>
      </c>
      <c r="E8590" t="s">
        <v>768</v>
      </c>
      <c r="F8590" t="s">
        <v>283</v>
      </c>
      <c r="G8590" t="s">
        <v>28330</v>
      </c>
      <c r="H8590" t="s">
        <v>28331</v>
      </c>
    </row>
    <row r="8591" spans="1:8">
      <c r="A8591" t="n">
        <v>8593</v>
      </c>
      <c r="B8591" t="s">
        <v>1</v>
      </c>
      <c r="C8591" s="1" t="n">
        <v>42290.93693287037</v>
      </c>
      <c r="D8591" t="s">
        <v>28332</v>
      </c>
      <c r="E8591" t="s">
        <v>931</v>
      </c>
      <c r="F8591" t="s">
        <v>931</v>
      </c>
      <c r="G8591" t="s">
        <v>28333</v>
      </c>
      <c r="H8591" t="s">
        <v>28334</v>
      </c>
    </row>
    <row r="8592" spans="1:8">
      <c r="A8592" t="n">
        <v>8594</v>
      </c>
      <c r="B8592" t="s">
        <v>1</v>
      </c>
      <c r="C8592" s="1" t="n">
        <v>42375.82563657407</v>
      </c>
      <c r="D8592" t="s">
        <v>28335</v>
      </c>
      <c r="E8592" t="s">
        <v>26609</v>
      </c>
      <c r="F8592" t="s">
        <v>28336</v>
      </c>
      <c r="G8592" t="s">
        <v>28337</v>
      </c>
      <c r="H8592" t="s">
        <v>28338</v>
      </c>
    </row>
    <row r="8593" spans="1:8">
      <c r="A8593" t="n">
        <v>8595</v>
      </c>
      <c r="B8593" t="s">
        <v>8</v>
      </c>
      <c r="C8593" s="1" t="n">
        <v>41679.6053125</v>
      </c>
      <c r="D8593" t="s">
        <v>28339</v>
      </c>
      <c r="E8593" t="s">
        <v>179</v>
      </c>
      <c r="F8593" t="s">
        <v>387</v>
      </c>
      <c r="G8593" t="s">
        <v>28340</v>
      </c>
      <c r="H8593" t="s">
        <v>28341</v>
      </c>
    </row>
    <row r="8594" spans="1:8">
      <c r="A8594" t="n">
        <v>8596</v>
      </c>
      <c r="B8594" t="s">
        <v>8</v>
      </c>
      <c r="C8594" s="1" t="n">
        <v>40882.88884259259</v>
      </c>
      <c r="D8594" t="s">
        <v>28342</v>
      </c>
      <c r="E8594" t="s">
        <v>28343</v>
      </c>
      <c r="F8594" t="s">
        <v>28344</v>
      </c>
      <c r="G8594" t="s">
        <v>28345</v>
      </c>
      <c r="H8594" t="s">
        <v>28346</v>
      </c>
    </row>
    <row r="8595" spans="1:8">
      <c r="A8595" t="n">
        <v>8597</v>
      </c>
      <c r="B8595" t="s">
        <v>1</v>
      </c>
      <c r="C8595" s="1" t="n">
        <v>42011.19464120371</v>
      </c>
      <c r="D8595" t="s">
        <v>28347</v>
      </c>
      <c r="E8595" t="s">
        <v>6203</v>
      </c>
      <c r="F8595" t="s">
        <v>749</v>
      </c>
      <c r="G8595" t="s">
        <v>28348</v>
      </c>
      <c r="H8595" t="s">
        <v>28349</v>
      </c>
    </row>
    <row r="8596" spans="1:8">
      <c r="A8596" t="n">
        <v>8598</v>
      </c>
      <c r="B8596" t="s">
        <v>8</v>
      </c>
      <c r="C8596" s="1" t="n">
        <v>41816.35304398148</v>
      </c>
      <c r="D8596" t="s">
        <v>28350</v>
      </c>
      <c r="E8596" t="s">
        <v>28351</v>
      </c>
      <c r="F8596" t="s">
        <v>21634</v>
      </c>
      <c r="G8596" t="s">
        <v>28352</v>
      </c>
      <c r="H8596" t="s">
        <v>28353</v>
      </c>
    </row>
    <row r="8597" spans="1:8">
      <c r="A8597" t="n">
        <v>8599</v>
      </c>
      <c r="B8597" t="s">
        <v>8</v>
      </c>
      <c r="C8597" s="1" t="n">
        <v>39758.05319444444</v>
      </c>
      <c r="D8597" t="s">
        <v>28354</v>
      </c>
      <c r="E8597" t="s">
        <v>28355</v>
      </c>
      <c r="F8597" t="s">
        <v>56</v>
      </c>
      <c r="G8597" t="s">
        <v>8628</v>
      </c>
      <c r="H8597" t="s">
        <v>28356</v>
      </c>
    </row>
    <row r="8598" spans="1:8">
      <c r="A8598" t="n">
        <v>8600</v>
      </c>
      <c r="B8598" t="s">
        <v>1</v>
      </c>
      <c r="C8598" s="1" t="n">
        <v>42260.77755787037</v>
      </c>
      <c r="D8598" t="s">
        <v>28357</v>
      </c>
      <c r="E8598" t="s">
        <v>8361</v>
      </c>
      <c r="F8598" t="s">
        <v>25</v>
      </c>
      <c r="G8598" t="s">
        <v>28358</v>
      </c>
      <c r="H8598" t="s">
        <v>28359</v>
      </c>
    </row>
    <row r="8599" spans="1:8">
      <c r="A8599" t="n">
        <v>8601</v>
      </c>
      <c r="B8599" t="s">
        <v>1</v>
      </c>
      <c r="C8599" s="1" t="n">
        <v>42286.71556712963</v>
      </c>
      <c r="D8599" t="s">
        <v>28360</v>
      </c>
      <c r="E8599" t="s">
        <v>348</v>
      </c>
      <c r="F8599" t="s">
        <v>25</v>
      </c>
      <c r="G8599" t="s">
        <v>28361</v>
      </c>
      <c r="H8599" t="s">
        <v>28362</v>
      </c>
    </row>
    <row r="8600" spans="1:8">
      <c r="A8600" t="n">
        <v>8602</v>
      </c>
      <c r="B8600" t="s">
        <v>1</v>
      </c>
      <c r="C8600" s="1" t="n">
        <v>42244.39238425926</v>
      </c>
      <c r="D8600" t="s">
        <v>28363</v>
      </c>
      <c r="E8600">
        <f>?UTF-8?B?TWlsZWFnZVBsdXMgUHJvZ3JhbeKAiw==?= &lt;MileagePlus@news.united.com&gt;</f>
        <v/>
      </c>
      <c r="F8600" t="s">
        <v>56</v>
      </c>
      <c r="G8600" t="s">
        <v>28364</v>
      </c>
      <c r="H8600" t="s">
        <v>28365</v>
      </c>
    </row>
    <row r="8601" spans="1:8">
      <c r="A8601" t="n">
        <v>8603</v>
      </c>
      <c r="B8601" t="s">
        <v>8</v>
      </c>
      <c r="C8601" s="1" t="n">
        <v>42318.00887731482</v>
      </c>
      <c r="D8601" t="s">
        <v>28366</v>
      </c>
      <c r="E8601" t="s">
        <v>319</v>
      </c>
      <c r="F8601" t="s">
        <v>28367</v>
      </c>
      <c r="G8601" t="s">
        <v>28368</v>
      </c>
      <c r="H8601" t="s">
        <v>28369</v>
      </c>
    </row>
    <row r="8602" spans="1:8">
      <c r="A8602" t="n">
        <v>8604</v>
      </c>
      <c r="B8602" t="s">
        <v>8</v>
      </c>
      <c r="C8602" s="1" t="n">
        <v>39418.16930555556</v>
      </c>
      <c r="D8602" t="s">
        <v>28370</v>
      </c>
      <c r="E8602" t="s">
        <v>655</v>
      </c>
      <c r="F8602" t="s">
        <v>23443</v>
      </c>
      <c r="G8602" t="s">
        <v>28371</v>
      </c>
      <c r="H8602" t="s">
        <v>28372</v>
      </c>
    </row>
    <row r="8603" spans="1:8">
      <c r="A8603" t="n">
        <v>8605</v>
      </c>
      <c r="B8603" t="s">
        <v>8</v>
      </c>
      <c r="C8603" s="1" t="n">
        <v>42138.76023148148</v>
      </c>
      <c r="D8603" t="s">
        <v>28373</v>
      </c>
      <c r="E8603" t="s">
        <v>25</v>
      </c>
      <c r="F8603" t="s">
        <v>4949</v>
      </c>
      <c r="G8603" t="s">
        <v>28374</v>
      </c>
      <c r="H8603" t="s">
        <v>28375</v>
      </c>
    </row>
    <row r="8604" spans="1:8">
      <c r="A8604" t="n">
        <v>8606</v>
      </c>
      <c r="B8604" t="s">
        <v>1</v>
      </c>
      <c r="C8604" s="1" t="n">
        <v>41724.03239583333</v>
      </c>
      <c r="D8604" t="s">
        <v>28376</v>
      </c>
      <c r="E8604" t="s">
        <v>7313</v>
      </c>
      <c r="F8604" t="s">
        <v>25</v>
      </c>
      <c r="G8604" t="s">
        <v>28377</v>
      </c>
      <c r="H8604" t="s">
        <v>28378</v>
      </c>
    </row>
    <row r="8605" spans="1:8">
      <c r="A8605" t="n">
        <v>8607</v>
      </c>
      <c r="B8605" t="s">
        <v>8</v>
      </c>
      <c r="C8605" s="1" t="n">
        <v>42267.62978009259</v>
      </c>
      <c r="D8605" t="s">
        <v>28379</v>
      </c>
      <c r="E8605" t="s">
        <v>25</v>
      </c>
      <c r="F8605" t="s">
        <v>6203</v>
      </c>
      <c r="G8605" t="s">
        <v>22409</v>
      </c>
      <c r="H8605" t="s">
        <v>28380</v>
      </c>
    </row>
    <row r="8606" spans="1:8">
      <c r="A8606" t="n">
        <v>8608</v>
      </c>
      <c r="B8606" t="s">
        <v>1</v>
      </c>
      <c r="C8606" s="1" t="n">
        <v>42323.70751157407</v>
      </c>
      <c r="D8606" t="s">
        <v>28381</v>
      </c>
      <c r="E8606" t="s">
        <v>28382</v>
      </c>
      <c r="F8606" t="s">
        <v>25</v>
      </c>
      <c r="G8606" t="s">
        <v>28383</v>
      </c>
      <c r="H8606" t="s">
        <v>28384</v>
      </c>
    </row>
    <row r="8607" spans="1:8">
      <c r="A8607" t="n">
        <v>8609</v>
      </c>
      <c r="B8607" t="s">
        <v>8</v>
      </c>
      <c r="C8607" s="1" t="n">
        <v>41861.08725694445</v>
      </c>
      <c r="D8607" t="s">
        <v>28385</v>
      </c>
      <c r="E8607" t="s">
        <v>3153</v>
      </c>
      <c r="F8607" t="s">
        <v>52</v>
      </c>
      <c r="G8607" t="s">
        <v>28386</v>
      </c>
      <c r="H8607" t="s">
        <v>28387</v>
      </c>
    </row>
    <row r="8608" spans="1:8">
      <c r="A8608" t="n">
        <v>8610</v>
      </c>
      <c r="B8608" t="s">
        <v>8</v>
      </c>
      <c r="C8608" s="1" t="n">
        <v>42220.14524305556</v>
      </c>
      <c r="D8608" t="s">
        <v>28388</v>
      </c>
      <c r="E8608" t="s">
        <v>24292</v>
      </c>
      <c r="F8608" t="s">
        <v>28389</v>
      </c>
      <c r="G8608" t="s">
        <v>28390</v>
      </c>
      <c r="H8608" t="s">
        <v>28391</v>
      </c>
    </row>
    <row r="8609" spans="1:8">
      <c r="A8609" t="n">
        <v>8611</v>
      </c>
      <c r="B8609" t="s">
        <v>8</v>
      </c>
      <c r="C8609" s="1" t="n">
        <v>39690.1675925926</v>
      </c>
      <c r="D8609" t="s">
        <v>28392</v>
      </c>
      <c r="E8609" t="s">
        <v>13797</v>
      </c>
      <c r="F8609" t="s">
        <v>56</v>
      </c>
      <c r="G8609" t="s">
        <v>28393</v>
      </c>
      <c r="H8609" t="s">
        <v>28394</v>
      </c>
    </row>
    <row r="8610" spans="1:8">
      <c r="A8610" t="n">
        <v>8612</v>
      </c>
      <c r="B8610" t="s">
        <v>8</v>
      </c>
      <c r="C8610" s="1" t="n">
        <v>42353.00697916667</v>
      </c>
      <c r="D8610" t="s">
        <v>28395</v>
      </c>
      <c r="E8610" t="s">
        <v>24</v>
      </c>
      <c r="F8610" t="s">
        <v>25</v>
      </c>
      <c r="G8610" t="s">
        <v>28396</v>
      </c>
      <c r="H8610" t="s">
        <v>28397</v>
      </c>
    </row>
    <row r="8611" spans="1:8">
      <c r="A8611" t="n">
        <v>8613</v>
      </c>
      <c r="B8611" t="s">
        <v>8</v>
      </c>
      <c r="C8611" s="1" t="n">
        <v>42293.6525925926</v>
      </c>
      <c r="D8611" t="s">
        <v>28398</v>
      </c>
      <c r="E8611" t="s">
        <v>17770</v>
      </c>
      <c r="F8611" t="s">
        <v>6619</v>
      </c>
      <c r="G8611" t="s">
        <v>28399</v>
      </c>
      <c r="H8611" t="s">
        <v>28400</v>
      </c>
    </row>
    <row r="8612" spans="1:8">
      <c r="A8612" t="n">
        <v>8614</v>
      </c>
      <c r="B8612" t="s">
        <v>1</v>
      </c>
      <c r="C8612" s="1" t="n">
        <v>42156.63559027778</v>
      </c>
      <c r="D8612" t="s">
        <v>28401</v>
      </c>
      <c r="E8612" t="s">
        <v>8247</v>
      </c>
      <c r="F8612" t="s">
        <v>25</v>
      </c>
      <c r="G8612" t="s">
        <v>28402</v>
      </c>
      <c r="H8612" t="s">
        <v>28403</v>
      </c>
    </row>
    <row r="8613" spans="1:8">
      <c r="A8613" t="n">
        <v>8615</v>
      </c>
      <c r="B8613" t="s">
        <v>8</v>
      </c>
      <c r="C8613" s="1" t="n">
        <v>39743.10613425926</v>
      </c>
      <c r="D8613" t="s">
        <v>28404</v>
      </c>
      <c r="E8613" t="s">
        <v>56</v>
      </c>
      <c r="F8613" t="s">
        <v>56</v>
      </c>
      <c r="G8613" t="s">
        <v>28405</v>
      </c>
      <c r="H8613" t="s">
        <v>28406</v>
      </c>
    </row>
    <row r="8614" spans="1:8">
      <c r="A8614" t="n">
        <v>8616</v>
      </c>
      <c r="B8614" t="s">
        <v>8</v>
      </c>
      <c r="C8614" s="1" t="n">
        <v>42281.88228009259</v>
      </c>
      <c r="D8614" t="s">
        <v>28407</v>
      </c>
      <c r="E8614" t="s">
        <v>7254</v>
      </c>
      <c r="F8614" t="s">
        <v>146</v>
      </c>
      <c r="G8614" t="s">
        <v>28408</v>
      </c>
      <c r="H8614" t="s">
        <v>28409</v>
      </c>
    </row>
    <row r="8615" spans="1:8">
      <c r="A8615" t="n">
        <v>8617</v>
      </c>
      <c r="B8615" t="s">
        <v>8</v>
      </c>
      <c r="C8615" s="1" t="n">
        <v>40030.52616898148</v>
      </c>
      <c r="D8615" t="s">
        <v>28410</v>
      </c>
      <c r="E8615" t="s">
        <v>4576</v>
      </c>
      <c r="F8615" t="s">
        <v>387</v>
      </c>
      <c r="G8615" t="s">
        <v>28411</v>
      </c>
      <c r="H8615" t="s">
        <v>28412</v>
      </c>
    </row>
    <row r="8616" spans="1:8">
      <c r="A8616" t="n">
        <v>8618</v>
      </c>
      <c r="B8616" t="s">
        <v>8</v>
      </c>
      <c r="C8616" s="1" t="n">
        <v>42242.89589120371</v>
      </c>
      <c r="D8616" t="s">
        <v>28413</v>
      </c>
      <c r="E8616" t="s">
        <v>25</v>
      </c>
      <c r="F8616" t="s">
        <v>28414</v>
      </c>
      <c r="G8616" t="s">
        <v>28415</v>
      </c>
      <c r="H8616" t="s">
        <v>28416</v>
      </c>
    </row>
    <row r="8617" spans="1:8">
      <c r="A8617" t="n">
        <v>8619</v>
      </c>
      <c r="B8617" t="s">
        <v>8</v>
      </c>
      <c r="C8617" s="1" t="n">
        <v>42097.76868055556</v>
      </c>
      <c r="D8617" t="s">
        <v>28417</v>
      </c>
      <c r="E8617" t="s">
        <v>6629</v>
      </c>
      <c r="F8617" t="s">
        <v>13249</v>
      </c>
      <c r="G8617" t="s">
        <v>28418</v>
      </c>
      <c r="H8617" t="s">
        <v>28419</v>
      </c>
    </row>
    <row r="8618" spans="1:8">
      <c r="A8618" t="n">
        <v>8620</v>
      </c>
      <c r="B8618" t="s">
        <v>8</v>
      </c>
      <c r="C8618" s="1" t="n">
        <v>41116.99440972223</v>
      </c>
      <c r="D8618" t="s">
        <v>28420</v>
      </c>
      <c r="E8618" t="s">
        <v>25710</v>
      </c>
      <c r="F8618" t="s">
        <v>6450</v>
      </c>
      <c r="G8618" t="s">
        <v>28421</v>
      </c>
      <c r="H8618" t="s">
        <v>28422</v>
      </c>
    </row>
    <row r="8619" spans="1:8">
      <c r="A8619" t="n">
        <v>8621</v>
      </c>
      <c r="B8619" t="s">
        <v>1</v>
      </c>
      <c r="C8619" s="1" t="n">
        <v>42171.93244212963</v>
      </c>
      <c r="D8619" t="s">
        <v>28423</v>
      </c>
      <c r="E8619" t="s">
        <v>30</v>
      </c>
      <c r="F8619" t="s">
        <v>9649</v>
      </c>
      <c r="G8619" t="s">
        <v>28424</v>
      </c>
      <c r="H8619" t="s">
        <v>28425</v>
      </c>
    </row>
    <row r="8620" spans="1:8">
      <c r="A8620" t="n">
        <v>8622</v>
      </c>
      <c r="B8620" t="s">
        <v>8</v>
      </c>
      <c r="C8620" s="1" t="n">
        <v>42164.80060185185</v>
      </c>
      <c r="D8620" t="s">
        <v>28426</v>
      </c>
      <c r="E8620" t="s">
        <v>24</v>
      </c>
      <c r="F8620" t="s">
        <v>25</v>
      </c>
      <c r="G8620" t="s">
        <v>9014</v>
      </c>
      <c r="H8620" t="s">
        <v>28427</v>
      </c>
    </row>
    <row r="8621" spans="1:8">
      <c r="A8621" t="n">
        <v>8623</v>
      </c>
      <c r="B8621" t="s">
        <v>1</v>
      </c>
      <c r="C8621" s="1" t="n">
        <v>42203.3731712963</v>
      </c>
      <c r="D8621" t="s">
        <v>28428</v>
      </c>
      <c r="E8621" t="s">
        <v>7313</v>
      </c>
      <c r="F8621" t="s">
        <v>25</v>
      </c>
      <c r="G8621" t="s">
        <v>28429</v>
      </c>
      <c r="H8621" t="s">
        <v>28430</v>
      </c>
    </row>
    <row r="8622" spans="1:8">
      <c r="A8622" t="n">
        <v>8624</v>
      </c>
      <c r="B8622" t="s">
        <v>1</v>
      </c>
      <c r="C8622" s="1" t="n">
        <v>42243.99662037037</v>
      </c>
      <c r="D8622" t="s">
        <v>28431</v>
      </c>
      <c r="E8622" t="s">
        <v>394</v>
      </c>
      <c r="F8622" t="s">
        <v>132</v>
      </c>
      <c r="G8622" t="s">
        <v>15827</v>
      </c>
      <c r="H8622" t="s">
        <v>28432</v>
      </c>
    </row>
    <row r="8623" spans="1:8">
      <c r="A8623" t="n">
        <v>8625</v>
      </c>
      <c r="B8623" t="s">
        <v>8</v>
      </c>
      <c r="C8623" s="1" t="n">
        <v>42130.08460648148</v>
      </c>
      <c r="D8623" t="s">
        <v>28433</v>
      </c>
      <c r="E8623" t="s">
        <v>29</v>
      </c>
      <c r="F8623" t="s">
        <v>132</v>
      </c>
      <c r="G8623" t="s">
        <v>28434</v>
      </c>
      <c r="H8623" t="s">
        <v>28435</v>
      </c>
    </row>
    <row r="8624" spans="1:8">
      <c r="A8624" t="n">
        <v>8626</v>
      </c>
      <c r="B8624" t="s">
        <v>1</v>
      </c>
      <c r="C8624" s="1" t="n">
        <v>42449.56402777778</v>
      </c>
      <c r="D8624" t="s">
        <v>28436</v>
      </c>
      <c r="E8624" t="s">
        <v>28437</v>
      </c>
      <c r="F8624" t="s">
        <v>376</v>
      </c>
      <c r="G8624" t="s">
        <v>28438</v>
      </c>
      <c r="H8624" t="s">
        <v>28439</v>
      </c>
    </row>
    <row r="8625" spans="1:8">
      <c r="A8625" t="n">
        <v>8627</v>
      </c>
      <c r="B8625" t="s">
        <v>8</v>
      </c>
      <c r="C8625" s="1" t="n">
        <v>42025.12960648148</v>
      </c>
      <c r="D8625" t="s">
        <v>28440</v>
      </c>
      <c r="E8625" t="s">
        <v>29</v>
      </c>
      <c r="F8625" t="s">
        <v>28441</v>
      </c>
      <c r="G8625" t="s">
        <v>28442</v>
      </c>
      <c r="H8625" t="s">
        <v>28443</v>
      </c>
    </row>
    <row r="8626" spans="1:8">
      <c r="A8626" t="n">
        <v>8628</v>
      </c>
      <c r="B8626" t="s">
        <v>8</v>
      </c>
      <c r="C8626" s="1" t="n">
        <v>39518.95104166667</v>
      </c>
      <c r="D8626" t="s">
        <v>28444</v>
      </c>
      <c r="E8626" t="s">
        <v>7518</v>
      </c>
      <c r="F8626" t="s">
        <v>2217</v>
      </c>
      <c r="G8626" t="s"/>
      <c r="H8626" t="s">
        <v>28445</v>
      </c>
    </row>
    <row r="8627" spans="1:8">
      <c r="A8627" t="n">
        <v>8629</v>
      </c>
      <c r="B8627" t="s">
        <v>8</v>
      </c>
      <c r="C8627" s="1" t="n">
        <v>41930.07385416667</v>
      </c>
      <c r="D8627" t="s">
        <v>28446</v>
      </c>
      <c r="E8627" t="s">
        <v>319</v>
      </c>
      <c r="F8627" t="s">
        <v>25</v>
      </c>
      <c r="G8627" t="s">
        <v>28447</v>
      </c>
      <c r="H8627" t="s">
        <v>28448</v>
      </c>
    </row>
    <row r="8628" spans="1:8">
      <c r="A8628" t="n">
        <v>8630</v>
      </c>
      <c r="B8628" t="s">
        <v>1</v>
      </c>
      <c r="C8628" s="1" t="n">
        <v>42409.25006944445</v>
      </c>
      <c r="D8628" t="s">
        <v>28449</v>
      </c>
      <c r="E8628" t="s">
        <v>9560</v>
      </c>
      <c r="F8628" t="s">
        <v>25</v>
      </c>
      <c r="G8628">
        <f>?UTF-8?Q?Don=E2=80=99t_hold_back_=E2=86=92_Complete_this?=
 =?UTF-8?Q?_survey_to_earn__60_Award_Miles?=</f>
        <v/>
      </c>
      <c r="H8628" t="s">
        <v>28450</v>
      </c>
    </row>
    <row r="8629" spans="1:8">
      <c r="A8629" t="n">
        <v>8631</v>
      </c>
      <c r="B8629" t="s">
        <v>8</v>
      </c>
      <c r="C8629" s="1" t="n">
        <v>42171.68664351852</v>
      </c>
      <c r="D8629" t="s">
        <v>28451</v>
      </c>
      <c r="E8629" t="s">
        <v>7414</v>
      </c>
      <c r="F8629" t="s">
        <v>2226</v>
      </c>
      <c r="G8629" t="s">
        <v>28452</v>
      </c>
      <c r="H8629" t="s">
        <v>28453</v>
      </c>
    </row>
    <row r="8630" spans="1:8">
      <c r="A8630" t="n">
        <v>8632</v>
      </c>
      <c r="B8630" t="s">
        <v>8</v>
      </c>
      <c r="C8630" s="1" t="n">
        <v>42433.83391203704</v>
      </c>
      <c r="D8630" t="s">
        <v>28454</v>
      </c>
      <c r="E8630" t="s">
        <v>28455</v>
      </c>
      <c r="F8630" t="s">
        <v>25</v>
      </c>
      <c r="G8630" t="s">
        <v>28456</v>
      </c>
      <c r="H8630" t="s">
        <v>28457</v>
      </c>
    </row>
    <row r="8631" spans="1:8">
      <c r="A8631" t="n">
        <v>8633</v>
      </c>
      <c r="B8631" t="s">
        <v>8</v>
      </c>
      <c r="C8631" s="1" t="n">
        <v>42187.85543981481</v>
      </c>
      <c r="D8631" t="s">
        <v>28458</v>
      </c>
      <c r="E8631" t="s">
        <v>8867</v>
      </c>
      <c r="F8631" t="s">
        <v>28459</v>
      </c>
      <c r="G8631" t="s">
        <v>28460</v>
      </c>
      <c r="H8631" t="s">
        <v>28461</v>
      </c>
    </row>
    <row r="8632" spans="1:8">
      <c r="A8632" t="n">
        <v>8634</v>
      </c>
      <c r="B8632" t="s">
        <v>8</v>
      </c>
      <c r="C8632" s="1" t="n">
        <v>39700.9230787037</v>
      </c>
      <c r="D8632" t="s">
        <v>28462</v>
      </c>
      <c r="E8632" t="s">
        <v>1891</v>
      </c>
      <c r="F8632" t="s">
        <v>473</v>
      </c>
      <c r="G8632" t="s">
        <v>28463</v>
      </c>
      <c r="H8632" t="s">
        <v>28464</v>
      </c>
    </row>
    <row r="8633" spans="1:8">
      <c r="A8633" t="n">
        <v>8635</v>
      </c>
      <c r="B8633" t="s">
        <v>8</v>
      </c>
      <c r="C8633" s="1" t="n">
        <v>42339.18378472222</v>
      </c>
      <c r="D8633" t="s">
        <v>28465</v>
      </c>
      <c r="E8633" t="s">
        <v>25</v>
      </c>
      <c r="F8633" t="s">
        <v>179</v>
      </c>
      <c r="G8633" t="s">
        <v>28466</v>
      </c>
      <c r="H8633" t="s">
        <v>28467</v>
      </c>
    </row>
    <row r="8634" spans="1:8">
      <c r="A8634" t="n">
        <v>8636</v>
      </c>
      <c r="B8634" t="s">
        <v>8</v>
      </c>
      <c r="C8634" s="1" t="n">
        <v>42121.86489583334</v>
      </c>
      <c r="D8634" t="s">
        <v>28468</v>
      </c>
      <c r="E8634" t="s">
        <v>145</v>
      </c>
      <c r="F8634" t="s">
        <v>146</v>
      </c>
      <c r="G8634" t="s">
        <v>28469</v>
      </c>
      <c r="H8634" t="s">
        <v>28470</v>
      </c>
    </row>
    <row r="8635" spans="1:8">
      <c r="A8635" t="n">
        <v>8637</v>
      </c>
      <c r="B8635" t="s">
        <v>8</v>
      </c>
      <c r="C8635" s="1" t="n">
        <v>42391.82037037037</v>
      </c>
      <c r="D8635" t="s">
        <v>28471</v>
      </c>
      <c r="E8635" t="s">
        <v>6259</v>
      </c>
      <c r="F8635" t="s">
        <v>11100</v>
      </c>
      <c r="G8635" t="s">
        <v>28472</v>
      </c>
      <c r="H8635" t="s">
        <v>28473</v>
      </c>
    </row>
    <row r="8636" spans="1:8">
      <c r="A8636" t="n">
        <v>8638</v>
      </c>
      <c r="B8636" t="s">
        <v>8</v>
      </c>
      <c r="C8636" s="1" t="n">
        <v>40263.57555555556</v>
      </c>
      <c r="D8636" t="s">
        <v>28474</v>
      </c>
      <c r="E8636" t="s">
        <v>161</v>
      </c>
      <c r="F8636" t="s">
        <v>56</v>
      </c>
      <c r="G8636" t="s">
        <v>12363</v>
      </c>
      <c r="H8636" t="s">
        <v>28475</v>
      </c>
    </row>
    <row r="8637" spans="1:8">
      <c r="A8637" t="n">
        <v>8639</v>
      </c>
      <c r="B8637" t="s">
        <v>8</v>
      </c>
      <c r="C8637" s="1" t="n">
        <v>42263.80222222222</v>
      </c>
      <c r="D8637" t="s">
        <v>28476</v>
      </c>
      <c r="E8637" t="s">
        <v>931</v>
      </c>
      <c r="F8637" t="s">
        <v>931</v>
      </c>
      <c r="G8637" t="s">
        <v>28477</v>
      </c>
      <c r="H8637" t="s">
        <v>28478</v>
      </c>
    </row>
    <row r="8638" spans="1:8">
      <c r="A8638" t="n">
        <v>8640</v>
      </c>
      <c r="B8638" t="s">
        <v>1</v>
      </c>
      <c r="C8638" s="1" t="n">
        <v>42413.64856481482</v>
      </c>
      <c r="D8638" t="s">
        <v>28479</v>
      </c>
      <c r="E8638" t="s">
        <v>146</v>
      </c>
      <c r="F8638" t="s">
        <v>331</v>
      </c>
      <c r="G8638" t="s">
        <v>28480</v>
      </c>
      <c r="H8638" t="s">
        <v>28481</v>
      </c>
    </row>
    <row r="8639" spans="1:8">
      <c r="A8639" t="n">
        <v>8641</v>
      </c>
      <c r="B8639" t="s">
        <v>8</v>
      </c>
      <c r="C8639" s="1" t="n">
        <v>42272.83778935186</v>
      </c>
      <c r="D8639" t="s">
        <v>28482</v>
      </c>
      <c r="E8639" t="s">
        <v>28483</v>
      </c>
      <c r="F8639" t="s">
        <v>10211</v>
      </c>
      <c r="G8639" t="s">
        <v>28484</v>
      </c>
      <c r="H8639" t="s">
        <v>28485</v>
      </c>
    </row>
    <row r="8640" spans="1:8">
      <c r="A8640" t="n">
        <v>8642</v>
      </c>
      <c r="B8640" t="s">
        <v>8</v>
      </c>
      <c r="C8640" s="1" t="n">
        <v>42049.92751157407</v>
      </c>
      <c r="D8640" t="s">
        <v>28486</v>
      </c>
      <c r="E8640" t="s">
        <v>25213</v>
      </c>
      <c r="F8640" t="s">
        <v>25</v>
      </c>
      <c r="G8640" t="s">
        <v>28487</v>
      </c>
      <c r="H8640" t="s">
        <v>28488</v>
      </c>
    </row>
    <row r="8641" spans="1:8">
      <c r="A8641" t="n">
        <v>8643</v>
      </c>
      <c r="B8641" t="s">
        <v>8</v>
      </c>
      <c r="C8641" s="1" t="n">
        <v>42089.64334490741</v>
      </c>
      <c r="D8641" t="s">
        <v>28489</v>
      </c>
      <c r="E8641" t="s">
        <v>28490</v>
      </c>
      <c r="F8641" t="s">
        <v>1264</v>
      </c>
      <c r="G8641" t="s">
        <v>28491</v>
      </c>
      <c r="H8641" t="s">
        <v>28492</v>
      </c>
    </row>
    <row r="8642" spans="1:8">
      <c r="A8642" t="n">
        <v>8644</v>
      </c>
      <c r="B8642" t="s">
        <v>8</v>
      </c>
      <c r="C8642" s="1" t="n">
        <v>42313.7109375</v>
      </c>
      <c r="D8642" t="s">
        <v>28493</v>
      </c>
      <c r="E8642" t="s">
        <v>7119</v>
      </c>
      <c r="F8642" t="s">
        <v>56</v>
      </c>
      <c r="G8642" t="s">
        <v>28494</v>
      </c>
      <c r="H8642" t="s">
        <v>28495</v>
      </c>
    </row>
    <row r="8643" spans="1:8">
      <c r="A8643" t="n">
        <v>8645</v>
      </c>
      <c r="B8643" t="s">
        <v>8</v>
      </c>
      <c r="C8643" s="1" t="n">
        <v>40009.51350694444</v>
      </c>
      <c r="D8643" t="s">
        <v>28496</v>
      </c>
      <c r="E8643" t="s">
        <v>8777</v>
      </c>
      <c r="F8643" t="s">
        <v>56</v>
      </c>
      <c r="G8643" t="s">
        <v>28497</v>
      </c>
      <c r="H8643" t="s">
        <v>28498</v>
      </c>
    </row>
    <row r="8644" spans="1:8">
      <c r="A8644" t="n">
        <v>8646</v>
      </c>
      <c r="B8644" t="s">
        <v>8</v>
      </c>
      <c r="C8644" s="1" t="n">
        <v>42346.04313657407</v>
      </c>
      <c r="D8644" t="s">
        <v>28499</v>
      </c>
      <c r="E8644" t="s">
        <v>28500</v>
      </c>
      <c r="F8644" t="s">
        <v>555</v>
      </c>
      <c r="G8644" t="s">
        <v>28501</v>
      </c>
      <c r="H8644" t="s">
        <v>28502</v>
      </c>
    </row>
    <row r="8645" spans="1:8">
      <c r="A8645" t="n">
        <v>8647</v>
      </c>
      <c r="B8645" t="s">
        <v>8</v>
      </c>
      <c r="C8645" s="1" t="n">
        <v>42062.80039351852</v>
      </c>
      <c r="D8645" t="s">
        <v>28503</v>
      </c>
      <c r="E8645" t="s">
        <v>25</v>
      </c>
      <c r="F8645" t="s">
        <v>48</v>
      </c>
      <c r="G8645" t="s">
        <v>28504</v>
      </c>
      <c r="H8645" t="s">
        <v>28505</v>
      </c>
    </row>
    <row r="8646" spans="1:8">
      <c r="A8646" t="n">
        <v>8648</v>
      </c>
      <c r="B8646" t="s">
        <v>8</v>
      </c>
      <c r="C8646" s="1" t="n">
        <v>41226.6757175926</v>
      </c>
      <c r="D8646" t="s">
        <v>28506</v>
      </c>
      <c r="E8646" t="s">
        <v>28507</v>
      </c>
      <c r="F8646" t="s">
        <v>7201</v>
      </c>
      <c r="G8646" t="s">
        <v>28508</v>
      </c>
      <c r="H8646" t="s">
        <v>28509</v>
      </c>
    </row>
    <row r="8647" spans="1:8">
      <c r="A8647" t="n">
        <v>8649</v>
      </c>
      <c r="B8647" t="s">
        <v>1</v>
      </c>
      <c r="C8647" s="1" t="n">
        <v>42410.3000462963</v>
      </c>
      <c r="D8647" t="s">
        <v>28510</v>
      </c>
      <c r="E8647" t="s">
        <v>7313</v>
      </c>
      <c r="F8647" t="s">
        <v>25</v>
      </c>
      <c r="G8647" t="s">
        <v>28511</v>
      </c>
      <c r="H8647" t="s">
        <v>28512</v>
      </c>
    </row>
    <row r="8648" spans="1:8">
      <c r="A8648" t="n">
        <v>8650</v>
      </c>
      <c r="B8648" t="s">
        <v>8</v>
      </c>
      <c r="C8648" s="1" t="n">
        <v>42250.81321759259</v>
      </c>
      <c r="D8648" t="s">
        <v>28513</v>
      </c>
      <c r="E8648" t="s">
        <v>8382</v>
      </c>
      <c r="F8648" t="s">
        <v>7254</v>
      </c>
      <c r="G8648" t="s">
        <v>28514</v>
      </c>
      <c r="H8648" t="s">
        <v>28515</v>
      </c>
    </row>
    <row r="8649" spans="1:8">
      <c r="A8649" t="n">
        <v>8651</v>
      </c>
      <c r="B8649" t="s">
        <v>1</v>
      </c>
      <c r="C8649" s="1" t="n">
        <v>41463.79188657407</v>
      </c>
      <c r="D8649" t="s">
        <v>28516</v>
      </c>
      <c r="E8649" t="s">
        <v>19022</v>
      </c>
      <c r="F8649" t="s">
        <v>56</v>
      </c>
      <c r="G8649" t="s">
        <v>28517</v>
      </c>
      <c r="H8649" t="s">
        <v>28518</v>
      </c>
    </row>
    <row r="8650" spans="1:8">
      <c r="A8650" t="n">
        <v>8652</v>
      </c>
      <c r="B8650" t="s">
        <v>8</v>
      </c>
      <c r="C8650" s="1" t="n">
        <v>42104.903125</v>
      </c>
      <c r="D8650" t="s">
        <v>28519</v>
      </c>
      <c r="E8650" t="s">
        <v>25</v>
      </c>
      <c r="F8650" t="s">
        <v>6588</v>
      </c>
      <c r="G8650" t="s">
        <v>11593</v>
      </c>
      <c r="H8650" t="s">
        <v>28520</v>
      </c>
    </row>
    <row r="8651" spans="1:8">
      <c r="A8651" t="n">
        <v>8653</v>
      </c>
      <c r="B8651" t="s">
        <v>8</v>
      </c>
      <c r="C8651" s="1" t="n">
        <v>39457.63207175926</v>
      </c>
      <c r="D8651" t="s">
        <v>28521</v>
      </c>
      <c r="E8651" t="s">
        <v>10514</v>
      </c>
      <c r="F8651" t="s">
        <v>28522</v>
      </c>
      <c r="G8651" t="s">
        <v>28146</v>
      </c>
      <c r="H8651" t="s">
        <v>28523</v>
      </c>
    </row>
    <row r="8652" spans="1:8">
      <c r="A8652" t="n">
        <v>8654</v>
      </c>
      <c r="B8652" t="s">
        <v>8</v>
      </c>
      <c r="C8652" s="1" t="n">
        <v>41787.57803240741</v>
      </c>
      <c r="D8652" t="s">
        <v>28524</v>
      </c>
      <c r="E8652" t="s">
        <v>28525</v>
      </c>
      <c r="F8652" t="s">
        <v>1264</v>
      </c>
      <c r="G8652" t="s"/>
      <c r="H8652" t="s">
        <v>28526</v>
      </c>
    </row>
    <row r="8653" spans="1:8">
      <c r="A8653" t="n">
        <v>8655</v>
      </c>
      <c r="B8653" t="s">
        <v>8</v>
      </c>
      <c r="C8653" s="1" t="n">
        <v>41643.66284722222</v>
      </c>
      <c r="D8653" t="s">
        <v>28527</v>
      </c>
      <c r="E8653" t="s">
        <v>25</v>
      </c>
      <c r="F8653" t="s">
        <v>28528</v>
      </c>
      <c r="G8653" t="s">
        <v>28529</v>
      </c>
      <c r="H8653" t="s">
        <v>28530</v>
      </c>
    </row>
    <row r="8654" spans="1:8">
      <c r="A8654" t="n">
        <v>8656</v>
      </c>
      <c r="B8654" t="s">
        <v>8</v>
      </c>
      <c r="C8654" s="1" t="n">
        <v>42253.52412037037</v>
      </c>
      <c r="D8654" t="s">
        <v>28531</v>
      </c>
      <c r="E8654" t="s">
        <v>25</v>
      </c>
      <c r="F8654" t="s">
        <v>28532</v>
      </c>
      <c r="G8654" t="s">
        <v>28533</v>
      </c>
      <c r="H8654" t="s">
        <v>28534</v>
      </c>
    </row>
    <row r="8655" spans="1:8">
      <c r="A8655" t="n">
        <v>8657</v>
      </c>
      <c r="B8655" t="s">
        <v>8</v>
      </c>
      <c r="C8655" s="1" t="n">
        <v>42423.84277777778</v>
      </c>
      <c r="D8655" t="s">
        <v>28535</v>
      </c>
      <c r="E8655" t="s">
        <v>10719</v>
      </c>
      <c r="F8655" t="s">
        <v>28536</v>
      </c>
      <c r="G8655" t="s">
        <v>28537</v>
      </c>
      <c r="H8655" t="s">
        <v>28538</v>
      </c>
    </row>
    <row r="8656" spans="1:8">
      <c r="A8656" t="n">
        <v>8658</v>
      </c>
      <c r="B8656" t="s">
        <v>8</v>
      </c>
      <c r="C8656" s="1" t="n">
        <v>42442.82866898148</v>
      </c>
      <c r="D8656" t="s">
        <v>28539</v>
      </c>
      <c r="E8656" t="s">
        <v>3456</v>
      </c>
      <c r="F8656" t="s">
        <v>7922</v>
      </c>
      <c r="G8656" t="s">
        <v>28540</v>
      </c>
      <c r="H8656" t="s">
        <v>28541</v>
      </c>
    </row>
    <row r="8657" spans="1:8">
      <c r="A8657" t="n">
        <v>8659</v>
      </c>
      <c r="B8657" t="s">
        <v>8</v>
      </c>
      <c r="C8657" s="1" t="n">
        <v>40184.8555787037</v>
      </c>
      <c r="D8657" t="s">
        <v>28542</v>
      </c>
      <c r="E8657" t="s">
        <v>15168</v>
      </c>
      <c r="F8657" t="s">
        <v>56</v>
      </c>
      <c r="G8657" t="s">
        <v>28543</v>
      </c>
      <c r="H8657" t="s">
        <v>28544</v>
      </c>
    </row>
    <row r="8658" spans="1:8">
      <c r="A8658" t="n">
        <v>8660</v>
      </c>
      <c r="B8658" t="s">
        <v>8</v>
      </c>
      <c r="C8658" s="1" t="n">
        <v>42045.64462962963</v>
      </c>
      <c r="D8658" t="s">
        <v>28545</v>
      </c>
      <c r="E8658" t="s">
        <v>28546</v>
      </c>
      <c r="F8658" t="s">
        <v>28547</v>
      </c>
      <c r="G8658" t="s">
        <v>28548</v>
      </c>
      <c r="H8658" t="s">
        <v>28549</v>
      </c>
    </row>
    <row r="8659" spans="1:8">
      <c r="A8659" t="n">
        <v>8661</v>
      </c>
      <c r="B8659" t="s">
        <v>8</v>
      </c>
      <c r="C8659" s="1" t="n">
        <v>42432.83405092593</v>
      </c>
      <c r="D8659" t="s">
        <v>28550</v>
      </c>
      <c r="E8659" t="s">
        <v>28551</v>
      </c>
      <c r="F8659" t="s">
        <v>7510</v>
      </c>
      <c r="G8659" t="s">
        <v>28552</v>
      </c>
      <c r="H8659" t="s">
        <v>28553</v>
      </c>
    </row>
    <row r="8660" spans="1:8">
      <c r="A8660" t="n">
        <v>8662</v>
      </c>
      <c r="B8660" t="s">
        <v>8</v>
      </c>
      <c r="C8660" s="1" t="n">
        <v>42093.04305555556</v>
      </c>
      <c r="D8660" t="s">
        <v>28554</v>
      </c>
      <c r="E8660" t="s">
        <v>4949</v>
      </c>
      <c r="F8660" t="s">
        <v>18409</v>
      </c>
      <c r="G8660" t="s">
        <v>28555</v>
      </c>
      <c r="H8660" t="s">
        <v>28556</v>
      </c>
    </row>
    <row r="8661" spans="1:8">
      <c r="A8661" t="n">
        <v>8663</v>
      </c>
      <c r="B8661" t="s">
        <v>1</v>
      </c>
      <c r="C8661" s="1" t="n">
        <v>42291.97393518518</v>
      </c>
      <c r="D8661" t="s">
        <v>28557</v>
      </c>
      <c r="E8661" t="s">
        <v>6554</v>
      </c>
      <c r="F8661" t="s">
        <v>9624</v>
      </c>
      <c r="G8661" t="s">
        <v>28558</v>
      </c>
      <c r="H8661" t="s">
        <v>28559</v>
      </c>
    </row>
    <row r="8662" spans="1:8">
      <c r="A8662" t="n">
        <v>8664</v>
      </c>
      <c r="B8662" t="s">
        <v>1</v>
      </c>
      <c r="C8662" s="1" t="n">
        <v>42245.61994212963</v>
      </c>
      <c r="D8662" t="s">
        <v>28560</v>
      </c>
      <c r="E8662" t="s">
        <v>7956</v>
      </c>
      <c r="F8662" t="s">
        <v>56</v>
      </c>
      <c r="G8662" t="s">
        <v>28561</v>
      </c>
      <c r="H8662" t="s">
        <v>28562</v>
      </c>
    </row>
    <row r="8663" spans="1:8">
      <c r="A8663" t="n">
        <v>8665</v>
      </c>
      <c r="B8663" t="s">
        <v>8</v>
      </c>
      <c r="C8663" s="1" t="n">
        <v>42256.80671296296</v>
      </c>
      <c r="D8663" t="s">
        <v>28563</v>
      </c>
      <c r="E8663" t="s">
        <v>25</v>
      </c>
      <c r="F8663" t="s">
        <v>24</v>
      </c>
      <c r="G8663" t="s">
        <v>28564</v>
      </c>
      <c r="H8663" t="s">
        <v>28565</v>
      </c>
    </row>
    <row r="8664" spans="1:8">
      <c r="A8664" t="n">
        <v>8666</v>
      </c>
      <c r="B8664" t="s">
        <v>8</v>
      </c>
      <c r="C8664" s="1" t="n">
        <v>42249.97743055555</v>
      </c>
      <c r="D8664" t="s">
        <v>28566</v>
      </c>
      <c r="E8664" t="s">
        <v>3168</v>
      </c>
      <c r="F8664" t="s">
        <v>28567</v>
      </c>
      <c r="G8664" t="s">
        <v>28568</v>
      </c>
      <c r="H8664" t="s">
        <v>28569</v>
      </c>
    </row>
    <row r="8665" spans="1:8">
      <c r="A8665" t="n">
        <v>8667</v>
      </c>
      <c r="B8665" t="s">
        <v>8</v>
      </c>
      <c r="C8665" s="1" t="n">
        <v>42159.58255787037</v>
      </c>
      <c r="D8665" t="s">
        <v>28570</v>
      </c>
      <c r="E8665" t="s">
        <v>3078</v>
      </c>
      <c r="F8665" t="s">
        <v>28571</v>
      </c>
      <c r="G8665" t="s">
        <v>3080</v>
      </c>
      <c r="H8665" t="s">
        <v>28572</v>
      </c>
    </row>
    <row r="8666" spans="1:8">
      <c r="A8666" t="n">
        <v>8668</v>
      </c>
      <c r="B8666" t="s">
        <v>8</v>
      </c>
      <c r="C8666" s="1" t="n">
        <v>41990.67863425926</v>
      </c>
      <c r="D8666" t="s">
        <v>28573</v>
      </c>
      <c r="E8666" t="s">
        <v>28574</v>
      </c>
      <c r="F8666" t="s">
        <v>52</v>
      </c>
      <c r="G8666" t="s">
        <v>28575</v>
      </c>
      <c r="H8666" t="s">
        <v>28576</v>
      </c>
    </row>
    <row r="8667" spans="1:8">
      <c r="A8667" t="n">
        <v>8669</v>
      </c>
      <c r="B8667" t="s">
        <v>8</v>
      </c>
      <c r="C8667" s="1" t="n">
        <v>40599.69449074074</v>
      </c>
      <c r="D8667" t="s">
        <v>28577</v>
      </c>
      <c r="E8667" t="s">
        <v>7006</v>
      </c>
      <c r="F8667" t="s">
        <v>56</v>
      </c>
      <c r="G8667" t="s">
        <v>28578</v>
      </c>
      <c r="H8667" t="s">
        <v>28579</v>
      </c>
    </row>
    <row r="8668" spans="1:8">
      <c r="A8668" t="n">
        <v>8670</v>
      </c>
      <c r="B8668" t="s">
        <v>8</v>
      </c>
      <c r="C8668" s="1" t="n">
        <v>40591.86271990741</v>
      </c>
      <c r="D8668" t="s">
        <v>28580</v>
      </c>
      <c r="E8668" t="s">
        <v>1670</v>
      </c>
      <c r="F8668" t="s">
        <v>56</v>
      </c>
      <c r="G8668" t="s">
        <v>28581</v>
      </c>
      <c r="H8668" t="s">
        <v>28582</v>
      </c>
    </row>
    <row r="8669" spans="1:8">
      <c r="A8669" t="n">
        <v>8671</v>
      </c>
      <c r="B8669" t="s">
        <v>8</v>
      </c>
      <c r="C8669" s="1" t="n">
        <v>42058.80159722222</v>
      </c>
      <c r="D8669" t="s">
        <v>28583</v>
      </c>
      <c r="E8669" t="s">
        <v>67</v>
      </c>
      <c r="F8669" t="s">
        <v>68</v>
      </c>
      <c r="G8669" t="s">
        <v>28584</v>
      </c>
      <c r="H8669" t="s">
        <v>28585</v>
      </c>
    </row>
    <row r="8670" spans="1:8">
      <c r="A8670" t="n">
        <v>8672</v>
      </c>
      <c r="B8670" t="s">
        <v>1</v>
      </c>
      <c r="C8670" s="1" t="n">
        <v>42424.67384259259</v>
      </c>
      <c r="D8670" t="s">
        <v>28586</v>
      </c>
      <c r="E8670" t="s">
        <v>28587</v>
      </c>
      <c r="F8670" t="s">
        <v>28588</v>
      </c>
      <c r="G8670" t="s">
        <v>28589</v>
      </c>
      <c r="H8670" t="s">
        <v>28590</v>
      </c>
    </row>
    <row r="8671" spans="1:8">
      <c r="A8671" t="n">
        <v>8673</v>
      </c>
      <c r="B8671" t="s">
        <v>8</v>
      </c>
      <c r="C8671" s="1" t="n">
        <v>40032.09841435185</v>
      </c>
      <c r="D8671" t="s">
        <v>28591</v>
      </c>
      <c r="E8671" t="s">
        <v>18754</v>
      </c>
      <c r="F8671" t="s">
        <v>28592</v>
      </c>
      <c r="G8671" t="s">
        <v>28593</v>
      </c>
      <c r="H8671" t="s">
        <v>28594</v>
      </c>
    </row>
    <row r="8672" spans="1:8">
      <c r="A8672" t="n">
        <v>8674</v>
      </c>
      <c r="B8672" t="s">
        <v>8</v>
      </c>
      <c r="C8672" s="1" t="n">
        <v>39805.72527777778</v>
      </c>
      <c r="D8672" t="s">
        <v>28595</v>
      </c>
      <c r="E8672" t="s">
        <v>1808</v>
      </c>
      <c r="F8672" t="s">
        <v>387</v>
      </c>
      <c r="G8672" t="s">
        <v>12325</v>
      </c>
      <c r="H8672" t="s">
        <v>28596</v>
      </c>
    </row>
    <row r="8673" spans="1:8">
      <c r="A8673" t="n">
        <v>8675</v>
      </c>
      <c r="B8673" t="s">
        <v>1</v>
      </c>
      <c r="C8673" s="1" t="n">
        <v>42230.67976851852</v>
      </c>
      <c r="D8673" t="s">
        <v>28597</v>
      </c>
      <c r="E8673" t="s">
        <v>6747</v>
      </c>
      <c r="F8673" t="s">
        <v>7608</v>
      </c>
      <c r="G8673" t="s">
        <v>28598</v>
      </c>
      <c r="H8673" t="s">
        <v>28599</v>
      </c>
    </row>
    <row r="8674" spans="1:8">
      <c r="A8674" t="n">
        <v>8676</v>
      </c>
      <c r="B8674" t="s">
        <v>8</v>
      </c>
      <c r="C8674" s="1" t="n">
        <v>42124.84211805555</v>
      </c>
      <c r="D8674" t="s">
        <v>28600</v>
      </c>
      <c r="E8674" t="s">
        <v>25</v>
      </c>
      <c r="F8674" t="s">
        <v>2099</v>
      </c>
      <c r="G8674" t="s">
        <v>28601</v>
      </c>
      <c r="H8674" t="s">
        <v>28602</v>
      </c>
    </row>
    <row r="8675" spans="1:8">
      <c r="A8675" t="n">
        <v>8677</v>
      </c>
      <c r="B8675" t="s">
        <v>8</v>
      </c>
      <c r="C8675" s="1" t="n">
        <v>41995.79831018519</v>
      </c>
      <c r="D8675" t="s">
        <v>28603</v>
      </c>
      <c r="E8675" t="s">
        <v>12862</v>
      </c>
      <c r="F8675" t="s">
        <v>25</v>
      </c>
      <c r="G8675" t="s">
        <v>28604</v>
      </c>
      <c r="H8675" t="s">
        <v>28605</v>
      </c>
    </row>
    <row r="8676" spans="1:8">
      <c r="A8676" t="n">
        <v>8678</v>
      </c>
      <c r="B8676" t="s">
        <v>1</v>
      </c>
      <c r="C8676" s="1" t="n">
        <v>42436.80197916667</v>
      </c>
      <c r="D8676" t="s">
        <v>28606</v>
      </c>
      <c r="E8676" t="s">
        <v>146</v>
      </c>
      <c r="F8676" t="s">
        <v>6747</v>
      </c>
      <c r="G8676" t="s">
        <v>28607</v>
      </c>
      <c r="H8676" t="s">
        <v>28608</v>
      </c>
    </row>
    <row r="8677" spans="1:8">
      <c r="A8677" t="n">
        <v>8679</v>
      </c>
      <c r="B8677" t="s">
        <v>8</v>
      </c>
      <c r="C8677" s="1" t="n">
        <v>42391.65787037037</v>
      </c>
      <c r="D8677" t="s">
        <v>28609</v>
      </c>
      <c r="E8677" t="s">
        <v>5083</v>
      </c>
      <c r="F8677" t="s">
        <v>5084</v>
      </c>
      <c r="G8677" t="s">
        <v>28610</v>
      </c>
      <c r="H8677" t="s">
        <v>28611</v>
      </c>
    </row>
    <row r="8678" spans="1:8">
      <c r="A8678" t="n">
        <v>8680</v>
      </c>
      <c r="B8678" t="s">
        <v>8</v>
      </c>
      <c r="C8678" s="1" t="n">
        <v>42208.50542824074</v>
      </c>
      <c r="D8678" t="s">
        <v>28612</v>
      </c>
      <c r="E8678" t="s">
        <v>28613</v>
      </c>
      <c r="F8678" t="s">
        <v>52</v>
      </c>
      <c r="G8678" t="s">
        <v>28614</v>
      </c>
      <c r="H8678" t="s">
        <v>28615</v>
      </c>
    </row>
    <row r="8679" spans="1:8">
      <c r="A8679" t="n">
        <v>8681</v>
      </c>
      <c r="B8679" t="s">
        <v>1</v>
      </c>
      <c r="C8679" s="1" t="n">
        <v>42432.00618055555</v>
      </c>
      <c r="D8679" t="s">
        <v>28616</v>
      </c>
      <c r="E8679" t="s">
        <v>39</v>
      </c>
      <c r="F8679" t="s">
        <v>497</v>
      </c>
      <c r="G8679" t="s">
        <v>28617</v>
      </c>
      <c r="H8679" t="s">
        <v>28618</v>
      </c>
    </row>
    <row r="8680" spans="1:8">
      <c r="A8680" t="n">
        <v>8682</v>
      </c>
      <c r="B8680" t="s">
        <v>8</v>
      </c>
      <c r="C8680" s="1" t="n">
        <v>42350.62534722222</v>
      </c>
      <c r="D8680" t="s">
        <v>28619</v>
      </c>
      <c r="E8680" t="s">
        <v>28620</v>
      </c>
      <c r="F8680" t="s">
        <v>52</v>
      </c>
      <c r="G8680" t="s">
        <v>28621</v>
      </c>
      <c r="H8680" t="s">
        <v>28622</v>
      </c>
    </row>
    <row r="8681" spans="1:8">
      <c r="A8681" t="n">
        <v>8683</v>
      </c>
      <c r="B8681" t="s">
        <v>8</v>
      </c>
      <c r="C8681" s="1" t="n">
        <v>41875.56834490741</v>
      </c>
      <c r="D8681" t="s">
        <v>28623</v>
      </c>
      <c r="E8681" t="s">
        <v>6988</v>
      </c>
      <c r="F8681" t="s">
        <v>6547</v>
      </c>
      <c r="G8681" t="s">
        <v>28624</v>
      </c>
      <c r="H8681" t="s">
        <v>28625</v>
      </c>
    </row>
    <row r="8682" spans="1:8">
      <c r="A8682" t="n">
        <v>8684</v>
      </c>
      <c r="B8682" t="s">
        <v>8</v>
      </c>
      <c r="C8682" s="1" t="n">
        <v>42449.00703703704</v>
      </c>
      <c r="D8682" t="s">
        <v>28626</v>
      </c>
      <c r="E8682" t="s">
        <v>132</v>
      </c>
      <c r="F8682" t="s">
        <v>28627</v>
      </c>
      <c r="G8682" t="s">
        <v>28628</v>
      </c>
      <c r="H8682" t="s">
        <v>28629</v>
      </c>
    </row>
    <row r="8683" spans="1:8">
      <c r="A8683" t="n">
        <v>8685</v>
      </c>
      <c r="B8683" t="s">
        <v>8</v>
      </c>
      <c r="C8683" s="1" t="n">
        <v>39728.63901620371</v>
      </c>
      <c r="D8683" t="s">
        <v>28630</v>
      </c>
      <c r="E8683" t="s">
        <v>768</v>
      </c>
      <c r="F8683" t="s">
        <v>283</v>
      </c>
      <c r="G8683" t="s">
        <v>28631</v>
      </c>
      <c r="H8683" t="s">
        <v>28632</v>
      </c>
    </row>
    <row r="8684" spans="1:8">
      <c r="A8684" t="n">
        <v>8686</v>
      </c>
      <c r="B8684" t="s">
        <v>8</v>
      </c>
      <c r="C8684" s="1" t="n">
        <v>42090.55542824074</v>
      </c>
      <c r="D8684" t="s">
        <v>28633</v>
      </c>
      <c r="E8684" t="s">
        <v>25</v>
      </c>
      <c r="F8684" t="s">
        <v>28634</v>
      </c>
      <c r="G8684" t="s">
        <v>28635</v>
      </c>
      <c r="H8684" t="s">
        <v>28636</v>
      </c>
    </row>
    <row r="8685" spans="1:8">
      <c r="A8685" t="n">
        <v>8687</v>
      </c>
      <c r="B8685" t="s">
        <v>8</v>
      </c>
      <c r="C8685" s="1" t="n">
        <v>39820.82134259259</v>
      </c>
      <c r="D8685" t="s">
        <v>28637</v>
      </c>
      <c r="E8685" t="s">
        <v>1224</v>
      </c>
      <c r="F8685" t="s">
        <v>2769</v>
      </c>
      <c r="G8685" t="s">
        <v>28638</v>
      </c>
      <c r="H8685" t="s">
        <v>28639</v>
      </c>
    </row>
    <row r="8686" spans="1:8">
      <c r="A8686" t="n">
        <v>8688</v>
      </c>
      <c r="B8686" t="s">
        <v>8</v>
      </c>
      <c r="C8686" s="1" t="n">
        <v>42013.09979166667</v>
      </c>
      <c r="D8686" t="s">
        <v>28640</v>
      </c>
      <c r="E8686" t="s">
        <v>25</v>
      </c>
      <c r="F8686" t="s">
        <v>6547</v>
      </c>
      <c r="G8686" t="s">
        <v>28641</v>
      </c>
      <c r="H8686" t="s">
        <v>28642</v>
      </c>
    </row>
    <row r="8687" spans="1:8">
      <c r="A8687" t="n">
        <v>8689</v>
      </c>
      <c r="B8687" t="s">
        <v>8</v>
      </c>
      <c r="C8687" s="1" t="n">
        <v>42034.83758101852</v>
      </c>
      <c r="D8687" t="s">
        <v>28643</v>
      </c>
      <c r="E8687" t="s">
        <v>28644</v>
      </c>
      <c r="F8687" t="s">
        <v>28644</v>
      </c>
      <c r="G8687" t="s">
        <v>28645</v>
      </c>
      <c r="H8687" t="s">
        <v>28646</v>
      </c>
    </row>
    <row r="8688" spans="1:8">
      <c r="A8688" t="n">
        <v>8690</v>
      </c>
      <c r="B8688" t="s">
        <v>8</v>
      </c>
      <c r="C8688" s="1" t="n">
        <v>39703.92115740741</v>
      </c>
      <c r="D8688" t="s">
        <v>28647</v>
      </c>
      <c r="E8688" t="s">
        <v>7561</v>
      </c>
      <c r="F8688" t="s">
        <v>28648</v>
      </c>
      <c r="G8688" t="s"/>
      <c r="H8688" t="s">
        <v>28649</v>
      </c>
    </row>
    <row r="8689" spans="1:8">
      <c r="A8689" t="n">
        <v>8691</v>
      </c>
      <c r="B8689" t="s">
        <v>8</v>
      </c>
      <c r="C8689" s="1" t="n">
        <v>41351.44909722222</v>
      </c>
      <c r="D8689" t="s">
        <v>28650</v>
      </c>
      <c r="E8689" t="s">
        <v>6796</v>
      </c>
      <c r="F8689" t="s">
        <v>56</v>
      </c>
      <c r="G8689" t="s">
        <v>28651</v>
      </c>
      <c r="H8689" t="s">
        <v>28652</v>
      </c>
    </row>
    <row r="8690" spans="1:8">
      <c r="A8690" t="n">
        <v>8692</v>
      </c>
      <c r="B8690" t="s">
        <v>8</v>
      </c>
      <c r="C8690" s="1" t="n">
        <v>39770.75712962963</v>
      </c>
      <c r="D8690" t="s">
        <v>28653</v>
      </c>
      <c r="E8690" t="s">
        <v>28654</v>
      </c>
      <c r="F8690" t="s">
        <v>56</v>
      </c>
      <c r="G8690" t="s">
        <v>28655</v>
      </c>
      <c r="H8690" t="s">
        <v>28656</v>
      </c>
    </row>
    <row r="8691" spans="1:8">
      <c r="A8691" t="n">
        <v>8693</v>
      </c>
      <c r="B8691" t="s">
        <v>8</v>
      </c>
      <c r="C8691" s="1" t="n">
        <v>42416.9803125</v>
      </c>
      <c r="D8691" t="s">
        <v>28657</v>
      </c>
      <c r="E8691" t="s">
        <v>7089</v>
      </c>
      <c r="F8691" t="s">
        <v>28658</v>
      </c>
      <c r="G8691" t="s">
        <v>28659</v>
      </c>
      <c r="H8691" t="s">
        <v>28660</v>
      </c>
    </row>
    <row r="8692" spans="1:8">
      <c r="A8692" t="n">
        <v>8694</v>
      </c>
      <c r="B8692" t="s">
        <v>1</v>
      </c>
      <c r="C8692" s="1" t="n">
        <v>42283.73929398148</v>
      </c>
      <c r="D8692" t="s">
        <v>28661</v>
      </c>
      <c r="E8692" t="s">
        <v>146</v>
      </c>
      <c r="F8692" t="s">
        <v>28662</v>
      </c>
      <c r="G8692" t="s">
        <v>28663</v>
      </c>
      <c r="H8692" t="s">
        <v>28664</v>
      </c>
    </row>
    <row r="8693" spans="1:8">
      <c r="A8693" t="n">
        <v>8695</v>
      </c>
      <c r="B8693" t="s">
        <v>8</v>
      </c>
      <c r="C8693" s="1" t="n">
        <v>42348.92012731481</v>
      </c>
      <c r="D8693" t="s">
        <v>28665</v>
      </c>
      <c r="E8693" t="s">
        <v>11647</v>
      </c>
      <c r="F8693" t="s">
        <v>555</v>
      </c>
      <c r="G8693" t="s">
        <v>28666</v>
      </c>
      <c r="H8693" t="s">
        <v>28667</v>
      </c>
    </row>
    <row r="8694" spans="1:8">
      <c r="A8694" t="n">
        <v>8696</v>
      </c>
      <c r="B8694" t="s">
        <v>8</v>
      </c>
      <c r="C8694" s="1" t="n">
        <v>42228.51319444444</v>
      </c>
      <c r="D8694" t="s">
        <v>28668</v>
      </c>
      <c r="E8694" t="s">
        <v>25</v>
      </c>
      <c r="F8694" t="s">
        <v>7313</v>
      </c>
      <c r="G8694" t="s">
        <v>28669</v>
      </c>
      <c r="H8694" t="s">
        <v>28670</v>
      </c>
    </row>
    <row r="8695" spans="1:8">
      <c r="A8695" t="n">
        <v>8697</v>
      </c>
      <c r="B8695" t="s">
        <v>1</v>
      </c>
      <c r="C8695" s="1" t="n">
        <v>42324.04178240741</v>
      </c>
      <c r="D8695" t="s">
        <v>28671</v>
      </c>
      <c r="E8695" t="s">
        <v>146</v>
      </c>
      <c r="F8695" t="s">
        <v>28672</v>
      </c>
      <c r="G8695" t="s">
        <v>28673</v>
      </c>
      <c r="H8695" t="s">
        <v>28674</v>
      </c>
    </row>
    <row r="8696" spans="1:8">
      <c r="A8696" t="n">
        <v>8698</v>
      </c>
      <c r="B8696" t="s">
        <v>8</v>
      </c>
      <c r="C8696" s="1" t="n">
        <v>42345.23274305555</v>
      </c>
      <c r="D8696" t="s">
        <v>28675</v>
      </c>
      <c r="E8696" t="s">
        <v>739</v>
      </c>
      <c r="F8696" t="s">
        <v>3385</v>
      </c>
      <c r="G8696" t="s">
        <v>28676</v>
      </c>
      <c r="H8696" t="s">
        <v>28677</v>
      </c>
    </row>
    <row r="8697" spans="1:8">
      <c r="A8697" t="n">
        <v>8699</v>
      </c>
      <c r="B8697" t="s">
        <v>8</v>
      </c>
      <c r="C8697" s="1" t="n">
        <v>39703.61295138889</v>
      </c>
      <c r="D8697" t="s">
        <v>28678</v>
      </c>
      <c r="E8697" t="s">
        <v>3045</v>
      </c>
      <c r="F8697" t="s">
        <v>24795</v>
      </c>
      <c r="G8697" t="s">
        <v>28679</v>
      </c>
      <c r="H8697" t="s">
        <v>28680</v>
      </c>
    </row>
    <row r="8698" spans="1:8">
      <c r="A8698" t="n">
        <v>8700</v>
      </c>
      <c r="B8698" t="s">
        <v>8</v>
      </c>
      <c r="C8698" s="1" t="n">
        <v>42123.94457175926</v>
      </c>
      <c r="D8698" t="s">
        <v>28681</v>
      </c>
      <c r="E8698" t="s">
        <v>11679</v>
      </c>
      <c r="F8698" t="s">
        <v>25</v>
      </c>
      <c r="G8698" t="s">
        <v>11719</v>
      </c>
      <c r="H8698" t="s">
        <v>28682</v>
      </c>
    </row>
    <row r="8699" spans="1:8">
      <c r="A8699" t="n">
        <v>8701</v>
      </c>
      <c r="B8699" t="s">
        <v>1</v>
      </c>
      <c r="C8699" s="1" t="n">
        <v>42291.00461805556</v>
      </c>
      <c r="D8699" t="s">
        <v>28683</v>
      </c>
      <c r="E8699" t="s">
        <v>27813</v>
      </c>
      <c r="F8699" t="s">
        <v>25</v>
      </c>
      <c r="G8699" t="s">
        <v>27814</v>
      </c>
      <c r="H8699" t="s">
        <v>28684</v>
      </c>
    </row>
    <row r="8700" spans="1:8">
      <c r="A8700" t="n">
        <v>8702</v>
      </c>
      <c r="B8700" t="s">
        <v>1</v>
      </c>
      <c r="C8700" s="1" t="n">
        <v>42227.86519675926</v>
      </c>
      <c r="D8700" t="s">
        <v>28685</v>
      </c>
      <c r="E8700" t="s">
        <v>43</v>
      </c>
      <c r="F8700" t="s">
        <v>25</v>
      </c>
      <c r="G8700" t="s">
        <v>28686</v>
      </c>
      <c r="H8700" t="s">
        <v>28687</v>
      </c>
    </row>
    <row r="8701" spans="1:8">
      <c r="A8701" t="n">
        <v>8703</v>
      </c>
      <c r="B8701" t="s">
        <v>8</v>
      </c>
      <c r="C8701" s="1" t="n">
        <v>42131.76828703703</v>
      </c>
      <c r="D8701" t="s">
        <v>28688</v>
      </c>
      <c r="E8701" t="s">
        <v>6747</v>
      </c>
      <c r="F8701" t="s">
        <v>28689</v>
      </c>
      <c r="G8701" t="s">
        <v>28690</v>
      </c>
      <c r="H8701" t="s">
        <v>28691</v>
      </c>
    </row>
    <row r="8702" spans="1:8">
      <c r="A8702" t="n">
        <v>8704</v>
      </c>
      <c r="B8702" t="s">
        <v>8</v>
      </c>
      <c r="C8702" s="1" t="n">
        <v>42064.77012731481</v>
      </c>
      <c r="D8702" t="s">
        <v>28692</v>
      </c>
      <c r="E8702" t="s">
        <v>6634</v>
      </c>
      <c r="F8702" t="s">
        <v>25</v>
      </c>
      <c r="G8702" t="s">
        <v>28693</v>
      </c>
      <c r="H8702" t="s">
        <v>28694</v>
      </c>
    </row>
    <row r="8703" spans="1:8">
      <c r="A8703" t="n">
        <v>8705</v>
      </c>
      <c r="B8703" t="s">
        <v>8</v>
      </c>
      <c r="C8703" s="1" t="n">
        <v>42090.8237962963</v>
      </c>
      <c r="D8703" t="s">
        <v>28695</v>
      </c>
      <c r="E8703" t="s">
        <v>8823</v>
      </c>
      <c r="F8703" t="s">
        <v>28696</v>
      </c>
      <c r="G8703" t="s">
        <v>28697</v>
      </c>
      <c r="H8703" t="s">
        <v>28698</v>
      </c>
    </row>
    <row r="8704" spans="1:8">
      <c r="A8704" t="n">
        <v>8706</v>
      </c>
      <c r="B8704" t="s">
        <v>1</v>
      </c>
      <c r="C8704" s="1" t="n">
        <v>42434.78325231482</v>
      </c>
      <c r="D8704" t="s">
        <v>28699</v>
      </c>
      <c r="E8704" t="s">
        <v>7544</v>
      </c>
      <c r="F8704" t="s">
        <v>56</v>
      </c>
      <c r="G8704">
        <f>?UTF-8?B?RG9u4oCZdCBicmVhayB5b3VyIHRyYXZlbCBidWRnZXQgb24gdGhl?=
	=?UTF-8?B?IGZsaWdodA==?=</f>
        <v/>
      </c>
      <c r="H8704" t="s">
        <v>28700</v>
      </c>
    </row>
    <row r="8705" spans="1:8">
      <c r="A8705" t="n">
        <v>8707</v>
      </c>
      <c r="B8705" t="s">
        <v>8</v>
      </c>
      <c r="C8705" s="1" t="n">
        <v>39820.07155092592</v>
      </c>
      <c r="D8705" t="s">
        <v>28701</v>
      </c>
      <c r="E8705" t="s">
        <v>1808</v>
      </c>
      <c r="F8705" t="s">
        <v>387</v>
      </c>
      <c r="G8705" t="s">
        <v>28702</v>
      </c>
      <c r="H8705" t="s">
        <v>28703</v>
      </c>
    </row>
    <row r="8706" spans="1:8">
      <c r="A8706" t="n">
        <v>8708</v>
      </c>
      <c r="B8706" t="s">
        <v>8</v>
      </c>
      <c r="C8706" s="1" t="n">
        <v>39752.67413194444</v>
      </c>
      <c r="D8706" t="s">
        <v>28704</v>
      </c>
      <c r="E8706" t="s">
        <v>12397</v>
      </c>
      <c r="F8706" t="s">
        <v>28705</v>
      </c>
      <c r="G8706" t="s">
        <v>28706</v>
      </c>
      <c r="H8706" t="s">
        <v>28707</v>
      </c>
    </row>
    <row r="8707" spans="1:8">
      <c r="A8707" t="n">
        <v>8709</v>
      </c>
      <c r="B8707" t="s">
        <v>8</v>
      </c>
      <c r="C8707" s="1" t="n">
        <v>41208.858125</v>
      </c>
      <c r="D8707" t="s">
        <v>28708</v>
      </c>
      <c r="E8707" t="s">
        <v>13945</v>
      </c>
      <c r="F8707" t="s">
        <v>56</v>
      </c>
      <c r="G8707" t="s">
        <v>28709</v>
      </c>
      <c r="H8707" t="s">
        <v>28710</v>
      </c>
    </row>
    <row r="8708" spans="1:8">
      <c r="A8708" t="n">
        <v>8710</v>
      </c>
      <c r="B8708" t="s">
        <v>8</v>
      </c>
      <c r="C8708" s="1" t="n">
        <v>42258.95253472222</v>
      </c>
      <c r="D8708" t="s">
        <v>28711</v>
      </c>
      <c r="E8708" t="s">
        <v>8743</v>
      </c>
      <c r="F8708" t="s">
        <v>56</v>
      </c>
      <c r="G8708" t="s">
        <v>28712</v>
      </c>
      <c r="H8708" t="s">
        <v>28713</v>
      </c>
    </row>
    <row r="8709" spans="1:8">
      <c r="A8709" t="n">
        <v>8711</v>
      </c>
      <c r="B8709" t="s">
        <v>8</v>
      </c>
      <c r="C8709" s="1" t="n">
        <v>39717.74916666667</v>
      </c>
      <c r="D8709" t="s">
        <v>28714</v>
      </c>
      <c r="E8709" t="s">
        <v>1351</v>
      </c>
      <c r="F8709" t="s">
        <v>28715</v>
      </c>
      <c r="G8709" t="s">
        <v>28716</v>
      </c>
      <c r="H8709" t="s">
        <v>28717</v>
      </c>
    </row>
    <row r="8710" spans="1:8">
      <c r="A8710" t="n">
        <v>8712</v>
      </c>
      <c r="B8710" t="s">
        <v>8</v>
      </c>
      <c r="C8710" s="1" t="n">
        <v>42094.66185185185</v>
      </c>
      <c r="D8710" t="s">
        <v>28718</v>
      </c>
      <c r="E8710" t="s">
        <v>9725</v>
      </c>
      <c r="F8710" t="s">
        <v>28719</v>
      </c>
      <c r="G8710" t="s">
        <v>28720</v>
      </c>
      <c r="H8710" t="s">
        <v>28721</v>
      </c>
    </row>
    <row r="8711" spans="1:8">
      <c r="A8711" t="n">
        <v>8713</v>
      </c>
      <c r="B8711" t="s">
        <v>8</v>
      </c>
      <c r="C8711" s="1" t="n">
        <v>42174.70890046296</v>
      </c>
      <c r="D8711" t="s">
        <v>28722</v>
      </c>
      <c r="E8711" t="s">
        <v>12618</v>
      </c>
      <c r="F8711" t="s">
        <v>25</v>
      </c>
      <c r="G8711" t="s">
        <v>12619</v>
      </c>
      <c r="H8711" t="s">
        <v>28723</v>
      </c>
    </row>
    <row r="8712" spans="1:8">
      <c r="A8712" t="n">
        <v>8714</v>
      </c>
      <c r="B8712" t="s">
        <v>1</v>
      </c>
      <c r="C8712" s="1" t="n">
        <v>42149.9609837963</v>
      </c>
      <c r="D8712" t="s">
        <v>28724</v>
      </c>
      <c r="E8712" t="s">
        <v>30</v>
      </c>
      <c r="F8712" t="s">
        <v>146</v>
      </c>
      <c r="G8712" t="s">
        <v>28725</v>
      </c>
      <c r="H8712" t="s">
        <v>28726</v>
      </c>
    </row>
    <row r="8713" spans="1:8">
      <c r="A8713" t="n">
        <v>8715</v>
      </c>
      <c r="B8713" t="s">
        <v>8</v>
      </c>
      <c r="C8713" s="1" t="n">
        <v>41501.94957175926</v>
      </c>
      <c r="D8713" t="s">
        <v>28727</v>
      </c>
      <c r="E8713" t="s">
        <v>28728</v>
      </c>
      <c r="F8713" t="s">
        <v>28729</v>
      </c>
      <c r="G8713" t="s">
        <v>7762</v>
      </c>
      <c r="H8713" t="s">
        <v>28730</v>
      </c>
    </row>
    <row r="8714" spans="1:8">
      <c r="A8714" t="n">
        <v>8716</v>
      </c>
      <c r="B8714" t="s">
        <v>8</v>
      </c>
      <c r="C8714" s="1" t="n">
        <v>42281.62712962963</v>
      </c>
      <c r="D8714" t="s">
        <v>28731</v>
      </c>
      <c r="E8714" t="s">
        <v>25</v>
      </c>
      <c r="F8714" t="s">
        <v>179</v>
      </c>
      <c r="G8714" t="s">
        <v>28732</v>
      </c>
      <c r="H8714" t="s">
        <v>28733</v>
      </c>
    </row>
    <row r="8715" spans="1:8">
      <c r="A8715" t="n">
        <v>8717</v>
      </c>
      <c r="B8715" t="s">
        <v>8</v>
      </c>
      <c r="C8715" s="1" t="n">
        <v>42031.71859953704</v>
      </c>
      <c r="D8715" t="s">
        <v>28734</v>
      </c>
      <c r="E8715" t="s">
        <v>16767</v>
      </c>
      <c r="F8715" t="s">
        <v>25</v>
      </c>
      <c r="G8715" t="s">
        <v>16768</v>
      </c>
      <c r="H8715" t="s">
        <v>28735</v>
      </c>
    </row>
    <row r="8716" spans="1:8">
      <c r="A8716" t="n">
        <v>8718</v>
      </c>
      <c r="B8716" t="s">
        <v>8</v>
      </c>
      <c r="C8716" s="1" t="n">
        <v>41431.72879629629</v>
      </c>
      <c r="D8716" t="s">
        <v>28736</v>
      </c>
      <c r="E8716" t="s">
        <v>17605</v>
      </c>
      <c r="F8716" t="s">
        <v>25</v>
      </c>
      <c r="G8716" t="s">
        <v>28737</v>
      </c>
      <c r="H8716" t="s">
        <v>28738</v>
      </c>
    </row>
    <row r="8717" spans="1:8">
      <c r="A8717" t="n">
        <v>8719</v>
      </c>
      <c r="B8717" t="s">
        <v>1</v>
      </c>
      <c r="C8717" s="1" t="n">
        <v>42151.12471064815</v>
      </c>
      <c r="D8717" t="s">
        <v>28739</v>
      </c>
      <c r="E8717" t="s">
        <v>2099</v>
      </c>
      <c r="F8717" t="s">
        <v>25</v>
      </c>
      <c r="G8717" t="s">
        <v>28740</v>
      </c>
      <c r="H8717" t="s">
        <v>28741</v>
      </c>
    </row>
    <row r="8718" spans="1:8">
      <c r="A8718" t="n">
        <v>8720</v>
      </c>
      <c r="B8718" t="s">
        <v>8</v>
      </c>
      <c r="C8718" s="1" t="n">
        <v>42255.87803240741</v>
      </c>
      <c r="D8718" t="s">
        <v>28742</v>
      </c>
      <c r="E8718" t="s">
        <v>7254</v>
      </c>
      <c r="F8718" t="s">
        <v>28743</v>
      </c>
      <c r="G8718" t="s">
        <v>28744</v>
      </c>
      <c r="H8718" t="s">
        <v>28745</v>
      </c>
    </row>
    <row r="8719" spans="1:8">
      <c r="A8719" t="n">
        <v>8721</v>
      </c>
      <c r="B8719" t="s">
        <v>8</v>
      </c>
      <c r="C8719" s="1" t="n">
        <v>40857.60348379629</v>
      </c>
      <c r="D8719" t="s">
        <v>28746</v>
      </c>
      <c r="E8719" t="s">
        <v>25</v>
      </c>
      <c r="F8719" t="s">
        <v>484</v>
      </c>
      <c r="G8719" t="s">
        <v>5888</v>
      </c>
      <c r="H8719" t="s">
        <v>28747</v>
      </c>
    </row>
    <row r="8720" spans="1:8">
      <c r="A8720" t="n">
        <v>8722</v>
      </c>
      <c r="B8720" t="s">
        <v>8</v>
      </c>
      <c r="C8720" s="1" t="n">
        <v>41344.45626157407</v>
      </c>
      <c r="D8720" t="s">
        <v>28748</v>
      </c>
      <c r="E8720" t="s">
        <v>6796</v>
      </c>
      <c r="F8720" t="s">
        <v>56</v>
      </c>
      <c r="G8720" t="s">
        <v>28749</v>
      </c>
      <c r="H8720" t="s">
        <v>28750</v>
      </c>
    </row>
    <row r="8721" spans="1:8">
      <c r="A8721" t="n">
        <v>8723</v>
      </c>
      <c r="B8721" t="s">
        <v>8</v>
      </c>
      <c r="C8721" s="1" t="n">
        <v>41923.6587037037</v>
      </c>
      <c r="D8721" t="s">
        <v>28751</v>
      </c>
      <c r="E8721" t="s">
        <v>25</v>
      </c>
      <c r="F8721" t="s">
        <v>6203</v>
      </c>
      <c r="G8721" t="s">
        <v>25746</v>
      </c>
      <c r="H8721" t="s">
        <v>28752</v>
      </c>
    </row>
    <row r="8722" spans="1:8">
      <c r="A8722" t="n">
        <v>8724</v>
      </c>
      <c r="B8722" t="s">
        <v>8</v>
      </c>
      <c r="C8722" s="1" t="n">
        <v>41156.68739583333</v>
      </c>
      <c r="D8722" t="s">
        <v>28753</v>
      </c>
      <c r="E8722" t="s">
        <v>6796</v>
      </c>
      <c r="F8722" t="s">
        <v>56</v>
      </c>
      <c r="G8722" t="s">
        <v>28754</v>
      </c>
      <c r="H8722" t="s">
        <v>28755</v>
      </c>
    </row>
    <row r="8723" spans="1:8">
      <c r="A8723" t="n">
        <v>8725</v>
      </c>
      <c r="B8723" t="s">
        <v>8</v>
      </c>
      <c r="C8723" s="1" t="n">
        <v>42060.05245370371</v>
      </c>
      <c r="D8723" t="s">
        <v>28756</v>
      </c>
      <c r="E8723" t="s">
        <v>25</v>
      </c>
      <c r="F8723" t="s">
        <v>1238</v>
      </c>
      <c r="G8723" t="s">
        <v>28757</v>
      </c>
      <c r="H8723" t="s">
        <v>28758</v>
      </c>
    </row>
    <row r="8724" spans="1:8">
      <c r="A8724" t="n">
        <v>8726</v>
      </c>
      <c r="B8724" t="s">
        <v>8</v>
      </c>
      <c r="C8724" s="1" t="n">
        <v>42278.29075231482</v>
      </c>
      <c r="D8724" t="s">
        <v>28759</v>
      </c>
      <c r="E8724" t="s">
        <v>6203</v>
      </c>
      <c r="F8724" t="s">
        <v>28760</v>
      </c>
      <c r="G8724" t="s">
        <v>28761</v>
      </c>
      <c r="H8724" t="s">
        <v>28762</v>
      </c>
    </row>
    <row r="8725" spans="1:8">
      <c r="A8725" t="n">
        <v>8727</v>
      </c>
      <c r="B8725" t="s">
        <v>8</v>
      </c>
      <c r="C8725" s="1" t="n">
        <v>42425.9015625</v>
      </c>
      <c r="D8725" t="s">
        <v>28763</v>
      </c>
      <c r="E8725" t="s">
        <v>14982</v>
      </c>
      <c r="F8725" t="s">
        <v>2217</v>
      </c>
      <c r="G8725" t="s">
        <v>28764</v>
      </c>
      <c r="H8725" t="s">
        <v>28765</v>
      </c>
    </row>
    <row r="8726" spans="1:8">
      <c r="A8726" t="n">
        <v>8728</v>
      </c>
      <c r="B8726" t="s">
        <v>8</v>
      </c>
      <c r="C8726" s="1" t="n">
        <v>42288.15377314815</v>
      </c>
      <c r="D8726" t="s">
        <v>28766</v>
      </c>
      <c r="E8726" t="s">
        <v>3508</v>
      </c>
      <c r="F8726" t="s">
        <v>28767</v>
      </c>
      <c r="G8726" t="s">
        <v>28768</v>
      </c>
      <c r="H8726" t="s">
        <v>28769</v>
      </c>
    </row>
    <row r="8727" spans="1:8">
      <c r="A8727" t="n">
        <v>8729</v>
      </c>
      <c r="B8727" t="s">
        <v>8</v>
      </c>
      <c r="C8727" s="1" t="n">
        <v>42400.8004050926</v>
      </c>
      <c r="D8727" t="s">
        <v>28770</v>
      </c>
      <c r="E8727" t="s">
        <v>323</v>
      </c>
      <c r="F8727" t="s">
        <v>262</v>
      </c>
      <c r="G8727" t="s">
        <v>28771</v>
      </c>
      <c r="H8727" t="s">
        <v>28772</v>
      </c>
    </row>
    <row r="8728" spans="1:8">
      <c r="A8728" t="n">
        <v>8730</v>
      </c>
      <c r="B8728" t="s">
        <v>8</v>
      </c>
      <c r="C8728" s="1" t="n">
        <v>42416.79819444445</v>
      </c>
      <c r="D8728" t="s">
        <v>28773</v>
      </c>
      <c r="E8728" t="s">
        <v>319</v>
      </c>
      <c r="F8728" t="s">
        <v>28774</v>
      </c>
      <c r="G8728" t="s">
        <v>28775</v>
      </c>
      <c r="H8728" t="s">
        <v>28776</v>
      </c>
    </row>
    <row r="8729" spans="1:8">
      <c r="A8729" t="n">
        <v>8731</v>
      </c>
      <c r="B8729" t="s">
        <v>1</v>
      </c>
      <c r="C8729" s="1" t="n">
        <v>42346.91388888889</v>
      </c>
      <c r="D8729" t="s">
        <v>28777</v>
      </c>
      <c r="E8729" t="s">
        <v>28778</v>
      </c>
      <c r="F8729" t="s">
        <v>24057</v>
      </c>
      <c r="G8729" t="s">
        <v>28779</v>
      </c>
      <c r="H8729" t="s">
        <v>28780</v>
      </c>
    </row>
    <row r="8730" spans="1:8">
      <c r="A8730" t="n">
        <v>8732</v>
      </c>
      <c r="B8730" t="s">
        <v>1</v>
      </c>
      <c r="C8730" s="1" t="n">
        <v>42055.99971064815</v>
      </c>
      <c r="D8730" t="s">
        <v>28781</v>
      </c>
      <c r="E8730" t="s">
        <v>48</v>
      </c>
      <c r="F8730" t="s">
        <v>262</v>
      </c>
      <c r="G8730" t="s">
        <v>8278</v>
      </c>
      <c r="H8730" t="s">
        <v>28782</v>
      </c>
    </row>
    <row r="8731" spans="1:8">
      <c r="A8731" t="n">
        <v>8733</v>
      </c>
      <c r="B8731" t="s">
        <v>8</v>
      </c>
      <c r="C8731" s="1" t="n">
        <v>41952.69303240741</v>
      </c>
      <c r="D8731" t="s">
        <v>28783</v>
      </c>
      <c r="E8731" t="s">
        <v>23338</v>
      </c>
      <c r="F8731" t="s">
        <v>56</v>
      </c>
      <c r="G8731" t="s">
        <v>28784</v>
      </c>
      <c r="H8731" t="s">
        <v>28785</v>
      </c>
    </row>
    <row r="8732" spans="1:8">
      <c r="A8732" t="n">
        <v>8734</v>
      </c>
      <c r="B8732" t="s">
        <v>8</v>
      </c>
      <c r="C8732" s="1" t="n">
        <v>41871.82716435185</v>
      </c>
      <c r="D8732" t="s">
        <v>28786</v>
      </c>
      <c r="E8732" t="s">
        <v>28787</v>
      </c>
      <c r="F8732" t="s">
        <v>52</v>
      </c>
      <c r="G8732" t="s">
        <v>28788</v>
      </c>
      <c r="H8732" t="s">
        <v>28789</v>
      </c>
    </row>
    <row r="8733" spans="1:8">
      <c r="A8733" t="n">
        <v>8735</v>
      </c>
      <c r="B8733" t="s">
        <v>8</v>
      </c>
      <c r="C8733" s="1" t="n">
        <v>42340.59747685185</v>
      </c>
      <c r="D8733" t="s">
        <v>28790</v>
      </c>
      <c r="E8733" t="s">
        <v>7298</v>
      </c>
      <c r="F8733" t="s">
        <v>28791</v>
      </c>
      <c r="G8733" t="s">
        <v>28792</v>
      </c>
      <c r="H8733" t="s">
        <v>28793</v>
      </c>
    </row>
    <row r="8734" spans="1:8">
      <c r="A8734" t="n">
        <v>8736</v>
      </c>
      <c r="B8734" t="s">
        <v>8</v>
      </c>
      <c r="C8734" s="1" t="n">
        <v>42162.6055787037</v>
      </c>
      <c r="D8734" t="s">
        <v>28794</v>
      </c>
      <c r="E8734" t="s">
        <v>25</v>
      </c>
      <c r="F8734" t="s">
        <v>660</v>
      </c>
      <c r="G8734" t="s">
        <v>28795</v>
      </c>
      <c r="H8734" t="s">
        <v>28796</v>
      </c>
    </row>
    <row r="8735" spans="1:8">
      <c r="A8735" t="n">
        <v>8737</v>
      </c>
      <c r="B8735" t="s">
        <v>1</v>
      </c>
      <c r="C8735" s="1" t="n">
        <v>42285.92828703704</v>
      </c>
      <c r="D8735" t="s">
        <v>28797</v>
      </c>
      <c r="E8735" t="s">
        <v>7901</v>
      </c>
      <c r="F8735" t="s">
        <v>28798</v>
      </c>
      <c r="G8735" t="s">
        <v>28799</v>
      </c>
      <c r="H8735" t="s">
        <v>28800</v>
      </c>
    </row>
    <row r="8736" spans="1:8">
      <c r="A8736" t="n">
        <v>8738</v>
      </c>
      <c r="B8736" t="s">
        <v>8</v>
      </c>
      <c r="C8736" s="1" t="n">
        <v>42079.56182870371</v>
      </c>
      <c r="D8736" t="s">
        <v>28801</v>
      </c>
      <c r="E8736" t="s">
        <v>266</v>
      </c>
      <c r="F8736" t="s">
        <v>262</v>
      </c>
      <c r="G8736" t="s">
        <v>12045</v>
      </c>
      <c r="H8736" t="s">
        <v>28802</v>
      </c>
    </row>
    <row r="8737" spans="1:8">
      <c r="A8737" t="n">
        <v>8739</v>
      </c>
      <c r="B8737" t="s">
        <v>8</v>
      </c>
      <c r="C8737" s="1" t="n">
        <v>42369.74037037037</v>
      </c>
      <c r="D8737" t="s">
        <v>28803</v>
      </c>
      <c r="E8737" t="s">
        <v>28804</v>
      </c>
      <c r="F8737" t="s">
        <v>555</v>
      </c>
      <c r="G8737" t="s">
        <v>28805</v>
      </c>
      <c r="H8737" t="s">
        <v>28806</v>
      </c>
    </row>
    <row r="8738" spans="1:8">
      <c r="A8738" t="n">
        <v>8740</v>
      </c>
      <c r="B8738" t="s">
        <v>8</v>
      </c>
      <c r="C8738" s="1" t="n">
        <v>39800.94118055556</v>
      </c>
      <c r="D8738" t="s">
        <v>28807</v>
      </c>
      <c r="E8738" t="s">
        <v>2828</v>
      </c>
      <c r="F8738" t="s">
        <v>56</v>
      </c>
      <c r="G8738" t="s">
        <v>28808</v>
      </c>
      <c r="H8738" t="s">
        <v>28809</v>
      </c>
    </row>
    <row r="8739" spans="1:8">
      <c r="A8739" t="n">
        <v>8741</v>
      </c>
      <c r="B8739" t="s">
        <v>1</v>
      </c>
      <c r="C8739" s="1" t="n">
        <v>42422.96346064815</v>
      </c>
      <c r="D8739" t="s">
        <v>28810</v>
      </c>
      <c r="E8739" t="s">
        <v>16345</v>
      </c>
      <c r="F8739" t="s">
        <v>28811</v>
      </c>
      <c r="G8739" t="s">
        <v>28812</v>
      </c>
      <c r="H8739" t="s">
        <v>28813</v>
      </c>
    </row>
    <row r="8740" spans="1:8">
      <c r="A8740" t="n">
        <v>8742</v>
      </c>
      <c r="B8740" t="s">
        <v>8</v>
      </c>
      <c r="C8740" s="1" t="n">
        <v>41181.54107638889</v>
      </c>
      <c r="D8740" t="s">
        <v>28814</v>
      </c>
      <c r="E8740" t="s">
        <v>7885</v>
      </c>
      <c r="F8740" t="s">
        <v>56</v>
      </c>
      <c r="G8740" t="s">
        <v>28815</v>
      </c>
      <c r="H8740" t="s">
        <v>28816</v>
      </c>
    </row>
    <row r="8741" spans="1:8">
      <c r="A8741" t="n">
        <v>8743</v>
      </c>
      <c r="B8741" t="s">
        <v>8</v>
      </c>
      <c r="C8741" s="1" t="n">
        <v>41708.04084490741</v>
      </c>
      <c r="D8741" t="s">
        <v>28817</v>
      </c>
      <c r="E8741" t="s">
        <v>11518</v>
      </c>
      <c r="F8741" t="s">
        <v>25</v>
      </c>
      <c r="G8741" t="s">
        <v>11519</v>
      </c>
      <c r="H8741" t="s">
        <v>28818</v>
      </c>
    </row>
    <row r="8742" spans="1:8">
      <c r="A8742" t="n">
        <v>8744</v>
      </c>
      <c r="B8742" t="s">
        <v>1</v>
      </c>
      <c r="C8742" s="1" t="n">
        <v>42446.96079861111</v>
      </c>
      <c r="D8742" t="s">
        <v>28819</v>
      </c>
      <c r="E8742" t="s">
        <v>146</v>
      </c>
      <c r="F8742" t="s">
        <v>25</v>
      </c>
      <c r="G8742" t="s">
        <v>17405</v>
      </c>
      <c r="H8742" t="s">
        <v>28820</v>
      </c>
    </row>
    <row r="8743" spans="1:8">
      <c r="A8743" t="n">
        <v>8745</v>
      </c>
      <c r="B8743" t="s">
        <v>8</v>
      </c>
      <c r="C8743" s="1" t="n">
        <v>39455.15775462963</v>
      </c>
      <c r="D8743" t="s">
        <v>28821</v>
      </c>
      <c r="E8743" t="s">
        <v>10514</v>
      </c>
      <c r="F8743" t="s">
        <v>56</v>
      </c>
      <c r="G8743" t="s">
        <v>5888</v>
      </c>
      <c r="H8743" t="s">
        <v>28822</v>
      </c>
    </row>
    <row r="8744" spans="1:8">
      <c r="A8744" t="n">
        <v>8746</v>
      </c>
      <c r="B8744" t="s">
        <v>8</v>
      </c>
      <c r="C8744" s="1" t="n">
        <v>40261.86083333333</v>
      </c>
      <c r="D8744" t="s">
        <v>28823</v>
      </c>
      <c r="E8744" t="s">
        <v>1224</v>
      </c>
      <c r="F8744" t="s">
        <v>11</v>
      </c>
      <c r="G8744" t="s">
        <v>28824</v>
      </c>
      <c r="H8744" t="s">
        <v>28825</v>
      </c>
    </row>
    <row r="8745" spans="1:8">
      <c r="A8745" t="n">
        <v>8747</v>
      </c>
      <c r="B8745" t="s">
        <v>1</v>
      </c>
      <c r="C8745" s="1" t="n">
        <v>42401.08068287037</v>
      </c>
      <c r="D8745" t="s">
        <v>28826</v>
      </c>
      <c r="E8745" t="s">
        <v>6747</v>
      </c>
      <c r="F8745" t="s">
        <v>7186</v>
      </c>
      <c r="G8745" t="s">
        <v>28827</v>
      </c>
      <c r="H8745" t="s">
        <v>28828</v>
      </c>
    </row>
    <row r="8746" spans="1:8">
      <c r="A8746" t="n">
        <v>8748</v>
      </c>
      <c r="B8746" t="s">
        <v>8</v>
      </c>
      <c r="C8746" s="1" t="n">
        <v>42276.08822916666</v>
      </c>
      <c r="D8746" t="s">
        <v>28829</v>
      </c>
      <c r="E8746" t="s">
        <v>25</v>
      </c>
      <c r="F8746" t="s">
        <v>28830</v>
      </c>
      <c r="G8746" t="s">
        <v>28831</v>
      </c>
      <c r="H8746" t="s">
        <v>28832</v>
      </c>
    </row>
    <row r="8747" spans="1:8">
      <c r="A8747" t="n">
        <v>8749</v>
      </c>
      <c r="B8747" t="s">
        <v>8</v>
      </c>
      <c r="C8747" s="1" t="n">
        <v>41961.62011574074</v>
      </c>
      <c r="D8747" t="s">
        <v>28833</v>
      </c>
      <c r="E8747" t="s">
        <v>13522</v>
      </c>
      <c r="F8747" t="s">
        <v>28834</v>
      </c>
      <c r="G8747" t="s">
        <v>28835</v>
      </c>
      <c r="H8747" t="s">
        <v>28836</v>
      </c>
    </row>
    <row r="8748" spans="1:8">
      <c r="A8748" t="n">
        <v>8750</v>
      </c>
      <c r="B8748" t="s">
        <v>8</v>
      </c>
      <c r="C8748" s="1" t="n">
        <v>42338.84552083333</v>
      </c>
      <c r="D8748" t="s">
        <v>28837</v>
      </c>
      <c r="E8748" t="s">
        <v>6763</v>
      </c>
      <c r="F8748" t="s">
        <v>6619</v>
      </c>
      <c r="G8748" t="s">
        <v>28838</v>
      </c>
      <c r="H8748" t="s">
        <v>28839</v>
      </c>
    </row>
    <row r="8749" spans="1:8">
      <c r="A8749" t="n">
        <v>8751</v>
      </c>
      <c r="B8749" t="s">
        <v>8</v>
      </c>
      <c r="C8749" s="1" t="n">
        <v>41956.65340277777</v>
      </c>
      <c r="D8749" t="s">
        <v>28840</v>
      </c>
      <c r="E8749" t="s">
        <v>10496</v>
      </c>
      <c r="F8749" t="s">
        <v>1264</v>
      </c>
      <c r="G8749" t="s">
        <v>28841</v>
      </c>
      <c r="H8749" t="s">
        <v>28842</v>
      </c>
    </row>
    <row r="8750" spans="1:8">
      <c r="A8750" t="n">
        <v>8752</v>
      </c>
      <c r="B8750" t="s">
        <v>8</v>
      </c>
      <c r="C8750" s="1" t="n">
        <v>42028.12224537037</v>
      </c>
      <c r="D8750" t="s">
        <v>28843</v>
      </c>
      <c r="E8750" t="s">
        <v>271</v>
      </c>
      <c r="F8750" t="s">
        <v>262</v>
      </c>
      <c r="G8750" t="s">
        <v>28844</v>
      </c>
      <c r="H8750" t="s">
        <v>28845</v>
      </c>
    </row>
    <row r="8751" spans="1:8">
      <c r="A8751" t="n">
        <v>8753</v>
      </c>
      <c r="B8751" t="s">
        <v>8</v>
      </c>
      <c r="C8751" s="1" t="n">
        <v>41925.71715277778</v>
      </c>
      <c r="D8751" t="s">
        <v>28846</v>
      </c>
      <c r="E8751" t="s">
        <v>8532</v>
      </c>
      <c r="F8751" t="s">
        <v>25</v>
      </c>
      <c r="G8751" t="s">
        <v>21654</v>
      </c>
      <c r="H8751" t="s">
        <v>28847</v>
      </c>
    </row>
    <row r="8752" spans="1:8">
      <c r="A8752" t="n">
        <v>8754</v>
      </c>
      <c r="B8752" t="s">
        <v>8</v>
      </c>
      <c r="C8752" s="1" t="n">
        <v>39622.84333333333</v>
      </c>
      <c r="D8752" t="s">
        <v>28848</v>
      </c>
      <c r="E8752" t="s">
        <v>13797</v>
      </c>
      <c r="F8752" t="s">
        <v>28849</v>
      </c>
      <c r="G8752" t="s">
        <v>28850</v>
      </c>
      <c r="H8752" t="s">
        <v>28851</v>
      </c>
    </row>
    <row r="8753" spans="1:8">
      <c r="A8753" t="n">
        <v>8755</v>
      </c>
      <c r="B8753" t="s">
        <v>1</v>
      </c>
      <c r="C8753" s="1" t="n">
        <v>42414.10806712963</v>
      </c>
      <c r="D8753" t="s">
        <v>28852</v>
      </c>
      <c r="E8753" t="s">
        <v>7313</v>
      </c>
      <c r="F8753" t="s">
        <v>25</v>
      </c>
      <c r="G8753" t="s">
        <v>28853</v>
      </c>
      <c r="H8753" t="s">
        <v>28854</v>
      </c>
    </row>
    <row r="8754" spans="1:8">
      <c r="A8754" t="n">
        <v>8756</v>
      </c>
      <c r="B8754" t="s">
        <v>8</v>
      </c>
      <c r="C8754" s="1" t="n">
        <v>42110.86030092592</v>
      </c>
      <c r="D8754" t="s">
        <v>28855</v>
      </c>
      <c r="E8754" t="s">
        <v>7780</v>
      </c>
      <c r="F8754" t="s">
        <v>25</v>
      </c>
      <c r="G8754" t="s">
        <v>28856</v>
      </c>
      <c r="H8754" t="s">
        <v>28857</v>
      </c>
    </row>
    <row r="8755" spans="1:8">
      <c r="A8755" t="n">
        <v>8757</v>
      </c>
      <c r="B8755" t="s">
        <v>8</v>
      </c>
      <c r="C8755" s="1" t="n">
        <v>42373.87966435185</v>
      </c>
      <c r="D8755" t="s">
        <v>28858</v>
      </c>
      <c r="E8755" t="s">
        <v>8990</v>
      </c>
      <c r="F8755" t="s">
        <v>11865</v>
      </c>
      <c r="G8755" t="s">
        <v>28859</v>
      </c>
      <c r="H8755" t="s">
        <v>28860</v>
      </c>
    </row>
    <row r="8756" spans="1:8">
      <c r="A8756" t="n">
        <v>8758</v>
      </c>
      <c r="B8756" t="s">
        <v>8</v>
      </c>
      <c r="C8756" s="1" t="n">
        <v>42237.74114583333</v>
      </c>
      <c r="D8756" t="s">
        <v>28861</v>
      </c>
      <c r="E8756" t="s">
        <v>28862</v>
      </c>
      <c r="F8756" t="s">
        <v>25</v>
      </c>
      <c r="G8756" t="s">
        <v>28863</v>
      </c>
      <c r="H8756" t="s">
        <v>28864</v>
      </c>
    </row>
    <row r="8757" spans="1:8">
      <c r="A8757" t="n">
        <v>8759</v>
      </c>
      <c r="B8757" t="s">
        <v>8</v>
      </c>
      <c r="C8757" s="1" t="n">
        <v>42350.70675925926</v>
      </c>
      <c r="D8757" t="s">
        <v>28865</v>
      </c>
      <c r="E8757" t="s">
        <v>25</v>
      </c>
      <c r="F8757" t="s">
        <v>28866</v>
      </c>
      <c r="G8757" t="s">
        <v>28867</v>
      </c>
      <c r="H8757" t="s">
        <v>28868</v>
      </c>
    </row>
    <row r="8758" spans="1:8">
      <c r="A8758" t="n">
        <v>8760</v>
      </c>
      <c r="B8758" t="s">
        <v>8</v>
      </c>
      <c r="C8758" s="1" t="n">
        <v>42270.67775462963</v>
      </c>
      <c r="D8758" t="s">
        <v>28869</v>
      </c>
      <c r="E8758" t="s">
        <v>5083</v>
      </c>
      <c r="F8758" t="s">
        <v>5084</v>
      </c>
      <c r="G8758" t="s">
        <v>28870</v>
      </c>
      <c r="H8758" t="s">
        <v>28871</v>
      </c>
    </row>
    <row r="8759" spans="1:8">
      <c r="A8759" t="n">
        <v>8761</v>
      </c>
      <c r="B8759" t="s">
        <v>8</v>
      </c>
      <c r="C8759" s="1" t="n">
        <v>39815.40052083333</v>
      </c>
      <c r="D8759" t="s">
        <v>28872</v>
      </c>
      <c r="E8759" t="s">
        <v>28873</v>
      </c>
      <c r="F8759" t="s">
        <v>56</v>
      </c>
      <c r="G8759" t="s">
        <v>28874</v>
      </c>
      <c r="H8759" t="s">
        <v>28875</v>
      </c>
    </row>
    <row r="8760" spans="1:8">
      <c r="A8760" t="n">
        <v>8762</v>
      </c>
      <c r="B8760" t="s">
        <v>8</v>
      </c>
      <c r="C8760" s="1" t="n">
        <v>39697.89886574074</v>
      </c>
      <c r="D8760" t="s">
        <v>28876</v>
      </c>
      <c r="E8760" t="s">
        <v>3045</v>
      </c>
      <c r="F8760" t="s">
        <v>28877</v>
      </c>
      <c r="G8760" t="s">
        <v>28878</v>
      </c>
      <c r="H8760" t="s">
        <v>28879</v>
      </c>
    </row>
    <row r="8761" spans="1:8">
      <c r="A8761" t="n">
        <v>8763</v>
      </c>
      <c r="B8761" t="s">
        <v>8</v>
      </c>
      <c r="C8761" s="1" t="n">
        <v>42321.11143518519</v>
      </c>
      <c r="D8761" t="s">
        <v>28880</v>
      </c>
      <c r="E8761" t="s">
        <v>16157</v>
      </c>
      <c r="F8761" t="s">
        <v>28881</v>
      </c>
      <c r="G8761" t="s">
        <v>28882</v>
      </c>
      <c r="H8761" t="s">
        <v>28883</v>
      </c>
    </row>
    <row r="8762" spans="1:8">
      <c r="A8762" t="n">
        <v>8764</v>
      </c>
      <c r="B8762" t="s">
        <v>8</v>
      </c>
      <c r="C8762" s="1" t="n">
        <v>41138.74052083334</v>
      </c>
      <c r="D8762" t="s">
        <v>28884</v>
      </c>
      <c r="E8762" t="s">
        <v>1822</v>
      </c>
      <c r="F8762" t="s">
        <v>25</v>
      </c>
      <c r="G8762" t="s">
        <v>28885</v>
      </c>
      <c r="H8762" t="s">
        <v>28886</v>
      </c>
    </row>
    <row r="8763" spans="1:8">
      <c r="A8763" t="n">
        <v>8765</v>
      </c>
      <c r="B8763" t="s">
        <v>8</v>
      </c>
      <c r="C8763" s="1" t="n">
        <v>42362.98877314815</v>
      </c>
      <c r="D8763" t="s">
        <v>28887</v>
      </c>
      <c r="E8763" t="s">
        <v>25</v>
      </c>
      <c r="F8763" t="s">
        <v>6203</v>
      </c>
      <c r="G8763" t="s">
        <v>28888</v>
      </c>
      <c r="H8763" t="s">
        <v>28889</v>
      </c>
    </row>
    <row r="8764" spans="1:8">
      <c r="A8764" t="n">
        <v>8766</v>
      </c>
      <c r="B8764" t="s">
        <v>8</v>
      </c>
      <c r="C8764" s="1" t="n">
        <v>42111.73532407408</v>
      </c>
      <c r="D8764" t="s">
        <v>28890</v>
      </c>
      <c r="E8764" t="s">
        <v>6554</v>
      </c>
      <c r="F8764" t="s">
        <v>28891</v>
      </c>
      <c r="G8764" t="s">
        <v>28892</v>
      </c>
      <c r="H8764" t="s">
        <v>28893</v>
      </c>
    </row>
    <row r="8765" spans="1:8">
      <c r="A8765" t="n">
        <v>8767</v>
      </c>
      <c r="B8765" t="s">
        <v>8</v>
      </c>
      <c r="C8765" s="1" t="n">
        <v>42247.82023148148</v>
      </c>
      <c r="D8765" t="s">
        <v>28894</v>
      </c>
      <c r="E8765" t="s">
        <v>15446</v>
      </c>
      <c r="F8765" t="s">
        <v>100</v>
      </c>
      <c r="G8765" t="s">
        <v>28895</v>
      </c>
      <c r="H8765" t="s">
        <v>28896</v>
      </c>
    </row>
    <row r="8766" spans="1:8">
      <c r="A8766" t="n">
        <v>8768</v>
      </c>
      <c r="B8766" t="s">
        <v>8</v>
      </c>
      <c r="C8766" s="1" t="n">
        <v>42017.67173611111</v>
      </c>
      <c r="D8766" t="s">
        <v>28897</v>
      </c>
      <c r="E8766" t="s">
        <v>3448</v>
      </c>
      <c r="F8766" t="s">
        <v>3449</v>
      </c>
      <c r="G8766" t="s">
        <v>28898</v>
      </c>
      <c r="H8766" t="s">
        <v>28899</v>
      </c>
    </row>
    <row r="8767" spans="1:8">
      <c r="A8767" t="n">
        <v>8769</v>
      </c>
      <c r="B8767" t="s">
        <v>1</v>
      </c>
      <c r="C8767" s="1" t="n">
        <v>42236.20568287037</v>
      </c>
      <c r="D8767" t="s">
        <v>28900</v>
      </c>
      <c r="E8767" t="s">
        <v>24292</v>
      </c>
      <c r="F8767" t="s">
        <v>28901</v>
      </c>
      <c r="G8767" t="s">
        <v>28902</v>
      </c>
      <c r="H8767" t="s">
        <v>28903</v>
      </c>
    </row>
    <row r="8768" spans="1:8">
      <c r="A8768" t="n">
        <v>8770</v>
      </c>
      <c r="B8768" t="s">
        <v>1</v>
      </c>
      <c r="C8768" s="1" t="n">
        <v>42078.88200231481</v>
      </c>
      <c r="D8768" t="s">
        <v>28904</v>
      </c>
      <c r="E8768" t="s">
        <v>1238</v>
      </c>
      <c r="F8768" t="s">
        <v>25</v>
      </c>
      <c r="G8768" t="s">
        <v>28905</v>
      </c>
      <c r="H8768" t="s">
        <v>28906</v>
      </c>
    </row>
    <row r="8769" spans="1:8">
      <c r="A8769" t="n">
        <v>8771</v>
      </c>
      <c r="B8769" t="s">
        <v>1</v>
      </c>
      <c r="C8769" s="1" t="n">
        <v>41984.56940972222</v>
      </c>
      <c r="D8769" t="s">
        <v>28907</v>
      </c>
      <c r="E8769" t="s">
        <v>6203</v>
      </c>
      <c r="F8769" t="s">
        <v>28908</v>
      </c>
      <c r="G8769" t="s">
        <v>28909</v>
      </c>
      <c r="H8769" t="s">
        <v>28910</v>
      </c>
    </row>
    <row r="8770" spans="1:8">
      <c r="A8770" t="n">
        <v>8772</v>
      </c>
      <c r="B8770" t="s">
        <v>8</v>
      </c>
      <c r="C8770" s="1" t="n">
        <v>39712.11039351852</v>
      </c>
      <c r="D8770" t="s">
        <v>28911</v>
      </c>
      <c r="E8770" t="s">
        <v>9487</v>
      </c>
      <c r="F8770" t="s">
        <v>56</v>
      </c>
      <c r="G8770" t="s">
        <v>28912</v>
      </c>
      <c r="H8770" t="s">
        <v>28913</v>
      </c>
    </row>
    <row r="8771" spans="1:8">
      <c r="A8771" t="n">
        <v>8773</v>
      </c>
      <c r="B8771" t="s">
        <v>8</v>
      </c>
      <c r="C8771" s="1" t="n">
        <v>42372.83974537037</v>
      </c>
      <c r="D8771" t="s">
        <v>28914</v>
      </c>
      <c r="E8771" t="s">
        <v>7254</v>
      </c>
      <c r="F8771" t="s">
        <v>28915</v>
      </c>
      <c r="G8771" t="s">
        <v>28916</v>
      </c>
      <c r="H8771" t="s">
        <v>28917</v>
      </c>
    </row>
    <row r="8772" spans="1:8">
      <c r="A8772" t="n">
        <v>8774</v>
      </c>
      <c r="B8772" t="s">
        <v>8</v>
      </c>
      <c r="C8772" s="1" t="n">
        <v>41869.92002314814</v>
      </c>
      <c r="D8772" t="s">
        <v>28918</v>
      </c>
      <c r="E8772" t="s">
        <v>28919</v>
      </c>
      <c r="F8772" t="s">
        <v>52</v>
      </c>
      <c r="G8772" t="s">
        <v>28920</v>
      </c>
      <c r="H8772" t="s">
        <v>28921</v>
      </c>
    </row>
    <row r="8773" spans="1:8">
      <c r="A8773" t="n">
        <v>8775</v>
      </c>
      <c r="B8773" t="s">
        <v>8</v>
      </c>
      <c r="C8773" s="1" t="n">
        <v>42312.99314814815</v>
      </c>
      <c r="D8773" t="s">
        <v>28922</v>
      </c>
      <c r="E8773" t="s">
        <v>19748</v>
      </c>
      <c r="F8773" t="s">
        <v>56</v>
      </c>
      <c r="G8773" t="s">
        <v>28923</v>
      </c>
      <c r="H8773" t="s">
        <v>28924</v>
      </c>
    </row>
    <row r="8774" spans="1:8">
      <c r="A8774" t="n">
        <v>8776</v>
      </c>
      <c r="B8774" t="s">
        <v>1</v>
      </c>
      <c r="C8774" s="1" t="n">
        <v>42373.83758101852</v>
      </c>
      <c r="D8774" t="s">
        <v>28925</v>
      </c>
      <c r="E8774" t="s">
        <v>16620</v>
      </c>
      <c r="F8774" t="s">
        <v>56</v>
      </c>
      <c r="G8774" t="s">
        <v>19204</v>
      </c>
      <c r="H8774" t="s">
        <v>28926</v>
      </c>
    </row>
    <row r="8775" spans="1:8">
      <c r="A8775" t="n">
        <v>8777</v>
      </c>
      <c r="B8775" t="s">
        <v>8</v>
      </c>
      <c r="C8775" s="1" t="n">
        <v>39770.71</v>
      </c>
      <c r="D8775" t="s">
        <v>28927</v>
      </c>
      <c r="E8775" t="s">
        <v>28928</v>
      </c>
      <c r="F8775" t="s">
        <v>28929</v>
      </c>
      <c r="G8775" t="s">
        <v>28930</v>
      </c>
      <c r="H8775" t="s">
        <v>28931</v>
      </c>
    </row>
    <row r="8776" spans="1:8">
      <c r="A8776" t="n">
        <v>8778</v>
      </c>
      <c r="B8776" t="s">
        <v>8</v>
      </c>
      <c r="C8776" s="1" t="n">
        <v>40882.69579861111</v>
      </c>
      <c r="D8776" t="s">
        <v>28932</v>
      </c>
      <c r="E8776" t="s">
        <v>25</v>
      </c>
      <c r="F8776" t="s">
        <v>8171</v>
      </c>
      <c r="G8776" t="s">
        <v>28933</v>
      </c>
      <c r="H8776" t="s">
        <v>28934</v>
      </c>
    </row>
    <row r="8777" spans="1:8">
      <c r="A8777" t="n">
        <v>8779</v>
      </c>
      <c r="B8777" t="s">
        <v>8</v>
      </c>
      <c r="C8777" s="1" t="n">
        <v>41521.67480324074</v>
      </c>
      <c r="D8777" t="s">
        <v>28935</v>
      </c>
      <c r="E8777" t="s">
        <v>1286</v>
      </c>
      <c r="F8777" t="s">
        <v>25</v>
      </c>
      <c r="G8777" t="s">
        <v>28936</v>
      </c>
      <c r="H8777" t="s">
        <v>28937</v>
      </c>
    </row>
    <row r="8778" spans="1:8">
      <c r="A8778" t="n">
        <v>8780</v>
      </c>
      <c r="B8778" t="s">
        <v>8</v>
      </c>
      <c r="C8778" s="1" t="n">
        <v>42410.07637731481</v>
      </c>
      <c r="D8778" t="s">
        <v>28938</v>
      </c>
      <c r="E8778" t="s">
        <v>26130</v>
      </c>
      <c r="F8778" t="s">
        <v>56</v>
      </c>
      <c r="G8778" t="s">
        <v>28939</v>
      </c>
      <c r="H8778" t="s">
        <v>28940</v>
      </c>
    </row>
    <row r="8779" spans="1:8">
      <c r="A8779" t="n">
        <v>8781</v>
      </c>
      <c r="B8779" t="s">
        <v>8</v>
      </c>
      <c r="C8779" s="1" t="n">
        <v>39595.93318287037</v>
      </c>
      <c r="D8779" t="s">
        <v>28941</v>
      </c>
      <c r="E8779" t="s">
        <v>23474</v>
      </c>
      <c r="F8779" t="s">
        <v>28942</v>
      </c>
      <c r="G8779" t="s">
        <v>28943</v>
      </c>
      <c r="H8779" t="s">
        <v>28944</v>
      </c>
    </row>
    <row r="8780" spans="1:8">
      <c r="A8780" t="n">
        <v>8782</v>
      </c>
      <c r="B8780" t="s">
        <v>8</v>
      </c>
      <c r="C8780" s="1" t="n">
        <v>41916.79645833333</v>
      </c>
      <c r="D8780" t="s">
        <v>28945</v>
      </c>
      <c r="E8780" t="s">
        <v>1233</v>
      </c>
      <c r="F8780" t="s">
        <v>1234</v>
      </c>
      <c r="G8780" t="s">
        <v>28946</v>
      </c>
      <c r="H8780" t="s">
        <v>28947</v>
      </c>
    </row>
    <row r="8781" spans="1:8">
      <c r="A8781" t="n">
        <v>8783</v>
      </c>
      <c r="B8781" t="s">
        <v>1</v>
      </c>
      <c r="C8781" s="1" t="n">
        <v>42009.63965277778</v>
      </c>
      <c r="D8781" t="s">
        <v>28948</v>
      </c>
      <c r="E8781" t="s">
        <v>6203</v>
      </c>
      <c r="F8781" t="s">
        <v>28949</v>
      </c>
      <c r="G8781" t="s">
        <v>28950</v>
      </c>
      <c r="H8781" t="s">
        <v>28951</v>
      </c>
    </row>
    <row r="8782" spans="1:8">
      <c r="A8782" t="n">
        <v>8784</v>
      </c>
      <c r="B8782" t="s">
        <v>1</v>
      </c>
      <c r="C8782" s="1" t="n">
        <v>42340.63234953704</v>
      </c>
      <c r="D8782" t="s">
        <v>28952</v>
      </c>
      <c r="E8782" t="s">
        <v>24</v>
      </c>
      <c r="F8782" t="s">
        <v>25</v>
      </c>
      <c r="G8782" t="s">
        <v>28953</v>
      </c>
      <c r="H8782" t="s">
        <v>28954</v>
      </c>
    </row>
    <row r="8783" spans="1:8">
      <c r="A8783" t="n">
        <v>8785</v>
      </c>
      <c r="B8783" t="s">
        <v>8</v>
      </c>
      <c r="C8783" s="1" t="n">
        <v>42115.98916666667</v>
      </c>
      <c r="D8783" t="s">
        <v>28955</v>
      </c>
      <c r="E8783" t="s">
        <v>4451</v>
      </c>
      <c r="F8783" t="s">
        <v>493</v>
      </c>
      <c r="G8783" t="s">
        <v>28956</v>
      </c>
      <c r="H8783" t="s">
        <v>28957</v>
      </c>
    </row>
    <row r="8784" spans="1:8">
      <c r="A8784" t="n">
        <v>8786</v>
      </c>
      <c r="B8784" t="s">
        <v>8</v>
      </c>
      <c r="C8784" s="1" t="n">
        <v>40227.94475694445</v>
      </c>
      <c r="D8784" t="s">
        <v>28958</v>
      </c>
      <c r="E8784" t="s">
        <v>1224</v>
      </c>
      <c r="F8784" t="s">
        <v>11</v>
      </c>
      <c r="G8784" t="s">
        <v>28959</v>
      </c>
      <c r="H8784" t="s">
        <v>28960</v>
      </c>
    </row>
    <row r="8785" spans="1:8">
      <c r="A8785" t="n">
        <v>8787</v>
      </c>
      <c r="B8785" t="s">
        <v>8</v>
      </c>
      <c r="C8785" s="1" t="n">
        <v>39493.88340277778</v>
      </c>
      <c r="D8785" t="s">
        <v>28961</v>
      </c>
      <c r="E8785" t="s">
        <v>21800</v>
      </c>
      <c r="F8785" t="s">
        <v>28962</v>
      </c>
      <c r="G8785" t="s">
        <v>28963</v>
      </c>
      <c r="H8785" t="s">
        <v>28964</v>
      </c>
    </row>
    <row r="8786" spans="1:8">
      <c r="A8786" t="n">
        <v>8788</v>
      </c>
      <c r="B8786" t="s">
        <v>8</v>
      </c>
      <c r="C8786" s="1" t="n">
        <v>41967.63425925926</v>
      </c>
      <c r="D8786" t="s">
        <v>28965</v>
      </c>
      <c r="E8786" t="s">
        <v>20891</v>
      </c>
      <c r="F8786" t="s">
        <v>1077</v>
      </c>
      <c r="G8786">
        <f>?Windows-1252?Q?Invitation_to_Facilitate_First-Year_Course_=96_Jan_7,_20?=
 =?Windows-1252?Q?15?=</f>
        <v/>
      </c>
      <c r="H8786" t="s">
        <v>28966</v>
      </c>
    </row>
    <row r="8787" spans="1:8">
      <c r="A8787" t="n">
        <v>8789</v>
      </c>
      <c r="B8787" t="s">
        <v>8</v>
      </c>
      <c r="C8787" s="1" t="n">
        <v>42353.26090277778</v>
      </c>
      <c r="D8787" t="s">
        <v>28967</v>
      </c>
      <c r="E8787" t="s">
        <v>3858</v>
      </c>
      <c r="F8787" t="s">
        <v>25</v>
      </c>
      <c r="G8787" t="s">
        <v>28968</v>
      </c>
      <c r="H8787" t="s">
        <v>28969</v>
      </c>
    </row>
    <row r="8788" spans="1:8">
      <c r="A8788" t="n">
        <v>8790</v>
      </c>
      <c r="B8788" t="s">
        <v>8</v>
      </c>
      <c r="C8788" s="1" t="n">
        <v>42174.90143518519</v>
      </c>
      <c r="D8788" t="s">
        <v>28970</v>
      </c>
      <c r="E8788" t="s">
        <v>7780</v>
      </c>
      <c r="F8788" t="s">
        <v>25</v>
      </c>
      <c r="G8788" t="s">
        <v>28971</v>
      </c>
      <c r="H8788" t="s">
        <v>28972</v>
      </c>
    </row>
    <row r="8789" spans="1:8">
      <c r="A8789" t="n">
        <v>8791</v>
      </c>
      <c r="B8789" t="s">
        <v>1</v>
      </c>
      <c r="C8789" s="1" t="n">
        <v>42139.95082175926</v>
      </c>
      <c r="D8789" t="s">
        <v>28973</v>
      </c>
      <c r="E8789" t="s">
        <v>146</v>
      </c>
      <c r="F8789" t="s">
        <v>25</v>
      </c>
      <c r="G8789" t="s">
        <v>28974</v>
      </c>
      <c r="H8789" t="s">
        <v>28975</v>
      </c>
    </row>
    <row r="8790" spans="1:8">
      <c r="A8790" t="n">
        <v>8792</v>
      </c>
      <c r="B8790" t="s">
        <v>8</v>
      </c>
      <c r="C8790" s="1" t="n">
        <v>42042.80871527778</v>
      </c>
      <c r="D8790" t="s">
        <v>28976</v>
      </c>
      <c r="E8790" t="s">
        <v>28977</v>
      </c>
      <c r="F8790" t="s">
        <v>28978</v>
      </c>
      <c r="G8790" t="s">
        <v>28979</v>
      </c>
      <c r="H8790" t="s">
        <v>28980</v>
      </c>
    </row>
    <row r="8791" spans="1:8">
      <c r="A8791" t="n">
        <v>8793</v>
      </c>
      <c r="B8791" t="s">
        <v>8</v>
      </c>
      <c r="C8791" s="1" t="n">
        <v>39754.78224537037</v>
      </c>
      <c r="D8791" t="s">
        <v>28981</v>
      </c>
      <c r="E8791" t="s">
        <v>56</v>
      </c>
      <c r="F8791" t="s">
        <v>11735</v>
      </c>
      <c r="G8791" t="s">
        <v>11736</v>
      </c>
      <c r="H8791" t="s">
        <v>28982</v>
      </c>
    </row>
    <row r="8792" spans="1:8">
      <c r="A8792" t="n">
        <v>8794</v>
      </c>
      <c r="B8792" t="s">
        <v>1</v>
      </c>
      <c r="C8792" s="1" t="n">
        <v>41874.42611111111</v>
      </c>
      <c r="D8792" t="s">
        <v>28983</v>
      </c>
      <c r="E8792" t="s">
        <v>6796</v>
      </c>
      <c r="F8792" t="s">
        <v>56</v>
      </c>
      <c r="G8792" t="s">
        <v>28984</v>
      </c>
      <c r="H8792" t="s">
        <v>28985</v>
      </c>
    </row>
    <row r="8793" spans="1:8">
      <c r="A8793" t="n">
        <v>8795</v>
      </c>
      <c r="B8793" t="s">
        <v>8</v>
      </c>
      <c r="C8793" s="1" t="n">
        <v>41282.76645833333</v>
      </c>
      <c r="D8793" t="s">
        <v>28986</v>
      </c>
      <c r="E8793" t="s">
        <v>72</v>
      </c>
      <c r="F8793" t="s">
        <v>72</v>
      </c>
      <c r="G8793" t="s">
        <v>28987</v>
      </c>
      <c r="H8793" t="s">
        <v>28988</v>
      </c>
    </row>
    <row r="8794" spans="1:8">
      <c r="A8794" t="n">
        <v>8796</v>
      </c>
      <c r="B8794" t="s">
        <v>8</v>
      </c>
      <c r="C8794" s="1" t="n">
        <v>42072.02796296297</v>
      </c>
      <c r="D8794" t="s">
        <v>28989</v>
      </c>
      <c r="E8794" t="s">
        <v>4949</v>
      </c>
      <c r="F8794" t="s">
        <v>262</v>
      </c>
      <c r="G8794" t="s">
        <v>28990</v>
      </c>
      <c r="H8794" t="s">
        <v>28991</v>
      </c>
    </row>
    <row r="8795" spans="1:8">
      <c r="A8795" t="n">
        <v>8797</v>
      </c>
      <c r="B8795" t="s">
        <v>8</v>
      </c>
      <c r="C8795" s="1" t="n">
        <v>41937.971875</v>
      </c>
      <c r="D8795" t="s">
        <v>28992</v>
      </c>
      <c r="E8795" t="s">
        <v>28993</v>
      </c>
      <c r="F8795" t="s">
        <v>52</v>
      </c>
      <c r="G8795" t="s">
        <v>28994</v>
      </c>
      <c r="H8795" t="s">
        <v>28995</v>
      </c>
    </row>
    <row r="8796" spans="1:8">
      <c r="A8796" t="n">
        <v>8798</v>
      </c>
      <c r="B8796" t="s">
        <v>1</v>
      </c>
      <c r="C8796" s="1" t="n">
        <v>42437.9762962963</v>
      </c>
      <c r="D8796" t="s">
        <v>28996</v>
      </c>
      <c r="E8796" t="s">
        <v>8361</v>
      </c>
      <c r="F8796" t="s">
        <v>25</v>
      </c>
      <c r="G8796" t="s">
        <v>28997</v>
      </c>
      <c r="H8796" t="s">
        <v>28998</v>
      </c>
    </row>
    <row r="8797" spans="1:8">
      <c r="A8797" t="n">
        <v>8799</v>
      </c>
      <c r="B8797" t="s">
        <v>8</v>
      </c>
      <c r="C8797" s="1" t="n">
        <v>40851.91217592593</v>
      </c>
      <c r="D8797" t="s">
        <v>28999</v>
      </c>
      <c r="E8797" t="s">
        <v>25</v>
      </c>
      <c r="F8797" t="s">
        <v>29000</v>
      </c>
      <c r="G8797" t="s">
        <v>29001</v>
      </c>
      <c r="H8797" t="s">
        <v>29002</v>
      </c>
    </row>
    <row r="8798" spans="1:8">
      <c r="A8798" t="n">
        <v>8800</v>
      </c>
      <c r="B8798" t="s">
        <v>8</v>
      </c>
      <c r="C8798" s="1" t="n">
        <v>42239.87740740741</v>
      </c>
      <c r="D8798" t="s">
        <v>29003</v>
      </c>
      <c r="E8798" t="s">
        <v>24</v>
      </c>
      <c r="F8798" t="s">
        <v>25</v>
      </c>
      <c r="G8798" t="s">
        <v>29004</v>
      </c>
      <c r="H8798" t="s">
        <v>29005</v>
      </c>
    </row>
    <row r="8799" spans="1:8">
      <c r="A8799" t="n">
        <v>8801</v>
      </c>
      <c r="B8799" t="s">
        <v>1</v>
      </c>
      <c r="C8799" s="1" t="n">
        <v>42077.64688657408</v>
      </c>
      <c r="D8799" t="s">
        <v>29006</v>
      </c>
      <c r="E8799" t="s">
        <v>2099</v>
      </c>
      <c r="F8799" t="s">
        <v>25</v>
      </c>
      <c r="G8799" t="s">
        <v>29007</v>
      </c>
      <c r="H8799" t="s">
        <v>29008</v>
      </c>
    </row>
    <row r="8800" spans="1:8">
      <c r="A8800" t="n">
        <v>8802</v>
      </c>
      <c r="B8800" t="s">
        <v>8</v>
      </c>
      <c r="C8800" s="1" t="n">
        <v>42184.77030092593</v>
      </c>
      <c r="D8800" t="s">
        <v>29009</v>
      </c>
      <c r="E8800" t="s">
        <v>25</v>
      </c>
      <c r="F8800" t="s">
        <v>29010</v>
      </c>
      <c r="G8800" t="s">
        <v>29011</v>
      </c>
      <c r="H8800" t="s">
        <v>29012</v>
      </c>
    </row>
    <row r="8801" spans="1:8">
      <c r="A8801" t="n">
        <v>8803</v>
      </c>
      <c r="B8801" t="s">
        <v>8</v>
      </c>
      <c r="C8801" s="1" t="n">
        <v>42369.05423611111</v>
      </c>
      <c r="D8801" t="s">
        <v>29013</v>
      </c>
      <c r="E8801" t="s">
        <v>10243</v>
      </c>
      <c r="F8801" t="s">
        <v>555</v>
      </c>
      <c r="G8801" t="s">
        <v>29014</v>
      </c>
      <c r="H8801" t="s">
        <v>29015</v>
      </c>
    </row>
    <row r="8802" spans="1:8">
      <c r="A8802" t="n">
        <v>8804</v>
      </c>
      <c r="B8802" t="s">
        <v>8</v>
      </c>
      <c r="C8802" s="1" t="n">
        <v>42339.65966435185</v>
      </c>
      <c r="D8802" t="s">
        <v>29016</v>
      </c>
      <c r="E8802" t="s">
        <v>145</v>
      </c>
      <c r="F8802" t="s">
        <v>29017</v>
      </c>
      <c r="G8802" t="s">
        <v>6659</v>
      </c>
      <c r="H8802" t="s">
        <v>29018</v>
      </c>
    </row>
    <row r="8803" spans="1:8">
      <c r="A8803" t="n">
        <v>8805</v>
      </c>
      <c r="B8803" t="s">
        <v>8</v>
      </c>
      <c r="C8803" s="1" t="n">
        <v>42058.86615740741</v>
      </c>
      <c r="D8803" t="s">
        <v>29019</v>
      </c>
      <c r="E8803" t="s">
        <v>2225</v>
      </c>
      <c r="F8803" t="s">
        <v>2226</v>
      </c>
      <c r="G8803" t="s">
        <v>29020</v>
      </c>
      <c r="H8803" t="s">
        <v>29021</v>
      </c>
    </row>
    <row r="8804" spans="1:8">
      <c r="A8804" t="n">
        <v>8806</v>
      </c>
      <c r="B8804" t="s">
        <v>8</v>
      </c>
      <c r="C8804" s="1" t="n">
        <v>42186.61453703704</v>
      </c>
      <c r="D8804" t="s">
        <v>29022</v>
      </c>
      <c r="E8804" t="s">
        <v>6510</v>
      </c>
      <c r="F8804" t="s">
        <v>25</v>
      </c>
      <c r="G8804" t="s">
        <v>29023</v>
      </c>
      <c r="H8804" t="s">
        <v>29024</v>
      </c>
    </row>
    <row r="8805" spans="1:8">
      <c r="A8805" t="n">
        <v>8807</v>
      </c>
      <c r="B8805" t="s">
        <v>8</v>
      </c>
      <c r="C8805" s="1" t="n">
        <v>39498.86200231482</v>
      </c>
      <c r="D8805" t="s">
        <v>29025</v>
      </c>
      <c r="E8805" t="s">
        <v>12084</v>
      </c>
      <c r="F8805" t="s">
        <v>29026</v>
      </c>
      <c r="G8805" t="s">
        <v>29027</v>
      </c>
      <c r="H8805" t="s">
        <v>29028</v>
      </c>
    </row>
    <row r="8806" spans="1:8">
      <c r="A8806" t="n">
        <v>8808</v>
      </c>
      <c r="B8806" t="s">
        <v>1</v>
      </c>
      <c r="C8806" s="1" t="n">
        <v>41739.7412962963</v>
      </c>
      <c r="D8806" t="s">
        <v>29029</v>
      </c>
      <c r="E8806" t="s">
        <v>6203</v>
      </c>
      <c r="F8806" t="s">
        <v>15851</v>
      </c>
      <c r="G8806" t="s">
        <v>29030</v>
      </c>
      <c r="H8806" t="s">
        <v>29031</v>
      </c>
    </row>
    <row r="8807" spans="1:8">
      <c r="A8807" t="n">
        <v>8809</v>
      </c>
      <c r="B8807" t="s">
        <v>8</v>
      </c>
      <c r="C8807" s="1" t="n">
        <v>42236.33039351852</v>
      </c>
      <c r="D8807" t="s">
        <v>29032</v>
      </c>
      <c r="E8807" t="s">
        <v>25</v>
      </c>
      <c r="F8807" t="s">
        <v>11274</v>
      </c>
      <c r="G8807" t="s">
        <v>29033</v>
      </c>
      <c r="H8807" t="s">
        <v>29034</v>
      </c>
    </row>
    <row r="8808" spans="1:8">
      <c r="A8808" t="n">
        <v>8810</v>
      </c>
      <c r="B8808" t="s">
        <v>8</v>
      </c>
      <c r="C8808" s="1" t="n">
        <v>39699.73111111111</v>
      </c>
      <c r="D8808" t="s">
        <v>29035</v>
      </c>
      <c r="E8808" t="s">
        <v>376</v>
      </c>
      <c r="F8808" t="s">
        <v>7561</v>
      </c>
      <c r="G8808" t="s">
        <v>29036</v>
      </c>
      <c r="H8808" t="s">
        <v>29037</v>
      </c>
    </row>
    <row r="8809" spans="1:8">
      <c r="A8809" t="n">
        <v>8811</v>
      </c>
      <c r="B8809" t="s">
        <v>8</v>
      </c>
      <c r="C8809" s="1" t="n">
        <v>41120.75898148148</v>
      </c>
      <c r="D8809" t="s">
        <v>29038</v>
      </c>
      <c r="E8809" t="s">
        <v>10</v>
      </c>
      <c r="F8809" t="s">
        <v>283</v>
      </c>
      <c r="G8809" t="s">
        <v>29039</v>
      </c>
      <c r="H8809" t="s">
        <v>29040</v>
      </c>
    </row>
    <row r="8810" spans="1:8">
      <c r="A8810" t="n">
        <v>8812</v>
      </c>
      <c r="B8810" t="s">
        <v>8</v>
      </c>
      <c r="C8810" s="1" t="n">
        <v>39801.86289351852</v>
      </c>
      <c r="D8810" t="s">
        <v>29041</v>
      </c>
      <c r="E8810" t="s">
        <v>29042</v>
      </c>
      <c r="F8810" t="s">
        <v>12289</v>
      </c>
      <c r="G8810" t="s">
        <v>29043</v>
      </c>
      <c r="H8810" t="s">
        <v>29044</v>
      </c>
    </row>
    <row r="8811" spans="1:8">
      <c r="A8811" t="n">
        <v>8813</v>
      </c>
      <c r="B8811" t="s">
        <v>1</v>
      </c>
      <c r="C8811" s="1" t="n">
        <v>42249.53274305556</v>
      </c>
      <c r="D8811" t="s">
        <v>29045</v>
      </c>
      <c r="E8811" t="s">
        <v>8406</v>
      </c>
      <c r="F8811" t="s">
        <v>29046</v>
      </c>
      <c r="G8811" t="s">
        <v>29047</v>
      </c>
      <c r="H8811" t="s">
        <v>29048</v>
      </c>
    </row>
    <row r="8812" spans="1:8">
      <c r="A8812" t="n">
        <v>8814</v>
      </c>
      <c r="B8812" t="s">
        <v>1</v>
      </c>
      <c r="C8812" s="1" t="n">
        <v>42226.96133101852</v>
      </c>
      <c r="D8812" t="s">
        <v>29049</v>
      </c>
      <c r="E8812" t="s">
        <v>8382</v>
      </c>
      <c r="F8812" t="s">
        <v>7254</v>
      </c>
      <c r="G8812" t="s">
        <v>29050</v>
      </c>
      <c r="H8812" t="s">
        <v>29051</v>
      </c>
    </row>
    <row r="8813" spans="1:8">
      <c r="A8813" t="n">
        <v>8815</v>
      </c>
      <c r="B8813" t="s">
        <v>8</v>
      </c>
      <c r="C8813" s="1" t="n">
        <v>42332.92109953704</v>
      </c>
      <c r="D8813" t="s">
        <v>29052</v>
      </c>
      <c r="E8813" t="s">
        <v>11022</v>
      </c>
      <c r="F8813" t="s">
        <v>29053</v>
      </c>
      <c r="G8813" t="s">
        <v>29054</v>
      </c>
      <c r="H8813" t="s">
        <v>29055</v>
      </c>
    </row>
    <row r="8814" spans="1:8">
      <c r="A8814" t="n">
        <v>8816</v>
      </c>
      <c r="B8814" t="s">
        <v>8</v>
      </c>
      <c r="C8814" s="1" t="n">
        <v>42066.65589120371</v>
      </c>
      <c r="D8814" t="s">
        <v>29056</v>
      </c>
      <c r="E8814" t="s">
        <v>3448</v>
      </c>
      <c r="F8814" t="s">
        <v>3449</v>
      </c>
      <c r="G8814" t="s">
        <v>29057</v>
      </c>
      <c r="H8814" t="s">
        <v>29058</v>
      </c>
    </row>
    <row r="8815" spans="1:8">
      <c r="A8815" t="n">
        <v>8817</v>
      </c>
      <c r="B8815" t="s">
        <v>8</v>
      </c>
      <c r="C8815" s="1" t="n">
        <v>41780.62834490741</v>
      </c>
      <c r="D8815" t="s">
        <v>29059</v>
      </c>
      <c r="E8815" t="s">
        <v>25288</v>
      </c>
      <c r="F8815" t="s">
        <v>25289</v>
      </c>
      <c r="G8815" t="s">
        <v>29060</v>
      </c>
      <c r="H8815" t="s">
        <v>29061</v>
      </c>
    </row>
    <row r="8816" spans="1:8">
      <c r="A8816" t="n">
        <v>8818</v>
      </c>
      <c r="B8816" t="s">
        <v>8</v>
      </c>
      <c r="C8816" s="1" t="n">
        <v>41884.82298611111</v>
      </c>
      <c r="D8816" t="s">
        <v>29062</v>
      </c>
      <c r="E8816" t="s">
        <v>4801</v>
      </c>
      <c r="F8816" t="s">
        <v>52</v>
      </c>
      <c r="G8816" t="s">
        <v>29063</v>
      </c>
      <c r="H8816" t="s">
        <v>29064</v>
      </c>
    </row>
    <row r="8817" spans="1:8">
      <c r="A8817" t="n">
        <v>8819</v>
      </c>
      <c r="B8817" t="s">
        <v>8</v>
      </c>
      <c r="C8817" s="1" t="n">
        <v>42226.97362268518</v>
      </c>
      <c r="D8817" t="s">
        <v>29065</v>
      </c>
      <c r="E8817" t="s">
        <v>25</v>
      </c>
      <c r="F8817" t="s">
        <v>29066</v>
      </c>
      <c r="G8817" t="s">
        <v>29067</v>
      </c>
      <c r="H8817" t="s">
        <v>29068</v>
      </c>
    </row>
    <row r="8818" spans="1:8">
      <c r="A8818" t="n">
        <v>8820</v>
      </c>
      <c r="B8818" t="s">
        <v>8</v>
      </c>
      <c r="C8818" s="1" t="n">
        <v>42169.88449074074</v>
      </c>
      <c r="D8818" t="s">
        <v>29069</v>
      </c>
      <c r="E8818" t="s">
        <v>262</v>
      </c>
      <c r="F8818" t="s">
        <v>984</v>
      </c>
      <c r="G8818" t="s">
        <v>29070</v>
      </c>
      <c r="H8818" t="s">
        <v>29071</v>
      </c>
    </row>
    <row r="8819" spans="1:8">
      <c r="A8819" t="n">
        <v>8821</v>
      </c>
      <c r="B8819" t="s">
        <v>8</v>
      </c>
      <c r="C8819" s="1" t="n">
        <v>42417.16122685185</v>
      </c>
      <c r="D8819" t="s">
        <v>29072</v>
      </c>
      <c r="E8819" t="s">
        <v>25</v>
      </c>
      <c r="F8819" t="s">
        <v>29073</v>
      </c>
      <c r="G8819" t="s">
        <v>29074</v>
      </c>
      <c r="H8819" t="s">
        <v>29075</v>
      </c>
    </row>
    <row r="8820" spans="1:8">
      <c r="A8820" t="n">
        <v>8822</v>
      </c>
      <c r="B8820" t="s">
        <v>8</v>
      </c>
      <c r="C8820" s="1" t="n">
        <v>41854.64722222222</v>
      </c>
      <c r="D8820" t="s">
        <v>29076</v>
      </c>
      <c r="E8820" t="s">
        <v>319</v>
      </c>
      <c r="F8820" t="s">
        <v>25</v>
      </c>
      <c r="G8820" t="s">
        <v>29077</v>
      </c>
      <c r="H8820" t="s">
        <v>29078</v>
      </c>
    </row>
    <row r="8821" spans="1:8">
      <c r="A8821" t="n">
        <v>8823</v>
      </c>
      <c r="B8821" t="s">
        <v>8</v>
      </c>
      <c r="C8821" s="1" t="n">
        <v>41429.63065972222</v>
      </c>
      <c r="D8821" t="s">
        <v>29079</v>
      </c>
      <c r="E8821" t="s">
        <v>7067</v>
      </c>
      <c r="F8821" t="s">
        <v>56</v>
      </c>
      <c r="G8821" t="s">
        <v>29080</v>
      </c>
      <c r="H8821" t="s">
        <v>29081</v>
      </c>
    </row>
    <row r="8822" spans="1:8">
      <c r="A8822" t="n">
        <v>8824</v>
      </c>
      <c r="B8822" t="s">
        <v>8</v>
      </c>
      <c r="C8822" s="1" t="n">
        <v>40941.20291666667</v>
      </c>
      <c r="D8822" t="s">
        <v>29082</v>
      </c>
      <c r="E8822" t="s">
        <v>6203</v>
      </c>
      <c r="F8822" t="s">
        <v>29083</v>
      </c>
      <c r="G8822" t="s">
        <v>29084</v>
      </c>
      <c r="H8822" t="s">
        <v>29085</v>
      </c>
    </row>
    <row r="8823" spans="1:8">
      <c r="A8823" t="n">
        <v>8825</v>
      </c>
      <c r="B8823" t="s">
        <v>8</v>
      </c>
      <c r="C8823" s="1" t="n">
        <v>41926.38825231481</v>
      </c>
      <c r="D8823" t="s">
        <v>29086</v>
      </c>
      <c r="E8823" t="s">
        <v>4801</v>
      </c>
      <c r="F8823" t="s">
        <v>52</v>
      </c>
      <c r="G8823" t="s">
        <v>29087</v>
      </c>
      <c r="H8823" t="s">
        <v>29088</v>
      </c>
    </row>
    <row r="8824" spans="1:8">
      <c r="A8824" t="n">
        <v>8826</v>
      </c>
      <c r="B8824" t="s">
        <v>8</v>
      </c>
      <c r="C8824" s="1" t="n">
        <v>42376.87945601852</v>
      </c>
      <c r="D8824" t="s">
        <v>29089</v>
      </c>
      <c r="E8824" t="s">
        <v>25</v>
      </c>
      <c r="F8824" t="s">
        <v>24728</v>
      </c>
      <c r="G8824" t="s">
        <v>5888</v>
      </c>
      <c r="H8824" t="s">
        <v>29090</v>
      </c>
    </row>
    <row r="8825" spans="1:8">
      <c r="A8825" t="n">
        <v>8827</v>
      </c>
      <c r="B8825" t="s">
        <v>8</v>
      </c>
      <c r="C8825" s="1" t="n">
        <v>42065.12969907407</v>
      </c>
      <c r="D8825" t="s">
        <v>29091</v>
      </c>
      <c r="E8825" t="s">
        <v>25</v>
      </c>
      <c r="F8825" t="s">
        <v>7313</v>
      </c>
      <c r="G8825" t="s">
        <v>29092</v>
      </c>
      <c r="H8825" t="s">
        <v>29093</v>
      </c>
    </row>
    <row r="8826" spans="1:8">
      <c r="A8826" t="n">
        <v>8828</v>
      </c>
      <c r="B8826" t="s">
        <v>8</v>
      </c>
      <c r="C8826" s="1" t="n">
        <v>42081.54072916666</v>
      </c>
      <c r="D8826" t="s">
        <v>29094</v>
      </c>
      <c r="E8826" t="s">
        <v>25</v>
      </c>
      <c r="F8826" t="s">
        <v>9547</v>
      </c>
      <c r="G8826" t="s">
        <v>29095</v>
      </c>
      <c r="H8826" t="s">
        <v>29096</v>
      </c>
    </row>
    <row r="8827" spans="1:8">
      <c r="A8827" t="n">
        <v>8829</v>
      </c>
      <c r="B8827" t="s">
        <v>8</v>
      </c>
      <c r="C8827" s="1" t="n">
        <v>42218.61607638889</v>
      </c>
      <c r="D8827" t="s">
        <v>29097</v>
      </c>
      <c r="E8827" t="s">
        <v>9083</v>
      </c>
      <c r="F8827" t="s">
        <v>29098</v>
      </c>
      <c r="G8827" t="s">
        <v>29099</v>
      </c>
      <c r="H8827" t="s">
        <v>29100</v>
      </c>
    </row>
    <row r="8828" spans="1:8">
      <c r="A8828" t="n">
        <v>8830</v>
      </c>
      <c r="B8828" t="s">
        <v>8</v>
      </c>
      <c r="C8828" s="1" t="n">
        <v>42366.93362268519</v>
      </c>
      <c r="D8828" t="s">
        <v>29101</v>
      </c>
      <c r="E8828" t="s">
        <v>7482</v>
      </c>
      <c r="F8828" t="s">
        <v>52</v>
      </c>
      <c r="G8828">
        <f>?utf-8?Q?It=E2=80=99s_up_to_us?=</f>
        <v/>
      </c>
      <c r="H8828" t="s">
        <v>29102</v>
      </c>
    </row>
    <row r="8829" spans="1:8">
      <c r="A8829" t="n">
        <v>8831</v>
      </c>
      <c r="B8829" t="s">
        <v>8</v>
      </c>
      <c r="C8829" s="1" t="n">
        <v>41966.56521990741</v>
      </c>
      <c r="D8829" t="s">
        <v>29103</v>
      </c>
      <c r="E8829" t="s">
        <v>6529</v>
      </c>
      <c r="F8829" t="s">
        <v>12526</v>
      </c>
      <c r="G8829" t="s">
        <v>29104</v>
      </c>
      <c r="H8829" t="s">
        <v>29105</v>
      </c>
    </row>
    <row r="8830" spans="1:8">
      <c r="A8830" t="n">
        <v>8832</v>
      </c>
      <c r="B8830" t="s">
        <v>1</v>
      </c>
      <c r="C8830" s="1" t="n">
        <v>42387.91993055555</v>
      </c>
      <c r="D8830" t="s">
        <v>29106</v>
      </c>
      <c r="E8830" t="s">
        <v>24</v>
      </c>
      <c r="F8830" t="s">
        <v>7922</v>
      </c>
      <c r="G8830" t="s">
        <v>29107</v>
      </c>
      <c r="H8830" t="s">
        <v>29108</v>
      </c>
    </row>
    <row r="8831" spans="1:8">
      <c r="A8831" t="n">
        <v>8833</v>
      </c>
      <c r="B8831" t="s">
        <v>8</v>
      </c>
      <c r="C8831" s="1" t="n">
        <v>42132.67552083333</v>
      </c>
      <c r="D8831" t="s">
        <v>29109</v>
      </c>
      <c r="E8831" t="s">
        <v>6747</v>
      </c>
      <c r="F8831" t="s">
        <v>30</v>
      </c>
      <c r="G8831" t="s">
        <v>29110</v>
      </c>
      <c r="H8831" t="s">
        <v>29111</v>
      </c>
    </row>
    <row r="8832" spans="1:8">
      <c r="A8832" t="n">
        <v>8834</v>
      </c>
      <c r="B8832" t="s">
        <v>1</v>
      </c>
      <c r="C8832" s="1" t="n">
        <v>42051.92309027778</v>
      </c>
      <c r="D8832" t="s">
        <v>29112</v>
      </c>
      <c r="E8832" t="s">
        <v>22138</v>
      </c>
      <c r="F8832" t="s">
        <v>6529</v>
      </c>
      <c r="G8832" t="s">
        <v>29113</v>
      </c>
      <c r="H8832" t="s">
        <v>29114</v>
      </c>
    </row>
    <row r="8833" spans="1:8">
      <c r="A8833" t="n">
        <v>8835</v>
      </c>
      <c r="B8833" t="s">
        <v>8</v>
      </c>
      <c r="C8833" s="1" t="n">
        <v>40199.67703703704</v>
      </c>
      <c r="D8833" t="s">
        <v>29115</v>
      </c>
      <c r="E8833" t="s">
        <v>832</v>
      </c>
      <c r="F8833" t="s">
        <v>11</v>
      </c>
      <c r="G8833" t="s">
        <v>29116</v>
      </c>
      <c r="H8833" t="s">
        <v>29117</v>
      </c>
    </row>
    <row r="8834" spans="1:8">
      <c r="A8834" t="n">
        <v>8836</v>
      </c>
      <c r="B8834" t="s">
        <v>8</v>
      </c>
      <c r="C8834" s="1" t="n">
        <v>39705.09162037037</v>
      </c>
      <c r="D8834" t="s">
        <v>29118</v>
      </c>
      <c r="E8834" t="s">
        <v>27869</v>
      </c>
      <c r="F8834" t="s">
        <v>20</v>
      </c>
      <c r="G8834" t="s">
        <v>29119</v>
      </c>
      <c r="H8834" t="s">
        <v>29120</v>
      </c>
    </row>
    <row r="8835" spans="1:8">
      <c r="A8835" t="n">
        <v>8837</v>
      </c>
      <c r="B8835" t="s">
        <v>8</v>
      </c>
      <c r="C8835" s="1" t="n">
        <v>42184.66734953703</v>
      </c>
      <c r="D8835" t="s">
        <v>29121</v>
      </c>
      <c r="E8835" t="s">
        <v>25</v>
      </c>
      <c r="F8835" t="s">
        <v>24</v>
      </c>
      <c r="G8835" t="s">
        <v>29122</v>
      </c>
      <c r="H8835" t="s">
        <v>29123</v>
      </c>
    </row>
    <row r="8836" spans="1:8">
      <c r="A8836" t="n">
        <v>8838</v>
      </c>
      <c r="B8836" t="s">
        <v>8</v>
      </c>
      <c r="C8836" s="1" t="n">
        <v>40476.70954861111</v>
      </c>
      <c r="D8836" t="s">
        <v>29124</v>
      </c>
      <c r="E8836" t="s">
        <v>8343</v>
      </c>
      <c r="F8836" t="s">
        <v>20</v>
      </c>
      <c r="G8836" t="s">
        <v>29125</v>
      </c>
      <c r="H8836" t="s">
        <v>29126</v>
      </c>
    </row>
    <row r="8837" spans="1:8">
      <c r="A8837" t="n">
        <v>8839</v>
      </c>
      <c r="B8837" t="s">
        <v>1</v>
      </c>
      <c r="C8837" s="1" t="n">
        <v>42256.72667824074</v>
      </c>
      <c r="D8837" t="s">
        <v>29127</v>
      </c>
      <c r="E8837" t="s">
        <v>24432</v>
      </c>
      <c r="F8837" t="s">
        <v>25</v>
      </c>
      <c r="G8837" t="s">
        <v>29128</v>
      </c>
      <c r="H8837" t="s">
        <v>29129</v>
      </c>
    </row>
    <row r="8838" spans="1:8">
      <c r="A8838" t="n">
        <v>8840</v>
      </c>
      <c r="B8838" t="s">
        <v>8</v>
      </c>
      <c r="C8838" s="1" t="n">
        <v>39595.79760416667</v>
      </c>
      <c r="D8838" t="s">
        <v>29130</v>
      </c>
      <c r="E8838" t="s">
        <v>1112</v>
      </c>
      <c r="F8838" t="s">
        <v>473</v>
      </c>
      <c r="G8838" t="s">
        <v>29131</v>
      </c>
      <c r="H8838" t="s">
        <v>29132</v>
      </c>
    </row>
    <row r="8839" spans="1:8">
      <c r="A8839" t="n">
        <v>8841</v>
      </c>
      <c r="B8839" t="s">
        <v>1</v>
      </c>
      <c r="C8839" s="1" t="n">
        <v>42300.94107638889</v>
      </c>
      <c r="D8839" t="s">
        <v>29133</v>
      </c>
      <c r="E8839" t="s">
        <v>12613</v>
      </c>
      <c r="F8839" t="s">
        <v>146</v>
      </c>
      <c r="G8839" t="s">
        <v>21396</v>
      </c>
      <c r="H8839" t="s">
        <v>29134</v>
      </c>
    </row>
    <row r="8840" spans="1:8">
      <c r="A8840" t="n">
        <v>8842</v>
      </c>
      <c r="B8840" t="s">
        <v>8</v>
      </c>
      <c r="C8840" s="1" t="n">
        <v>39561.98271990741</v>
      </c>
      <c r="D8840" t="s">
        <v>29135</v>
      </c>
      <c r="E8840" t="s">
        <v>20750</v>
      </c>
      <c r="F8840" t="s">
        <v>56</v>
      </c>
      <c r="G8840" t="s">
        <v>20751</v>
      </c>
      <c r="H8840" t="s">
        <v>29136</v>
      </c>
    </row>
    <row r="8841" spans="1:8">
      <c r="A8841" t="n">
        <v>8843</v>
      </c>
      <c r="B8841" t="s">
        <v>8</v>
      </c>
      <c r="C8841" s="1" t="n">
        <v>42115.16431712963</v>
      </c>
      <c r="D8841" t="s">
        <v>29137</v>
      </c>
      <c r="E8841" t="s">
        <v>9540</v>
      </c>
      <c r="F8841" t="s">
        <v>9540</v>
      </c>
      <c r="G8841" t="s">
        <v>9541</v>
      </c>
      <c r="H8841" t="s">
        <v>29138</v>
      </c>
    </row>
    <row r="8842" spans="1:8">
      <c r="A8842" t="n">
        <v>8844</v>
      </c>
      <c r="B8842" t="s">
        <v>8</v>
      </c>
      <c r="C8842" s="1" t="n">
        <v>42125.84356481482</v>
      </c>
      <c r="D8842" t="s">
        <v>29139</v>
      </c>
      <c r="E8842" t="s">
        <v>24</v>
      </c>
      <c r="F8842" t="s">
        <v>25</v>
      </c>
      <c r="G8842" t="s">
        <v>29140</v>
      </c>
      <c r="H8842" t="s">
        <v>29141</v>
      </c>
    </row>
    <row r="8843" spans="1:8">
      <c r="A8843" t="n">
        <v>8845</v>
      </c>
      <c r="B8843" t="s">
        <v>8</v>
      </c>
      <c r="C8843" s="1" t="n">
        <v>42166.96839120371</v>
      </c>
      <c r="D8843" t="s">
        <v>29142</v>
      </c>
      <c r="E8843" t="s">
        <v>225</v>
      </c>
      <c r="F8843" t="s">
        <v>1293</v>
      </c>
      <c r="G8843" t="s">
        <v>29143</v>
      </c>
      <c r="H8843" t="s">
        <v>29144</v>
      </c>
    </row>
    <row r="8844" spans="1:8">
      <c r="A8844" t="n">
        <v>8846</v>
      </c>
      <c r="B8844" t="s">
        <v>8</v>
      </c>
      <c r="C8844" s="1" t="n">
        <v>40634.57584490741</v>
      </c>
      <c r="D8844" t="s">
        <v>29145</v>
      </c>
      <c r="E8844" t="s">
        <v>2616</v>
      </c>
      <c r="F8844" t="s">
        <v>5959</v>
      </c>
      <c r="G8844" t="s">
        <v>29146</v>
      </c>
      <c r="H8844" t="s">
        <v>29147</v>
      </c>
    </row>
    <row r="8845" spans="1:8">
      <c r="A8845" t="n">
        <v>8847</v>
      </c>
      <c r="B8845" t="s">
        <v>8</v>
      </c>
      <c r="C8845" s="1" t="n">
        <v>41892.67402777778</v>
      </c>
      <c r="D8845" t="s">
        <v>29148</v>
      </c>
      <c r="E8845" t="s">
        <v>23915</v>
      </c>
      <c r="F8845" t="s">
        <v>11241</v>
      </c>
      <c r="G8845" t="s">
        <v>29149</v>
      </c>
      <c r="H8845" t="s">
        <v>29150</v>
      </c>
    </row>
    <row r="8846" spans="1:8">
      <c r="A8846" t="n">
        <v>8848</v>
      </c>
      <c r="B8846" t="s">
        <v>8</v>
      </c>
      <c r="C8846" s="1" t="n">
        <v>42350.8237037037</v>
      </c>
      <c r="D8846" t="s">
        <v>29151</v>
      </c>
      <c r="E8846" t="s">
        <v>8528</v>
      </c>
      <c r="F8846" t="s">
        <v>25</v>
      </c>
      <c r="G8846" t="s">
        <v>29152</v>
      </c>
      <c r="H8846" t="s">
        <v>29153</v>
      </c>
    </row>
    <row r="8847" spans="1:8">
      <c r="A8847" t="n">
        <v>8849</v>
      </c>
      <c r="B8847" t="s">
        <v>8</v>
      </c>
      <c r="C8847" s="1" t="n">
        <v>39741.58413194444</v>
      </c>
      <c r="D8847" t="s">
        <v>29154</v>
      </c>
      <c r="E8847" t="s">
        <v>1351</v>
      </c>
      <c r="F8847" t="s">
        <v>28705</v>
      </c>
      <c r="G8847" t="s">
        <v>29155</v>
      </c>
      <c r="H8847" t="s">
        <v>29156</v>
      </c>
    </row>
    <row r="8848" spans="1:8">
      <c r="A8848" t="n">
        <v>8850</v>
      </c>
      <c r="B8848" t="s">
        <v>8</v>
      </c>
      <c r="C8848" s="1" t="n">
        <v>41959.40912037037</v>
      </c>
      <c r="D8848" t="s">
        <v>29157</v>
      </c>
      <c r="E8848" t="s">
        <v>4801</v>
      </c>
      <c r="F8848" t="s">
        <v>52</v>
      </c>
      <c r="G8848" t="s">
        <v>11088</v>
      </c>
      <c r="H8848" t="s">
        <v>29158</v>
      </c>
    </row>
    <row r="8849" spans="1:8">
      <c r="A8849" t="n">
        <v>8851</v>
      </c>
      <c r="B8849" t="s">
        <v>8</v>
      </c>
      <c r="C8849" s="1" t="n">
        <v>42087.77299768518</v>
      </c>
      <c r="D8849" t="s">
        <v>29159</v>
      </c>
      <c r="E8849" t="s">
        <v>29160</v>
      </c>
      <c r="F8849" t="s">
        <v>25</v>
      </c>
      <c r="G8849" t="s">
        <v>29161</v>
      </c>
      <c r="H8849" t="s">
        <v>29162</v>
      </c>
    </row>
    <row r="8850" spans="1:8">
      <c r="A8850" t="n">
        <v>8852</v>
      </c>
      <c r="B8850" t="s">
        <v>8</v>
      </c>
      <c r="C8850" s="1" t="n">
        <v>42178.14293981482</v>
      </c>
      <c r="D8850" t="s">
        <v>29163</v>
      </c>
      <c r="E8850" t="s">
        <v>154</v>
      </c>
      <c r="F8850" t="s">
        <v>3233</v>
      </c>
      <c r="G8850" t="s">
        <v>29164</v>
      </c>
      <c r="H8850" t="s">
        <v>29165</v>
      </c>
    </row>
    <row r="8851" spans="1:8">
      <c r="A8851" t="n">
        <v>8853</v>
      </c>
      <c r="B8851" t="s">
        <v>8</v>
      </c>
      <c r="C8851" s="1" t="n">
        <v>42110.85534722222</v>
      </c>
      <c r="D8851" t="s">
        <v>29166</v>
      </c>
      <c r="E8851" t="s">
        <v>2406</v>
      </c>
      <c r="F8851" t="s">
        <v>1264</v>
      </c>
      <c r="G8851" t="s">
        <v>29167</v>
      </c>
      <c r="H8851" t="s">
        <v>29168</v>
      </c>
    </row>
    <row r="8852" spans="1:8">
      <c r="A8852" t="n">
        <v>8854</v>
      </c>
      <c r="B8852" t="s">
        <v>8</v>
      </c>
      <c r="C8852" s="1" t="n">
        <v>39418.66799768519</v>
      </c>
      <c r="D8852" t="s">
        <v>29169</v>
      </c>
      <c r="E8852" t="s">
        <v>8668</v>
      </c>
      <c r="F8852" t="s">
        <v>29170</v>
      </c>
      <c r="G8852" t="s">
        <v>29171</v>
      </c>
      <c r="H8852" t="s">
        <v>29172</v>
      </c>
    </row>
    <row r="8853" spans="1:8">
      <c r="A8853" t="n">
        <v>8855</v>
      </c>
      <c r="B8853" t="s">
        <v>8</v>
      </c>
      <c r="C8853" s="1" t="n">
        <v>42274.15744212963</v>
      </c>
      <c r="D8853" t="s">
        <v>29173</v>
      </c>
      <c r="E8853" t="s">
        <v>7442</v>
      </c>
      <c r="F8853" t="s">
        <v>29174</v>
      </c>
      <c r="G8853" t="s">
        <v>29175</v>
      </c>
      <c r="H8853" t="s">
        <v>29176</v>
      </c>
    </row>
    <row r="8854" spans="1:8">
      <c r="A8854" t="n">
        <v>8856</v>
      </c>
      <c r="B8854" t="s">
        <v>8</v>
      </c>
      <c r="C8854" s="1" t="n">
        <v>42179.76582175926</v>
      </c>
      <c r="D8854" t="s">
        <v>29177</v>
      </c>
      <c r="E8854" t="s">
        <v>7780</v>
      </c>
      <c r="F8854" t="s">
        <v>25</v>
      </c>
      <c r="G8854" t="s">
        <v>29178</v>
      </c>
      <c r="H8854" t="s">
        <v>29179</v>
      </c>
    </row>
    <row r="8855" spans="1:8">
      <c r="A8855" t="n">
        <v>8857</v>
      </c>
      <c r="B8855" t="s">
        <v>8</v>
      </c>
      <c r="C8855" s="1" t="n">
        <v>39743.66328703704</v>
      </c>
      <c r="D8855" t="s">
        <v>29180</v>
      </c>
      <c r="E8855" t="s">
        <v>60</v>
      </c>
      <c r="F8855" t="s">
        <v>20</v>
      </c>
      <c r="G8855" t="s">
        <v>29181</v>
      </c>
      <c r="H8855" t="s">
        <v>29182</v>
      </c>
    </row>
    <row r="8856" spans="1:8">
      <c r="A8856" t="n">
        <v>8858</v>
      </c>
      <c r="B8856" t="s">
        <v>8</v>
      </c>
      <c r="C8856" s="1" t="n">
        <v>41141.74378472222</v>
      </c>
      <c r="D8856" t="s">
        <v>29183</v>
      </c>
      <c r="E8856" t="s">
        <v>29184</v>
      </c>
      <c r="F8856" t="s">
        <v>56</v>
      </c>
      <c r="G8856" t="s">
        <v>29185</v>
      </c>
      <c r="H8856" t="s">
        <v>29186</v>
      </c>
    </row>
    <row r="8857" spans="1:8">
      <c r="A8857" t="n">
        <v>8859</v>
      </c>
      <c r="B8857" t="s">
        <v>1</v>
      </c>
      <c r="C8857" s="1" t="n">
        <v>41619.66043981481</v>
      </c>
      <c r="D8857" t="s">
        <v>29187</v>
      </c>
      <c r="E8857" t="s">
        <v>1338</v>
      </c>
      <c r="F8857" t="s">
        <v>56</v>
      </c>
      <c r="G8857" t="s">
        <v>1339</v>
      </c>
      <c r="H8857" t="s">
        <v>29188</v>
      </c>
    </row>
    <row r="8858" spans="1:8">
      <c r="A8858" t="n">
        <v>8860</v>
      </c>
      <c r="B8858" t="s">
        <v>8</v>
      </c>
      <c r="C8858" s="1" t="n">
        <v>41618.58739583333</v>
      </c>
      <c r="D8858" t="s">
        <v>29189</v>
      </c>
      <c r="E8858" t="s">
        <v>29190</v>
      </c>
      <c r="F8858" t="s">
        <v>4488</v>
      </c>
      <c r="G8858" t="s">
        <v>29191</v>
      </c>
      <c r="H8858" t="s">
        <v>29192</v>
      </c>
    </row>
    <row r="8859" spans="1:8">
      <c r="A8859" t="n">
        <v>8861</v>
      </c>
      <c r="B8859" t="s">
        <v>8</v>
      </c>
      <c r="C8859" s="1" t="n">
        <v>41881.68765046296</v>
      </c>
      <c r="D8859" t="s">
        <v>29193</v>
      </c>
      <c r="E8859" t="s">
        <v>25</v>
      </c>
      <c r="F8859" t="s">
        <v>179</v>
      </c>
      <c r="G8859" t="s">
        <v>29194</v>
      </c>
      <c r="H8859" t="s">
        <v>29195</v>
      </c>
    </row>
    <row r="8860" spans="1:8">
      <c r="A8860" t="n">
        <v>8862</v>
      </c>
      <c r="B8860" t="s">
        <v>1</v>
      </c>
      <c r="C8860" s="1" t="n">
        <v>42115.18451388889</v>
      </c>
      <c r="D8860" t="s">
        <v>29196</v>
      </c>
      <c r="E8860" t="s">
        <v>6654</v>
      </c>
      <c r="F8860" t="s">
        <v>6988</v>
      </c>
      <c r="G8860" t="s">
        <v>29197</v>
      </c>
      <c r="H8860" t="s">
        <v>29198</v>
      </c>
    </row>
    <row r="8861" spans="1:8">
      <c r="A8861" t="n">
        <v>8863</v>
      </c>
      <c r="B8861" t="s">
        <v>8</v>
      </c>
      <c r="C8861" s="1" t="n">
        <v>42346.0124074074</v>
      </c>
      <c r="D8861" t="s">
        <v>29199</v>
      </c>
      <c r="E8861" t="s">
        <v>25</v>
      </c>
      <c r="F8861" t="s">
        <v>7518</v>
      </c>
      <c r="G8861" t="s">
        <v>20870</v>
      </c>
      <c r="H8861" t="s">
        <v>29200</v>
      </c>
    </row>
    <row r="8862" spans="1:8">
      <c r="A8862" t="n">
        <v>8864</v>
      </c>
      <c r="B8862" t="s">
        <v>1</v>
      </c>
      <c r="C8862" s="1" t="n">
        <v>42269.69590277778</v>
      </c>
      <c r="D8862" t="s">
        <v>29201</v>
      </c>
      <c r="E8862" t="s">
        <v>8382</v>
      </c>
      <c r="F8862" t="s">
        <v>7254</v>
      </c>
      <c r="G8862" t="s">
        <v>29202</v>
      </c>
      <c r="H8862" t="s">
        <v>29203</v>
      </c>
    </row>
    <row r="8863" spans="1:8">
      <c r="A8863" t="n">
        <v>8865</v>
      </c>
      <c r="B8863" t="s">
        <v>1</v>
      </c>
      <c r="C8863" s="1" t="n">
        <v>42393.16939814815</v>
      </c>
      <c r="D8863" t="s">
        <v>29204</v>
      </c>
      <c r="E8863" t="s">
        <v>179</v>
      </c>
      <c r="F8863" t="s">
        <v>25</v>
      </c>
      <c r="G8863">
        <f>?Windows-1252?Q?NYTimes:_=91The_X-Files=92:_David_Duchovny_and_Gillian_A?=
 =?Windows-1252?Q?nderson_Return_to_the_Paranormal_Beat?=</f>
        <v/>
      </c>
      <c r="H8863" t="s">
        <v>29205</v>
      </c>
    </row>
    <row r="8864" spans="1:8">
      <c r="A8864" t="n">
        <v>8866</v>
      </c>
      <c r="B8864" t="s">
        <v>8</v>
      </c>
      <c r="C8864" s="1" t="n">
        <v>42352.96314814815</v>
      </c>
      <c r="D8864" t="s">
        <v>29206</v>
      </c>
      <c r="E8864">
        <f>?utf-8?Q?Robert=20Garcia=20The=20City=20Project?=
	&lt;rgarcia@cityprojectca.org&gt;</f>
        <v/>
      </c>
      <c r="F8864" t="s">
        <v>52</v>
      </c>
      <c r="G8864">
        <f>?utf-8?Q?Archdiocese=20of=20Guatemala=20Files=20International=20Petition=20against=20US=20and=20Guatemala=20for=20Human=20Rights=20Violations=20and=20Crimes=20Against=20Humanity=20STD=20Experiments?=</f>
        <v/>
      </c>
      <c r="H8864" t="s">
        <v>29207</v>
      </c>
    </row>
    <row r="8865" spans="1:8">
      <c r="A8865" t="n">
        <v>8867</v>
      </c>
      <c r="B8865" t="s">
        <v>1</v>
      </c>
      <c r="C8865" s="1" t="n">
        <v>41679.56216435185</v>
      </c>
      <c r="D8865" t="s">
        <v>29208</v>
      </c>
      <c r="E8865" t="s">
        <v>6203</v>
      </c>
      <c r="F8865" t="s">
        <v>29209</v>
      </c>
      <c r="G8865" t="s">
        <v>29210</v>
      </c>
      <c r="H8865" t="s">
        <v>29211</v>
      </c>
    </row>
    <row r="8866" spans="1:8">
      <c r="A8866" t="n">
        <v>8868</v>
      </c>
      <c r="B8866" t="s">
        <v>1</v>
      </c>
      <c r="C8866" s="1" t="n">
        <v>41656.97148148148</v>
      </c>
      <c r="D8866" t="s">
        <v>29212</v>
      </c>
      <c r="E8866" t="s">
        <v>29213</v>
      </c>
      <c r="F8866" t="s">
        <v>56</v>
      </c>
      <c r="G8866" t="s">
        <v>29214</v>
      </c>
      <c r="H8866" t="s">
        <v>29215</v>
      </c>
    </row>
    <row r="8867" spans="1:8">
      <c r="A8867" t="n">
        <v>8869</v>
      </c>
      <c r="B8867" t="s">
        <v>8</v>
      </c>
      <c r="C8867" s="1" t="n">
        <v>39434.15010416666</v>
      </c>
      <c r="D8867" t="s">
        <v>29216</v>
      </c>
      <c r="E8867" t="s">
        <v>1891</v>
      </c>
      <c r="F8867" t="s">
        <v>29217</v>
      </c>
      <c r="G8867" t="s">
        <v>29218</v>
      </c>
      <c r="H8867" t="s">
        <v>29219</v>
      </c>
    </row>
    <row r="8868" spans="1:8">
      <c r="A8868" t="n">
        <v>8870</v>
      </c>
      <c r="B8868" t="s">
        <v>8</v>
      </c>
      <c r="C8868" s="1" t="n">
        <v>42037.66782407407</v>
      </c>
      <c r="D8868" t="s">
        <v>29220</v>
      </c>
      <c r="E8868" t="s">
        <v>13522</v>
      </c>
      <c r="F8868" t="s">
        <v>8960</v>
      </c>
      <c r="G8868" t="s">
        <v>29221</v>
      </c>
      <c r="H8868" t="s">
        <v>29222</v>
      </c>
    </row>
    <row r="8869" spans="1:8">
      <c r="A8869" t="n">
        <v>8871</v>
      </c>
      <c r="B8869" t="s">
        <v>1</v>
      </c>
      <c r="C8869" s="1" t="n">
        <v>42054.55716435185</v>
      </c>
      <c r="D8869" t="s">
        <v>29223</v>
      </c>
      <c r="E8869" t="s">
        <v>6203</v>
      </c>
      <c r="F8869" t="s">
        <v>270</v>
      </c>
      <c r="G8869" t="s">
        <v>5597</v>
      </c>
      <c r="H8869" t="s">
        <v>29224</v>
      </c>
    </row>
    <row r="8870" spans="1:8">
      <c r="A8870" t="n">
        <v>8872</v>
      </c>
      <c r="B8870" t="s">
        <v>1</v>
      </c>
      <c r="C8870" s="1" t="n">
        <v>42213.78606481481</v>
      </c>
      <c r="D8870" t="s">
        <v>29225</v>
      </c>
      <c r="E8870" t="s">
        <v>30</v>
      </c>
      <c r="F8870" t="s">
        <v>146</v>
      </c>
      <c r="G8870" t="s">
        <v>29226</v>
      </c>
      <c r="H8870" t="s">
        <v>29227</v>
      </c>
    </row>
    <row r="8871" spans="1:8">
      <c r="A8871" t="n">
        <v>8873</v>
      </c>
      <c r="B8871" t="s">
        <v>1</v>
      </c>
      <c r="C8871" s="1" t="n">
        <v>42251.95780092593</v>
      </c>
      <c r="D8871" t="s">
        <v>29228</v>
      </c>
      <c r="E8871" t="s">
        <v>262</v>
      </c>
      <c r="F8871" t="s">
        <v>146</v>
      </c>
      <c r="G8871" t="s">
        <v>22084</v>
      </c>
      <c r="H8871" t="s">
        <v>29229</v>
      </c>
    </row>
    <row r="8872" spans="1:8">
      <c r="A8872" t="n">
        <v>8874</v>
      </c>
      <c r="B8872" t="s">
        <v>8</v>
      </c>
      <c r="C8872" s="1" t="n">
        <v>42418.99465277778</v>
      </c>
      <c r="D8872" t="s">
        <v>29230</v>
      </c>
      <c r="E8872" t="s">
        <v>29231</v>
      </c>
      <c r="F8872" t="s">
        <v>52</v>
      </c>
      <c r="G8872" t="s">
        <v>29232</v>
      </c>
      <c r="H8872" t="s">
        <v>29233</v>
      </c>
    </row>
    <row r="8873" spans="1:8">
      <c r="A8873" t="n">
        <v>8875</v>
      </c>
      <c r="B8873" t="s">
        <v>1</v>
      </c>
      <c r="C8873" s="1" t="n">
        <v>42423.11177083333</v>
      </c>
      <c r="D8873" t="s">
        <v>29234</v>
      </c>
      <c r="E8873" t="s">
        <v>39</v>
      </c>
      <c r="F8873" t="s">
        <v>7722</v>
      </c>
      <c r="G8873" t="s">
        <v>29235</v>
      </c>
      <c r="H8873" t="s">
        <v>29236</v>
      </c>
    </row>
    <row r="8874" spans="1:8">
      <c r="A8874" t="n">
        <v>8876</v>
      </c>
      <c r="B8874" t="s">
        <v>8</v>
      </c>
      <c r="C8874" s="1" t="n">
        <v>40861.7297800926</v>
      </c>
      <c r="D8874" t="s">
        <v>29237</v>
      </c>
      <c r="E8874" t="s">
        <v>7557</v>
      </c>
      <c r="F8874" t="s">
        <v>376</v>
      </c>
      <c r="G8874" t="s">
        <v>29238</v>
      </c>
      <c r="H8874" t="s">
        <v>29239</v>
      </c>
    </row>
    <row r="8875" spans="1:8">
      <c r="A8875" t="n">
        <v>8877</v>
      </c>
      <c r="B8875" t="s">
        <v>8</v>
      </c>
      <c r="C8875" s="1" t="n">
        <v>42288.73090277778</v>
      </c>
      <c r="D8875" t="s">
        <v>29240</v>
      </c>
      <c r="E8875" t="s">
        <v>22262</v>
      </c>
      <c r="F8875" t="s">
        <v>555</v>
      </c>
      <c r="G8875" t="s">
        <v>29241</v>
      </c>
      <c r="H8875" t="s">
        <v>29242</v>
      </c>
    </row>
    <row r="8876" spans="1:8">
      <c r="A8876" t="n">
        <v>8878</v>
      </c>
      <c r="B8876" t="s">
        <v>8</v>
      </c>
      <c r="C8876" s="1" t="n">
        <v>42364.53203703704</v>
      </c>
      <c r="D8876" t="s">
        <v>29243</v>
      </c>
      <c r="E8876" t="s">
        <v>7174</v>
      </c>
      <c r="F8876" t="s">
        <v>6854</v>
      </c>
      <c r="G8876" t="s">
        <v>29244</v>
      </c>
      <c r="H8876" t="s">
        <v>29245</v>
      </c>
    </row>
    <row r="8877" spans="1:8">
      <c r="A8877" t="n">
        <v>8879</v>
      </c>
      <c r="B8877" t="s">
        <v>8</v>
      </c>
      <c r="C8877" s="1" t="n">
        <v>40917.78275462963</v>
      </c>
      <c r="D8877" t="s">
        <v>29246</v>
      </c>
      <c r="E8877" t="s">
        <v>12845</v>
      </c>
      <c r="F8877" t="s">
        <v>25</v>
      </c>
      <c r="G8877" t="s">
        <v>29247</v>
      </c>
      <c r="H8877" t="s">
        <v>29248</v>
      </c>
    </row>
    <row r="8878" spans="1:8">
      <c r="A8878" t="n">
        <v>8880</v>
      </c>
      <c r="B8878" t="s">
        <v>8</v>
      </c>
      <c r="C8878" s="1" t="n">
        <v>42319.84653935185</v>
      </c>
      <c r="D8878" t="s">
        <v>29249</v>
      </c>
      <c r="E8878" t="s">
        <v>29250</v>
      </c>
      <c r="F8878" t="s">
        <v>555</v>
      </c>
      <c r="G8878" t="s">
        <v>29251</v>
      </c>
      <c r="H8878" t="s">
        <v>29252</v>
      </c>
    </row>
    <row r="8879" spans="1:8">
      <c r="A8879" t="n">
        <v>8881</v>
      </c>
      <c r="B8879" t="s">
        <v>8</v>
      </c>
      <c r="C8879" s="1" t="n">
        <v>41933.78601851852</v>
      </c>
      <c r="D8879" t="s">
        <v>29253</v>
      </c>
      <c r="E8879" t="s">
        <v>9613</v>
      </c>
      <c r="F8879" t="s">
        <v>56</v>
      </c>
      <c r="G8879" t="s">
        <v>29254</v>
      </c>
      <c r="H8879" t="s">
        <v>29255</v>
      </c>
    </row>
    <row r="8880" spans="1:8">
      <c r="A8880" t="n">
        <v>8882</v>
      </c>
      <c r="B8880" t="s">
        <v>8</v>
      </c>
      <c r="C8880" s="1" t="n">
        <v>42076.06077546296</v>
      </c>
      <c r="D8880" t="s">
        <v>29256</v>
      </c>
      <c r="E8880" t="s">
        <v>1238</v>
      </c>
      <c r="F8880" t="s">
        <v>4949</v>
      </c>
      <c r="G8880" t="s">
        <v>29257</v>
      </c>
      <c r="H8880" t="s">
        <v>29258</v>
      </c>
    </row>
    <row r="8881" spans="1:8">
      <c r="A8881" t="n">
        <v>8883</v>
      </c>
      <c r="B8881" t="s">
        <v>8</v>
      </c>
      <c r="C8881" s="1" t="n">
        <v>39609.78325231482</v>
      </c>
      <c r="D8881" t="s">
        <v>29259</v>
      </c>
      <c r="E8881" t="s">
        <v>926</v>
      </c>
      <c r="F8881" t="s">
        <v>20</v>
      </c>
      <c r="G8881" t="s">
        <v>29260</v>
      </c>
      <c r="H8881" t="s">
        <v>29261</v>
      </c>
    </row>
    <row r="8882" spans="1:8">
      <c r="A8882" t="n">
        <v>8884</v>
      </c>
      <c r="B8882" t="s">
        <v>8</v>
      </c>
      <c r="C8882" s="1" t="n">
        <v>42391.8477662037</v>
      </c>
      <c r="D8882" t="s">
        <v>29262</v>
      </c>
      <c r="E8882" t="s">
        <v>13004</v>
      </c>
      <c r="F8882" t="s">
        <v>29263</v>
      </c>
      <c r="G8882" t="s">
        <v>24603</v>
      </c>
      <c r="H8882" t="s">
        <v>29264</v>
      </c>
    </row>
    <row r="8883" spans="1:8">
      <c r="A8883" t="n">
        <v>8885</v>
      </c>
      <c r="B8883" t="s">
        <v>8</v>
      </c>
      <c r="C8883" s="1" t="n">
        <v>42063.73885416667</v>
      </c>
      <c r="D8883" t="s">
        <v>29265</v>
      </c>
      <c r="E8883" t="s">
        <v>10140</v>
      </c>
      <c r="F8883" t="s">
        <v>25</v>
      </c>
      <c r="G8883" t="s">
        <v>29266</v>
      </c>
      <c r="H8883" t="s">
        <v>29267</v>
      </c>
    </row>
    <row r="8884" spans="1:8">
      <c r="A8884" t="n">
        <v>8886</v>
      </c>
      <c r="B8884" t="s">
        <v>1</v>
      </c>
      <c r="C8884" s="1" t="n">
        <v>41993.63133101852</v>
      </c>
      <c r="D8884" t="s">
        <v>29268</v>
      </c>
      <c r="E8884" t="s">
        <v>10973</v>
      </c>
      <c r="F8884" t="s">
        <v>25</v>
      </c>
      <c r="G8884" t="s">
        <v>29269</v>
      </c>
      <c r="H8884" t="s">
        <v>29270</v>
      </c>
    </row>
    <row r="8885" spans="1:8">
      <c r="A8885" t="n">
        <v>8887</v>
      </c>
      <c r="B8885" t="s">
        <v>1</v>
      </c>
      <c r="C8885" s="1" t="n">
        <v>42399.06083333334</v>
      </c>
      <c r="D8885" t="s">
        <v>29271</v>
      </c>
      <c r="E8885" t="s">
        <v>984</v>
      </c>
      <c r="F8885" t="s">
        <v>6747</v>
      </c>
      <c r="G8885" t="s">
        <v>29272</v>
      </c>
      <c r="H8885" t="s">
        <v>29273</v>
      </c>
    </row>
    <row r="8886" spans="1:8">
      <c r="A8886" t="n">
        <v>8888</v>
      </c>
      <c r="B8886" t="s">
        <v>8</v>
      </c>
      <c r="C8886" s="1" t="n">
        <v>42314.81554398148</v>
      </c>
      <c r="D8886" t="s">
        <v>29274</v>
      </c>
      <c r="E8886" t="s">
        <v>29275</v>
      </c>
      <c r="F8886" t="s">
        <v>56</v>
      </c>
      <c r="G8886" t="s">
        <v>29276</v>
      </c>
      <c r="H8886" t="s">
        <v>29277</v>
      </c>
    </row>
    <row r="8887" spans="1:8">
      <c r="A8887" t="n">
        <v>8889</v>
      </c>
      <c r="B8887" t="s">
        <v>1</v>
      </c>
      <c r="C8887" s="1" t="n">
        <v>42237.72755787037</v>
      </c>
      <c r="D8887" t="s">
        <v>29278</v>
      </c>
      <c r="E8887" t="s">
        <v>29279</v>
      </c>
      <c r="F8887" t="s">
        <v>376</v>
      </c>
      <c r="G8887" t="s">
        <v>29280</v>
      </c>
      <c r="H8887" t="s">
        <v>29281</v>
      </c>
    </row>
    <row r="8888" spans="1:8">
      <c r="A8888" t="n">
        <v>8890</v>
      </c>
      <c r="B8888" t="s">
        <v>1</v>
      </c>
      <c r="C8888" s="1" t="n">
        <v>42299.90854166666</v>
      </c>
      <c r="D8888" t="s">
        <v>29282</v>
      </c>
      <c r="E8888" t="s">
        <v>132</v>
      </c>
      <c r="F8888" t="s">
        <v>29283</v>
      </c>
      <c r="G8888" t="s">
        <v>29284</v>
      </c>
      <c r="H8888" t="s">
        <v>29285</v>
      </c>
    </row>
    <row r="8889" spans="1:8">
      <c r="A8889" t="n">
        <v>8891</v>
      </c>
      <c r="B8889" t="s">
        <v>1</v>
      </c>
      <c r="C8889" s="1" t="n">
        <v>42244.66152777777</v>
      </c>
      <c r="D8889" t="s">
        <v>29286</v>
      </c>
      <c r="E8889" t="s">
        <v>931</v>
      </c>
      <c r="F8889" t="s">
        <v>29287</v>
      </c>
      <c r="G8889" t="s">
        <v>29288</v>
      </c>
      <c r="H8889" t="s">
        <v>29289</v>
      </c>
    </row>
    <row r="8890" spans="1:8">
      <c r="A8890" t="n">
        <v>8892</v>
      </c>
      <c r="B8890" t="s">
        <v>8</v>
      </c>
      <c r="C8890" s="1" t="n">
        <v>42293.64098379629</v>
      </c>
      <c r="D8890" t="s">
        <v>29290</v>
      </c>
      <c r="E8890" t="s">
        <v>29291</v>
      </c>
      <c r="F8890" t="s">
        <v>555</v>
      </c>
      <c r="G8890" t="s">
        <v>29292</v>
      </c>
      <c r="H8890" t="s">
        <v>29293</v>
      </c>
    </row>
    <row r="8891" spans="1:8">
      <c r="A8891" t="n">
        <v>8893</v>
      </c>
      <c r="B8891" t="s">
        <v>8</v>
      </c>
      <c r="C8891" s="1" t="n">
        <v>42342.62013888889</v>
      </c>
      <c r="D8891" t="s">
        <v>29294</v>
      </c>
      <c r="E8891" t="s">
        <v>1979</v>
      </c>
      <c r="F8891" t="s">
        <v>1979</v>
      </c>
      <c r="G8891" t="s">
        <v>7021</v>
      </c>
      <c r="H8891" t="s">
        <v>29295</v>
      </c>
    </row>
    <row r="8892" spans="1:8">
      <c r="A8892" t="n">
        <v>8894</v>
      </c>
      <c r="B8892" t="s">
        <v>1</v>
      </c>
      <c r="C8892" s="1" t="n">
        <v>42176.54959490741</v>
      </c>
      <c r="D8892" t="s">
        <v>29296</v>
      </c>
      <c r="E8892" t="s">
        <v>146</v>
      </c>
      <c r="F8892" t="s">
        <v>497</v>
      </c>
      <c r="G8892" t="s">
        <v>29297</v>
      </c>
      <c r="H8892" t="s">
        <v>29298</v>
      </c>
    </row>
    <row r="8893" spans="1:8">
      <c r="A8893" t="n">
        <v>8895</v>
      </c>
      <c r="B8893" t="s">
        <v>8</v>
      </c>
      <c r="C8893" s="1" t="n">
        <v>42251.9719675926</v>
      </c>
      <c r="D8893" t="s">
        <v>29299</v>
      </c>
      <c r="E8893" t="s">
        <v>8743</v>
      </c>
      <c r="F8893" t="s">
        <v>56</v>
      </c>
      <c r="G8893" t="s">
        <v>29300</v>
      </c>
      <c r="H8893" t="s">
        <v>29301</v>
      </c>
    </row>
    <row r="8894" spans="1:8">
      <c r="A8894" t="n">
        <v>8896</v>
      </c>
      <c r="B8894" t="s">
        <v>1</v>
      </c>
      <c r="C8894" s="1" t="n">
        <v>42326.89746527778</v>
      </c>
      <c r="D8894" t="s">
        <v>29302</v>
      </c>
      <c r="E8894" t="s">
        <v>16620</v>
      </c>
      <c r="F8894" t="s">
        <v>56</v>
      </c>
      <c r="G8894" t="s">
        <v>29303</v>
      </c>
      <c r="H8894" t="s">
        <v>29304</v>
      </c>
    </row>
    <row r="8895" spans="1:8">
      <c r="A8895" t="n">
        <v>8897</v>
      </c>
      <c r="B8895" t="s">
        <v>8</v>
      </c>
      <c r="C8895" s="1" t="n">
        <v>42184.64311342593</v>
      </c>
      <c r="D8895" t="s">
        <v>29305</v>
      </c>
      <c r="E8895" t="s">
        <v>24</v>
      </c>
      <c r="F8895" t="s">
        <v>25</v>
      </c>
      <c r="G8895" t="s">
        <v>29306</v>
      </c>
      <c r="H8895" t="s">
        <v>29307</v>
      </c>
    </row>
    <row r="8896" spans="1:8">
      <c r="A8896" t="n">
        <v>8898</v>
      </c>
      <c r="B8896" t="s">
        <v>8</v>
      </c>
      <c r="C8896" s="1" t="n">
        <v>41547.75159722222</v>
      </c>
      <c r="D8896" t="s">
        <v>29308</v>
      </c>
      <c r="E8896" t="s">
        <v>11114</v>
      </c>
      <c r="F8896" t="s">
        <v>25</v>
      </c>
      <c r="G8896" t="s">
        <v>29309</v>
      </c>
      <c r="H8896" t="s">
        <v>29310</v>
      </c>
    </row>
    <row r="8897" spans="1:8">
      <c r="A8897" t="n">
        <v>8899</v>
      </c>
      <c r="B8897" t="s">
        <v>8</v>
      </c>
      <c r="C8897" s="1" t="n">
        <v>42206.70932870371</v>
      </c>
      <c r="D8897" t="s">
        <v>29311</v>
      </c>
      <c r="E8897" t="s">
        <v>10051</v>
      </c>
      <c r="F8897" t="s">
        <v>376</v>
      </c>
      <c r="G8897" t="s">
        <v>26889</v>
      </c>
      <c r="H8897" t="s">
        <v>29312</v>
      </c>
    </row>
    <row r="8898" spans="1:8">
      <c r="A8898" t="n">
        <v>8900</v>
      </c>
      <c r="B8898" t="s">
        <v>8</v>
      </c>
      <c r="C8898" s="1" t="n">
        <v>41932.80166666667</v>
      </c>
      <c r="D8898" t="s">
        <v>29313</v>
      </c>
      <c r="E8898" t="s">
        <v>8037</v>
      </c>
      <c r="F8898" t="s">
        <v>29314</v>
      </c>
      <c r="G8898" t="s">
        <v>29315</v>
      </c>
      <c r="H8898" t="s">
        <v>29316</v>
      </c>
    </row>
    <row r="8899" spans="1:8">
      <c r="A8899" t="n">
        <v>8901</v>
      </c>
      <c r="B8899" t="s">
        <v>1</v>
      </c>
      <c r="C8899" s="1" t="n">
        <v>42436.80672453704</v>
      </c>
      <c r="D8899" t="s">
        <v>29317</v>
      </c>
      <c r="E8899" t="s">
        <v>12405</v>
      </c>
      <c r="F8899" t="s">
        <v>16344</v>
      </c>
      <c r="G8899" t="s">
        <v>29318</v>
      </c>
      <c r="H8899" t="s">
        <v>29319</v>
      </c>
    </row>
    <row r="8900" spans="1:8">
      <c r="A8900" t="n">
        <v>8902</v>
      </c>
      <c r="B8900" t="s">
        <v>8</v>
      </c>
      <c r="C8900" s="1" t="n">
        <v>42077.81929398148</v>
      </c>
      <c r="D8900" t="s">
        <v>29320</v>
      </c>
      <c r="E8900" t="s">
        <v>9902</v>
      </c>
      <c r="F8900" t="s">
        <v>29321</v>
      </c>
      <c r="G8900" t="s">
        <v>29322</v>
      </c>
      <c r="H8900" t="s">
        <v>29323</v>
      </c>
    </row>
    <row r="8901" spans="1:8">
      <c r="A8901" t="n">
        <v>8903</v>
      </c>
      <c r="B8901" t="s">
        <v>1</v>
      </c>
      <c r="C8901" s="1" t="n">
        <v>42445.92358796296</v>
      </c>
      <c r="D8901" t="s">
        <v>29324</v>
      </c>
      <c r="E8901" t="s">
        <v>12965</v>
      </c>
      <c r="F8901" t="s">
        <v>2226</v>
      </c>
      <c r="G8901" t="s">
        <v>29325</v>
      </c>
      <c r="H8901" t="s">
        <v>29326</v>
      </c>
    </row>
    <row r="8902" spans="1:8">
      <c r="A8902" t="n">
        <v>8904</v>
      </c>
      <c r="B8902" t="s">
        <v>8</v>
      </c>
      <c r="C8902" s="1" t="n">
        <v>40423.89730324074</v>
      </c>
      <c r="D8902" t="s">
        <v>29327</v>
      </c>
      <c r="E8902" t="s">
        <v>29328</v>
      </c>
      <c r="F8902" t="s">
        <v>56</v>
      </c>
      <c r="G8902" t="s">
        <v>29329</v>
      </c>
      <c r="H8902" t="s">
        <v>29330</v>
      </c>
    </row>
    <row r="8903" spans="1:8">
      <c r="A8903" t="n">
        <v>8905</v>
      </c>
      <c r="B8903" t="s">
        <v>1</v>
      </c>
      <c r="C8903" s="1" t="n">
        <v>42104.86790509259</v>
      </c>
      <c r="D8903" t="s">
        <v>29331</v>
      </c>
      <c r="E8903" t="s">
        <v>597</v>
      </c>
      <c r="F8903" t="s">
        <v>25</v>
      </c>
      <c r="G8903" t="s">
        <v>29332</v>
      </c>
      <c r="H8903" t="s">
        <v>29333</v>
      </c>
    </row>
    <row r="8904" spans="1:8">
      <c r="A8904" t="n">
        <v>8906</v>
      </c>
      <c r="B8904" t="s">
        <v>8</v>
      </c>
      <c r="C8904" s="1" t="n">
        <v>39728.79674768518</v>
      </c>
      <c r="D8904" t="s">
        <v>29334</v>
      </c>
      <c r="E8904" t="s">
        <v>9002</v>
      </c>
      <c r="F8904" t="s">
        <v>29335</v>
      </c>
      <c r="G8904" t="s">
        <v>29336</v>
      </c>
      <c r="H8904" t="s">
        <v>29337</v>
      </c>
    </row>
    <row r="8905" spans="1:8">
      <c r="A8905" t="n">
        <v>8907</v>
      </c>
      <c r="B8905" t="s">
        <v>8</v>
      </c>
      <c r="C8905" s="1" t="n">
        <v>42156.89328703703</v>
      </c>
      <c r="D8905" t="s">
        <v>29338</v>
      </c>
      <c r="E8905" t="s">
        <v>12078</v>
      </c>
      <c r="F8905" t="s">
        <v>30</v>
      </c>
      <c r="G8905" t="s">
        <v>12079</v>
      </c>
      <c r="H8905" t="s">
        <v>29339</v>
      </c>
    </row>
    <row r="8906" spans="1:8">
      <c r="A8906" t="n">
        <v>8908</v>
      </c>
      <c r="B8906" t="s">
        <v>8</v>
      </c>
      <c r="C8906" s="1" t="n">
        <v>42030.69707175926</v>
      </c>
      <c r="D8906" t="s">
        <v>29340</v>
      </c>
      <c r="E8906" t="s">
        <v>6629</v>
      </c>
      <c r="F8906" t="s">
        <v>29341</v>
      </c>
      <c r="G8906" t="s">
        <v>29342</v>
      </c>
      <c r="H8906" t="s">
        <v>29343</v>
      </c>
    </row>
    <row r="8907" spans="1:8">
      <c r="A8907" t="n">
        <v>8909</v>
      </c>
      <c r="B8907" t="s">
        <v>1</v>
      </c>
      <c r="C8907" s="1" t="n">
        <v>42240.58467592593</v>
      </c>
      <c r="D8907" t="s">
        <v>29344</v>
      </c>
      <c r="E8907" t="s">
        <v>24</v>
      </c>
      <c r="F8907" t="s">
        <v>25</v>
      </c>
      <c r="G8907" t="s">
        <v>29345</v>
      </c>
      <c r="H8907" t="s">
        <v>29346</v>
      </c>
    </row>
    <row r="8908" spans="1:8">
      <c r="A8908" t="n">
        <v>8910</v>
      </c>
      <c r="B8908" t="s">
        <v>8</v>
      </c>
      <c r="C8908" s="1" t="n">
        <v>42354.17369212963</v>
      </c>
      <c r="D8908" t="s">
        <v>29347</v>
      </c>
      <c r="E8908" t="s">
        <v>14299</v>
      </c>
      <c r="F8908" t="s">
        <v>555</v>
      </c>
      <c r="G8908" t="s">
        <v>29348</v>
      </c>
      <c r="H8908" t="s">
        <v>29349</v>
      </c>
    </row>
    <row r="8909" spans="1:8">
      <c r="A8909" t="n">
        <v>8911</v>
      </c>
      <c r="B8909" t="s">
        <v>1</v>
      </c>
      <c r="C8909" s="1" t="n">
        <v>42169.16819444444</v>
      </c>
      <c r="D8909" t="s">
        <v>29350</v>
      </c>
      <c r="E8909" t="s">
        <v>14731</v>
      </c>
      <c r="F8909" t="s">
        <v>29351</v>
      </c>
      <c r="G8909" t="s">
        <v>29352</v>
      </c>
      <c r="H8909" t="s">
        <v>29353</v>
      </c>
    </row>
    <row r="8910" spans="1:8">
      <c r="A8910" t="n">
        <v>8912</v>
      </c>
      <c r="B8910" t="s">
        <v>8</v>
      </c>
      <c r="C8910" s="1" t="n">
        <v>42117.86269675926</v>
      </c>
      <c r="D8910" t="s">
        <v>29354</v>
      </c>
      <c r="E8910" t="s">
        <v>25</v>
      </c>
      <c r="F8910" t="s">
        <v>2099</v>
      </c>
      <c r="G8910" t="s">
        <v>29355</v>
      </c>
      <c r="H8910" t="s">
        <v>29356</v>
      </c>
    </row>
    <row r="8911" spans="1:8">
      <c r="A8911" t="n">
        <v>8913</v>
      </c>
      <c r="B8911" t="s">
        <v>8</v>
      </c>
      <c r="C8911" s="1" t="n">
        <v>41801.23893518518</v>
      </c>
      <c r="D8911" t="s">
        <v>29357</v>
      </c>
      <c r="E8911" t="s">
        <v>6547</v>
      </c>
      <c r="F8911" t="s">
        <v>25</v>
      </c>
      <c r="G8911" t="s">
        <v>29358</v>
      </c>
      <c r="H8911" t="s">
        <v>29359</v>
      </c>
    </row>
    <row r="8912" spans="1:8">
      <c r="A8912" t="n">
        <v>8914</v>
      </c>
      <c r="B8912" t="s">
        <v>8</v>
      </c>
      <c r="C8912" s="1" t="n">
        <v>40484.6759837963</v>
      </c>
      <c r="D8912" t="s">
        <v>29360</v>
      </c>
      <c r="E8912" t="s">
        <v>19693</v>
      </c>
      <c r="F8912" t="s">
        <v>56</v>
      </c>
      <c r="G8912" t="s">
        <v>29361</v>
      </c>
      <c r="H8912" t="s">
        <v>29362</v>
      </c>
    </row>
    <row r="8913" spans="1:8">
      <c r="A8913" t="n">
        <v>8915</v>
      </c>
      <c r="B8913" t="s">
        <v>8</v>
      </c>
      <c r="C8913" s="1" t="n">
        <v>41883.84722222222</v>
      </c>
      <c r="D8913" t="s">
        <v>29363</v>
      </c>
      <c r="E8913" t="s">
        <v>10346</v>
      </c>
      <c r="F8913" t="s">
        <v>2099</v>
      </c>
      <c r="G8913" t="s">
        <v>29364</v>
      </c>
      <c r="H8913" t="s">
        <v>29365</v>
      </c>
    </row>
    <row r="8914" spans="1:8">
      <c r="A8914" t="n">
        <v>8916</v>
      </c>
      <c r="B8914" t="s">
        <v>8</v>
      </c>
      <c r="C8914" s="1" t="n">
        <v>39755.58875</v>
      </c>
      <c r="D8914" t="s">
        <v>29366</v>
      </c>
      <c r="E8914" t="s">
        <v>29367</v>
      </c>
      <c r="F8914" t="s">
        <v>29368</v>
      </c>
      <c r="G8914" t="s">
        <v>29369</v>
      </c>
      <c r="H8914" t="s">
        <v>29370</v>
      </c>
    </row>
    <row r="8915" spans="1:8">
      <c r="A8915" t="n">
        <v>8917</v>
      </c>
      <c r="B8915" t="s">
        <v>8</v>
      </c>
      <c r="C8915" s="1" t="n">
        <v>41177.84045138889</v>
      </c>
      <c r="D8915" t="s">
        <v>29371</v>
      </c>
      <c r="E8915" t="s">
        <v>8182</v>
      </c>
      <c r="F8915" t="s">
        <v>56</v>
      </c>
      <c r="G8915" t="s">
        <v>29372</v>
      </c>
      <c r="H8915" t="s">
        <v>29373</v>
      </c>
    </row>
    <row r="8916" spans="1:8">
      <c r="A8916" t="n">
        <v>8918</v>
      </c>
      <c r="B8916" t="s">
        <v>8</v>
      </c>
      <c r="C8916" s="1" t="n">
        <v>41730.33060185185</v>
      </c>
      <c r="D8916" t="s">
        <v>29374</v>
      </c>
      <c r="E8916" t="s">
        <v>25</v>
      </c>
      <c r="F8916" t="s">
        <v>6654</v>
      </c>
      <c r="G8916" t="s">
        <v>29375</v>
      </c>
      <c r="H8916" t="s">
        <v>29376</v>
      </c>
    </row>
    <row r="8917" spans="1:8">
      <c r="A8917" t="n">
        <v>8919</v>
      </c>
      <c r="B8917" t="s">
        <v>8</v>
      </c>
      <c r="C8917" s="1" t="n">
        <v>41507.9496412037</v>
      </c>
      <c r="D8917" t="s">
        <v>29377</v>
      </c>
      <c r="E8917" t="s">
        <v>29378</v>
      </c>
      <c r="F8917" t="s">
        <v>56</v>
      </c>
      <c r="G8917" t="s">
        <v>29379</v>
      </c>
      <c r="H8917" t="s">
        <v>29380</v>
      </c>
    </row>
    <row r="8918" spans="1:8">
      <c r="A8918" t="n">
        <v>8920</v>
      </c>
      <c r="B8918" t="s">
        <v>1</v>
      </c>
      <c r="C8918" s="1" t="n">
        <v>42272.70033564815</v>
      </c>
      <c r="D8918" t="s">
        <v>29381</v>
      </c>
      <c r="E8918" t="s">
        <v>24</v>
      </c>
      <c r="F8918" t="s">
        <v>348</v>
      </c>
      <c r="G8918" t="s">
        <v>29382</v>
      </c>
      <c r="H8918" t="s">
        <v>29383</v>
      </c>
    </row>
    <row r="8919" spans="1:8">
      <c r="A8919" t="n">
        <v>8921</v>
      </c>
      <c r="B8919" t="s">
        <v>8</v>
      </c>
      <c r="C8919" s="1" t="n">
        <v>42229.94375</v>
      </c>
      <c r="D8919" t="s">
        <v>29384</v>
      </c>
      <c r="E8919" t="s">
        <v>7254</v>
      </c>
      <c r="F8919" t="s">
        <v>11100</v>
      </c>
      <c r="G8919" t="s">
        <v>29385</v>
      </c>
      <c r="H8919" t="s">
        <v>29386</v>
      </c>
    </row>
    <row r="8920" spans="1:8">
      <c r="A8920" t="n">
        <v>8922</v>
      </c>
      <c r="B8920" t="s">
        <v>8</v>
      </c>
      <c r="C8920" s="1" t="n">
        <v>42101.59399305555</v>
      </c>
      <c r="D8920" t="s">
        <v>29387</v>
      </c>
      <c r="E8920" t="s">
        <v>765</v>
      </c>
      <c r="F8920" t="s">
        <v>48</v>
      </c>
      <c r="G8920" t="s">
        <v>16166</v>
      </c>
      <c r="H8920" t="s">
        <v>29388</v>
      </c>
    </row>
    <row r="8921" spans="1:8">
      <c r="A8921" t="n">
        <v>8923</v>
      </c>
      <c r="B8921" t="s">
        <v>8</v>
      </c>
      <c r="C8921" s="1" t="n">
        <v>41747.67599537037</v>
      </c>
      <c r="D8921" t="s">
        <v>29389</v>
      </c>
      <c r="E8921" t="s">
        <v>29390</v>
      </c>
      <c r="F8921" t="s">
        <v>4012</v>
      </c>
      <c r="G8921" t="s">
        <v>20769</v>
      </c>
      <c r="H8921" t="s">
        <v>29391</v>
      </c>
    </row>
    <row r="8922" spans="1:8">
      <c r="A8922" t="n">
        <v>8924</v>
      </c>
      <c r="B8922" t="s">
        <v>8</v>
      </c>
      <c r="C8922" s="1" t="n">
        <v>40627.63236111111</v>
      </c>
      <c r="D8922" t="s">
        <v>29392</v>
      </c>
      <c r="E8922" t="s">
        <v>7885</v>
      </c>
      <c r="F8922" t="s">
        <v>56</v>
      </c>
      <c r="G8922" t="s">
        <v>29393</v>
      </c>
      <c r="H8922" t="s">
        <v>29394</v>
      </c>
    </row>
    <row r="8923" spans="1:8">
      <c r="A8923" t="n">
        <v>8925</v>
      </c>
      <c r="B8923" t="s">
        <v>1</v>
      </c>
      <c r="C8923" s="1" t="n">
        <v>42399.86653935185</v>
      </c>
      <c r="D8923" t="s">
        <v>29395</v>
      </c>
      <c r="E8923" t="s">
        <v>348</v>
      </c>
      <c r="F8923" t="s">
        <v>25</v>
      </c>
      <c r="G8923" t="s">
        <v>29396</v>
      </c>
      <c r="H8923" t="s">
        <v>29397</v>
      </c>
    </row>
    <row r="8924" spans="1:8">
      <c r="A8924" t="n">
        <v>8926</v>
      </c>
      <c r="B8924" t="s">
        <v>8</v>
      </c>
      <c r="C8924" s="1" t="n">
        <v>42159.96157407408</v>
      </c>
      <c r="D8924" t="s">
        <v>29398</v>
      </c>
      <c r="E8924" t="s">
        <v>3949</v>
      </c>
      <c r="F8924" t="s">
        <v>3950</v>
      </c>
      <c r="G8924" t="s">
        <v>29399</v>
      </c>
      <c r="H8924" t="s">
        <v>29400</v>
      </c>
    </row>
    <row r="8925" spans="1:8">
      <c r="A8925" t="n">
        <v>8927</v>
      </c>
      <c r="B8925" t="s">
        <v>8</v>
      </c>
      <c r="C8925" s="1" t="n">
        <v>40331.67901620371</v>
      </c>
      <c r="D8925" t="s">
        <v>29401</v>
      </c>
      <c r="E8925" t="s">
        <v>29402</v>
      </c>
      <c r="F8925" t="s">
        <v>20</v>
      </c>
      <c r="G8925" t="s">
        <v>29403</v>
      </c>
      <c r="H8925" t="s">
        <v>29404</v>
      </c>
    </row>
    <row r="8926" spans="1:8">
      <c r="A8926" t="n">
        <v>8928</v>
      </c>
      <c r="B8926" t="s">
        <v>8</v>
      </c>
      <c r="C8926" s="1" t="n">
        <v>42146.73368055555</v>
      </c>
      <c r="D8926" t="s">
        <v>29405</v>
      </c>
      <c r="E8926" t="s">
        <v>11341</v>
      </c>
      <c r="F8926" t="s">
        <v>56</v>
      </c>
      <c r="G8926" t="s">
        <v>29406</v>
      </c>
      <c r="H8926" t="s">
        <v>29407</v>
      </c>
    </row>
    <row r="8927" spans="1:8">
      <c r="A8927" t="n">
        <v>8929</v>
      </c>
      <c r="B8927" t="s">
        <v>8</v>
      </c>
      <c r="C8927" s="1" t="n">
        <v>42398.91144675926</v>
      </c>
      <c r="D8927" t="s">
        <v>29408</v>
      </c>
      <c r="E8927" t="s">
        <v>28455</v>
      </c>
      <c r="F8927" t="s">
        <v>25</v>
      </c>
      <c r="G8927" t="s">
        <v>29409</v>
      </c>
      <c r="H8927" t="s">
        <v>29410</v>
      </c>
    </row>
    <row r="8928" spans="1:8">
      <c r="A8928" t="n">
        <v>8930</v>
      </c>
      <c r="B8928" t="s">
        <v>8</v>
      </c>
      <c r="C8928" s="1" t="n">
        <v>41899.80711805556</v>
      </c>
      <c r="D8928" t="s">
        <v>29411</v>
      </c>
      <c r="E8928" t="s">
        <v>749</v>
      </c>
      <c r="F8928" t="s">
        <v>29412</v>
      </c>
      <c r="G8928" t="s">
        <v>29413</v>
      </c>
      <c r="H8928" t="s">
        <v>29414</v>
      </c>
    </row>
    <row r="8929" spans="1:8">
      <c r="A8929" t="n">
        <v>8931</v>
      </c>
      <c r="B8929" t="s">
        <v>8</v>
      </c>
      <c r="C8929" s="1" t="n">
        <v>42240.770625</v>
      </c>
      <c r="D8929" t="s">
        <v>29415</v>
      </c>
      <c r="E8929" t="s">
        <v>7089</v>
      </c>
      <c r="F8929" t="s">
        <v>25</v>
      </c>
      <c r="G8929" t="s">
        <v>29416</v>
      </c>
      <c r="H8929" t="s">
        <v>29417</v>
      </c>
    </row>
    <row r="8930" spans="1:8">
      <c r="A8930" t="n">
        <v>8932</v>
      </c>
      <c r="B8930" t="s">
        <v>8</v>
      </c>
      <c r="C8930" s="1" t="n">
        <v>40597.65831018519</v>
      </c>
      <c r="D8930" t="s">
        <v>29418</v>
      </c>
      <c r="E8930" t="s">
        <v>1159</v>
      </c>
      <c r="F8930" t="s">
        <v>4488</v>
      </c>
      <c r="G8930" t="s">
        <v>29419</v>
      </c>
      <c r="H8930" t="s">
        <v>29420</v>
      </c>
    </row>
    <row r="8931" spans="1:8">
      <c r="A8931" t="n">
        <v>8933</v>
      </c>
      <c r="B8931" t="s">
        <v>8</v>
      </c>
      <c r="C8931" s="1" t="n">
        <v>39764.58255787037</v>
      </c>
      <c r="D8931" t="s">
        <v>29421</v>
      </c>
      <c r="E8931" t="s">
        <v>56</v>
      </c>
      <c r="F8931" t="s">
        <v>56</v>
      </c>
      <c r="G8931" t="s">
        <v>29422</v>
      </c>
      <c r="H8931" t="s">
        <v>29423</v>
      </c>
    </row>
    <row r="8932" spans="1:8">
      <c r="A8932" t="n">
        <v>8934</v>
      </c>
      <c r="B8932" t="s">
        <v>1</v>
      </c>
      <c r="C8932" s="1" t="n">
        <v>41706.8437037037</v>
      </c>
      <c r="D8932" t="s">
        <v>29424</v>
      </c>
      <c r="E8932" t="s">
        <v>6755</v>
      </c>
      <c r="F8932" t="s">
        <v>6547</v>
      </c>
      <c r="G8932" t="s">
        <v>29425</v>
      </c>
      <c r="H8932" t="s">
        <v>29426</v>
      </c>
    </row>
    <row r="8933" spans="1:8">
      <c r="A8933" t="n">
        <v>8935</v>
      </c>
      <c r="B8933" t="s">
        <v>8</v>
      </c>
      <c r="C8933" s="1" t="n">
        <v>41945.52138888889</v>
      </c>
      <c r="D8933" t="s">
        <v>29427</v>
      </c>
      <c r="E8933" t="s">
        <v>25</v>
      </c>
      <c r="F8933" t="s">
        <v>749</v>
      </c>
      <c r="G8933" t="s">
        <v>10970</v>
      </c>
      <c r="H8933" t="s">
        <v>29428</v>
      </c>
    </row>
    <row r="8934" spans="1:8">
      <c r="A8934" t="n">
        <v>8936</v>
      </c>
      <c r="B8934" t="s">
        <v>8</v>
      </c>
      <c r="C8934" s="1" t="n">
        <v>42105.71545138889</v>
      </c>
      <c r="D8934" t="s">
        <v>29429</v>
      </c>
      <c r="E8934" t="s">
        <v>179</v>
      </c>
      <c r="F8934" t="s">
        <v>25</v>
      </c>
      <c r="G8934" t="s">
        <v>29430</v>
      </c>
      <c r="H8934" t="s">
        <v>29431</v>
      </c>
    </row>
    <row r="8935" spans="1:8">
      <c r="A8935" t="n">
        <v>8937</v>
      </c>
      <c r="B8935" t="s">
        <v>1</v>
      </c>
      <c r="C8935" s="1" t="n">
        <v>42340.85144675926</v>
      </c>
      <c r="D8935" t="s">
        <v>29432</v>
      </c>
      <c r="E8935" t="s">
        <v>2212</v>
      </c>
      <c r="F8935" t="s">
        <v>6259</v>
      </c>
      <c r="G8935" t="s">
        <v>29433</v>
      </c>
      <c r="H8935" t="s">
        <v>29434</v>
      </c>
    </row>
    <row r="8936" spans="1:8">
      <c r="A8936" t="n">
        <v>8938</v>
      </c>
      <c r="B8936" t="s">
        <v>8</v>
      </c>
      <c r="C8936" s="1" t="n">
        <v>39768.6452199074</v>
      </c>
      <c r="D8936" t="s">
        <v>29435</v>
      </c>
      <c r="E8936" t="s">
        <v>56</v>
      </c>
      <c r="F8936" t="s">
        <v>56</v>
      </c>
      <c r="G8936" t="s">
        <v>29436</v>
      </c>
      <c r="H8936" t="s">
        <v>29437</v>
      </c>
    </row>
    <row r="8937" spans="1:8">
      <c r="A8937" t="n">
        <v>8939</v>
      </c>
      <c r="B8937" t="s">
        <v>8</v>
      </c>
      <c r="C8937" s="1" t="n">
        <v>39813.66260416667</v>
      </c>
      <c r="D8937" t="s">
        <v>29438</v>
      </c>
      <c r="E8937" t="s">
        <v>1808</v>
      </c>
      <c r="F8937" t="s">
        <v>387</v>
      </c>
      <c r="G8937" t="s">
        <v>29439</v>
      </c>
      <c r="H8937" t="s">
        <v>29440</v>
      </c>
    </row>
    <row r="8938" spans="1:8">
      <c r="A8938" t="n">
        <v>8940</v>
      </c>
      <c r="B8938" t="s">
        <v>8</v>
      </c>
      <c r="C8938" s="1" t="n">
        <v>42276.80172453704</v>
      </c>
      <c r="D8938" t="s">
        <v>29441</v>
      </c>
      <c r="E8938">
        <f>?utf-8?Q?The=20Century=20Foundation?= &lt;events@tcf.org&gt;</f>
        <v/>
      </c>
      <c r="F8938" t="s">
        <v>1147</v>
      </c>
      <c r="G8938">
        <f>?utf-8?Q?TCF=20Congratulates=20Senior=20Fellow=20Barton=20Gellman=20on=20His=20Emmy=20Wins?=</f>
        <v/>
      </c>
      <c r="H8938" t="s">
        <v>29442</v>
      </c>
    </row>
    <row r="8939" spans="1:8">
      <c r="A8939" t="n">
        <v>8941</v>
      </c>
      <c r="B8939" t="s">
        <v>8</v>
      </c>
      <c r="C8939" s="1" t="n">
        <v>42054.05503472222</v>
      </c>
      <c r="D8939" t="s">
        <v>29443</v>
      </c>
      <c r="E8939" t="s">
        <v>27955</v>
      </c>
      <c r="F8939" t="s">
        <v>56</v>
      </c>
      <c r="G8939" t="s">
        <v>27956</v>
      </c>
      <c r="H8939" t="s">
        <v>29444</v>
      </c>
    </row>
    <row r="8940" spans="1:8">
      <c r="A8940" t="n">
        <v>8942</v>
      </c>
      <c r="B8940" t="s">
        <v>8</v>
      </c>
      <c r="C8940" s="1" t="n">
        <v>42070.74563657407</v>
      </c>
      <c r="D8940" t="s">
        <v>29445</v>
      </c>
      <c r="E8940" t="s">
        <v>11518</v>
      </c>
      <c r="F8940" t="s">
        <v>25</v>
      </c>
      <c r="G8940" t="s">
        <v>29446</v>
      </c>
      <c r="H8940" t="s">
        <v>29447</v>
      </c>
    </row>
    <row r="8941" spans="1:8">
      <c r="A8941" t="n">
        <v>8943</v>
      </c>
      <c r="B8941" t="s">
        <v>8</v>
      </c>
      <c r="C8941" s="1" t="n">
        <v>42415.66108796297</v>
      </c>
      <c r="D8941" t="s">
        <v>29448</v>
      </c>
      <c r="E8941" t="s">
        <v>6510</v>
      </c>
      <c r="F8941" t="s">
        <v>5084</v>
      </c>
      <c r="G8941" t="s">
        <v>29449</v>
      </c>
      <c r="H8941" t="s">
        <v>29450</v>
      </c>
    </row>
    <row r="8942" spans="1:8">
      <c r="A8942" t="n">
        <v>8944</v>
      </c>
      <c r="B8942" t="s">
        <v>8</v>
      </c>
      <c r="C8942" s="1" t="n">
        <v>41907.29166666666</v>
      </c>
      <c r="D8942" t="s">
        <v>29451</v>
      </c>
      <c r="E8942" t="s">
        <v>29452</v>
      </c>
      <c r="F8942" t="s">
        <v>4078</v>
      </c>
      <c r="G8942" t="s">
        <v>29453</v>
      </c>
      <c r="H8942" t="s">
        <v>29454</v>
      </c>
    </row>
    <row r="8943" spans="1:8">
      <c r="A8943" t="n">
        <v>8945</v>
      </c>
      <c r="B8943" t="s">
        <v>8</v>
      </c>
      <c r="C8943" s="1" t="n">
        <v>39671.73912037037</v>
      </c>
      <c r="D8943" t="s">
        <v>29455</v>
      </c>
      <c r="E8943" t="s">
        <v>5662</v>
      </c>
      <c r="F8943" t="s">
        <v>29456</v>
      </c>
      <c r="G8943" t="s">
        <v>29457</v>
      </c>
      <c r="H8943" t="s">
        <v>29458</v>
      </c>
    </row>
    <row r="8944" spans="1:8">
      <c r="A8944" t="n">
        <v>8946</v>
      </c>
      <c r="B8944" t="s">
        <v>1</v>
      </c>
      <c r="C8944" s="1" t="n">
        <v>42312.78451388889</v>
      </c>
      <c r="D8944" t="s">
        <v>29459</v>
      </c>
      <c r="E8944" t="s">
        <v>29460</v>
      </c>
      <c r="F8944" t="s">
        <v>25</v>
      </c>
      <c r="G8944" t="s">
        <v>22373</v>
      </c>
      <c r="H8944" t="s">
        <v>29461</v>
      </c>
    </row>
    <row r="8945" spans="1:8">
      <c r="A8945" t="n">
        <v>8947</v>
      </c>
      <c r="B8945" t="s">
        <v>1</v>
      </c>
      <c r="C8945" s="1" t="n">
        <v>41900.62201388889</v>
      </c>
      <c r="D8945" t="s">
        <v>29462</v>
      </c>
      <c r="E8945" t="s">
        <v>6729</v>
      </c>
      <c r="F8945" t="s">
        <v>8106</v>
      </c>
      <c r="G8945" t="s">
        <v>29463</v>
      </c>
      <c r="H8945" t="s">
        <v>29464</v>
      </c>
    </row>
    <row r="8946" spans="1:8">
      <c r="A8946" t="n">
        <v>8948</v>
      </c>
      <c r="B8946" t="s">
        <v>8</v>
      </c>
      <c r="C8946" s="1" t="n">
        <v>41404.90729166667</v>
      </c>
      <c r="D8946" t="s">
        <v>29465</v>
      </c>
      <c r="E8946" t="s">
        <v>29466</v>
      </c>
      <c r="F8946" t="s">
        <v>25</v>
      </c>
      <c r="G8946" t="s">
        <v>29467</v>
      </c>
      <c r="H8946" t="s">
        <v>29468</v>
      </c>
    </row>
    <row r="8947" spans="1:8">
      <c r="A8947" t="n">
        <v>8949</v>
      </c>
      <c r="B8947" t="s">
        <v>8</v>
      </c>
      <c r="C8947" s="1" t="n">
        <v>39755.99498842593</v>
      </c>
      <c r="D8947" t="s">
        <v>29469</v>
      </c>
      <c r="E8947" t="s">
        <v>56</v>
      </c>
      <c r="F8947" t="s">
        <v>29470</v>
      </c>
      <c r="G8947" t="s">
        <v>29471</v>
      </c>
      <c r="H8947" t="s">
        <v>29472</v>
      </c>
    </row>
    <row r="8948" spans="1:8">
      <c r="A8948" t="n">
        <v>8950</v>
      </c>
      <c r="B8948" t="s">
        <v>8</v>
      </c>
      <c r="C8948" s="1" t="n">
        <v>42100.85341435186</v>
      </c>
      <c r="D8948" t="s">
        <v>29473</v>
      </c>
      <c r="E8948" t="s">
        <v>29474</v>
      </c>
      <c r="F8948" t="s">
        <v>4012</v>
      </c>
      <c r="G8948" t="s">
        <v>29475</v>
      </c>
      <c r="H8948" t="s">
        <v>29476</v>
      </c>
    </row>
    <row r="8949" spans="1:8">
      <c r="A8949" t="n">
        <v>8951</v>
      </c>
      <c r="B8949" t="s">
        <v>8</v>
      </c>
      <c r="C8949" s="1" t="n">
        <v>39757.18577546296</v>
      </c>
      <c r="D8949" t="s">
        <v>29477</v>
      </c>
      <c r="E8949" t="s">
        <v>3355</v>
      </c>
      <c r="F8949" t="s">
        <v>56</v>
      </c>
      <c r="G8949" t="s">
        <v>8628</v>
      </c>
      <c r="H8949" t="s">
        <v>29478</v>
      </c>
    </row>
    <row r="8950" spans="1:8">
      <c r="A8950" t="n">
        <v>8952</v>
      </c>
      <c r="B8950" t="s">
        <v>8</v>
      </c>
      <c r="C8950" s="1" t="n">
        <v>38761.60059027778</v>
      </c>
      <c r="D8950" t="s">
        <v>29479</v>
      </c>
      <c r="E8950" t="s">
        <v>25</v>
      </c>
      <c r="F8950" t="s">
        <v>29480</v>
      </c>
      <c r="G8950" t="s"/>
      <c r="H8950" t="s">
        <v>29481</v>
      </c>
    </row>
    <row r="8951" spans="1:8">
      <c r="A8951" t="n">
        <v>8953</v>
      </c>
      <c r="B8951" t="s">
        <v>8</v>
      </c>
      <c r="C8951" s="1" t="n">
        <v>41862.72635416667</v>
      </c>
      <c r="D8951" t="s">
        <v>29482</v>
      </c>
      <c r="E8951" t="s">
        <v>18803</v>
      </c>
      <c r="F8951" t="s">
        <v>52</v>
      </c>
      <c r="G8951" t="s">
        <v>26931</v>
      </c>
      <c r="H8951" t="s">
        <v>29483</v>
      </c>
    </row>
    <row r="8952" spans="1:8">
      <c r="A8952" t="n">
        <v>8954</v>
      </c>
      <c r="B8952" t="s">
        <v>1</v>
      </c>
      <c r="C8952" s="1" t="n">
        <v>42372.85290509259</v>
      </c>
      <c r="D8952" t="s">
        <v>29484</v>
      </c>
      <c r="E8952" t="s">
        <v>2212</v>
      </c>
      <c r="F8952" t="s">
        <v>13226</v>
      </c>
      <c r="G8952" t="s">
        <v>29485</v>
      </c>
      <c r="H8952" t="s">
        <v>29486</v>
      </c>
    </row>
    <row r="8953" spans="1:8">
      <c r="A8953" t="n">
        <v>8955</v>
      </c>
      <c r="B8953" t="s">
        <v>1</v>
      </c>
      <c r="C8953" s="1" t="n">
        <v>42379.63990740741</v>
      </c>
      <c r="D8953" t="s">
        <v>29487</v>
      </c>
      <c r="E8953" t="s">
        <v>16031</v>
      </c>
      <c r="F8953" t="s">
        <v>348</v>
      </c>
      <c r="G8953" t="s">
        <v>29488</v>
      </c>
      <c r="H8953" t="s">
        <v>29489</v>
      </c>
    </row>
    <row r="8954" spans="1:8">
      <c r="A8954" t="n">
        <v>8956</v>
      </c>
      <c r="B8954" t="s">
        <v>8</v>
      </c>
      <c r="C8954" s="1" t="n">
        <v>42097.80837962963</v>
      </c>
      <c r="D8954" t="s">
        <v>29490</v>
      </c>
      <c r="E8954" t="s">
        <v>2099</v>
      </c>
      <c r="F8954" t="s">
        <v>25</v>
      </c>
      <c r="G8954" t="s">
        <v>29491</v>
      </c>
      <c r="H8954" t="s">
        <v>29492</v>
      </c>
    </row>
    <row r="8955" spans="1:8">
      <c r="A8955" t="n">
        <v>8957</v>
      </c>
      <c r="B8955" t="s">
        <v>8</v>
      </c>
      <c r="C8955" s="1" t="n">
        <v>42120.84677083333</v>
      </c>
      <c r="D8955" t="s">
        <v>29493</v>
      </c>
      <c r="E8955" t="s">
        <v>597</v>
      </c>
      <c r="F8955" t="s">
        <v>29494</v>
      </c>
      <c r="G8955" t="s">
        <v>29495</v>
      </c>
      <c r="H8955" t="s">
        <v>29496</v>
      </c>
    </row>
    <row r="8956" spans="1:8">
      <c r="A8956" t="n">
        <v>8958</v>
      </c>
      <c r="B8956" t="s">
        <v>8</v>
      </c>
      <c r="C8956" s="1" t="n">
        <v>41920.64899305555</v>
      </c>
      <c r="D8956" t="s">
        <v>29497</v>
      </c>
      <c r="E8956" t="s">
        <v>12271</v>
      </c>
      <c r="F8956" t="s">
        <v>52</v>
      </c>
      <c r="G8956" t="s">
        <v>29498</v>
      </c>
      <c r="H8956" t="s">
        <v>29499</v>
      </c>
    </row>
    <row r="8957" spans="1:8">
      <c r="A8957" t="n">
        <v>8959</v>
      </c>
      <c r="B8957" t="s">
        <v>8</v>
      </c>
      <c r="C8957" s="1" t="n">
        <v>41915.88679398148</v>
      </c>
      <c r="D8957" t="s">
        <v>29500</v>
      </c>
      <c r="E8957" t="s">
        <v>6736</v>
      </c>
      <c r="F8957" t="s">
        <v>4013</v>
      </c>
      <c r="G8957" t="s">
        <v>6737</v>
      </c>
      <c r="H8957" t="s">
        <v>29501</v>
      </c>
    </row>
    <row r="8958" spans="1:8">
      <c r="A8958" t="n">
        <v>8960</v>
      </c>
      <c r="B8958" t="s">
        <v>1</v>
      </c>
      <c r="C8958" s="1" t="n">
        <v>42176.12642361111</v>
      </c>
      <c r="D8958" t="s">
        <v>29502</v>
      </c>
      <c r="E8958" t="s">
        <v>8528</v>
      </c>
      <c r="F8958" t="s">
        <v>25</v>
      </c>
      <c r="G8958" t="s">
        <v>8529</v>
      </c>
      <c r="H8958" t="s">
        <v>29503</v>
      </c>
    </row>
    <row r="8959" spans="1:8">
      <c r="A8959" t="n">
        <v>8961</v>
      </c>
      <c r="B8959" t="s">
        <v>1</v>
      </c>
      <c r="C8959" s="1" t="n">
        <v>42251.9515625</v>
      </c>
      <c r="D8959" t="s">
        <v>29504</v>
      </c>
      <c r="E8959" t="s">
        <v>7313</v>
      </c>
      <c r="F8959" t="s">
        <v>25</v>
      </c>
      <c r="G8959" t="s">
        <v>29505</v>
      </c>
      <c r="H8959" t="s">
        <v>29506</v>
      </c>
    </row>
    <row r="8960" spans="1:8">
      <c r="A8960" t="n">
        <v>8962</v>
      </c>
      <c r="B8960" t="s">
        <v>8</v>
      </c>
      <c r="C8960" s="1" t="n">
        <v>42237.75201388889</v>
      </c>
      <c r="D8960" t="s">
        <v>29507</v>
      </c>
      <c r="E8960" t="s">
        <v>29508</v>
      </c>
      <c r="F8960" t="s">
        <v>25</v>
      </c>
      <c r="G8960" t="s">
        <v>5888</v>
      </c>
      <c r="H8960" t="s">
        <v>29509</v>
      </c>
    </row>
    <row r="8961" spans="1:8">
      <c r="A8961" t="n">
        <v>8963</v>
      </c>
      <c r="B8961" t="s">
        <v>8</v>
      </c>
      <c r="C8961" s="1" t="n">
        <v>39990.975625</v>
      </c>
      <c r="D8961" t="s">
        <v>29510</v>
      </c>
      <c r="E8961" t="s">
        <v>517</v>
      </c>
      <c r="F8961" t="s">
        <v>517</v>
      </c>
      <c r="G8961" t="s">
        <v>29511</v>
      </c>
      <c r="H8961" t="s">
        <v>29512</v>
      </c>
    </row>
    <row r="8962" spans="1:8">
      <c r="A8962" t="n">
        <v>8964</v>
      </c>
      <c r="B8962" t="s">
        <v>1</v>
      </c>
      <c r="C8962" s="1" t="n">
        <v>42253.85197916667</v>
      </c>
      <c r="D8962" t="s">
        <v>29513</v>
      </c>
      <c r="E8962" t="s">
        <v>348</v>
      </c>
      <c r="F8962" t="s">
        <v>4611</v>
      </c>
      <c r="G8962" t="s">
        <v>29514</v>
      </c>
      <c r="H8962" t="s">
        <v>29515</v>
      </c>
    </row>
    <row r="8963" spans="1:8">
      <c r="A8963" t="n">
        <v>8965</v>
      </c>
      <c r="B8963" t="s">
        <v>1</v>
      </c>
      <c r="C8963" s="1" t="n">
        <v>42381.04949074074</v>
      </c>
      <c r="D8963" t="s">
        <v>29516</v>
      </c>
      <c r="E8963" t="s">
        <v>16345</v>
      </c>
      <c r="F8963" t="s">
        <v>8406</v>
      </c>
      <c r="G8963" t="s">
        <v>29517</v>
      </c>
      <c r="H8963" t="s">
        <v>29518</v>
      </c>
    </row>
    <row r="8964" spans="1:8">
      <c r="A8964" t="n">
        <v>8966</v>
      </c>
      <c r="B8964" t="s">
        <v>8</v>
      </c>
      <c r="C8964" s="1" t="n">
        <v>42175.60515046296</v>
      </c>
      <c r="D8964" t="s">
        <v>29519</v>
      </c>
      <c r="E8964" t="s">
        <v>29520</v>
      </c>
      <c r="F8964" t="s">
        <v>5084</v>
      </c>
      <c r="G8964" t="s">
        <v>29521</v>
      </c>
      <c r="H8964" t="s">
        <v>29522</v>
      </c>
    </row>
    <row r="8965" spans="1:8">
      <c r="A8965" t="n">
        <v>8967</v>
      </c>
      <c r="B8965" t="s">
        <v>8</v>
      </c>
      <c r="C8965" s="1" t="n">
        <v>39610.64077546296</v>
      </c>
      <c r="D8965" t="s">
        <v>29523</v>
      </c>
      <c r="E8965" t="s">
        <v>14398</v>
      </c>
      <c r="F8965" t="s">
        <v>20</v>
      </c>
      <c r="G8965" t="s">
        <v>29524</v>
      </c>
      <c r="H8965" t="s">
        <v>29525</v>
      </c>
    </row>
    <row r="8966" spans="1:8">
      <c r="A8966" t="n">
        <v>8968</v>
      </c>
      <c r="B8966" t="s">
        <v>8</v>
      </c>
      <c r="C8966" s="1" t="n">
        <v>39679.73846064815</v>
      </c>
      <c r="D8966" t="s">
        <v>29526</v>
      </c>
      <c r="E8966" t="s">
        <v>1112</v>
      </c>
      <c r="F8966" t="s">
        <v>473</v>
      </c>
      <c r="G8966" t="s">
        <v>29527</v>
      </c>
      <c r="H8966" t="s">
        <v>29528</v>
      </c>
    </row>
    <row r="8967" spans="1:8">
      <c r="A8967" t="n">
        <v>8969</v>
      </c>
      <c r="B8967" t="s">
        <v>8</v>
      </c>
      <c r="C8967" s="1" t="n">
        <v>39705.59857638889</v>
      </c>
      <c r="D8967" t="s">
        <v>29529</v>
      </c>
      <c r="E8967" t="s">
        <v>3045</v>
      </c>
      <c r="F8967" t="s">
        <v>23427</v>
      </c>
      <c r="G8967" t="s">
        <v>29530</v>
      </c>
      <c r="H8967" t="s">
        <v>29531</v>
      </c>
    </row>
    <row r="8968" spans="1:8">
      <c r="A8968" t="n">
        <v>8970</v>
      </c>
      <c r="B8968" t="s">
        <v>8</v>
      </c>
      <c r="C8968" s="1" t="n">
        <v>39755.56298611111</v>
      </c>
      <c r="D8968" t="s">
        <v>29532</v>
      </c>
      <c r="E8968" t="s">
        <v>6543</v>
      </c>
      <c r="F8968" t="s">
        <v>376</v>
      </c>
      <c r="G8968" t="s">
        <v>29533</v>
      </c>
      <c r="H8968" t="s">
        <v>29534</v>
      </c>
    </row>
    <row r="8969" spans="1:8">
      <c r="A8969" t="n">
        <v>8971</v>
      </c>
      <c r="B8969" t="s">
        <v>8</v>
      </c>
      <c r="C8969" s="1" t="n">
        <v>42423.80349537037</v>
      </c>
      <c r="D8969" t="s">
        <v>29535</v>
      </c>
      <c r="E8969" t="s">
        <v>29536</v>
      </c>
      <c r="F8969" t="s">
        <v>56</v>
      </c>
      <c r="G8969" t="s">
        <v>29537</v>
      </c>
      <c r="H8969" t="s">
        <v>29538</v>
      </c>
    </row>
    <row r="8970" spans="1:8">
      <c r="A8970" t="n">
        <v>8972</v>
      </c>
      <c r="B8970" t="s">
        <v>8</v>
      </c>
      <c r="C8970" s="1" t="n">
        <v>42416.23842592593</v>
      </c>
      <c r="D8970" t="s">
        <v>29539</v>
      </c>
      <c r="E8970" t="s">
        <v>7254</v>
      </c>
      <c r="F8970" t="s">
        <v>23594</v>
      </c>
      <c r="G8970" t="s">
        <v>29540</v>
      </c>
      <c r="H8970" t="s">
        <v>29541</v>
      </c>
    </row>
    <row r="8971" spans="1:8">
      <c r="A8971" t="n">
        <v>8973</v>
      </c>
      <c r="B8971" t="s">
        <v>8</v>
      </c>
      <c r="C8971" s="1" t="n">
        <v>42188.58692129629</v>
      </c>
      <c r="D8971" t="s">
        <v>29542</v>
      </c>
      <c r="E8971" t="s">
        <v>331</v>
      </c>
      <c r="F8971" t="s">
        <v>30</v>
      </c>
      <c r="G8971" t="s">
        <v>29543</v>
      </c>
      <c r="H8971" t="s">
        <v>29544</v>
      </c>
    </row>
    <row r="8972" spans="1:8">
      <c r="A8972" t="n">
        <v>8974</v>
      </c>
      <c r="B8972" t="s">
        <v>1</v>
      </c>
      <c r="C8972" s="1" t="n">
        <v>41427.8547337963</v>
      </c>
      <c r="D8972" t="s">
        <v>29545</v>
      </c>
      <c r="E8972" t="s">
        <v>1159</v>
      </c>
      <c r="F8972" t="s">
        <v>29546</v>
      </c>
      <c r="G8972" t="s">
        <v>29547</v>
      </c>
      <c r="H8972" t="s">
        <v>29548</v>
      </c>
    </row>
    <row r="8973" spans="1:8">
      <c r="A8973" t="n">
        <v>8975</v>
      </c>
      <c r="B8973" t="s">
        <v>1</v>
      </c>
      <c r="C8973" s="1" t="n">
        <v>41960.10472222222</v>
      </c>
      <c r="D8973" t="s">
        <v>29549</v>
      </c>
      <c r="E8973" t="s">
        <v>6203</v>
      </c>
      <c r="F8973" t="s">
        <v>13689</v>
      </c>
      <c r="G8973" t="s">
        <v>29550</v>
      </c>
      <c r="H8973" t="s">
        <v>29551</v>
      </c>
    </row>
    <row r="8974" spans="1:8">
      <c r="A8974" t="n">
        <v>8976</v>
      </c>
      <c r="B8974" t="s">
        <v>8</v>
      </c>
      <c r="C8974" s="1" t="n">
        <v>42271.78693287037</v>
      </c>
      <c r="D8974" t="s">
        <v>29552</v>
      </c>
      <c r="E8974" t="s">
        <v>25</v>
      </c>
      <c r="F8974" t="s">
        <v>984</v>
      </c>
      <c r="G8974" t="s">
        <v>29553</v>
      </c>
      <c r="H8974" t="s">
        <v>29554</v>
      </c>
    </row>
    <row r="8975" spans="1:8">
      <c r="A8975" t="n">
        <v>8977</v>
      </c>
      <c r="B8975" t="s">
        <v>8</v>
      </c>
      <c r="C8975" s="1" t="n">
        <v>42156.79319444444</v>
      </c>
      <c r="D8975" t="s">
        <v>29555</v>
      </c>
      <c r="E8975" t="s">
        <v>10123</v>
      </c>
      <c r="F8975" t="s">
        <v>179</v>
      </c>
      <c r="G8975" t="s">
        <v>29556</v>
      </c>
      <c r="H8975" t="s">
        <v>29557</v>
      </c>
    </row>
    <row r="8976" spans="1:8">
      <c r="A8976" t="n">
        <v>8978</v>
      </c>
      <c r="B8976" t="s">
        <v>1</v>
      </c>
      <c r="C8976" s="1" t="n">
        <v>42223.09556712963</v>
      </c>
      <c r="D8976" t="s">
        <v>29558</v>
      </c>
      <c r="E8976" t="s">
        <v>29559</v>
      </c>
      <c r="F8976" t="s">
        <v>56</v>
      </c>
      <c r="G8976" t="s">
        <v>29560</v>
      </c>
      <c r="H8976" t="s">
        <v>29561</v>
      </c>
    </row>
    <row r="8977" spans="1:8">
      <c r="A8977" t="n">
        <v>8979</v>
      </c>
      <c r="B8977" t="s">
        <v>8</v>
      </c>
      <c r="C8977" s="1" t="n">
        <v>41938.62707175926</v>
      </c>
      <c r="D8977" t="s">
        <v>29562</v>
      </c>
      <c r="E8977" t="s">
        <v>29563</v>
      </c>
      <c r="F8977" t="s">
        <v>52</v>
      </c>
      <c r="G8977" t="s">
        <v>29564</v>
      </c>
      <c r="H8977" t="s">
        <v>29565</v>
      </c>
    </row>
    <row r="8978" spans="1:8">
      <c r="A8978" t="n">
        <v>8980</v>
      </c>
      <c r="B8978" t="s">
        <v>1</v>
      </c>
      <c r="C8978" s="1" t="n">
        <v>41915.96077546296</v>
      </c>
      <c r="D8978" t="s">
        <v>29566</v>
      </c>
      <c r="E8978" t="s">
        <v>6654</v>
      </c>
      <c r="F8978" t="s">
        <v>29567</v>
      </c>
      <c r="G8978" t="s">
        <v>29568</v>
      </c>
      <c r="H8978" t="s">
        <v>29569</v>
      </c>
    </row>
    <row r="8979" spans="1:8">
      <c r="A8979" t="n">
        <v>8981</v>
      </c>
      <c r="B8979" t="s">
        <v>8</v>
      </c>
      <c r="C8979" s="1" t="n">
        <v>39720.67453703703</v>
      </c>
      <c r="D8979" t="s">
        <v>29570</v>
      </c>
      <c r="E8979" t="s">
        <v>376</v>
      </c>
      <c r="F8979" t="s">
        <v>12397</v>
      </c>
      <c r="G8979" t="s">
        <v>29571</v>
      </c>
      <c r="H8979" t="s">
        <v>29572</v>
      </c>
    </row>
    <row r="8980" spans="1:8">
      <c r="A8980" t="n">
        <v>8982</v>
      </c>
      <c r="B8980" t="s">
        <v>1</v>
      </c>
      <c r="C8980" s="1" t="n">
        <v>42103.80181712963</v>
      </c>
      <c r="D8980" t="s">
        <v>29573</v>
      </c>
      <c r="E8980" t="s">
        <v>2099</v>
      </c>
      <c r="F8980" t="s">
        <v>16728</v>
      </c>
      <c r="G8980" t="s">
        <v>15152</v>
      </c>
      <c r="H8980" t="s">
        <v>29574</v>
      </c>
    </row>
    <row r="8981" spans="1:8">
      <c r="A8981" t="n">
        <v>8983</v>
      </c>
      <c r="B8981" t="s">
        <v>8</v>
      </c>
      <c r="C8981" s="1" t="n">
        <v>42348.91085648148</v>
      </c>
      <c r="D8981" t="s">
        <v>29575</v>
      </c>
      <c r="E8981" t="s">
        <v>29576</v>
      </c>
      <c r="F8981" t="s">
        <v>52</v>
      </c>
      <c r="G8981" t="s">
        <v>29577</v>
      </c>
      <c r="H8981" t="s">
        <v>29578</v>
      </c>
    </row>
    <row r="8982" spans="1:8">
      <c r="A8982" t="n">
        <v>8984</v>
      </c>
      <c r="B8982" t="s">
        <v>8</v>
      </c>
      <c r="C8982" s="1" t="n">
        <v>41930.05615740741</v>
      </c>
      <c r="D8982" t="s">
        <v>29579</v>
      </c>
      <c r="E8982" t="s">
        <v>6203</v>
      </c>
      <c r="F8982" t="s">
        <v>6529</v>
      </c>
      <c r="G8982" t="s">
        <v>9052</v>
      </c>
      <c r="H8982" t="s">
        <v>29580</v>
      </c>
    </row>
    <row r="8983" spans="1:8">
      <c r="A8983" t="n">
        <v>8985</v>
      </c>
      <c r="B8983" t="s">
        <v>8</v>
      </c>
      <c r="C8983" s="1" t="n">
        <v>39628.98626157407</v>
      </c>
      <c r="D8983" t="s">
        <v>29581</v>
      </c>
      <c r="E8983" t="s">
        <v>7518</v>
      </c>
      <c r="F8983" t="s">
        <v>29582</v>
      </c>
      <c r="G8983" t="s">
        <v>29583</v>
      </c>
      <c r="H8983" t="s">
        <v>29584</v>
      </c>
    </row>
    <row r="8984" spans="1:8">
      <c r="A8984" t="n">
        <v>8986</v>
      </c>
      <c r="B8984" t="s">
        <v>1</v>
      </c>
      <c r="C8984" s="1" t="n">
        <v>42443.77148148148</v>
      </c>
      <c r="D8984" t="s">
        <v>29585</v>
      </c>
      <c r="E8984" t="s">
        <v>5828</v>
      </c>
      <c r="F8984" t="s">
        <v>25</v>
      </c>
      <c r="G8984" t="s">
        <v>29586</v>
      </c>
      <c r="H8984" t="s">
        <v>29587</v>
      </c>
    </row>
    <row r="8985" spans="1:8">
      <c r="A8985" t="n">
        <v>8987</v>
      </c>
      <c r="B8985" t="s">
        <v>8</v>
      </c>
      <c r="C8985" s="1" t="n">
        <v>42270.75016203704</v>
      </c>
      <c r="D8985" t="s">
        <v>29588</v>
      </c>
      <c r="E8985" t="s">
        <v>8859</v>
      </c>
      <c r="F8985" t="s">
        <v>8860</v>
      </c>
      <c r="G8985" t="s">
        <v>29589</v>
      </c>
      <c r="H8985" t="s">
        <v>29590</v>
      </c>
    </row>
    <row r="8986" spans="1:8">
      <c r="A8986" t="n">
        <v>8988</v>
      </c>
      <c r="B8986" t="s">
        <v>8</v>
      </c>
      <c r="C8986" s="1" t="n">
        <v>42200.07846064815</v>
      </c>
      <c r="D8986" t="s">
        <v>29591</v>
      </c>
      <c r="E8986" t="s">
        <v>25</v>
      </c>
      <c r="F8986" t="s">
        <v>145</v>
      </c>
      <c r="G8986" t="s">
        <v>29592</v>
      </c>
      <c r="H8986" t="s">
        <v>29593</v>
      </c>
    </row>
    <row r="8987" spans="1:8">
      <c r="A8987" t="n">
        <v>8989</v>
      </c>
      <c r="B8987" t="s">
        <v>8</v>
      </c>
      <c r="C8987" s="1" t="n">
        <v>40388.6830787037</v>
      </c>
      <c r="D8987" t="s">
        <v>29594</v>
      </c>
      <c r="E8987" t="s">
        <v>29595</v>
      </c>
      <c r="F8987" t="s">
        <v>56</v>
      </c>
      <c r="G8987" t="s">
        <v>29596</v>
      </c>
      <c r="H8987" t="s">
        <v>29597</v>
      </c>
    </row>
    <row r="8988" spans="1:8">
      <c r="A8988" t="n">
        <v>8990</v>
      </c>
      <c r="B8988" t="s">
        <v>8</v>
      </c>
      <c r="C8988" s="1" t="n">
        <v>42403.89565972222</v>
      </c>
      <c r="D8988" t="s">
        <v>29598</v>
      </c>
      <c r="E8988" t="s">
        <v>739</v>
      </c>
      <c r="F8988" t="s">
        <v>1264</v>
      </c>
      <c r="G8988" t="s">
        <v>29599</v>
      </c>
      <c r="H8988" t="s">
        <v>29600</v>
      </c>
    </row>
    <row r="8989" spans="1:8">
      <c r="A8989" t="n">
        <v>8991</v>
      </c>
      <c r="B8989" t="s">
        <v>8</v>
      </c>
      <c r="C8989" s="1" t="n">
        <v>42382.73292824074</v>
      </c>
      <c r="D8989" t="s">
        <v>29601</v>
      </c>
      <c r="E8989" t="s">
        <v>15675</v>
      </c>
      <c r="F8989" t="s">
        <v>56</v>
      </c>
      <c r="G8989" t="s">
        <v>29602</v>
      </c>
      <c r="H8989" t="s">
        <v>29603</v>
      </c>
    </row>
    <row r="8990" spans="1:8">
      <c r="A8990" t="n">
        <v>8992</v>
      </c>
      <c r="B8990" t="s">
        <v>1</v>
      </c>
      <c r="C8990" s="1" t="n">
        <v>42075.52488425926</v>
      </c>
      <c r="D8990" t="s">
        <v>29604</v>
      </c>
      <c r="E8990" t="s">
        <v>48</v>
      </c>
      <c r="F8990" t="s">
        <v>25</v>
      </c>
      <c r="G8990" t="s">
        <v>29605</v>
      </c>
      <c r="H8990" t="s">
        <v>29606</v>
      </c>
    </row>
    <row r="8991" spans="1:8">
      <c r="A8991" t="n">
        <v>8993</v>
      </c>
      <c r="B8991" t="s">
        <v>8</v>
      </c>
      <c r="C8991" s="1" t="n">
        <v>42342.68172453704</v>
      </c>
      <c r="D8991" t="s">
        <v>29607</v>
      </c>
      <c r="E8991" t="s">
        <v>1624</v>
      </c>
      <c r="F8991" t="s">
        <v>1625</v>
      </c>
      <c r="G8991" t="s">
        <v>29608</v>
      </c>
      <c r="H8991" t="s">
        <v>29609</v>
      </c>
    </row>
    <row r="8992" spans="1:8">
      <c r="A8992" t="n">
        <v>8994</v>
      </c>
      <c r="B8992" t="s">
        <v>8</v>
      </c>
      <c r="C8992" s="1" t="n">
        <v>42231.94130787037</v>
      </c>
      <c r="D8992" t="s">
        <v>29610</v>
      </c>
      <c r="E8992" t="s">
        <v>29611</v>
      </c>
      <c r="F8992" t="s">
        <v>56</v>
      </c>
      <c r="G8992" t="s">
        <v>29612</v>
      </c>
      <c r="H8992" t="s">
        <v>29613</v>
      </c>
    </row>
    <row r="8993" spans="1:8">
      <c r="A8993" t="n">
        <v>8995</v>
      </c>
      <c r="B8993" t="s">
        <v>8</v>
      </c>
      <c r="C8993" s="1" t="n">
        <v>42376.84722222222</v>
      </c>
      <c r="D8993" t="s">
        <v>29614</v>
      </c>
      <c r="E8993" t="s">
        <v>26134</v>
      </c>
      <c r="F8993" t="s">
        <v>4078</v>
      </c>
      <c r="G8993" t="s">
        <v>29615</v>
      </c>
      <c r="H8993" t="s">
        <v>29616</v>
      </c>
    </row>
    <row r="8994" spans="1:8">
      <c r="A8994" t="n">
        <v>8996</v>
      </c>
      <c r="B8994" t="s">
        <v>8</v>
      </c>
      <c r="C8994" s="1" t="n">
        <v>41770.55616898148</v>
      </c>
      <c r="D8994" t="s">
        <v>29617</v>
      </c>
      <c r="E8994" t="s">
        <v>7306</v>
      </c>
      <c r="F8994" t="s">
        <v>29618</v>
      </c>
      <c r="G8994" t="s">
        <v>29619</v>
      </c>
      <c r="H8994" t="s">
        <v>29620</v>
      </c>
    </row>
    <row r="8995" spans="1:8">
      <c r="A8995" t="n">
        <v>8997</v>
      </c>
      <c r="B8995" t="s">
        <v>8</v>
      </c>
      <c r="C8995" s="1" t="n">
        <v>42015.10045138889</v>
      </c>
      <c r="D8995" t="s">
        <v>29621</v>
      </c>
      <c r="E8995" t="s">
        <v>25</v>
      </c>
      <c r="F8995" t="s">
        <v>6203</v>
      </c>
      <c r="G8995" t="s">
        <v>29622</v>
      </c>
      <c r="H8995" t="s">
        <v>29623</v>
      </c>
    </row>
    <row r="8996" spans="1:8">
      <c r="A8996" t="n">
        <v>8998</v>
      </c>
      <c r="B8996" t="s">
        <v>8</v>
      </c>
      <c r="C8996" s="1" t="n">
        <v>41990.7890625</v>
      </c>
      <c r="D8996" t="s">
        <v>29624</v>
      </c>
      <c r="E8996" t="s">
        <v>67</v>
      </c>
      <c r="F8996" t="s">
        <v>68</v>
      </c>
      <c r="G8996">
        <f>?UTF-8?Q?=E2=80=8BCorrect_The_Record_Wednesday_December_17=2C_2014_Af?=
	=?UTF-8?Q?ternoon_Roundup?=</f>
        <v/>
      </c>
      <c r="H8996" t="s">
        <v>29625</v>
      </c>
    </row>
    <row r="8997" spans="1:8">
      <c r="A8997" t="n">
        <v>8999</v>
      </c>
      <c r="B8997" t="s">
        <v>8</v>
      </c>
      <c r="C8997" s="1" t="n">
        <v>42103.82474537037</v>
      </c>
      <c r="D8997" t="s">
        <v>29626</v>
      </c>
      <c r="E8997" t="s">
        <v>14982</v>
      </c>
      <c r="F8997" t="s">
        <v>2226</v>
      </c>
      <c r="G8997" t="s"/>
      <c r="H8997" t="s">
        <v>29627</v>
      </c>
    </row>
    <row r="8998" spans="1:8">
      <c r="A8998" t="n">
        <v>9000</v>
      </c>
      <c r="B8998" t="s">
        <v>1</v>
      </c>
      <c r="C8998" s="1" t="n">
        <v>42210.56197916667</v>
      </c>
      <c r="D8998" t="s">
        <v>29628</v>
      </c>
      <c r="E8998" t="s">
        <v>262</v>
      </c>
      <c r="F8998" t="s">
        <v>132</v>
      </c>
      <c r="G8998" t="s">
        <v>17529</v>
      </c>
      <c r="H8998" t="s">
        <v>29629</v>
      </c>
    </row>
    <row r="8999" spans="1:8">
      <c r="A8999" t="n">
        <v>9001</v>
      </c>
      <c r="B8999" t="s">
        <v>8</v>
      </c>
      <c r="C8999" s="1" t="n">
        <v>42058.97869212963</v>
      </c>
      <c r="D8999" t="s">
        <v>29630</v>
      </c>
      <c r="E8999" t="s">
        <v>29631</v>
      </c>
      <c r="F8999" t="s">
        <v>11396</v>
      </c>
      <c r="G8999" t="s">
        <v>29632</v>
      </c>
      <c r="H8999" t="s">
        <v>29633</v>
      </c>
    </row>
    <row r="9000" spans="1:8">
      <c r="A9000" t="n">
        <v>9002</v>
      </c>
      <c r="B9000" t="s">
        <v>8</v>
      </c>
      <c r="C9000" s="1" t="n">
        <v>42402.17825231481</v>
      </c>
      <c r="D9000" t="s">
        <v>29634</v>
      </c>
      <c r="E9000" t="s">
        <v>29635</v>
      </c>
      <c r="F9000" t="s">
        <v>555</v>
      </c>
      <c r="G9000" t="s">
        <v>29636</v>
      </c>
      <c r="H9000" t="s">
        <v>29637</v>
      </c>
    </row>
    <row r="9001" spans="1:8">
      <c r="A9001" t="n">
        <v>9003</v>
      </c>
      <c r="B9001" t="s">
        <v>8</v>
      </c>
      <c r="C9001" s="1" t="n">
        <v>42394.94876157407</v>
      </c>
      <c r="D9001" t="s">
        <v>29638</v>
      </c>
      <c r="E9001" t="s">
        <v>7482</v>
      </c>
      <c r="F9001" t="s">
        <v>52</v>
      </c>
      <c r="G9001" t="s">
        <v>29639</v>
      </c>
      <c r="H9001" t="s">
        <v>29640</v>
      </c>
    </row>
    <row r="9002" spans="1:8">
      <c r="A9002" t="n">
        <v>9004</v>
      </c>
      <c r="B9002" t="s">
        <v>1</v>
      </c>
      <c r="C9002" s="1" t="n">
        <v>42436.80881944444</v>
      </c>
      <c r="D9002" t="s">
        <v>29641</v>
      </c>
      <c r="E9002" t="s">
        <v>7544</v>
      </c>
      <c r="F9002" t="s">
        <v>56</v>
      </c>
      <c r="G9002">
        <f>?UTF-8?B?R2V0IHRoZSBtb3N0IG91dCBvZiB5b3VyIHRyaXAgd2l0aCBIb3Q=?=
	=?UTF-8?B?IFJhdGXCriBkZWFscw==?=</f>
        <v/>
      </c>
      <c r="H9002" t="s">
        <v>29642</v>
      </c>
    </row>
    <row r="9003" spans="1:8">
      <c r="A9003" t="n">
        <v>9005</v>
      </c>
      <c r="B9003" t="s">
        <v>1</v>
      </c>
      <c r="C9003" s="1" t="n">
        <v>42412.93768518518</v>
      </c>
      <c r="D9003" t="s">
        <v>29643</v>
      </c>
      <c r="E9003" t="s">
        <v>20482</v>
      </c>
      <c r="F9003" t="s">
        <v>25</v>
      </c>
      <c r="G9003" t="s">
        <v>20483</v>
      </c>
      <c r="H9003" t="s">
        <v>29644</v>
      </c>
    </row>
    <row r="9004" spans="1:8">
      <c r="A9004" t="n">
        <v>9006</v>
      </c>
      <c r="B9004" t="s">
        <v>8</v>
      </c>
      <c r="C9004" s="1" t="n">
        <v>41762.91043981481</v>
      </c>
      <c r="D9004" t="s">
        <v>29645</v>
      </c>
      <c r="E9004" t="s">
        <v>25</v>
      </c>
      <c r="F9004" t="s">
        <v>6203</v>
      </c>
      <c r="G9004" t="s">
        <v>2859</v>
      </c>
      <c r="H9004" t="s">
        <v>29646</v>
      </c>
    </row>
    <row r="9005" spans="1:8">
      <c r="A9005" t="n">
        <v>9007</v>
      </c>
      <c r="B9005" t="s">
        <v>1</v>
      </c>
      <c r="C9005" s="1" t="n">
        <v>42036.86092592592</v>
      </c>
      <c r="D9005" t="s">
        <v>29647</v>
      </c>
      <c r="E9005" t="s">
        <v>48</v>
      </c>
      <c r="F9005" t="s">
        <v>323</v>
      </c>
      <c r="G9005" t="s">
        <v>263</v>
      </c>
      <c r="H9005" t="s">
        <v>29648</v>
      </c>
    </row>
    <row r="9006" spans="1:8">
      <c r="A9006" t="n">
        <v>9008</v>
      </c>
      <c r="B9006" t="s">
        <v>8</v>
      </c>
      <c r="C9006" s="1" t="n">
        <v>42284.20935185185</v>
      </c>
      <c r="D9006" t="s">
        <v>29649</v>
      </c>
      <c r="E9006">
        <f>?utf-8?Q?The=20Pharma=20Countdown?= &lt;knowledgesummits@gmail.com&gt;</f>
        <v/>
      </c>
      <c r="F9006" t="s">
        <v>52</v>
      </c>
      <c r="G9006">
        <f>?utf-8?Q?Last=2018=20Seats=20Left=20for=20The=204th=20Annual=20Pharma=20Legal=20And=20Compliance=20Summit=202015=2C=2016th=20October=2C=20The=20Leela=2C=20Mumbai?=</f>
        <v/>
      </c>
      <c r="H9006" t="s">
        <v>29650</v>
      </c>
    </row>
    <row r="9007" spans="1:8">
      <c r="A9007" t="n">
        <v>9009</v>
      </c>
      <c r="B9007" t="s">
        <v>8</v>
      </c>
      <c r="C9007" s="1" t="n">
        <v>40165.83672453704</v>
      </c>
      <c r="D9007" t="s">
        <v>29651</v>
      </c>
      <c r="E9007" t="s">
        <v>29652</v>
      </c>
      <c r="F9007" t="s">
        <v>25</v>
      </c>
      <c r="G9007" t="s">
        <v>29653</v>
      </c>
      <c r="H9007" t="s">
        <v>29654</v>
      </c>
    </row>
    <row r="9008" spans="1:8">
      <c r="A9008" t="n">
        <v>9010</v>
      </c>
      <c r="B9008" t="s">
        <v>8</v>
      </c>
      <c r="C9008" s="1" t="n">
        <v>42104.01334490741</v>
      </c>
      <c r="D9008" t="s">
        <v>29655</v>
      </c>
      <c r="E9008" t="s">
        <v>25</v>
      </c>
      <c r="F9008" t="s">
        <v>7419</v>
      </c>
      <c r="G9008" t="s">
        <v>29656</v>
      </c>
      <c r="H9008" t="s">
        <v>29657</v>
      </c>
    </row>
    <row r="9009" spans="1:8">
      <c r="A9009" t="n">
        <v>9011</v>
      </c>
      <c r="B9009" t="s">
        <v>8</v>
      </c>
      <c r="C9009" s="1" t="n">
        <v>39771.08391203704</v>
      </c>
      <c r="D9009" t="s">
        <v>29658</v>
      </c>
      <c r="E9009" t="s">
        <v>29659</v>
      </c>
      <c r="F9009" t="s">
        <v>29660</v>
      </c>
      <c r="G9009">
        <f>?ISO-8859-15?Q?America's=20Metropolitan=20Strategy=20*=20A=20Ne?=
 =?ISO-8859-15?Q?w=20Way=20of=20Doing=20Business?=</f>
        <v/>
      </c>
      <c r="H9009" t="s">
        <v>29661</v>
      </c>
    </row>
    <row r="9010" spans="1:8">
      <c r="A9010" t="n">
        <v>9012</v>
      </c>
      <c r="B9010" t="s">
        <v>8</v>
      </c>
      <c r="C9010" s="1" t="n">
        <v>41650.01877314815</v>
      </c>
      <c r="D9010" t="s">
        <v>29662</v>
      </c>
      <c r="E9010" t="s">
        <v>25</v>
      </c>
      <c r="F9010" t="s">
        <v>7780</v>
      </c>
      <c r="G9010" t="s">
        <v>29663</v>
      </c>
      <c r="H9010" t="s">
        <v>29664</v>
      </c>
    </row>
    <row r="9011" spans="1:8">
      <c r="A9011" t="n">
        <v>9013</v>
      </c>
      <c r="B9011" t="s">
        <v>8</v>
      </c>
      <c r="C9011" s="1" t="n">
        <v>41823.49605324074</v>
      </c>
      <c r="D9011" t="s">
        <v>29665</v>
      </c>
      <c r="E9011" t="s">
        <v>6784</v>
      </c>
      <c r="F9011" t="s">
        <v>29666</v>
      </c>
      <c r="G9011" t="s">
        <v>12423</v>
      </c>
      <c r="H9011" t="s">
        <v>29667</v>
      </c>
    </row>
    <row r="9012" spans="1:8">
      <c r="A9012" t="n">
        <v>9014</v>
      </c>
      <c r="B9012" t="s">
        <v>8</v>
      </c>
      <c r="C9012" s="1" t="n">
        <v>42275.87282407407</v>
      </c>
      <c r="D9012" t="s">
        <v>29668</v>
      </c>
      <c r="E9012" t="s">
        <v>17770</v>
      </c>
      <c r="F9012" t="s">
        <v>6619</v>
      </c>
      <c r="G9012" t="s">
        <v>29669</v>
      </c>
      <c r="H9012" t="s">
        <v>29670</v>
      </c>
    </row>
    <row r="9013" spans="1:8">
      <c r="A9013" t="n">
        <v>9015</v>
      </c>
      <c r="B9013" t="s">
        <v>8</v>
      </c>
      <c r="C9013" s="1" t="n">
        <v>40102.68952546296</v>
      </c>
      <c r="D9013" t="s">
        <v>29671</v>
      </c>
      <c r="E9013" t="s">
        <v>25487</v>
      </c>
      <c r="F9013" t="s">
        <v>56</v>
      </c>
      <c r="G9013" t="s">
        <v>29672</v>
      </c>
      <c r="H9013" t="s">
        <v>29673</v>
      </c>
    </row>
    <row r="9014" spans="1:8">
      <c r="A9014" t="n">
        <v>9016</v>
      </c>
      <c r="B9014" t="s">
        <v>8</v>
      </c>
      <c r="C9014" s="1" t="n">
        <v>42039.93135416666</v>
      </c>
      <c r="D9014" t="s">
        <v>29674</v>
      </c>
      <c r="E9014" t="s">
        <v>111</v>
      </c>
      <c r="F9014" t="s">
        <v>52</v>
      </c>
      <c r="G9014" t="s">
        <v>29675</v>
      </c>
      <c r="H9014" t="s">
        <v>29676</v>
      </c>
    </row>
    <row r="9015" spans="1:8">
      <c r="A9015" t="n">
        <v>9017</v>
      </c>
      <c r="B9015" t="s">
        <v>8</v>
      </c>
      <c r="C9015" s="1" t="n">
        <v>39724.17840277778</v>
      </c>
      <c r="D9015" t="s">
        <v>29677</v>
      </c>
      <c r="E9015" t="s">
        <v>477</v>
      </c>
      <c r="F9015" t="s">
        <v>29678</v>
      </c>
      <c r="G9015" t="s">
        <v>29679</v>
      </c>
      <c r="H9015" t="s">
        <v>29680</v>
      </c>
    </row>
    <row r="9016" spans="1:8">
      <c r="A9016" t="n">
        <v>9018</v>
      </c>
      <c r="B9016" t="s">
        <v>8</v>
      </c>
      <c r="C9016" s="1" t="n">
        <v>42347.11878472222</v>
      </c>
      <c r="D9016" t="s">
        <v>29681</v>
      </c>
      <c r="E9016" t="s">
        <v>16117</v>
      </c>
      <c r="F9016" t="s">
        <v>25</v>
      </c>
      <c r="G9016" t="s">
        <v>29682</v>
      </c>
      <c r="H9016" t="s">
        <v>29683</v>
      </c>
    </row>
    <row r="9017" spans="1:8">
      <c r="A9017" t="n">
        <v>9019</v>
      </c>
      <c r="B9017" t="s">
        <v>8</v>
      </c>
      <c r="C9017" s="1" t="n">
        <v>41326.4961574074</v>
      </c>
      <c r="D9017" t="s">
        <v>29684</v>
      </c>
      <c r="E9017" t="s">
        <v>6796</v>
      </c>
      <c r="F9017" t="s">
        <v>56</v>
      </c>
      <c r="G9017" t="s">
        <v>29685</v>
      </c>
      <c r="H9017" t="s">
        <v>29686</v>
      </c>
    </row>
    <row r="9018" spans="1:8">
      <c r="A9018" t="n">
        <v>9020</v>
      </c>
      <c r="B9018" t="s">
        <v>8</v>
      </c>
      <c r="C9018" s="1" t="n">
        <v>41604.00224537037</v>
      </c>
      <c r="D9018" t="s">
        <v>29687</v>
      </c>
      <c r="E9018" t="s">
        <v>25</v>
      </c>
      <c r="F9018" t="s">
        <v>13607</v>
      </c>
      <c r="G9018" t="s">
        <v>29688</v>
      </c>
      <c r="H9018" t="s">
        <v>29689</v>
      </c>
    </row>
    <row r="9019" spans="1:8">
      <c r="A9019" t="n">
        <v>9021</v>
      </c>
      <c r="B9019" t="s">
        <v>8</v>
      </c>
      <c r="C9019" s="1" t="n">
        <v>42209.91849537037</v>
      </c>
      <c r="D9019" t="s">
        <v>29690</v>
      </c>
      <c r="E9019" t="s">
        <v>651</v>
      </c>
      <c r="F9019" t="s">
        <v>29691</v>
      </c>
      <c r="G9019" t="s">
        <v>29692</v>
      </c>
      <c r="H9019" t="s">
        <v>29693</v>
      </c>
    </row>
    <row r="9020" spans="1:8">
      <c r="A9020" t="n">
        <v>9022</v>
      </c>
      <c r="B9020" t="s">
        <v>1</v>
      </c>
      <c r="C9020" s="1" t="n">
        <v>42328.02613425926</v>
      </c>
      <c r="D9020" t="s">
        <v>29694</v>
      </c>
      <c r="E9020" t="s">
        <v>9624</v>
      </c>
      <c r="F9020" t="s">
        <v>6554</v>
      </c>
      <c r="G9020" t="s">
        <v>29695</v>
      </c>
      <c r="H9020" t="s">
        <v>29696</v>
      </c>
    </row>
    <row r="9021" spans="1:8">
      <c r="A9021" t="n">
        <v>9023</v>
      </c>
      <c r="B9021" t="s">
        <v>8</v>
      </c>
      <c r="C9021" s="1" t="n">
        <v>41423.62447916667</v>
      </c>
      <c r="D9021" t="s">
        <v>29697</v>
      </c>
      <c r="E9021" t="s">
        <v>12136</v>
      </c>
      <c r="F9021" t="s">
        <v>56</v>
      </c>
      <c r="G9021" t="s">
        <v>29698</v>
      </c>
      <c r="H9021" t="s">
        <v>29699</v>
      </c>
    </row>
    <row r="9022" spans="1:8">
      <c r="A9022" t="n">
        <v>9024</v>
      </c>
      <c r="B9022" t="s">
        <v>8</v>
      </c>
      <c r="C9022" s="1" t="n">
        <v>39799.92666666667</v>
      </c>
      <c r="D9022" t="s">
        <v>29700</v>
      </c>
      <c r="E9022" t="s">
        <v>1808</v>
      </c>
      <c r="F9022" t="s">
        <v>29701</v>
      </c>
      <c r="G9022" t="s">
        <v>29702</v>
      </c>
      <c r="H9022" t="s">
        <v>29703</v>
      </c>
    </row>
    <row r="9023" spans="1:8">
      <c r="A9023" t="n">
        <v>9025</v>
      </c>
      <c r="B9023" t="s">
        <v>8</v>
      </c>
      <c r="C9023" s="1" t="n">
        <v>42270.87868055556</v>
      </c>
      <c r="D9023" t="s">
        <v>29704</v>
      </c>
      <c r="E9023" t="s">
        <v>29705</v>
      </c>
      <c r="F9023" t="s">
        <v>12237</v>
      </c>
      <c r="G9023" t="s">
        <v>29706</v>
      </c>
      <c r="H9023" t="s">
        <v>29707</v>
      </c>
    </row>
    <row r="9024" spans="1:8">
      <c r="A9024" t="n">
        <v>9026</v>
      </c>
      <c r="B9024" t="s">
        <v>1</v>
      </c>
      <c r="C9024" s="1" t="n">
        <v>41688.14195601852</v>
      </c>
      <c r="D9024" t="s">
        <v>29708</v>
      </c>
      <c r="E9024" t="s">
        <v>4536</v>
      </c>
      <c r="F9024" t="s">
        <v>25</v>
      </c>
      <c r="G9024" t="s">
        <v>29709</v>
      </c>
      <c r="H9024" t="s">
        <v>29710</v>
      </c>
    </row>
    <row r="9025" spans="1:8">
      <c r="A9025" t="n">
        <v>9027</v>
      </c>
      <c r="B9025" t="s">
        <v>1</v>
      </c>
      <c r="C9025" s="1" t="n">
        <v>42418.84435185185</v>
      </c>
      <c r="D9025" t="s">
        <v>29711</v>
      </c>
      <c r="E9025" t="s">
        <v>24</v>
      </c>
      <c r="F9025" t="s">
        <v>25</v>
      </c>
      <c r="G9025" t="s">
        <v>29712</v>
      </c>
      <c r="H9025" t="s">
        <v>29713</v>
      </c>
    </row>
    <row r="9026" spans="1:8">
      <c r="A9026" t="n">
        <v>9028</v>
      </c>
      <c r="B9026" t="s">
        <v>8</v>
      </c>
      <c r="C9026" s="1" t="n">
        <v>42180.01709490741</v>
      </c>
      <c r="D9026" t="s">
        <v>29714</v>
      </c>
      <c r="E9026" t="s">
        <v>29715</v>
      </c>
      <c r="F9026" t="s">
        <v>25</v>
      </c>
      <c r="G9026" t="s">
        <v>29716</v>
      </c>
      <c r="H9026" t="s">
        <v>29717</v>
      </c>
    </row>
    <row r="9027" spans="1:8">
      <c r="A9027" t="n">
        <v>9029</v>
      </c>
      <c r="B9027" t="s">
        <v>8</v>
      </c>
      <c r="C9027" s="1" t="n">
        <v>42279.7613425926</v>
      </c>
      <c r="D9027" t="s">
        <v>29718</v>
      </c>
      <c r="E9027" t="s">
        <v>18276</v>
      </c>
      <c r="F9027" t="s">
        <v>2099</v>
      </c>
      <c r="G9027" t="s">
        <v>7647</v>
      </c>
      <c r="H9027" t="s">
        <v>29719</v>
      </c>
    </row>
    <row r="9028" spans="1:8">
      <c r="A9028" t="n">
        <v>9030</v>
      </c>
      <c r="B9028" t="s">
        <v>8</v>
      </c>
      <c r="C9028" s="1" t="n">
        <v>42195.62577546296</v>
      </c>
      <c r="D9028" t="s">
        <v>29720</v>
      </c>
      <c r="E9028" t="s">
        <v>8867</v>
      </c>
      <c r="F9028" t="s">
        <v>29721</v>
      </c>
      <c r="G9028" t="s">
        <v>29722</v>
      </c>
      <c r="H9028" t="s">
        <v>29723</v>
      </c>
    </row>
    <row r="9029" spans="1:8">
      <c r="A9029" t="n">
        <v>9031</v>
      </c>
      <c r="B9029" t="s">
        <v>8</v>
      </c>
      <c r="C9029" s="1" t="n">
        <v>42179.12355324074</v>
      </c>
      <c r="D9029" t="s">
        <v>29724</v>
      </c>
      <c r="E9029" t="s">
        <v>29725</v>
      </c>
      <c r="F9029" t="s">
        <v>56</v>
      </c>
      <c r="G9029" t="s">
        <v>29726</v>
      </c>
      <c r="H9029" t="s">
        <v>29727</v>
      </c>
    </row>
    <row r="9030" spans="1:8">
      <c r="A9030" t="n">
        <v>9032</v>
      </c>
      <c r="B9030" t="s">
        <v>1</v>
      </c>
      <c r="C9030" s="1" t="n">
        <v>42116.83194444444</v>
      </c>
      <c r="D9030" t="s">
        <v>29728</v>
      </c>
      <c r="E9030" t="s">
        <v>43</v>
      </c>
      <c r="F9030" t="s">
        <v>16</v>
      </c>
      <c r="G9030" t="s">
        <v>29729</v>
      </c>
      <c r="H9030" t="s">
        <v>29730</v>
      </c>
    </row>
    <row r="9031" spans="1:8">
      <c r="A9031" t="n">
        <v>9033</v>
      </c>
      <c r="B9031" t="s">
        <v>8</v>
      </c>
      <c r="C9031" s="1" t="n">
        <v>42294.59708333333</v>
      </c>
      <c r="D9031" t="s">
        <v>29731</v>
      </c>
      <c r="E9031" t="s">
        <v>1677</v>
      </c>
      <c r="F9031" t="s">
        <v>38</v>
      </c>
      <c r="G9031" t="s">
        <v>28248</v>
      </c>
      <c r="H9031" t="s">
        <v>29732</v>
      </c>
    </row>
    <row r="9032" spans="1:8">
      <c r="A9032" t="n">
        <v>9034</v>
      </c>
      <c r="B9032" t="s">
        <v>8</v>
      </c>
      <c r="C9032" s="1" t="n">
        <v>42399.10699074074</v>
      </c>
      <c r="D9032" t="s">
        <v>29733</v>
      </c>
      <c r="E9032" t="s">
        <v>9590</v>
      </c>
      <c r="F9032" t="s">
        <v>25</v>
      </c>
      <c r="G9032" t="s">
        <v>16180</v>
      </c>
      <c r="H9032" t="s">
        <v>29734</v>
      </c>
    </row>
    <row r="9033" spans="1:8">
      <c r="A9033" t="n">
        <v>9035</v>
      </c>
      <c r="B9033" t="s">
        <v>8</v>
      </c>
      <c r="C9033" s="1" t="n">
        <v>39753.98671296296</v>
      </c>
      <c r="D9033" t="s">
        <v>29735</v>
      </c>
      <c r="E9033" t="s">
        <v>56</v>
      </c>
      <c r="F9033" t="s">
        <v>56</v>
      </c>
      <c r="G9033" t="s">
        <v>29736</v>
      </c>
      <c r="H9033" t="s">
        <v>29737</v>
      </c>
    </row>
    <row r="9034" spans="1:8">
      <c r="A9034" t="n">
        <v>9036</v>
      </c>
      <c r="B9034" t="s">
        <v>8</v>
      </c>
      <c r="C9034" s="1" t="n">
        <v>42054.03263888889</v>
      </c>
      <c r="D9034" t="s">
        <v>29738</v>
      </c>
      <c r="E9034" t="s">
        <v>26815</v>
      </c>
      <c r="F9034" t="s">
        <v>29739</v>
      </c>
      <c r="G9034" t="s">
        <v>29740</v>
      </c>
      <c r="H9034" t="s">
        <v>29741</v>
      </c>
    </row>
    <row r="9035" spans="1:8">
      <c r="A9035" t="n">
        <v>9037</v>
      </c>
      <c r="B9035" t="s">
        <v>1</v>
      </c>
      <c r="C9035" s="1" t="n">
        <v>42430.12446759259</v>
      </c>
      <c r="D9035" t="s">
        <v>29742</v>
      </c>
      <c r="E9035" t="s">
        <v>15463</v>
      </c>
      <c r="F9035" t="s">
        <v>25</v>
      </c>
      <c r="G9035" t="s">
        <v>29743</v>
      </c>
      <c r="H9035" t="s">
        <v>29744</v>
      </c>
    </row>
    <row r="9036" spans="1:8">
      <c r="A9036" t="n">
        <v>9038</v>
      </c>
      <c r="B9036" t="s">
        <v>8</v>
      </c>
      <c r="C9036" s="1" t="n">
        <v>42425.90596064815</v>
      </c>
      <c r="D9036" t="s">
        <v>29745</v>
      </c>
      <c r="E9036" t="s">
        <v>25</v>
      </c>
      <c r="F9036" t="s">
        <v>24</v>
      </c>
      <c r="G9036" t="s">
        <v>29746</v>
      </c>
      <c r="H9036" t="s">
        <v>29747</v>
      </c>
    </row>
    <row r="9037" spans="1:8">
      <c r="A9037" t="n">
        <v>9039</v>
      </c>
      <c r="B9037" t="s">
        <v>8</v>
      </c>
      <c r="C9037" s="1" t="n">
        <v>42395.1706712963</v>
      </c>
      <c r="D9037" t="s">
        <v>29748</v>
      </c>
      <c r="E9037" t="s">
        <v>6886</v>
      </c>
      <c r="F9037" t="s">
        <v>25</v>
      </c>
      <c r="G9037" t="s">
        <v>29749</v>
      </c>
      <c r="H9037" t="s">
        <v>29750</v>
      </c>
    </row>
    <row r="9038" spans="1:8">
      <c r="A9038" t="n">
        <v>9040</v>
      </c>
      <c r="B9038" t="s">
        <v>1</v>
      </c>
      <c r="C9038" s="1" t="n">
        <v>42379.61327546297</v>
      </c>
      <c r="D9038" t="s">
        <v>29751</v>
      </c>
      <c r="E9038" t="s">
        <v>348</v>
      </c>
      <c r="F9038" t="s">
        <v>16031</v>
      </c>
      <c r="G9038" t="s">
        <v>29488</v>
      </c>
      <c r="H9038" t="s">
        <v>29752</v>
      </c>
    </row>
    <row r="9039" spans="1:8">
      <c r="A9039" t="n">
        <v>9041</v>
      </c>
      <c r="B9039" t="s">
        <v>8</v>
      </c>
      <c r="C9039" s="1" t="n">
        <v>42158.84258101852</v>
      </c>
      <c r="D9039" t="s">
        <v>29753</v>
      </c>
      <c r="E9039" t="s">
        <v>29754</v>
      </c>
      <c r="F9039" t="s">
        <v>25</v>
      </c>
      <c r="G9039" t="s">
        <v>29755</v>
      </c>
      <c r="H9039" t="s">
        <v>29756</v>
      </c>
    </row>
    <row r="9040" spans="1:8">
      <c r="A9040" t="n">
        <v>9042</v>
      </c>
      <c r="B9040" t="s">
        <v>8</v>
      </c>
      <c r="C9040" s="1" t="n">
        <v>39587.70496527778</v>
      </c>
      <c r="D9040" t="s">
        <v>29757</v>
      </c>
      <c r="E9040" t="s">
        <v>10153</v>
      </c>
      <c r="F9040" t="s">
        <v>29758</v>
      </c>
      <c r="G9040" t="s">
        <v>29759</v>
      </c>
      <c r="H9040" t="s">
        <v>29760</v>
      </c>
    </row>
    <row r="9041" spans="1:8">
      <c r="A9041" t="n">
        <v>9043</v>
      </c>
      <c r="B9041" t="s">
        <v>8</v>
      </c>
      <c r="C9041" s="1" t="n">
        <v>41167.85792824074</v>
      </c>
      <c r="D9041" t="s">
        <v>29761</v>
      </c>
      <c r="E9041" t="s">
        <v>3574</v>
      </c>
      <c r="F9041" t="s">
        <v>25</v>
      </c>
      <c r="G9041" t="s">
        <v>29762</v>
      </c>
      <c r="H9041" t="s">
        <v>29763</v>
      </c>
    </row>
    <row r="9042" spans="1:8">
      <c r="A9042" t="n">
        <v>9044</v>
      </c>
      <c r="B9042" t="s">
        <v>8</v>
      </c>
      <c r="C9042" s="1" t="n">
        <v>41728.01896990741</v>
      </c>
      <c r="D9042" t="s">
        <v>29764</v>
      </c>
      <c r="E9042" t="s">
        <v>25</v>
      </c>
      <c r="F9042" t="s">
        <v>7115</v>
      </c>
      <c r="G9042" t="s">
        <v>29765</v>
      </c>
      <c r="H9042" t="s">
        <v>29766</v>
      </c>
    </row>
    <row r="9043" spans="1:8">
      <c r="A9043" t="n">
        <v>9045</v>
      </c>
      <c r="B9043" t="s">
        <v>1</v>
      </c>
      <c r="C9043" s="1" t="n">
        <v>42262.03465277778</v>
      </c>
      <c r="D9043" t="s">
        <v>29767</v>
      </c>
      <c r="E9043" t="s">
        <v>8221</v>
      </c>
      <c r="F9043" t="s">
        <v>29768</v>
      </c>
      <c r="G9043" t="s">
        <v>29769</v>
      </c>
      <c r="H9043" t="s">
        <v>29770</v>
      </c>
    </row>
    <row r="9044" spans="1:8">
      <c r="A9044" t="n">
        <v>9046</v>
      </c>
      <c r="B9044" t="s">
        <v>8</v>
      </c>
      <c r="C9044" s="1" t="n">
        <v>42219.79170138889</v>
      </c>
      <c r="D9044" t="s">
        <v>29771</v>
      </c>
      <c r="E9044" t="s">
        <v>25</v>
      </c>
      <c r="F9044" t="s">
        <v>24</v>
      </c>
      <c r="G9044" t="s">
        <v>29772</v>
      </c>
      <c r="H9044" t="s">
        <v>29773</v>
      </c>
    </row>
    <row r="9045" spans="1:8">
      <c r="A9045" t="n">
        <v>9047</v>
      </c>
      <c r="B9045" t="s">
        <v>8</v>
      </c>
      <c r="C9045" s="1" t="n">
        <v>41884.68309027778</v>
      </c>
      <c r="D9045" t="s">
        <v>29774</v>
      </c>
      <c r="E9045" t="s">
        <v>14373</v>
      </c>
      <c r="F9045" t="s">
        <v>52</v>
      </c>
      <c r="G9045">
        <f>?utf-8?B?SSBrbmV3IGl0IHdvdWxkbuKAmXQgYmUgZWFzeQ==?=</f>
        <v/>
      </c>
      <c r="H9045" t="s">
        <v>29775</v>
      </c>
    </row>
    <row r="9046" spans="1:8">
      <c r="A9046" t="n">
        <v>9048</v>
      </c>
      <c r="B9046" t="s">
        <v>8</v>
      </c>
      <c r="C9046" s="1" t="n">
        <v>42371.91422453704</v>
      </c>
      <c r="D9046" t="s">
        <v>29776</v>
      </c>
      <c r="E9046" t="s">
        <v>25</v>
      </c>
      <c r="F9046" t="s">
        <v>29777</v>
      </c>
      <c r="G9046" t="s">
        <v>13827</v>
      </c>
      <c r="H9046" t="s">
        <v>29778</v>
      </c>
    </row>
    <row r="9047" spans="1:8">
      <c r="A9047" t="n">
        <v>9049</v>
      </c>
      <c r="B9047" t="s">
        <v>8</v>
      </c>
      <c r="C9047" s="1" t="n">
        <v>41215.76564814815</v>
      </c>
      <c r="D9047" t="s">
        <v>29779</v>
      </c>
      <c r="E9047" t="s">
        <v>9576</v>
      </c>
      <c r="F9047" t="s">
        <v>25</v>
      </c>
      <c r="G9047" t="s">
        <v>29780</v>
      </c>
      <c r="H9047" t="s">
        <v>29781</v>
      </c>
    </row>
    <row r="9048" spans="1:8">
      <c r="A9048" t="n">
        <v>9050</v>
      </c>
      <c r="B9048" t="s">
        <v>8</v>
      </c>
      <c r="C9048" s="1" t="n">
        <v>39493.86541666667</v>
      </c>
      <c r="D9048" t="s">
        <v>29782</v>
      </c>
      <c r="E9048" t="s">
        <v>376</v>
      </c>
      <c r="F9048" t="s">
        <v>14284</v>
      </c>
      <c r="G9048" t="s">
        <v>5888</v>
      </c>
      <c r="H9048" t="s">
        <v>29783</v>
      </c>
    </row>
    <row r="9049" spans="1:8">
      <c r="A9049" t="n">
        <v>9051</v>
      </c>
      <c r="B9049" t="s">
        <v>8</v>
      </c>
      <c r="C9049" s="1" t="n">
        <v>41872.51039351852</v>
      </c>
      <c r="D9049" t="s">
        <v>29784</v>
      </c>
      <c r="E9049" t="s">
        <v>1009</v>
      </c>
      <c r="F9049" t="s">
        <v>8284</v>
      </c>
      <c r="G9049" t="s">
        <v>29785</v>
      </c>
      <c r="H9049" t="s">
        <v>29786</v>
      </c>
    </row>
    <row r="9050" spans="1:8">
      <c r="A9050" t="n">
        <v>9052</v>
      </c>
      <c r="B9050" t="s">
        <v>8</v>
      </c>
      <c r="C9050" s="1" t="n">
        <v>42083.7852199074</v>
      </c>
      <c r="D9050" t="s">
        <v>29787</v>
      </c>
      <c r="E9050" t="s">
        <v>25</v>
      </c>
      <c r="F9050" t="s">
        <v>7419</v>
      </c>
      <c r="G9050" t="s">
        <v>29788</v>
      </c>
      <c r="H9050" t="s">
        <v>29789</v>
      </c>
    </row>
    <row r="9051" spans="1:8">
      <c r="A9051" t="n">
        <v>9053</v>
      </c>
      <c r="B9051" t="s">
        <v>8</v>
      </c>
      <c r="C9051" s="1" t="n">
        <v>42253.94349537037</v>
      </c>
      <c r="D9051" t="s">
        <v>29790</v>
      </c>
      <c r="E9051" t="s">
        <v>140</v>
      </c>
      <c r="F9051" t="s">
        <v>29791</v>
      </c>
      <c r="G9051" t="s">
        <v>29792</v>
      </c>
      <c r="H9051" t="s">
        <v>29793</v>
      </c>
    </row>
    <row r="9052" spans="1:8">
      <c r="A9052" t="n">
        <v>9054</v>
      </c>
      <c r="B9052" t="s">
        <v>1</v>
      </c>
      <c r="C9052" s="1" t="n">
        <v>42260.89208333333</v>
      </c>
      <c r="D9052" t="s">
        <v>29794</v>
      </c>
      <c r="E9052" t="s">
        <v>6259</v>
      </c>
      <c r="F9052" t="s">
        <v>381</v>
      </c>
      <c r="G9052" t="s">
        <v>24655</v>
      </c>
      <c r="H9052" t="s">
        <v>29795</v>
      </c>
    </row>
    <row r="9053" spans="1:8">
      <c r="A9053" t="n">
        <v>9055</v>
      </c>
      <c r="B9053" t="s">
        <v>8</v>
      </c>
      <c r="C9053" s="1" t="n">
        <v>41909.04793981482</v>
      </c>
      <c r="D9053" t="s">
        <v>29796</v>
      </c>
      <c r="E9053" t="s">
        <v>29797</v>
      </c>
      <c r="F9053" t="s">
        <v>52</v>
      </c>
      <c r="G9053" t="s">
        <v>29798</v>
      </c>
      <c r="H9053" t="s">
        <v>29799</v>
      </c>
    </row>
    <row r="9054" spans="1:8">
      <c r="A9054" t="n">
        <v>9056</v>
      </c>
      <c r="B9054" t="s">
        <v>1</v>
      </c>
      <c r="C9054" s="1" t="n">
        <v>42137.89269675926</v>
      </c>
      <c r="D9054" t="s">
        <v>29800</v>
      </c>
      <c r="E9054" t="s">
        <v>6729</v>
      </c>
      <c r="F9054" t="s">
        <v>8106</v>
      </c>
      <c r="G9054" t="s">
        <v>29801</v>
      </c>
      <c r="H9054" t="s">
        <v>29802</v>
      </c>
    </row>
    <row r="9055" spans="1:8">
      <c r="A9055" t="n">
        <v>9057</v>
      </c>
      <c r="B9055" t="s">
        <v>8</v>
      </c>
      <c r="C9055" s="1" t="n">
        <v>42130.70866898148</v>
      </c>
      <c r="D9055" t="s">
        <v>29803</v>
      </c>
      <c r="E9055" t="s">
        <v>24</v>
      </c>
      <c r="F9055" t="s">
        <v>25</v>
      </c>
      <c r="G9055" t="s">
        <v>29804</v>
      </c>
      <c r="H9055" t="s">
        <v>29805</v>
      </c>
    </row>
    <row r="9056" spans="1:8">
      <c r="A9056" t="n">
        <v>9058</v>
      </c>
      <c r="B9056" t="s">
        <v>8</v>
      </c>
      <c r="C9056" s="1" t="n">
        <v>42289.05032407407</v>
      </c>
      <c r="D9056" t="s">
        <v>29806</v>
      </c>
      <c r="E9056" t="s">
        <v>25</v>
      </c>
      <c r="F9056" t="s">
        <v>6554</v>
      </c>
      <c r="G9056" t="s">
        <v>29807</v>
      </c>
      <c r="H9056" t="s">
        <v>29808</v>
      </c>
    </row>
    <row r="9057" spans="1:8">
      <c r="A9057" t="n">
        <v>9059</v>
      </c>
      <c r="B9057" t="s">
        <v>1</v>
      </c>
      <c r="C9057" s="1" t="n">
        <v>42161.7858912037</v>
      </c>
      <c r="D9057" t="s">
        <v>29809</v>
      </c>
      <c r="E9057" t="s">
        <v>651</v>
      </c>
      <c r="F9057" t="s">
        <v>29810</v>
      </c>
      <c r="G9057" t="s">
        <v>29811</v>
      </c>
      <c r="H9057" t="s">
        <v>29812</v>
      </c>
    </row>
    <row r="9058" spans="1:8">
      <c r="A9058" t="n">
        <v>9060</v>
      </c>
      <c r="B9058" t="s">
        <v>8</v>
      </c>
      <c r="C9058" s="1" t="n">
        <v>42425.98274305555</v>
      </c>
      <c r="D9058" t="s">
        <v>29813</v>
      </c>
      <c r="E9058" t="s">
        <v>8743</v>
      </c>
      <c r="F9058" t="s">
        <v>56</v>
      </c>
      <c r="G9058" t="s">
        <v>29814</v>
      </c>
      <c r="H9058" t="s">
        <v>29815</v>
      </c>
    </row>
    <row r="9059" spans="1:8">
      <c r="A9059" t="n">
        <v>9061</v>
      </c>
      <c r="B9059" t="s">
        <v>8</v>
      </c>
      <c r="C9059" s="1" t="n">
        <v>42050.63605324074</v>
      </c>
      <c r="D9059" t="s">
        <v>29816</v>
      </c>
      <c r="E9059" t="s">
        <v>8014</v>
      </c>
      <c r="F9059" t="s">
        <v>25</v>
      </c>
      <c r="G9059" t="s">
        <v>29817</v>
      </c>
      <c r="H9059" t="s">
        <v>29818</v>
      </c>
    </row>
    <row r="9060" spans="1:8">
      <c r="A9060" t="n">
        <v>9062</v>
      </c>
      <c r="B9060" t="s">
        <v>8</v>
      </c>
      <c r="C9060" s="1" t="n">
        <v>41907.88165509259</v>
      </c>
      <c r="D9060" t="s">
        <v>29819</v>
      </c>
      <c r="E9060" t="s">
        <v>28215</v>
      </c>
      <c r="F9060" t="s">
        <v>4078</v>
      </c>
      <c r="G9060" t="s">
        <v>29820</v>
      </c>
      <c r="H9060" t="s">
        <v>29821</v>
      </c>
    </row>
    <row r="9061" spans="1:8">
      <c r="A9061" t="n">
        <v>9063</v>
      </c>
      <c r="B9061" t="s">
        <v>1</v>
      </c>
      <c r="C9061" s="1" t="n">
        <v>42323.77398148148</v>
      </c>
      <c r="D9061" t="s">
        <v>29822</v>
      </c>
      <c r="E9061" t="s">
        <v>146</v>
      </c>
      <c r="F9061" t="s">
        <v>25</v>
      </c>
      <c r="G9061" t="s">
        <v>29823</v>
      </c>
      <c r="H9061" t="s">
        <v>29824</v>
      </c>
    </row>
    <row r="9062" spans="1:8">
      <c r="A9062" t="n">
        <v>9064</v>
      </c>
      <c r="B9062" t="s">
        <v>8</v>
      </c>
      <c r="C9062" s="1" t="n">
        <v>42339.77927083334</v>
      </c>
      <c r="D9062" t="s">
        <v>29825</v>
      </c>
      <c r="E9062" t="s">
        <v>6073</v>
      </c>
      <c r="F9062" t="s">
        <v>56</v>
      </c>
      <c r="G9062">
        <f>?utf-8?Q?POLL: =E2=98=91YES =E2=98=92NO =E2=86=92 Corporate money
 FLOODS elections (please respond)?=</f>
        <v/>
      </c>
      <c r="H9062" t="s">
        <v>29826</v>
      </c>
    </row>
    <row r="9063" spans="1:8">
      <c r="A9063" t="n">
        <v>9065</v>
      </c>
      <c r="B9063" t="s">
        <v>8</v>
      </c>
      <c r="C9063" s="1" t="n">
        <v>40697.56068287037</v>
      </c>
      <c r="D9063" t="s">
        <v>29827</v>
      </c>
      <c r="E9063" t="s">
        <v>7006</v>
      </c>
      <c r="F9063" t="s">
        <v>56</v>
      </c>
      <c r="G9063" t="s">
        <v>29828</v>
      </c>
      <c r="H9063" t="s">
        <v>29829</v>
      </c>
    </row>
    <row r="9064" spans="1:8">
      <c r="A9064" t="n">
        <v>9066</v>
      </c>
      <c r="B9064" t="s">
        <v>8</v>
      </c>
      <c r="C9064" s="1" t="n">
        <v>41977.85979166667</v>
      </c>
      <c r="D9064" t="s">
        <v>29830</v>
      </c>
      <c r="E9064" t="s">
        <v>749</v>
      </c>
      <c r="F9064" t="s">
        <v>29831</v>
      </c>
      <c r="G9064" t="s">
        <v>29832</v>
      </c>
      <c r="H9064" t="s">
        <v>29833</v>
      </c>
    </row>
    <row r="9065" spans="1:8">
      <c r="A9065" t="n">
        <v>9067</v>
      </c>
      <c r="B9065" t="s">
        <v>8</v>
      </c>
      <c r="C9065" s="1" t="n">
        <v>42101.12505787037</v>
      </c>
      <c r="D9065" t="s">
        <v>29834</v>
      </c>
      <c r="E9065" t="s">
        <v>25</v>
      </c>
      <c r="F9065" t="s">
        <v>19431</v>
      </c>
      <c r="G9065" t="s">
        <v>29835</v>
      </c>
      <c r="H9065" t="s">
        <v>29836</v>
      </c>
    </row>
    <row r="9066" spans="1:8">
      <c r="A9066" t="n">
        <v>9068</v>
      </c>
      <c r="B9066" t="s">
        <v>8</v>
      </c>
      <c r="C9066" s="1" t="n">
        <v>39796.15894675926</v>
      </c>
      <c r="D9066" t="s">
        <v>29837</v>
      </c>
      <c r="E9066" t="s">
        <v>1808</v>
      </c>
      <c r="F9066" t="s">
        <v>29838</v>
      </c>
      <c r="G9066" t="s">
        <v>29839</v>
      </c>
      <c r="H9066" t="s">
        <v>29840</v>
      </c>
    </row>
    <row r="9067" spans="1:8">
      <c r="A9067" t="n">
        <v>9069</v>
      </c>
      <c r="B9067" t="s">
        <v>8</v>
      </c>
      <c r="C9067" s="1" t="n">
        <v>41326.83356481481</v>
      </c>
      <c r="D9067" t="s">
        <v>29841</v>
      </c>
      <c r="E9067" t="s">
        <v>29842</v>
      </c>
      <c r="F9067" t="s">
        <v>56</v>
      </c>
      <c r="G9067" t="s">
        <v>29843</v>
      </c>
      <c r="H9067" t="s">
        <v>29844</v>
      </c>
    </row>
    <row r="9068" spans="1:8">
      <c r="A9068" t="n">
        <v>9070</v>
      </c>
      <c r="B9068" t="s">
        <v>8</v>
      </c>
      <c r="C9068" s="1" t="n">
        <v>42107.12561342592</v>
      </c>
      <c r="D9068" t="s">
        <v>29845</v>
      </c>
      <c r="E9068" t="s">
        <v>25</v>
      </c>
      <c r="F9068" t="s">
        <v>29846</v>
      </c>
      <c r="G9068" t="s">
        <v>18442</v>
      </c>
      <c r="H9068" t="s">
        <v>29847</v>
      </c>
    </row>
    <row r="9069" spans="1:8">
      <c r="A9069" t="n">
        <v>9071</v>
      </c>
      <c r="B9069" t="s">
        <v>8</v>
      </c>
      <c r="C9069" s="1" t="n">
        <v>42155.54740740741</v>
      </c>
      <c r="D9069" t="s">
        <v>29848</v>
      </c>
      <c r="E9069" t="s">
        <v>25</v>
      </c>
      <c r="F9069" t="s">
        <v>24</v>
      </c>
      <c r="G9069" t="s">
        <v>29849</v>
      </c>
      <c r="H9069" t="s">
        <v>29850</v>
      </c>
    </row>
    <row r="9070" spans="1:8">
      <c r="A9070" t="n">
        <v>9072</v>
      </c>
      <c r="B9070" t="s">
        <v>8</v>
      </c>
      <c r="C9070" s="1" t="n">
        <v>42067.19467592592</v>
      </c>
      <c r="D9070" t="s">
        <v>29851</v>
      </c>
      <c r="E9070" t="s">
        <v>179</v>
      </c>
      <c r="F9070" t="s">
        <v>25</v>
      </c>
      <c r="G9070" t="s">
        <v>29852</v>
      </c>
      <c r="H9070" t="s">
        <v>29853</v>
      </c>
    </row>
    <row r="9071" spans="1:8">
      <c r="A9071" t="n">
        <v>9073</v>
      </c>
      <c r="B9071" t="s">
        <v>1</v>
      </c>
      <c r="C9071" s="1" t="n">
        <v>41877.4180787037</v>
      </c>
      <c r="D9071" t="s">
        <v>29854</v>
      </c>
      <c r="E9071" t="s">
        <v>6796</v>
      </c>
      <c r="F9071" t="s">
        <v>56</v>
      </c>
      <c r="G9071" t="s">
        <v>29855</v>
      </c>
      <c r="H9071" t="s">
        <v>29856</v>
      </c>
    </row>
    <row r="9072" spans="1:8">
      <c r="A9072" t="n">
        <v>9074</v>
      </c>
      <c r="B9072" t="s">
        <v>1</v>
      </c>
      <c r="C9072" s="1" t="n">
        <v>42278.96760416667</v>
      </c>
      <c r="D9072" t="s">
        <v>29857</v>
      </c>
      <c r="E9072" t="s">
        <v>651</v>
      </c>
      <c r="F9072" t="s">
        <v>29858</v>
      </c>
      <c r="G9072" t="s">
        <v>29859</v>
      </c>
      <c r="H9072" t="s">
        <v>29860</v>
      </c>
    </row>
    <row r="9073" spans="1:8">
      <c r="A9073" t="n">
        <v>9075</v>
      </c>
      <c r="B9073" t="s">
        <v>8</v>
      </c>
      <c r="C9073" s="1" t="n">
        <v>42193.91392361111</v>
      </c>
      <c r="D9073" t="s">
        <v>29861</v>
      </c>
      <c r="E9073" t="s">
        <v>8203</v>
      </c>
      <c r="F9073" t="s">
        <v>2394</v>
      </c>
      <c r="G9073" t="s">
        <v>29862</v>
      </c>
      <c r="H9073" t="s">
        <v>29863</v>
      </c>
    </row>
    <row r="9074" spans="1:8">
      <c r="A9074" t="n">
        <v>9076</v>
      </c>
      <c r="B9074" t="s">
        <v>8</v>
      </c>
      <c r="C9074" s="1" t="n">
        <v>39715.41039351852</v>
      </c>
      <c r="D9074" t="s">
        <v>29864</v>
      </c>
      <c r="E9074" t="s">
        <v>376</v>
      </c>
      <c r="F9074" t="s">
        <v>6975</v>
      </c>
      <c r="G9074" t="s">
        <v>5888</v>
      </c>
      <c r="H9074" t="s">
        <v>29865</v>
      </c>
    </row>
    <row r="9075" spans="1:8">
      <c r="A9075" t="n">
        <v>9077</v>
      </c>
      <c r="B9075" t="s">
        <v>8</v>
      </c>
      <c r="C9075" s="1" t="n">
        <v>42100.83135416666</v>
      </c>
      <c r="D9075" t="s">
        <v>29866</v>
      </c>
      <c r="E9075" t="s">
        <v>29867</v>
      </c>
      <c r="F9075" t="s">
        <v>25</v>
      </c>
      <c r="G9075" t="s">
        <v>23875</v>
      </c>
      <c r="H9075" t="s">
        <v>29868</v>
      </c>
    </row>
    <row r="9076" spans="1:8">
      <c r="A9076" t="n">
        <v>9078</v>
      </c>
      <c r="B9076" t="s">
        <v>8</v>
      </c>
      <c r="C9076" s="1" t="n">
        <v>42401.20048611111</v>
      </c>
      <c r="D9076" t="s">
        <v>29869</v>
      </c>
      <c r="E9076" t="s">
        <v>29870</v>
      </c>
      <c r="F9076" t="s">
        <v>25</v>
      </c>
      <c r="G9076" t="s">
        <v>29871</v>
      </c>
      <c r="H9076" t="s">
        <v>29872</v>
      </c>
    </row>
    <row r="9077" spans="1:8">
      <c r="A9077" t="n">
        <v>9079</v>
      </c>
      <c r="B9077" t="s">
        <v>1</v>
      </c>
      <c r="C9077" s="1" t="n">
        <v>42190.76532407408</v>
      </c>
      <c r="D9077" t="s">
        <v>29873</v>
      </c>
      <c r="E9077" t="s">
        <v>146</v>
      </c>
      <c r="F9077" t="s">
        <v>25</v>
      </c>
      <c r="G9077" t="s">
        <v>22154</v>
      </c>
      <c r="H9077" t="s">
        <v>29874</v>
      </c>
    </row>
    <row r="9078" spans="1:8">
      <c r="A9078" t="n">
        <v>9080</v>
      </c>
      <c r="B9078" t="s">
        <v>8</v>
      </c>
      <c r="C9078" s="1" t="n">
        <v>41991.04332175926</v>
      </c>
      <c r="D9078" t="s">
        <v>29875</v>
      </c>
      <c r="E9078" t="s">
        <v>319</v>
      </c>
      <c r="F9078" t="s">
        <v>25</v>
      </c>
      <c r="G9078" t="s">
        <v>22409</v>
      </c>
      <c r="H9078" t="s">
        <v>29876</v>
      </c>
    </row>
    <row r="9079" spans="1:8">
      <c r="A9079" t="n">
        <v>9081</v>
      </c>
      <c r="B9079" t="s">
        <v>8</v>
      </c>
      <c r="C9079" s="1" t="n">
        <v>42272.13178240741</v>
      </c>
      <c r="D9079" t="s">
        <v>29877</v>
      </c>
      <c r="E9079" t="s">
        <v>179</v>
      </c>
      <c r="F9079" t="s">
        <v>25</v>
      </c>
      <c r="G9079" t="s">
        <v>29878</v>
      </c>
      <c r="H9079" t="s">
        <v>29879</v>
      </c>
    </row>
    <row r="9080" spans="1:8">
      <c r="A9080" t="n">
        <v>9082</v>
      </c>
      <c r="B9080" t="s">
        <v>8</v>
      </c>
      <c r="C9080" s="1" t="n">
        <v>42234.70366898148</v>
      </c>
      <c r="D9080" t="s">
        <v>29880</v>
      </c>
      <c r="E9080" t="s">
        <v>29881</v>
      </c>
      <c r="F9080" t="s">
        <v>6700</v>
      </c>
      <c r="G9080" t="s">
        <v>29882</v>
      </c>
      <c r="H9080" t="s">
        <v>29883</v>
      </c>
    </row>
    <row r="9081" spans="1:8">
      <c r="A9081" t="n">
        <v>9083</v>
      </c>
      <c r="B9081" t="s">
        <v>8</v>
      </c>
      <c r="C9081" s="1" t="n">
        <v>42326.01590277778</v>
      </c>
      <c r="D9081" t="s">
        <v>29884</v>
      </c>
      <c r="E9081" t="s">
        <v>1677</v>
      </c>
      <c r="F9081" t="s">
        <v>29885</v>
      </c>
      <c r="G9081" t="s">
        <v>29886</v>
      </c>
      <c r="H9081" t="s">
        <v>29887</v>
      </c>
    </row>
    <row r="9082" spans="1:8">
      <c r="A9082" t="n">
        <v>9084</v>
      </c>
      <c r="B9082" t="s">
        <v>8</v>
      </c>
      <c r="C9082" s="1" t="n">
        <v>42192.04203703703</v>
      </c>
      <c r="D9082" t="s">
        <v>29888</v>
      </c>
      <c r="E9082" t="s">
        <v>323</v>
      </c>
      <c r="F9082" t="s">
        <v>29889</v>
      </c>
      <c r="G9082" t="s">
        <v>29890</v>
      </c>
      <c r="H9082" t="s">
        <v>29891</v>
      </c>
    </row>
    <row r="9083" spans="1:8">
      <c r="A9083" t="n">
        <v>9085</v>
      </c>
      <c r="B9083" t="s">
        <v>8</v>
      </c>
      <c r="C9083" s="1" t="n">
        <v>42389.06005787037</v>
      </c>
      <c r="D9083" t="s">
        <v>29892</v>
      </c>
      <c r="E9083" t="s">
        <v>29893</v>
      </c>
      <c r="F9083" t="s">
        <v>555</v>
      </c>
      <c r="G9083" t="s">
        <v>29894</v>
      </c>
      <c r="H9083" t="s">
        <v>29895</v>
      </c>
    </row>
    <row r="9084" spans="1:8">
      <c r="A9084" t="n">
        <v>9086</v>
      </c>
      <c r="B9084" t="s">
        <v>8</v>
      </c>
      <c r="C9084" s="1" t="n">
        <v>39612.626875</v>
      </c>
      <c r="D9084" t="s">
        <v>29896</v>
      </c>
      <c r="E9084" t="s">
        <v>29897</v>
      </c>
      <c r="F9084" t="s">
        <v>20</v>
      </c>
      <c r="G9084" t="s">
        <v>29898</v>
      </c>
      <c r="H9084" t="s">
        <v>29899</v>
      </c>
    </row>
    <row r="9085" spans="1:8">
      <c r="A9085" t="n">
        <v>9087</v>
      </c>
      <c r="B9085" t="s">
        <v>8</v>
      </c>
      <c r="C9085" s="1" t="n">
        <v>42083.08321759259</v>
      </c>
      <c r="D9085" t="s">
        <v>29900</v>
      </c>
      <c r="E9085" t="s">
        <v>25</v>
      </c>
      <c r="F9085" t="s">
        <v>8361</v>
      </c>
      <c r="G9085" t="s">
        <v>29901</v>
      </c>
      <c r="H9085" t="s">
        <v>29902</v>
      </c>
    </row>
    <row r="9086" spans="1:8">
      <c r="A9086" t="n">
        <v>9088</v>
      </c>
      <c r="B9086" t="s">
        <v>8</v>
      </c>
      <c r="C9086" s="1" t="n">
        <v>40920.89706018518</v>
      </c>
      <c r="D9086" t="s">
        <v>29903</v>
      </c>
      <c r="E9086" t="s">
        <v>14974</v>
      </c>
      <c r="F9086" t="s">
        <v>29904</v>
      </c>
      <c r="G9086" t="s">
        <v>29905</v>
      </c>
      <c r="H9086" t="s">
        <v>29906</v>
      </c>
    </row>
    <row r="9087" spans="1:8">
      <c r="A9087" t="n">
        <v>9089</v>
      </c>
      <c r="B9087" t="s">
        <v>8</v>
      </c>
      <c r="C9087" s="1" t="n">
        <v>42357.05094907407</v>
      </c>
      <c r="D9087" t="s">
        <v>29907</v>
      </c>
      <c r="E9087" t="s">
        <v>3508</v>
      </c>
      <c r="F9087" t="s">
        <v>29908</v>
      </c>
      <c r="G9087" t="s">
        <v>29909</v>
      </c>
      <c r="H9087" t="s">
        <v>29910</v>
      </c>
    </row>
    <row r="9088" spans="1:8">
      <c r="A9088" t="n">
        <v>9090</v>
      </c>
      <c r="B9088" t="s">
        <v>1</v>
      </c>
      <c r="C9088" s="1" t="n">
        <v>41859.63392361111</v>
      </c>
      <c r="D9088" t="s">
        <v>29911</v>
      </c>
      <c r="E9088" t="s">
        <v>6796</v>
      </c>
      <c r="F9088" t="s">
        <v>56</v>
      </c>
      <c r="G9088" t="s">
        <v>29912</v>
      </c>
      <c r="H9088" t="s">
        <v>29913</v>
      </c>
    </row>
    <row r="9089" spans="1:8">
      <c r="A9089" t="n">
        <v>9091</v>
      </c>
      <c r="B9089" t="s">
        <v>8</v>
      </c>
      <c r="C9089" s="1" t="n">
        <v>41303.79873842592</v>
      </c>
      <c r="D9089" t="s">
        <v>29914</v>
      </c>
      <c r="E9089" t="s">
        <v>7063</v>
      </c>
      <c r="F9089" t="s">
        <v>56</v>
      </c>
      <c r="G9089" t="s">
        <v>29915</v>
      </c>
      <c r="H9089" t="s">
        <v>29916</v>
      </c>
    </row>
    <row r="9090" spans="1:8">
      <c r="A9090" t="n">
        <v>9092</v>
      </c>
      <c r="B9090" t="s">
        <v>8</v>
      </c>
      <c r="C9090" s="1" t="n">
        <v>41646.10153935185</v>
      </c>
      <c r="D9090" t="s">
        <v>29917</v>
      </c>
      <c r="E9090" t="s">
        <v>25</v>
      </c>
      <c r="F9090" t="s">
        <v>29918</v>
      </c>
      <c r="G9090" t="s">
        <v>29919</v>
      </c>
      <c r="H9090" t="s">
        <v>29920</v>
      </c>
    </row>
    <row r="9091" spans="1:8">
      <c r="A9091" t="n">
        <v>9093</v>
      </c>
      <c r="B9091" t="s">
        <v>1</v>
      </c>
      <c r="C9091" s="1" t="n">
        <v>42336.01329861111</v>
      </c>
      <c r="D9091" t="s">
        <v>29921</v>
      </c>
      <c r="E9091" t="s">
        <v>6547</v>
      </c>
      <c r="F9091" t="s">
        <v>29922</v>
      </c>
      <c r="G9091" t="s">
        <v>29923</v>
      </c>
      <c r="H9091" t="s">
        <v>29924</v>
      </c>
    </row>
    <row r="9092" spans="1:8">
      <c r="A9092" t="n">
        <v>9094</v>
      </c>
      <c r="B9092" t="s">
        <v>8</v>
      </c>
      <c r="C9092" s="1" t="n">
        <v>41714.98238425926</v>
      </c>
      <c r="D9092" t="s">
        <v>29925</v>
      </c>
      <c r="E9092" t="s">
        <v>25</v>
      </c>
      <c r="F9092" t="s">
        <v>7313</v>
      </c>
      <c r="G9092" t="s">
        <v>5888</v>
      </c>
      <c r="H9092" t="s">
        <v>29926</v>
      </c>
    </row>
    <row r="9093" spans="1:8">
      <c r="A9093" t="n">
        <v>9095</v>
      </c>
      <c r="B9093" t="s">
        <v>8</v>
      </c>
      <c r="C9093" s="1" t="n">
        <v>42400.80217592593</v>
      </c>
      <c r="D9093" t="s">
        <v>29927</v>
      </c>
      <c r="E9093" t="s">
        <v>25</v>
      </c>
      <c r="F9093" t="s">
        <v>348</v>
      </c>
      <c r="G9093" t="s">
        <v>29928</v>
      </c>
      <c r="H9093" t="s">
        <v>29929</v>
      </c>
    </row>
    <row r="9094" spans="1:8">
      <c r="A9094" t="n">
        <v>9096</v>
      </c>
      <c r="B9094" t="s">
        <v>8</v>
      </c>
      <c r="C9094" s="1" t="n">
        <v>42433.74965277778</v>
      </c>
      <c r="D9094" t="s">
        <v>29930</v>
      </c>
      <c r="E9094" t="s">
        <v>17227</v>
      </c>
      <c r="F9094" t="s">
        <v>1264</v>
      </c>
      <c r="G9094" t="s">
        <v>29931</v>
      </c>
      <c r="H9094" t="s">
        <v>29932</v>
      </c>
    </row>
    <row r="9095" spans="1:8">
      <c r="A9095" t="n">
        <v>9097</v>
      </c>
      <c r="B9095" t="s">
        <v>8</v>
      </c>
      <c r="C9095" s="1" t="n">
        <v>42298.75541666667</v>
      </c>
      <c r="D9095" t="s">
        <v>29933</v>
      </c>
      <c r="E9095" t="s">
        <v>25</v>
      </c>
      <c r="F9095" t="s">
        <v>8424</v>
      </c>
      <c r="G9095" t="s">
        <v>29934</v>
      </c>
      <c r="H9095" t="s">
        <v>29935</v>
      </c>
    </row>
    <row r="9096" spans="1:8">
      <c r="A9096" t="n">
        <v>9098</v>
      </c>
      <c r="B9096" t="s">
        <v>8</v>
      </c>
      <c r="C9096" s="1" t="n">
        <v>41937.91519675926</v>
      </c>
      <c r="D9096" t="s">
        <v>29936</v>
      </c>
      <c r="E9096" t="s">
        <v>25</v>
      </c>
      <c r="F9096" t="s">
        <v>8214</v>
      </c>
      <c r="G9096" t="s">
        <v>24799</v>
      </c>
      <c r="H9096" t="s">
        <v>29937</v>
      </c>
    </row>
    <row r="9097" spans="1:8">
      <c r="A9097" t="n">
        <v>9099</v>
      </c>
      <c r="B9097" t="s">
        <v>8</v>
      </c>
      <c r="C9097" s="1" t="n">
        <v>42030.00144675926</v>
      </c>
      <c r="D9097" t="s">
        <v>29938</v>
      </c>
      <c r="E9097" t="s">
        <v>25</v>
      </c>
      <c r="F9097" t="s">
        <v>21894</v>
      </c>
      <c r="G9097" t="s">
        <v>29939</v>
      </c>
      <c r="H9097" t="s">
        <v>29940</v>
      </c>
    </row>
    <row r="9098" spans="1:8">
      <c r="A9098" t="n">
        <v>9100</v>
      </c>
      <c r="B9098" t="s">
        <v>8</v>
      </c>
      <c r="C9098" s="1" t="n">
        <v>41722.86581018518</v>
      </c>
      <c r="D9098" t="s">
        <v>29941</v>
      </c>
      <c r="E9098" t="s">
        <v>29942</v>
      </c>
      <c r="F9098" t="s">
        <v>29943</v>
      </c>
      <c r="G9098" t="s">
        <v>29944</v>
      </c>
      <c r="H9098" t="s">
        <v>29945</v>
      </c>
    </row>
    <row r="9099" spans="1:8">
      <c r="A9099" t="n">
        <v>9101</v>
      </c>
      <c r="B9099" t="s">
        <v>8</v>
      </c>
      <c r="C9099" s="1" t="n">
        <v>42296.00739583333</v>
      </c>
      <c r="D9099" t="s">
        <v>29946</v>
      </c>
      <c r="E9099" t="s">
        <v>14388</v>
      </c>
      <c r="F9099" t="s">
        <v>56</v>
      </c>
      <c r="G9099" t="s">
        <v>29947</v>
      </c>
      <c r="H9099" t="s">
        <v>29948</v>
      </c>
    </row>
    <row r="9100" spans="1:8">
      <c r="A9100" t="n">
        <v>9102</v>
      </c>
      <c r="B9100" t="s">
        <v>1</v>
      </c>
      <c r="C9100" s="1" t="n">
        <v>42352.83479166667</v>
      </c>
      <c r="D9100" t="s">
        <v>29949</v>
      </c>
      <c r="E9100" t="s">
        <v>29950</v>
      </c>
      <c r="F9100" t="s">
        <v>29951</v>
      </c>
      <c r="G9100" t="s">
        <v>29952</v>
      </c>
      <c r="H9100" t="s">
        <v>29953</v>
      </c>
    </row>
    <row r="9101" spans="1:8">
      <c r="A9101" t="n">
        <v>9103</v>
      </c>
      <c r="B9101" t="s">
        <v>8</v>
      </c>
      <c r="C9101" s="1" t="n">
        <v>40474.56053240741</v>
      </c>
      <c r="D9101" t="s">
        <v>29954</v>
      </c>
      <c r="E9101" t="s">
        <v>7873</v>
      </c>
      <c r="F9101" t="s">
        <v>25</v>
      </c>
      <c r="G9101" t="s">
        <v>29955</v>
      </c>
      <c r="H9101" t="s">
        <v>29956</v>
      </c>
    </row>
    <row r="9102" spans="1:8">
      <c r="A9102" t="n">
        <v>9104</v>
      </c>
      <c r="B9102" t="s">
        <v>8</v>
      </c>
      <c r="C9102" s="1" t="n">
        <v>39465.86189814815</v>
      </c>
      <c r="D9102" t="s">
        <v>29957</v>
      </c>
      <c r="E9102" t="s">
        <v>376</v>
      </c>
      <c r="F9102" t="s">
        <v>10514</v>
      </c>
      <c r="G9102" t="s">
        <v>21294</v>
      </c>
      <c r="H9102" t="s">
        <v>29958</v>
      </c>
    </row>
    <row r="9103" spans="1:8">
      <c r="A9103" t="n">
        <v>9105</v>
      </c>
      <c r="B9103" t="s">
        <v>8</v>
      </c>
      <c r="C9103" s="1" t="n">
        <v>42170.61217592593</v>
      </c>
      <c r="D9103" t="s">
        <v>29959</v>
      </c>
      <c r="E9103" t="s">
        <v>179</v>
      </c>
      <c r="F9103" t="s">
        <v>29960</v>
      </c>
      <c r="G9103" t="s">
        <v>29961</v>
      </c>
      <c r="H9103" t="s">
        <v>29962</v>
      </c>
    </row>
    <row r="9104" spans="1:8">
      <c r="A9104" t="n">
        <v>9106</v>
      </c>
      <c r="B9104" t="s">
        <v>8</v>
      </c>
      <c r="C9104" s="1" t="n">
        <v>41180.87155092593</v>
      </c>
      <c r="D9104" t="s">
        <v>29963</v>
      </c>
      <c r="E9104" t="s">
        <v>7985</v>
      </c>
      <c r="F9104" t="s">
        <v>56</v>
      </c>
      <c r="G9104" t="s">
        <v>29964</v>
      </c>
      <c r="H9104" t="s">
        <v>29965</v>
      </c>
    </row>
    <row r="9105" spans="1:8">
      <c r="A9105" t="n">
        <v>9107</v>
      </c>
      <c r="B9105" t="s">
        <v>8</v>
      </c>
      <c r="C9105" s="1" t="n">
        <v>39981.74810185185</v>
      </c>
      <c r="D9105" t="s">
        <v>29966</v>
      </c>
      <c r="E9105" t="s">
        <v>29967</v>
      </c>
      <c r="F9105" t="s">
        <v>56</v>
      </c>
      <c r="G9105" t="s">
        <v>29968</v>
      </c>
      <c r="H9105" t="s">
        <v>29969</v>
      </c>
    </row>
    <row r="9106" spans="1:8">
      <c r="A9106" t="n">
        <v>9108</v>
      </c>
      <c r="B9106" t="s">
        <v>8</v>
      </c>
      <c r="C9106" s="1" t="n">
        <v>42340.19619212963</v>
      </c>
      <c r="D9106" t="s">
        <v>29970</v>
      </c>
      <c r="E9106" t="s">
        <v>29971</v>
      </c>
      <c r="F9106" t="s">
        <v>15857</v>
      </c>
      <c r="G9106" t="s">
        <v>29972</v>
      </c>
      <c r="H9106" t="s">
        <v>29973</v>
      </c>
    </row>
    <row r="9107" spans="1:8">
      <c r="A9107" t="n">
        <v>9109</v>
      </c>
      <c r="B9107" t="s">
        <v>8</v>
      </c>
      <c r="C9107" s="1" t="n">
        <v>42016.76611111111</v>
      </c>
      <c r="D9107" t="s">
        <v>29974</v>
      </c>
      <c r="E9107" t="s">
        <v>12177</v>
      </c>
      <c r="F9107" t="s">
        <v>6700</v>
      </c>
      <c r="G9107" t="s">
        <v>29975</v>
      </c>
      <c r="H9107" t="s">
        <v>29976</v>
      </c>
    </row>
    <row r="9108" spans="1:8">
      <c r="A9108" t="n">
        <v>9110</v>
      </c>
      <c r="B9108" t="s">
        <v>8</v>
      </c>
      <c r="C9108" s="1" t="n">
        <v>42110.01322916667</v>
      </c>
      <c r="D9108" t="s">
        <v>29977</v>
      </c>
      <c r="E9108" t="s">
        <v>132</v>
      </c>
      <c r="F9108" t="s">
        <v>29978</v>
      </c>
      <c r="G9108" t="s">
        <v>29979</v>
      </c>
      <c r="H9108" t="s">
        <v>29980</v>
      </c>
    </row>
    <row r="9109" spans="1:8">
      <c r="A9109" t="n">
        <v>9111</v>
      </c>
      <c r="B9109" t="s">
        <v>1</v>
      </c>
      <c r="C9109" s="1" t="n">
        <v>42135.89729166667</v>
      </c>
      <c r="D9109" t="s">
        <v>29981</v>
      </c>
      <c r="E9109" t="s">
        <v>29982</v>
      </c>
      <c r="F9109" t="s">
        <v>56</v>
      </c>
      <c r="G9109" t="s">
        <v>28909</v>
      </c>
      <c r="H9109" t="s">
        <v>29983</v>
      </c>
    </row>
    <row r="9110" spans="1:8">
      <c r="A9110" t="n">
        <v>9112</v>
      </c>
      <c r="B9110" t="s">
        <v>1</v>
      </c>
      <c r="C9110" s="1" t="n">
        <v>42236.45028935185</v>
      </c>
      <c r="D9110" t="s">
        <v>29984</v>
      </c>
      <c r="E9110" t="s">
        <v>24</v>
      </c>
      <c r="F9110" t="s">
        <v>25</v>
      </c>
      <c r="G9110" t="s">
        <v>29985</v>
      </c>
      <c r="H9110" t="s">
        <v>29986</v>
      </c>
    </row>
    <row r="9111" spans="1:8">
      <c r="A9111" t="n">
        <v>9113</v>
      </c>
      <c r="B9111" t="s">
        <v>1</v>
      </c>
      <c r="C9111" s="1" t="n">
        <v>42221.05956018518</v>
      </c>
      <c r="D9111" t="s">
        <v>29987</v>
      </c>
      <c r="E9111" t="s">
        <v>30</v>
      </c>
      <c r="F9111" t="s">
        <v>29988</v>
      </c>
      <c r="G9111" t="s">
        <v>29989</v>
      </c>
      <c r="H9111" t="s">
        <v>29990</v>
      </c>
    </row>
    <row r="9112" spans="1:8">
      <c r="A9112" t="n">
        <v>9114</v>
      </c>
      <c r="B9112" t="s">
        <v>8</v>
      </c>
      <c r="C9112" s="1" t="n">
        <v>42262.56994212963</v>
      </c>
      <c r="D9112" t="s">
        <v>29991</v>
      </c>
      <c r="E9112" t="s">
        <v>7896</v>
      </c>
      <c r="F9112" t="s">
        <v>29992</v>
      </c>
      <c r="G9112" t="s">
        <v>29993</v>
      </c>
      <c r="H9112" t="s">
        <v>29994</v>
      </c>
    </row>
    <row r="9113" spans="1:8">
      <c r="A9113" t="n">
        <v>9115</v>
      </c>
      <c r="B9113" t="s">
        <v>8</v>
      </c>
      <c r="C9113" s="1" t="n">
        <v>42257.05011574074</v>
      </c>
      <c r="D9113" t="s">
        <v>29995</v>
      </c>
      <c r="E9113" t="s">
        <v>8532</v>
      </c>
      <c r="F9113" t="s">
        <v>376</v>
      </c>
      <c r="G9113" t="s">
        <v>29996</v>
      </c>
      <c r="H9113" t="s">
        <v>29997</v>
      </c>
    </row>
    <row r="9114" spans="1:8">
      <c r="A9114" t="n">
        <v>9116</v>
      </c>
      <c r="B9114" t="s">
        <v>8</v>
      </c>
      <c r="C9114" s="1" t="n">
        <v>42320.60784722222</v>
      </c>
      <c r="D9114" t="s">
        <v>29998</v>
      </c>
      <c r="E9114" t="s">
        <v>120</v>
      </c>
      <c r="F9114" t="s">
        <v>52</v>
      </c>
      <c r="G9114" t="s">
        <v>29999</v>
      </c>
      <c r="H9114" t="s">
        <v>30000</v>
      </c>
    </row>
    <row r="9115" spans="1:8">
      <c r="A9115" t="n">
        <v>9117</v>
      </c>
      <c r="B9115" t="s">
        <v>8</v>
      </c>
      <c r="C9115" s="1" t="n">
        <v>42256.05515046296</v>
      </c>
      <c r="D9115" t="s">
        <v>30001</v>
      </c>
      <c r="E9115" t="s">
        <v>3168</v>
      </c>
      <c r="F9115" t="s">
        <v>30002</v>
      </c>
      <c r="G9115" t="s">
        <v>30003</v>
      </c>
      <c r="H9115" t="s">
        <v>30004</v>
      </c>
    </row>
    <row r="9116" spans="1:8">
      <c r="A9116" t="n">
        <v>9118</v>
      </c>
      <c r="B9116" t="s">
        <v>8</v>
      </c>
      <c r="C9116" s="1" t="n">
        <v>40072.89587962963</v>
      </c>
      <c r="D9116" t="s">
        <v>30005</v>
      </c>
      <c r="E9116" t="s">
        <v>9373</v>
      </c>
      <c r="F9116" t="s">
        <v>20</v>
      </c>
      <c r="G9116" t="s">
        <v>30006</v>
      </c>
      <c r="H9116" t="s">
        <v>30007</v>
      </c>
    </row>
    <row r="9117" spans="1:8">
      <c r="A9117" t="n">
        <v>9119</v>
      </c>
      <c r="B9117" t="s">
        <v>8</v>
      </c>
      <c r="C9117" s="1" t="n">
        <v>41846.00012731482</v>
      </c>
      <c r="D9117" t="s">
        <v>30008</v>
      </c>
      <c r="E9117" t="s">
        <v>23670</v>
      </c>
      <c r="F9117" t="s">
        <v>23671</v>
      </c>
      <c r="G9117" t="s">
        <v>30009</v>
      </c>
      <c r="H9117" t="s">
        <v>30010</v>
      </c>
    </row>
    <row r="9118" spans="1:8">
      <c r="A9118" t="n">
        <v>9120</v>
      </c>
      <c r="B9118" t="s">
        <v>8</v>
      </c>
      <c r="C9118" s="1" t="n">
        <v>41914.86380787037</v>
      </c>
      <c r="D9118" t="s">
        <v>30011</v>
      </c>
      <c r="E9118" t="s">
        <v>11309</v>
      </c>
      <c r="F9118" t="s">
        <v>11310</v>
      </c>
      <c r="G9118" t="s">
        <v>30012</v>
      </c>
      <c r="H9118" t="s">
        <v>30013</v>
      </c>
    </row>
    <row r="9119" spans="1:8">
      <c r="A9119" t="n">
        <v>9121</v>
      </c>
      <c r="B9119" t="s">
        <v>8</v>
      </c>
      <c r="C9119" s="1" t="n">
        <v>42290.69975694444</v>
      </c>
      <c r="D9119" t="s">
        <v>30014</v>
      </c>
      <c r="E9119" t="s">
        <v>30015</v>
      </c>
      <c r="G9119">
        <f>?Windows-1252?Q?About_Last_Night:_Washington_Post=92s_2016_Pregame_@_MGM?=
 =?Windows-1252?Q?_Grand?=</f>
        <v/>
      </c>
      <c r="H9119" t="s">
        <v>30016</v>
      </c>
    </row>
    <row r="9120" spans="1:8">
      <c r="A9120" t="n">
        <v>9122</v>
      </c>
      <c r="B9120" t="s">
        <v>8</v>
      </c>
      <c r="C9120" s="1" t="n">
        <v>39736.8083912037</v>
      </c>
      <c r="D9120" t="s">
        <v>30017</v>
      </c>
      <c r="E9120" t="s">
        <v>955</v>
      </c>
      <c r="F9120" t="s">
        <v>473</v>
      </c>
      <c r="G9120" t="s">
        <v>30018</v>
      </c>
      <c r="H9120" t="s">
        <v>30019</v>
      </c>
    </row>
    <row r="9121" spans="1:8">
      <c r="A9121" t="n">
        <v>9123</v>
      </c>
      <c r="B9121" t="s">
        <v>8</v>
      </c>
      <c r="C9121" s="1" t="n">
        <v>42089.8290625</v>
      </c>
      <c r="D9121" t="s">
        <v>30020</v>
      </c>
      <c r="E9121" t="s">
        <v>4949</v>
      </c>
      <c r="F9121" t="s">
        <v>48</v>
      </c>
      <c r="G9121" t="s">
        <v>30021</v>
      </c>
      <c r="H9121" t="s">
        <v>30022</v>
      </c>
    </row>
    <row r="9122" spans="1:8">
      <c r="A9122" t="n">
        <v>9124</v>
      </c>
      <c r="B9122" t="s">
        <v>1</v>
      </c>
      <c r="C9122" s="1" t="n">
        <v>41988.55180555556</v>
      </c>
      <c r="D9122" t="s">
        <v>30023</v>
      </c>
      <c r="E9122" t="s">
        <v>6203</v>
      </c>
      <c r="F9122" t="s">
        <v>25</v>
      </c>
      <c r="G9122" t="s">
        <v>7164</v>
      </c>
      <c r="H9122" t="s">
        <v>30024</v>
      </c>
    </row>
    <row r="9123" spans="1:8">
      <c r="A9123" t="n">
        <v>9125</v>
      </c>
      <c r="B9123" t="s">
        <v>1</v>
      </c>
      <c r="C9123" s="1" t="n">
        <v>42183.70788194444</v>
      </c>
      <c r="D9123" t="s">
        <v>30025</v>
      </c>
      <c r="E9123" t="s">
        <v>30026</v>
      </c>
      <c r="F9123" t="s">
        <v>56</v>
      </c>
      <c r="G9123" t="s">
        <v>30027</v>
      </c>
      <c r="H9123" t="s">
        <v>30028</v>
      </c>
    </row>
    <row r="9124" spans="1:8">
      <c r="A9124" t="n">
        <v>9126</v>
      </c>
      <c r="B9124" t="s">
        <v>8</v>
      </c>
      <c r="C9124" s="1" t="n">
        <v>42387.88168981481</v>
      </c>
      <c r="D9124" t="s">
        <v>30029</v>
      </c>
      <c r="E9124" t="s">
        <v>2479</v>
      </c>
      <c r="F9124" t="s">
        <v>30030</v>
      </c>
      <c r="G9124" t="s">
        <v>30031</v>
      </c>
      <c r="H9124" t="s">
        <v>30032</v>
      </c>
    </row>
    <row r="9125" spans="1:8">
      <c r="A9125" t="n">
        <v>9127</v>
      </c>
      <c r="B9125" t="s">
        <v>8</v>
      </c>
      <c r="C9125" s="1" t="n">
        <v>42286.78329861111</v>
      </c>
      <c r="D9125" t="s">
        <v>30033</v>
      </c>
      <c r="E9125" t="s">
        <v>30034</v>
      </c>
      <c r="F9125" t="s">
        <v>1369</v>
      </c>
      <c r="G9125" t="s">
        <v>30035</v>
      </c>
      <c r="H9125" t="s">
        <v>30036</v>
      </c>
    </row>
    <row r="9126" spans="1:8">
      <c r="A9126" t="n">
        <v>9128</v>
      </c>
      <c r="B9126" t="s">
        <v>1</v>
      </c>
      <c r="C9126" s="1" t="n">
        <v>42276.90590277778</v>
      </c>
      <c r="D9126" t="s">
        <v>30037</v>
      </c>
      <c r="E9126" t="s">
        <v>1144</v>
      </c>
      <c r="F9126" t="s">
        <v>30038</v>
      </c>
      <c r="G9126" t="s">
        <v>30039</v>
      </c>
      <c r="H9126" t="s">
        <v>30040</v>
      </c>
    </row>
    <row r="9127" spans="1:8">
      <c r="A9127" t="n">
        <v>9129</v>
      </c>
      <c r="B9127" t="s">
        <v>1</v>
      </c>
      <c r="C9127" s="1" t="n">
        <v>42233.45945601852</v>
      </c>
      <c r="D9127" t="s">
        <v>30041</v>
      </c>
      <c r="E9127" t="s">
        <v>11938</v>
      </c>
      <c r="F9127" t="s">
        <v>56</v>
      </c>
      <c r="G9127">
        <f>?UTF-8?B?4piwIDEtRGF5IFNhbGUg4piwIEp1c3QgZm9yIHlvdQ==?=</f>
        <v/>
      </c>
      <c r="H9127" t="s">
        <v>30042</v>
      </c>
    </row>
    <row r="9128" spans="1:8">
      <c r="A9128" t="n">
        <v>9130</v>
      </c>
      <c r="B9128" t="s">
        <v>1</v>
      </c>
      <c r="C9128" s="1" t="n">
        <v>42262.06418981482</v>
      </c>
      <c r="D9128" t="s">
        <v>30043</v>
      </c>
      <c r="E9128" t="s">
        <v>931</v>
      </c>
      <c r="F9128" t="s">
        <v>30044</v>
      </c>
      <c r="G9128" t="s">
        <v>30045</v>
      </c>
      <c r="H9128" t="s">
        <v>30046</v>
      </c>
    </row>
    <row r="9129" spans="1:8">
      <c r="A9129" t="n">
        <v>9131</v>
      </c>
      <c r="B9129" t="s">
        <v>8</v>
      </c>
      <c r="C9129" s="1" t="n">
        <v>42243.594375</v>
      </c>
      <c r="D9129" t="s">
        <v>30047</v>
      </c>
      <c r="E9129" t="s">
        <v>1979</v>
      </c>
      <c r="F9129" t="s">
        <v>1979</v>
      </c>
      <c r="G9129" t="s">
        <v>30048</v>
      </c>
      <c r="H9129" t="s">
        <v>30049</v>
      </c>
    </row>
    <row r="9130" spans="1:8">
      <c r="A9130" t="n">
        <v>9132</v>
      </c>
      <c r="B9130" t="s">
        <v>8</v>
      </c>
      <c r="C9130" s="1" t="n">
        <v>41895.678125</v>
      </c>
      <c r="D9130" t="s">
        <v>30050</v>
      </c>
      <c r="E9130" t="s">
        <v>23915</v>
      </c>
      <c r="F9130" t="s">
        <v>30051</v>
      </c>
      <c r="G9130" t="s">
        <v>30052</v>
      </c>
      <c r="H9130" t="s">
        <v>30053</v>
      </c>
    </row>
    <row r="9131" spans="1:8">
      <c r="A9131" t="n">
        <v>9133</v>
      </c>
      <c r="B9131" t="s">
        <v>8</v>
      </c>
      <c r="C9131" s="1" t="n">
        <v>42060.87584490741</v>
      </c>
      <c r="D9131" t="s">
        <v>30054</v>
      </c>
      <c r="E9131" t="s">
        <v>25</v>
      </c>
      <c r="F9131" t="s">
        <v>6529</v>
      </c>
      <c r="G9131" t="s">
        <v>30055</v>
      </c>
      <c r="H9131" t="s">
        <v>30056</v>
      </c>
    </row>
    <row r="9132" spans="1:8">
      <c r="A9132" t="n">
        <v>9134</v>
      </c>
      <c r="B9132" t="s">
        <v>1</v>
      </c>
      <c r="C9132" s="1" t="n">
        <v>42178.79371527778</v>
      </c>
      <c r="D9132" t="s">
        <v>30057</v>
      </c>
      <c r="E9132" t="s">
        <v>28181</v>
      </c>
      <c r="F9132" t="s">
        <v>56</v>
      </c>
      <c r="G9132" t="s">
        <v>30058</v>
      </c>
      <c r="H9132" t="s">
        <v>30059</v>
      </c>
    </row>
    <row r="9133" spans="1:8">
      <c r="A9133" t="n">
        <v>9135</v>
      </c>
      <c r="B9133" t="s">
        <v>8</v>
      </c>
      <c r="C9133" s="1" t="n">
        <v>41880.74101851852</v>
      </c>
      <c r="D9133" t="s">
        <v>30060</v>
      </c>
      <c r="E9133" t="s">
        <v>17640</v>
      </c>
      <c r="F9133" t="s">
        <v>555</v>
      </c>
      <c r="G9133" t="s">
        <v>30061</v>
      </c>
      <c r="H9133" t="s">
        <v>30062</v>
      </c>
    </row>
    <row r="9134" spans="1:8">
      <c r="A9134" t="n">
        <v>9136</v>
      </c>
      <c r="B9134" t="s">
        <v>1</v>
      </c>
      <c r="C9134" s="1" t="n">
        <v>42180.22368055556</v>
      </c>
      <c r="D9134" t="s">
        <v>30063</v>
      </c>
      <c r="E9134" t="s">
        <v>30</v>
      </c>
      <c r="F9134" t="s">
        <v>9649</v>
      </c>
      <c r="G9134" t="s">
        <v>30064</v>
      </c>
      <c r="H9134" t="s">
        <v>30065</v>
      </c>
    </row>
    <row r="9135" spans="1:8">
      <c r="A9135" t="n">
        <v>9137</v>
      </c>
      <c r="B9135" t="s">
        <v>8</v>
      </c>
      <c r="C9135" s="1" t="n">
        <v>39661.91583333333</v>
      </c>
      <c r="D9135" t="s">
        <v>30066</v>
      </c>
      <c r="E9135" t="s">
        <v>24311</v>
      </c>
      <c r="F9135" t="s">
        <v>30067</v>
      </c>
      <c r="G9135" t="s">
        <v>30068</v>
      </c>
      <c r="H9135" t="s">
        <v>30069</v>
      </c>
    </row>
    <row r="9136" spans="1:8">
      <c r="A9136" t="n">
        <v>9138</v>
      </c>
      <c r="B9136" t="s">
        <v>8</v>
      </c>
      <c r="C9136" s="1" t="n">
        <v>40396.70050925926</v>
      </c>
      <c r="D9136" t="s">
        <v>30070</v>
      </c>
      <c r="E9136" t="s">
        <v>30071</v>
      </c>
      <c r="F9136" t="s">
        <v>25</v>
      </c>
      <c r="G9136" t="s">
        <v>30072</v>
      </c>
      <c r="H9136" t="s">
        <v>30073</v>
      </c>
    </row>
    <row r="9137" spans="1:8">
      <c r="A9137" t="n">
        <v>9139</v>
      </c>
      <c r="B9137" t="s">
        <v>8</v>
      </c>
      <c r="C9137" s="1" t="n">
        <v>42357.82424768519</v>
      </c>
      <c r="D9137" t="s">
        <v>30074</v>
      </c>
      <c r="E9137" t="s">
        <v>6988</v>
      </c>
      <c r="F9137" t="s">
        <v>179</v>
      </c>
      <c r="G9137" t="s">
        <v>30075</v>
      </c>
      <c r="H9137" t="s">
        <v>30076</v>
      </c>
    </row>
    <row r="9138" spans="1:8">
      <c r="A9138" t="n">
        <v>9140</v>
      </c>
      <c r="B9138" t="s">
        <v>8</v>
      </c>
      <c r="C9138" s="1" t="n">
        <v>39739.89730324074</v>
      </c>
      <c r="D9138" t="s">
        <v>30077</v>
      </c>
      <c r="E9138" t="s">
        <v>30078</v>
      </c>
      <c r="F9138" t="s">
        <v>376</v>
      </c>
      <c r="G9138" t="s">
        <v>30079</v>
      </c>
      <c r="H9138" t="s">
        <v>30080</v>
      </c>
    </row>
    <row r="9139" spans="1:8">
      <c r="A9139" t="n">
        <v>9141</v>
      </c>
      <c r="B9139" t="s">
        <v>8</v>
      </c>
      <c r="C9139" s="1" t="n">
        <v>41856.68047453704</v>
      </c>
      <c r="D9139" t="s">
        <v>30081</v>
      </c>
      <c r="E9139" t="s">
        <v>30082</v>
      </c>
      <c r="F9139" t="s">
        <v>4078</v>
      </c>
      <c r="G9139" t="s">
        <v>30083</v>
      </c>
      <c r="H9139" t="s">
        <v>30084</v>
      </c>
    </row>
    <row r="9140" spans="1:8">
      <c r="A9140" t="n">
        <v>9142</v>
      </c>
      <c r="B9140" t="s">
        <v>8</v>
      </c>
      <c r="C9140" s="1" t="n">
        <v>41934.99194444445</v>
      </c>
      <c r="D9140" t="s">
        <v>30085</v>
      </c>
      <c r="E9140" t="s">
        <v>17640</v>
      </c>
      <c r="F9140" t="s">
        <v>555</v>
      </c>
      <c r="G9140" t="s">
        <v>30086</v>
      </c>
      <c r="H9140" t="s">
        <v>30087</v>
      </c>
    </row>
    <row r="9141" spans="1:8">
      <c r="A9141" t="n">
        <v>9143</v>
      </c>
      <c r="B9141" t="s">
        <v>8</v>
      </c>
      <c r="C9141" s="1" t="n">
        <v>42258.90096064815</v>
      </c>
      <c r="D9141" t="s">
        <v>30088</v>
      </c>
      <c r="E9141" t="s">
        <v>25</v>
      </c>
      <c r="F9141" t="s">
        <v>30089</v>
      </c>
      <c r="G9141" t="s">
        <v>30090</v>
      </c>
      <c r="H9141" t="s">
        <v>30091</v>
      </c>
    </row>
    <row r="9142" spans="1:8">
      <c r="A9142" t="n">
        <v>9144</v>
      </c>
      <c r="B9142" t="s">
        <v>1</v>
      </c>
      <c r="C9142" s="1" t="n">
        <v>42317.65414351852</v>
      </c>
      <c r="D9142" t="s">
        <v>30092</v>
      </c>
      <c r="E9142" t="s">
        <v>7186</v>
      </c>
      <c r="F9142" t="s">
        <v>30093</v>
      </c>
      <c r="G9142" t="s">
        <v>30094</v>
      </c>
      <c r="H9142" t="s">
        <v>30095</v>
      </c>
    </row>
    <row r="9143" spans="1:8">
      <c r="A9143" t="n">
        <v>9145</v>
      </c>
      <c r="B9143" t="s">
        <v>8</v>
      </c>
      <c r="C9143" s="1" t="n">
        <v>42291.05659722222</v>
      </c>
      <c r="D9143" t="s">
        <v>30096</v>
      </c>
      <c r="E9143" t="s">
        <v>30097</v>
      </c>
      <c r="F9143" t="s">
        <v>25</v>
      </c>
      <c r="G9143" t="s">
        <v>30098</v>
      </c>
      <c r="H9143" t="s">
        <v>30099</v>
      </c>
    </row>
    <row r="9144" spans="1:8">
      <c r="A9144" t="n">
        <v>9146</v>
      </c>
      <c r="B9144" t="s">
        <v>1</v>
      </c>
      <c r="C9144" s="1" t="n">
        <v>42403.79604166667</v>
      </c>
      <c r="D9144" t="s">
        <v>30100</v>
      </c>
      <c r="E9144" t="s">
        <v>145</v>
      </c>
      <c r="F9144" t="s">
        <v>25</v>
      </c>
      <c r="G9144" t="s">
        <v>15007</v>
      </c>
      <c r="H9144" t="s">
        <v>30101</v>
      </c>
    </row>
    <row r="9145" spans="1:8">
      <c r="A9145" t="n">
        <v>9147</v>
      </c>
      <c r="B9145" t="s">
        <v>8</v>
      </c>
      <c r="C9145" s="1" t="n">
        <v>39731.87278935185</v>
      </c>
      <c r="D9145" t="s">
        <v>30102</v>
      </c>
      <c r="E9145" t="s">
        <v>56</v>
      </c>
      <c r="F9145" t="s">
        <v>56</v>
      </c>
      <c r="G9145" t="s">
        <v>30103</v>
      </c>
      <c r="H9145" t="s">
        <v>30104</v>
      </c>
    </row>
    <row r="9146" spans="1:8">
      <c r="A9146" t="n">
        <v>9148</v>
      </c>
      <c r="B9146" t="s">
        <v>8</v>
      </c>
      <c r="C9146" s="1" t="n">
        <v>39787.64680555555</v>
      </c>
      <c r="D9146" t="s">
        <v>30105</v>
      </c>
      <c r="E9146" t="s">
        <v>22695</v>
      </c>
      <c r="F9146" t="s">
        <v>56</v>
      </c>
      <c r="G9146" t="s">
        <v>30106</v>
      </c>
      <c r="H9146" t="s">
        <v>30107</v>
      </c>
    </row>
    <row r="9147" spans="1:8">
      <c r="A9147" t="n">
        <v>9149</v>
      </c>
      <c r="B9147" t="s">
        <v>8</v>
      </c>
      <c r="C9147" s="1" t="n">
        <v>42085.77753472222</v>
      </c>
      <c r="D9147" t="s">
        <v>30108</v>
      </c>
      <c r="E9147" t="s">
        <v>25</v>
      </c>
      <c r="F9147" t="s">
        <v>17745</v>
      </c>
      <c r="G9147" t="s">
        <v>17746</v>
      </c>
      <c r="H9147" t="s">
        <v>30109</v>
      </c>
    </row>
    <row r="9148" spans="1:8">
      <c r="A9148" t="n">
        <v>9150</v>
      </c>
      <c r="B9148" t="s">
        <v>1</v>
      </c>
      <c r="C9148" s="1" t="n">
        <v>41744.96340277778</v>
      </c>
      <c r="D9148" t="s">
        <v>30110</v>
      </c>
      <c r="E9148" t="s">
        <v>8221</v>
      </c>
      <c r="F9148" t="s">
        <v>6854</v>
      </c>
      <c r="G9148" t="s">
        <v>30111</v>
      </c>
      <c r="H9148" t="s">
        <v>30112</v>
      </c>
    </row>
    <row r="9149" spans="1:8">
      <c r="A9149" t="n">
        <v>9151</v>
      </c>
      <c r="B9149" t="s">
        <v>1</v>
      </c>
      <c r="C9149" s="1" t="n">
        <v>41652.07706018518</v>
      </c>
      <c r="D9149" t="s">
        <v>30113</v>
      </c>
      <c r="E9149" t="s">
        <v>30114</v>
      </c>
      <c r="F9149" t="s">
        <v>56</v>
      </c>
      <c r="G9149" t="s">
        <v>30115</v>
      </c>
      <c r="H9149" t="s">
        <v>30116</v>
      </c>
    </row>
    <row r="9150" spans="1:8">
      <c r="A9150" t="n">
        <v>9152</v>
      </c>
      <c r="B9150" t="s">
        <v>8</v>
      </c>
      <c r="C9150" s="1" t="n">
        <v>41346.88203703704</v>
      </c>
      <c r="D9150" t="s">
        <v>30117</v>
      </c>
      <c r="E9150" t="s">
        <v>30118</v>
      </c>
      <c r="F9150" t="s">
        <v>30119</v>
      </c>
      <c r="G9150" t="s">
        <v>30120</v>
      </c>
      <c r="H9150" t="s">
        <v>30121</v>
      </c>
    </row>
    <row r="9151" spans="1:8">
      <c r="A9151" t="n">
        <v>9153</v>
      </c>
      <c r="B9151" t="s">
        <v>8</v>
      </c>
      <c r="C9151" s="1" t="n">
        <v>40850.63197916667</v>
      </c>
      <c r="D9151" t="s">
        <v>30122</v>
      </c>
      <c r="E9151" t="s">
        <v>8971</v>
      </c>
      <c r="F9151" t="s">
        <v>8971</v>
      </c>
      <c r="G9151" t="s">
        <v>14335</v>
      </c>
      <c r="H9151" t="s">
        <v>30123</v>
      </c>
    </row>
    <row r="9152" spans="1:8">
      <c r="A9152" t="n">
        <v>9154</v>
      </c>
      <c r="B9152" t="s">
        <v>8</v>
      </c>
      <c r="C9152" s="1" t="n">
        <v>41751.09305555555</v>
      </c>
      <c r="D9152" t="s">
        <v>30124</v>
      </c>
      <c r="E9152" t="s">
        <v>9998</v>
      </c>
      <c r="F9152" t="s">
        <v>25</v>
      </c>
      <c r="G9152" t="s">
        <v>30125</v>
      </c>
      <c r="H9152" t="s">
        <v>30126</v>
      </c>
    </row>
    <row r="9153" spans="1:8">
      <c r="A9153" t="n">
        <v>9155</v>
      </c>
      <c r="B9153" t="s">
        <v>1</v>
      </c>
      <c r="C9153" s="1" t="n">
        <v>41795.19041666666</v>
      </c>
      <c r="D9153" t="s">
        <v>30127</v>
      </c>
      <c r="E9153" t="s">
        <v>6547</v>
      </c>
      <c r="F9153" t="s">
        <v>25</v>
      </c>
      <c r="G9153" t="s">
        <v>25779</v>
      </c>
      <c r="H9153" t="s">
        <v>30128</v>
      </c>
    </row>
    <row r="9154" spans="1:8">
      <c r="A9154" t="n">
        <v>9156</v>
      </c>
      <c r="B9154" t="s">
        <v>8</v>
      </c>
      <c r="C9154" s="1" t="n">
        <v>39766.75016203704</v>
      </c>
      <c r="D9154" t="s">
        <v>30129</v>
      </c>
      <c r="E9154" t="s">
        <v>30130</v>
      </c>
      <c r="F9154" t="s">
        <v>56</v>
      </c>
      <c r="G9154" t="s">
        <v>30131</v>
      </c>
      <c r="H9154" t="s">
        <v>30132</v>
      </c>
    </row>
    <row r="9155" spans="1:8">
      <c r="A9155" t="n">
        <v>9157</v>
      </c>
      <c r="B9155" t="s">
        <v>8</v>
      </c>
      <c r="C9155" s="1" t="n">
        <v>42313.13094907408</v>
      </c>
      <c r="D9155" t="s">
        <v>30133</v>
      </c>
      <c r="E9155" t="s">
        <v>30134</v>
      </c>
      <c r="F9155" t="s">
        <v>30135</v>
      </c>
      <c r="G9155" t="s">
        <v>13460</v>
      </c>
      <c r="H9155" t="s">
        <v>30136</v>
      </c>
    </row>
    <row r="9156" spans="1:8">
      <c r="A9156" t="n">
        <v>9158</v>
      </c>
      <c r="B9156" t="s">
        <v>8</v>
      </c>
      <c r="C9156" s="1" t="n">
        <v>40606.66659722223</v>
      </c>
      <c r="D9156" t="s">
        <v>30137</v>
      </c>
      <c r="E9156" t="s">
        <v>1561</v>
      </c>
      <c r="F9156" t="s">
        <v>20</v>
      </c>
      <c r="G9156" t="s">
        <v>30138</v>
      </c>
      <c r="H9156" t="s">
        <v>30139</v>
      </c>
    </row>
    <row r="9157" spans="1:8">
      <c r="A9157" t="n">
        <v>9159</v>
      </c>
      <c r="B9157" t="s">
        <v>8</v>
      </c>
      <c r="C9157" s="1" t="n">
        <v>42313</v>
      </c>
      <c r="D9157" t="s">
        <v>30140</v>
      </c>
      <c r="E9157" t="s">
        <v>11683</v>
      </c>
      <c r="F9157" t="s">
        <v>4078</v>
      </c>
      <c r="G9157" t="s">
        <v>30141</v>
      </c>
      <c r="H9157" t="s">
        <v>30142</v>
      </c>
    </row>
    <row r="9158" spans="1:8">
      <c r="A9158" t="n">
        <v>9160</v>
      </c>
      <c r="B9158" t="s">
        <v>1</v>
      </c>
      <c r="C9158" s="1" t="n">
        <v>42287.86018518519</v>
      </c>
      <c r="D9158" t="s">
        <v>30143</v>
      </c>
      <c r="E9158" t="s">
        <v>24</v>
      </c>
      <c r="F9158" t="s">
        <v>25</v>
      </c>
      <c r="G9158" t="s">
        <v>30144</v>
      </c>
      <c r="H9158" t="s">
        <v>30145</v>
      </c>
    </row>
    <row r="9159" spans="1:8">
      <c r="A9159" t="n">
        <v>9161</v>
      </c>
      <c r="B9159" t="s">
        <v>8</v>
      </c>
      <c r="C9159" s="1" t="n">
        <v>42130.90864583333</v>
      </c>
      <c r="D9159" t="s">
        <v>30146</v>
      </c>
      <c r="E9159" t="s">
        <v>5828</v>
      </c>
      <c r="F9159" t="s">
        <v>146</v>
      </c>
      <c r="G9159" t="s">
        <v>7650</v>
      </c>
      <c r="H9159" t="s">
        <v>30147</v>
      </c>
    </row>
    <row r="9160" spans="1:8">
      <c r="A9160" t="n">
        <v>9162</v>
      </c>
      <c r="B9160" t="s">
        <v>8</v>
      </c>
      <c r="C9160" s="1" t="n">
        <v>39714.87105324074</v>
      </c>
      <c r="D9160" t="s">
        <v>30148</v>
      </c>
      <c r="E9160" t="s">
        <v>30149</v>
      </c>
      <c r="F9160" t="s">
        <v>20</v>
      </c>
      <c r="G9160" t="s">
        <v>30150</v>
      </c>
      <c r="H9160" t="s">
        <v>30151</v>
      </c>
    </row>
    <row r="9161" spans="1:8">
      <c r="A9161" t="n">
        <v>9163</v>
      </c>
      <c r="B9161" t="s">
        <v>8</v>
      </c>
      <c r="C9161" s="1" t="n">
        <v>39638.95008101852</v>
      </c>
      <c r="D9161" t="s">
        <v>30152</v>
      </c>
      <c r="E9161" t="s">
        <v>20750</v>
      </c>
      <c r="F9161" t="s">
        <v>56</v>
      </c>
      <c r="G9161" t="s">
        <v>26965</v>
      </c>
      <c r="H9161" t="s">
        <v>30153</v>
      </c>
    </row>
    <row r="9162" spans="1:8">
      <c r="A9162" t="n">
        <v>9164</v>
      </c>
      <c r="B9162" t="s">
        <v>8</v>
      </c>
      <c r="C9162" s="1" t="n">
        <v>39938.8159837963</v>
      </c>
      <c r="D9162" t="s">
        <v>30154</v>
      </c>
      <c r="E9162" t="s">
        <v>517</v>
      </c>
      <c r="F9162" t="s">
        <v>517</v>
      </c>
      <c r="G9162" t="s">
        <v>30155</v>
      </c>
      <c r="H9162" t="s">
        <v>30156</v>
      </c>
    </row>
    <row r="9163" spans="1:8">
      <c r="A9163" t="n">
        <v>9165</v>
      </c>
      <c r="B9163" t="s">
        <v>8</v>
      </c>
      <c r="C9163" s="1" t="n">
        <v>39697.85230324074</v>
      </c>
      <c r="D9163" t="s">
        <v>30157</v>
      </c>
      <c r="E9163" t="s">
        <v>3045</v>
      </c>
      <c r="F9163" t="s">
        <v>376</v>
      </c>
      <c r="G9163" t="s">
        <v>30158</v>
      </c>
      <c r="H9163" t="s">
        <v>30159</v>
      </c>
    </row>
    <row r="9164" spans="1:8">
      <c r="A9164" t="n">
        <v>9166</v>
      </c>
      <c r="B9164" t="s">
        <v>8</v>
      </c>
      <c r="C9164" s="1" t="n">
        <v>39589.74434027778</v>
      </c>
      <c r="D9164" t="s">
        <v>30160</v>
      </c>
      <c r="E9164" t="s">
        <v>5662</v>
      </c>
      <c r="F9164" t="s">
        <v>2769</v>
      </c>
      <c r="G9164" t="s">
        <v>30161</v>
      </c>
      <c r="H9164" t="s">
        <v>30162</v>
      </c>
    </row>
    <row r="9165" spans="1:8">
      <c r="A9165" t="n">
        <v>9167</v>
      </c>
      <c r="B9165" t="s">
        <v>8</v>
      </c>
      <c r="C9165" s="1" t="n">
        <v>42178.67768518518</v>
      </c>
      <c r="D9165" t="s">
        <v>30163</v>
      </c>
      <c r="E9165" t="s">
        <v>25</v>
      </c>
      <c r="F9165" t="s">
        <v>145</v>
      </c>
      <c r="G9165" t="s">
        <v>30164</v>
      </c>
      <c r="H9165" t="s">
        <v>30165</v>
      </c>
    </row>
    <row r="9166" spans="1:8">
      <c r="A9166" t="n">
        <v>9168</v>
      </c>
      <c r="B9166" t="s">
        <v>1</v>
      </c>
      <c r="C9166" s="1" t="n">
        <v>42359.56782407407</v>
      </c>
      <c r="D9166" t="s">
        <v>30166</v>
      </c>
      <c r="E9166" t="s">
        <v>30167</v>
      </c>
      <c r="F9166" t="s">
        <v>25</v>
      </c>
      <c r="G9166" t="s">
        <v>30168</v>
      </c>
      <c r="H9166" t="s">
        <v>30169</v>
      </c>
    </row>
    <row r="9167" spans="1:8">
      <c r="A9167" t="n">
        <v>9169</v>
      </c>
      <c r="B9167" t="s">
        <v>8</v>
      </c>
      <c r="C9167" s="1" t="n">
        <v>42159.73489583333</v>
      </c>
      <c r="D9167" t="s">
        <v>30170</v>
      </c>
      <c r="E9167" t="s">
        <v>3448</v>
      </c>
      <c r="F9167" t="s">
        <v>3449</v>
      </c>
      <c r="G9167" t="s">
        <v>30171</v>
      </c>
      <c r="H9167" t="s">
        <v>30172</v>
      </c>
    </row>
    <row r="9168" spans="1:8">
      <c r="A9168" t="n">
        <v>9170</v>
      </c>
      <c r="B9168" t="s">
        <v>8</v>
      </c>
      <c r="C9168" s="1" t="n">
        <v>42042.88032407407</v>
      </c>
      <c r="D9168" t="s">
        <v>30173</v>
      </c>
      <c r="E9168" t="s">
        <v>111</v>
      </c>
      <c r="F9168" t="s">
        <v>52</v>
      </c>
      <c r="G9168" t="s">
        <v>30174</v>
      </c>
      <c r="H9168" t="s">
        <v>30175</v>
      </c>
    </row>
    <row r="9169" spans="1:8">
      <c r="A9169" t="n">
        <v>9171</v>
      </c>
      <c r="B9169" t="s">
        <v>1</v>
      </c>
      <c r="C9169" s="1" t="n">
        <v>42108.98854166667</v>
      </c>
      <c r="D9169" t="s">
        <v>30176</v>
      </c>
      <c r="E9169" t="s">
        <v>38</v>
      </c>
      <c r="F9169" t="s">
        <v>493</v>
      </c>
      <c r="G9169" t="s">
        <v>30177</v>
      </c>
      <c r="H9169" t="s">
        <v>30178</v>
      </c>
    </row>
    <row r="9170" spans="1:8">
      <c r="A9170" t="n">
        <v>9172</v>
      </c>
      <c r="B9170" t="s">
        <v>8</v>
      </c>
      <c r="C9170" s="1" t="n">
        <v>39455.43482638889</v>
      </c>
      <c r="D9170" t="s">
        <v>30179</v>
      </c>
      <c r="E9170" t="s">
        <v>376</v>
      </c>
      <c r="F9170" t="s">
        <v>14101</v>
      </c>
      <c r="G9170" t="s">
        <v>30180</v>
      </c>
      <c r="H9170" t="s">
        <v>30181</v>
      </c>
    </row>
    <row r="9171" spans="1:8">
      <c r="A9171" t="n">
        <v>9173</v>
      </c>
      <c r="B9171" t="s">
        <v>1</v>
      </c>
      <c r="C9171" s="1" t="n">
        <v>41855.87741898148</v>
      </c>
      <c r="D9171" t="s">
        <v>30182</v>
      </c>
      <c r="E9171" t="s">
        <v>30183</v>
      </c>
      <c r="F9171" t="s">
        <v>56</v>
      </c>
      <c r="G9171" t="s">
        <v>30184</v>
      </c>
      <c r="H9171" t="s">
        <v>30185</v>
      </c>
    </row>
    <row r="9172" spans="1:8">
      <c r="A9172" t="n">
        <v>9174</v>
      </c>
      <c r="B9172" t="s">
        <v>1</v>
      </c>
      <c r="C9172" s="1" t="n">
        <v>42413.95320601852</v>
      </c>
      <c r="D9172" t="s">
        <v>30186</v>
      </c>
      <c r="E9172" t="s">
        <v>146</v>
      </c>
      <c r="F9172" t="s">
        <v>6747</v>
      </c>
      <c r="G9172" t="s">
        <v>10493</v>
      </c>
      <c r="H9172" t="s">
        <v>30187</v>
      </c>
    </row>
    <row r="9173" spans="1:8">
      <c r="A9173" t="n">
        <v>9175</v>
      </c>
      <c r="B9173" t="s">
        <v>8</v>
      </c>
      <c r="C9173" s="1" t="n">
        <v>42270.67707175926</v>
      </c>
      <c r="D9173" t="s">
        <v>30188</v>
      </c>
      <c r="E9173" t="s">
        <v>25</v>
      </c>
      <c r="F9173" t="s">
        <v>30189</v>
      </c>
      <c r="G9173" t="s">
        <v>30190</v>
      </c>
      <c r="H9173" t="s">
        <v>30191</v>
      </c>
    </row>
    <row r="9174" spans="1:8">
      <c r="A9174" t="n">
        <v>9176</v>
      </c>
      <c r="B9174" t="s">
        <v>8</v>
      </c>
      <c r="C9174" s="1" t="n">
        <v>42331.53074074074</v>
      </c>
      <c r="D9174" t="s">
        <v>30192</v>
      </c>
      <c r="E9174" t="s">
        <v>3168</v>
      </c>
      <c r="F9174">
        <f>?us-ascii?Q?John_Podesta_-_Hillary_Clinton_National_Campaign=0D=0A_=28john.podesta@g?=
 =?us-ascii?Q?mail.com=29?= &lt;john.podesta@gmail.com&gt;, 
 Huma Abedin &lt;ha16@hillaryclinton.com&gt;</f>
        <v/>
      </c>
      <c r="G9174" t="s">
        <v>30193</v>
      </c>
      <c r="H9174" t="s">
        <v>30194</v>
      </c>
    </row>
    <row r="9175" spans="1:8">
      <c r="A9175" t="n">
        <v>9177</v>
      </c>
      <c r="B9175" t="s">
        <v>8</v>
      </c>
      <c r="C9175" s="1" t="n">
        <v>42167.88090277778</v>
      </c>
      <c r="D9175" t="s">
        <v>30195</v>
      </c>
      <c r="E9175" t="s">
        <v>25</v>
      </c>
      <c r="F9175" t="s">
        <v>30196</v>
      </c>
      <c r="G9175" t="s">
        <v>30197</v>
      </c>
      <c r="H9175" t="s">
        <v>30198</v>
      </c>
    </row>
    <row r="9176" spans="1:8">
      <c r="A9176" t="n">
        <v>9178</v>
      </c>
      <c r="B9176" t="s">
        <v>8</v>
      </c>
      <c r="C9176" s="1" t="n">
        <v>41991.9125462963</v>
      </c>
      <c r="D9176" t="s">
        <v>30199</v>
      </c>
      <c r="E9176" t="s">
        <v>111</v>
      </c>
      <c r="F9176" t="s">
        <v>52</v>
      </c>
      <c r="G9176" t="s">
        <v>30200</v>
      </c>
      <c r="H9176" t="s">
        <v>30201</v>
      </c>
    </row>
    <row r="9177" spans="1:8">
      <c r="A9177" t="n">
        <v>9179</v>
      </c>
      <c r="B9177" t="s">
        <v>8</v>
      </c>
      <c r="C9177" s="1" t="n">
        <v>39817.76840277778</v>
      </c>
      <c r="D9177" t="s">
        <v>30202</v>
      </c>
      <c r="E9177" t="s">
        <v>1808</v>
      </c>
      <c r="F9177" t="s">
        <v>387</v>
      </c>
      <c r="G9177" t="s">
        <v>30203</v>
      </c>
      <c r="H9177" t="s">
        <v>30204</v>
      </c>
    </row>
    <row r="9178" spans="1:8">
      <c r="A9178" t="n">
        <v>9180</v>
      </c>
      <c r="B9178" t="s">
        <v>8</v>
      </c>
      <c r="C9178" s="1" t="n">
        <v>39731.99555555556</v>
      </c>
      <c r="D9178" t="s">
        <v>30205</v>
      </c>
      <c r="E9178" t="s">
        <v>56</v>
      </c>
      <c r="F9178" t="s">
        <v>7127</v>
      </c>
      <c r="G9178" t="s">
        <v>5888</v>
      </c>
      <c r="H9178" t="s">
        <v>30206</v>
      </c>
    </row>
    <row r="9179" spans="1:8">
      <c r="A9179" t="n">
        <v>9181</v>
      </c>
      <c r="B9179" t="s">
        <v>1</v>
      </c>
      <c r="C9179" s="1" t="n">
        <v>42358.06924768518</v>
      </c>
      <c r="D9179" t="s">
        <v>30207</v>
      </c>
      <c r="E9179" t="s">
        <v>7892</v>
      </c>
      <c r="F9179" t="s">
        <v>7222</v>
      </c>
      <c r="G9179" t="s">
        <v>30208</v>
      </c>
      <c r="H9179" t="s">
        <v>30209</v>
      </c>
    </row>
    <row r="9180" spans="1:8">
      <c r="A9180" t="n">
        <v>9182</v>
      </c>
      <c r="B9180" t="s">
        <v>1</v>
      </c>
      <c r="C9180" s="1" t="n">
        <v>42449.8359375</v>
      </c>
      <c r="D9180" t="s">
        <v>30210</v>
      </c>
      <c r="E9180" t="s">
        <v>25697</v>
      </c>
      <c r="F9180" t="s">
        <v>555</v>
      </c>
      <c r="G9180" t="s">
        <v>30211</v>
      </c>
      <c r="H9180" t="s">
        <v>30212</v>
      </c>
    </row>
    <row r="9181" spans="1:8">
      <c r="A9181" t="n">
        <v>9183</v>
      </c>
      <c r="B9181" t="s">
        <v>8</v>
      </c>
      <c r="C9181" s="1" t="n">
        <v>42350.81335648148</v>
      </c>
      <c r="D9181" t="s">
        <v>30213</v>
      </c>
      <c r="E9181" t="s">
        <v>30214</v>
      </c>
      <c r="F9181" t="s">
        <v>3233</v>
      </c>
      <c r="G9181" t="s">
        <v>30215</v>
      </c>
      <c r="H9181" t="s">
        <v>30216</v>
      </c>
    </row>
    <row r="9182" spans="1:8">
      <c r="A9182" t="n">
        <v>9184</v>
      </c>
      <c r="B9182" t="s">
        <v>8</v>
      </c>
      <c r="C9182" s="1" t="n">
        <v>42269.10258101852</v>
      </c>
      <c r="D9182" t="s">
        <v>30217</v>
      </c>
      <c r="E9182" t="s">
        <v>24</v>
      </c>
      <c r="F9182" t="s">
        <v>25</v>
      </c>
      <c r="G9182" t="s">
        <v>30218</v>
      </c>
      <c r="H9182" t="s">
        <v>30219</v>
      </c>
    </row>
    <row r="9183" spans="1:8">
      <c r="A9183" t="n">
        <v>9185</v>
      </c>
      <c r="B9183" t="s">
        <v>8</v>
      </c>
      <c r="C9183" s="1" t="n">
        <v>42132.65327546297</v>
      </c>
      <c r="D9183" t="s">
        <v>30220</v>
      </c>
      <c r="E9183" t="s">
        <v>24</v>
      </c>
      <c r="F9183" t="s">
        <v>25</v>
      </c>
      <c r="G9183" t="s">
        <v>30221</v>
      </c>
      <c r="H9183" t="s">
        <v>30222</v>
      </c>
    </row>
    <row r="9184" spans="1:8">
      <c r="A9184" t="n">
        <v>9186</v>
      </c>
      <c r="B9184" t="s">
        <v>8</v>
      </c>
      <c r="C9184" s="1" t="n">
        <v>39653.06381944445</v>
      </c>
      <c r="D9184" t="s">
        <v>30223</v>
      </c>
      <c r="E9184" t="s">
        <v>60</v>
      </c>
      <c r="F9184" t="s">
        <v>20</v>
      </c>
      <c r="G9184" t="s">
        <v>30224</v>
      </c>
      <c r="H9184" t="s">
        <v>30225</v>
      </c>
    </row>
    <row r="9185" spans="1:8">
      <c r="A9185" t="n">
        <v>9187</v>
      </c>
      <c r="B9185" t="s">
        <v>8</v>
      </c>
      <c r="C9185" s="1" t="n">
        <v>42205.96829861111</v>
      </c>
      <c r="D9185" t="s">
        <v>30226</v>
      </c>
      <c r="E9185" t="s">
        <v>25</v>
      </c>
      <c r="F9185" t="s">
        <v>30227</v>
      </c>
      <c r="G9185" t="s">
        <v>30228</v>
      </c>
      <c r="H9185" t="s">
        <v>30229</v>
      </c>
    </row>
    <row r="9186" spans="1:8">
      <c r="A9186" t="n">
        <v>9188</v>
      </c>
      <c r="B9186" t="s">
        <v>8</v>
      </c>
      <c r="C9186" s="1" t="n">
        <v>41967.63886574074</v>
      </c>
      <c r="D9186" t="s">
        <v>30230</v>
      </c>
      <c r="E9186" t="s">
        <v>9725</v>
      </c>
      <c r="F9186" t="s">
        <v>30231</v>
      </c>
      <c r="G9186" t="s">
        <v>30232</v>
      </c>
      <c r="H9186" t="s">
        <v>30233</v>
      </c>
    </row>
    <row r="9187" spans="1:8">
      <c r="A9187" t="n">
        <v>9189</v>
      </c>
      <c r="B9187" t="s">
        <v>8</v>
      </c>
      <c r="C9187" s="1" t="n">
        <v>42351.55125</v>
      </c>
      <c r="D9187" t="s">
        <v>30234</v>
      </c>
      <c r="E9187" t="s">
        <v>25</v>
      </c>
      <c r="F9187" t="s">
        <v>2341</v>
      </c>
      <c r="G9187" t="s">
        <v>30235</v>
      </c>
      <c r="H9187" t="s">
        <v>30236</v>
      </c>
    </row>
    <row r="9188" spans="1:8">
      <c r="A9188" t="n">
        <v>9190</v>
      </c>
      <c r="B9188" t="s">
        <v>8</v>
      </c>
      <c r="C9188" s="1" t="n">
        <v>42225.04739583333</v>
      </c>
      <c r="D9188" t="s">
        <v>30237</v>
      </c>
      <c r="E9188" t="s">
        <v>381</v>
      </c>
      <c r="F9188" t="s">
        <v>30238</v>
      </c>
      <c r="G9188" t="s">
        <v>30239</v>
      </c>
      <c r="H9188" t="s">
        <v>30240</v>
      </c>
    </row>
    <row r="9189" spans="1:8">
      <c r="A9189" t="n">
        <v>9191</v>
      </c>
      <c r="B9189" t="s">
        <v>8</v>
      </c>
      <c r="C9189" s="1" t="n">
        <v>41885.71298611111</v>
      </c>
      <c r="D9189" t="s">
        <v>30241</v>
      </c>
      <c r="E9189" t="s">
        <v>18803</v>
      </c>
      <c r="F9189" t="s">
        <v>52</v>
      </c>
      <c r="G9189" t="s">
        <v>26931</v>
      </c>
      <c r="H9189" t="s">
        <v>30242</v>
      </c>
    </row>
    <row r="9190" spans="1:8">
      <c r="A9190" t="n">
        <v>9192</v>
      </c>
      <c r="B9190" t="s">
        <v>8</v>
      </c>
      <c r="C9190" s="1" t="n">
        <v>42131.88814814815</v>
      </c>
      <c r="D9190" t="s">
        <v>30243</v>
      </c>
      <c r="E9190" t="s">
        <v>497</v>
      </c>
      <c r="F9190" t="s">
        <v>25</v>
      </c>
      <c r="G9190" t="s">
        <v>16398</v>
      </c>
      <c r="H9190" t="s">
        <v>30244</v>
      </c>
    </row>
    <row r="9191" spans="1:8">
      <c r="A9191" t="n">
        <v>9193</v>
      </c>
      <c r="B9191" t="s">
        <v>8</v>
      </c>
      <c r="C9191" s="1" t="n">
        <v>42416.97833333333</v>
      </c>
      <c r="D9191" t="s">
        <v>30245</v>
      </c>
      <c r="E9191" t="s">
        <v>30246</v>
      </c>
      <c r="F9191" t="s">
        <v>56</v>
      </c>
      <c r="G9191" t="s">
        <v>30247</v>
      </c>
      <c r="H9191" t="s">
        <v>30248</v>
      </c>
    </row>
    <row r="9192" spans="1:8">
      <c r="A9192" t="n">
        <v>9194</v>
      </c>
      <c r="B9192" t="s">
        <v>8</v>
      </c>
      <c r="C9192" s="1" t="n">
        <v>42438.79170138889</v>
      </c>
      <c r="D9192" t="s">
        <v>30249</v>
      </c>
      <c r="E9192" t="s">
        <v>8367</v>
      </c>
      <c r="F9192" t="s">
        <v>294</v>
      </c>
      <c r="G9192" t="s">
        <v>30250</v>
      </c>
      <c r="H9192" t="s">
        <v>30251</v>
      </c>
    </row>
    <row r="9193" spans="1:8">
      <c r="A9193" t="n">
        <v>9195</v>
      </c>
      <c r="B9193" t="s">
        <v>8</v>
      </c>
      <c r="C9193" s="1" t="n">
        <v>39436.90480324074</v>
      </c>
      <c r="D9193" t="s">
        <v>30252</v>
      </c>
      <c r="E9193" t="s">
        <v>4675</v>
      </c>
      <c r="F9193" t="s">
        <v>30253</v>
      </c>
      <c r="G9193" t="s">
        <v>30254</v>
      </c>
      <c r="H9193" t="s">
        <v>30255</v>
      </c>
    </row>
    <row r="9194" spans="1:8">
      <c r="A9194" t="n">
        <v>9196</v>
      </c>
      <c r="B9194" t="s">
        <v>8</v>
      </c>
      <c r="C9194" s="1" t="n">
        <v>41657.76989583333</v>
      </c>
      <c r="D9194" t="s">
        <v>30256</v>
      </c>
      <c r="E9194" t="s">
        <v>25957</v>
      </c>
      <c r="F9194" t="s">
        <v>30257</v>
      </c>
      <c r="G9194" t="s">
        <v>30258</v>
      </c>
      <c r="H9194" t="s">
        <v>30259</v>
      </c>
    </row>
    <row r="9195" spans="1:8">
      <c r="A9195" t="n">
        <v>9197</v>
      </c>
      <c r="B9195" t="s">
        <v>8</v>
      </c>
      <c r="C9195" s="1" t="n">
        <v>39433.79385416667</v>
      </c>
      <c r="D9195" t="s">
        <v>30260</v>
      </c>
      <c r="E9195" t="s">
        <v>184</v>
      </c>
      <c r="G9195" t="s">
        <v>30261</v>
      </c>
      <c r="H9195" t="s">
        <v>30262</v>
      </c>
    </row>
    <row r="9196" spans="1:8">
      <c r="A9196" t="n">
        <v>9198</v>
      </c>
      <c r="B9196" t="s">
        <v>8</v>
      </c>
      <c r="C9196" s="1" t="n">
        <v>42179.63945601852</v>
      </c>
      <c r="D9196" t="s">
        <v>30263</v>
      </c>
      <c r="E9196" t="s">
        <v>14467</v>
      </c>
      <c r="F9196" t="s">
        <v>25</v>
      </c>
      <c r="G9196" t="s">
        <v>30264</v>
      </c>
      <c r="H9196" t="s">
        <v>30265</v>
      </c>
    </row>
    <row r="9197" spans="1:8">
      <c r="A9197" t="n">
        <v>9199</v>
      </c>
      <c r="B9197" t="s">
        <v>8</v>
      </c>
      <c r="C9197" s="1" t="n">
        <v>42044.6553125</v>
      </c>
      <c r="D9197" t="s">
        <v>30266</v>
      </c>
      <c r="E9197" t="s">
        <v>9998</v>
      </c>
      <c r="F9197" t="s">
        <v>10746</v>
      </c>
      <c r="G9197" t="s">
        <v>30267</v>
      </c>
      <c r="H9197" t="s">
        <v>30268</v>
      </c>
    </row>
    <row r="9198" spans="1:8">
      <c r="A9198" t="n">
        <v>9200</v>
      </c>
      <c r="B9198" t="s">
        <v>8</v>
      </c>
      <c r="C9198" s="1" t="n">
        <v>42257.71682870371</v>
      </c>
      <c r="D9198" t="s">
        <v>30269</v>
      </c>
      <c r="E9198" t="s">
        <v>25</v>
      </c>
      <c r="F9198" t="s">
        <v>348</v>
      </c>
      <c r="G9198" t="s">
        <v>30270</v>
      </c>
      <c r="H9198" t="s">
        <v>30271</v>
      </c>
    </row>
    <row r="9199" spans="1:8">
      <c r="A9199" t="n">
        <v>9201</v>
      </c>
      <c r="B9199" t="s">
        <v>8</v>
      </c>
      <c r="C9199" s="1" t="n">
        <v>42178.72612268518</v>
      </c>
      <c r="D9199" t="s">
        <v>30272</v>
      </c>
      <c r="E9199" t="s">
        <v>30273</v>
      </c>
      <c r="F9199" t="s">
        <v>25</v>
      </c>
      <c r="G9199" t="s">
        <v>30274</v>
      </c>
      <c r="H9199" t="s">
        <v>30275</v>
      </c>
    </row>
    <row r="9200" spans="1:8">
      <c r="A9200" t="n">
        <v>9202</v>
      </c>
      <c r="B9200" t="s">
        <v>1</v>
      </c>
      <c r="C9200" s="1" t="n">
        <v>42146.00090277778</v>
      </c>
      <c r="D9200" t="s">
        <v>30276</v>
      </c>
      <c r="E9200" t="s">
        <v>30</v>
      </c>
      <c r="F9200" t="s">
        <v>17483</v>
      </c>
      <c r="G9200" t="s">
        <v>30277</v>
      </c>
      <c r="H9200" t="s">
        <v>30278</v>
      </c>
    </row>
    <row r="9201" spans="1:8">
      <c r="A9201" t="n">
        <v>9203</v>
      </c>
      <c r="B9201" t="s">
        <v>8</v>
      </c>
      <c r="C9201" s="1" t="n">
        <v>41849.45391203704</v>
      </c>
      <c r="D9201" t="s">
        <v>30279</v>
      </c>
      <c r="E9201" t="s">
        <v>25</v>
      </c>
      <c r="F9201" t="s">
        <v>6691</v>
      </c>
      <c r="G9201" t="s">
        <v>7849</v>
      </c>
      <c r="H9201" t="s">
        <v>30280</v>
      </c>
    </row>
    <row r="9202" spans="1:8">
      <c r="A9202" t="n">
        <v>9204</v>
      </c>
      <c r="B9202" t="s">
        <v>8</v>
      </c>
      <c r="C9202" s="1" t="n">
        <v>39752.75072916667</v>
      </c>
      <c r="D9202" t="s">
        <v>30281</v>
      </c>
      <c r="E9202" t="s">
        <v>457</v>
      </c>
      <c r="F9202" t="s">
        <v>1264</v>
      </c>
      <c r="G9202" t="s">
        <v>30282</v>
      </c>
      <c r="H9202" t="s">
        <v>30283</v>
      </c>
    </row>
    <row r="9203" spans="1:8">
      <c r="A9203" t="n">
        <v>9205</v>
      </c>
      <c r="B9203" t="s">
        <v>8</v>
      </c>
      <c r="C9203" s="1" t="n">
        <v>41108.44722222222</v>
      </c>
      <c r="D9203" t="s">
        <v>30284</v>
      </c>
      <c r="E9203" t="s">
        <v>6796</v>
      </c>
      <c r="F9203" t="s">
        <v>56</v>
      </c>
      <c r="G9203" t="s">
        <v>30285</v>
      </c>
      <c r="H9203" t="s">
        <v>30286</v>
      </c>
    </row>
    <row r="9204" spans="1:8">
      <c r="A9204" t="n">
        <v>9206</v>
      </c>
      <c r="B9204" t="s">
        <v>8</v>
      </c>
      <c r="C9204" s="1" t="n">
        <v>42334.75059027778</v>
      </c>
      <c r="D9204" t="s">
        <v>30287</v>
      </c>
      <c r="E9204" t="s">
        <v>30288</v>
      </c>
      <c r="F9204" t="s">
        <v>56</v>
      </c>
      <c r="G9204" t="s">
        <v>30289</v>
      </c>
      <c r="H9204" t="s">
        <v>30290</v>
      </c>
    </row>
    <row r="9205" spans="1:8">
      <c r="A9205" t="n">
        <v>9207</v>
      </c>
      <c r="B9205" t="s">
        <v>8</v>
      </c>
      <c r="C9205" s="1" t="n">
        <v>42055.25878472222</v>
      </c>
      <c r="D9205" t="s">
        <v>30291</v>
      </c>
      <c r="E9205" t="s">
        <v>30292</v>
      </c>
      <c r="F9205" t="s">
        <v>56</v>
      </c>
      <c r="G9205" t="s">
        <v>30293</v>
      </c>
      <c r="H9205" t="s">
        <v>30294</v>
      </c>
    </row>
    <row r="9206" spans="1:8">
      <c r="A9206" t="n">
        <v>9208</v>
      </c>
      <c r="B9206" t="s">
        <v>8</v>
      </c>
      <c r="C9206" s="1" t="n">
        <v>41935.23241898148</v>
      </c>
      <c r="D9206" t="s">
        <v>30295</v>
      </c>
      <c r="E9206" t="s">
        <v>6203</v>
      </c>
      <c r="F9206" t="s">
        <v>8214</v>
      </c>
      <c r="G9206" t="s">
        <v>24799</v>
      </c>
      <c r="H9206" t="s">
        <v>30296</v>
      </c>
    </row>
    <row r="9207" spans="1:8">
      <c r="A9207" t="n">
        <v>9209</v>
      </c>
      <c r="B9207" t="s">
        <v>8</v>
      </c>
      <c r="C9207" s="1" t="n">
        <v>42195.87631944445</v>
      </c>
      <c r="D9207" t="s">
        <v>30297</v>
      </c>
      <c r="E9207" t="s">
        <v>9231</v>
      </c>
      <c r="F9207" t="s">
        <v>30298</v>
      </c>
      <c r="G9207" t="s">
        <v>30299</v>
      </c>
      <c r="H9207" t="s">
        <v>30300</v>
      </c>
    </row>
    <row r="9208" spans="1:8">
      <c r="A9208" t="n">
        <v>9210</v>
      </c>
      <c r="B9208" t="s">
        <v>8</v>
      </c>
      <c r="C9208" s="1" t="n">
        <v>42236.83913194444</v>
      </c>
      <c r="D9208" t="s">
        <v>30301</v>
      </c>
      <c r="E9208">
        <f>?utf-8?Q?WIPPS?= &lt;info@wipps.org&gt;</f>
        <v/>
      </c>
      <c r="F9208" t="s">
        <v>52</v>
      </c>
      <c r="G9208">
        <f>?utf-8?Q?Harry=20Boyte=20to=20keynote=20Small=20Cities=20Conference=3A=20Register=20today=21?=</f>
        <v/>
      </c>
      <c r="H9208" t="s">
        <v>30302</v>
      </c>
    </row>
    <row r="9209" spans="1:8">
      <c r="A9209" t="n">
        <v>9211</v>
      </c>
      <c r="B9209" t="s">
        <v>8</v>
      </c>
      <c r="C9209" s="1" t="n">
        <v>42155.73336805555</v>
      </c>
      <c r="D9209" t="s">
        <v>30303</v>
      </c>
      <c r="E9209" t="s">
        <v>25</v>
      </c>
      <c r="F9209" t="s">
        <v>24</v>
      </c>
      <c r="G9209" t="s">
        <v>30304</v>
      </c>
      <c r="H9209" t="s">
        <v>30305</v>
      </c>
    </row>
    <row r="9210" spans="1:8">
      <c r="A9210" t="n">
        <v>9212</v>
      </c>
      <c r="B9210" t="s">
        <v>8</v>
      </c>
      <c r="C9210" s="1" t="n">
        <v>39753.71771990741</v>
      </c>
      <c r="D9210" t="s">
        <v>30306</v>
      </c>
      <c r="E9210" t="s">
        <v>7683</v>
      </c>
      <c r="F9210" t="s">
        <v>30307</v>
      </c>
      <c r="G9210" t="s">
        <v>30308</v>
      </c>
      <c r="H9210" t="s">
        <v>30309</v>
      </c>
    </row>
    <row r="9211" spans="1:8">
      <c r="A9211" t="n">
        <v>9213</v>
      </c>
      <c r="B9211" t="s">
        <v>1</v>
      </c>
      <c r="C9211" s="1" t="n">
        <v>42311.73980324074</v>
      </c>
      <c r="D9211" t="s">
        <v>30310</v>
      </c>
      <c r="E9211" t="s">
        <v>348</v>
      </c>
      <c r="F9211" t="s">
        <v>25</v>
      </c>
      <c r="G9211" t="s">
        <v>30311</v>
      </c>
      <c r="H9211" t="s">
        <v>30312</v>
      </c>
    </row>
    <row r="9212" spans="1:8">
      <c r="A9212" t="n">
        <v>9214</v>
      </c>
      <c r="B9212" t="s">
        <v>1</v>
      </c>
      <c r="C9212" s="1" t="n">
        <v>42423.79208333333</v>
      </c>
      <c r="D9212" t="s">
        <v>30313</v>
      </c>
      <c r="E9212" t="s">
        <v>348</v>
      </c>
      <c r="F9212" t="s">
        <v>30314</v>
      </c>
      <c r="G9212" t="s">
        <v>30315</v>
      </c>
      <c r="H9212" t="s">
        <v>30316</v>
      </c>
    </row>
    <row r="9213" spans="1:8">
      <c r="A9213" t="n">
        <v>9215</v>
      </c>
      <c r="B9213" t="s">
        <v>8</v>
      </c>
      <c r="C9213" s="1" t="n">
        <v>42285.1599074074</v>
      </c>
      <c r="D9213" t="s">
        <v>30317</v>
      </c>
      <c r="E9213" t="s">
        <v>140</v>
      </c>
      <c r="F9213" t="s">
        <v>141</v>
      </c>
      <c r="G9213" t="s">
        <v>30318</v>
      </c>
      <c r="H9213" t="s">
        <v>30319</v>
      </c>
    </row>
    <row r="9214" spans="1:8">
      <c r="A9214" t="n">
        <v>9216</v>
      </c>
      <c r="B9214" t="s">
        <v>8</v>
      </c>
      <c r="C9214" s="1" t="n">
        <v>42131.87922453704</v>
      </c>
      <c r="D9214" t="s">
        <v>30320</v>
      </c>
      <c r="E9214" t="s">
        <v>3429</v>
      </c>
      <c r="F9214" t="s">
        <v>25</v>
      </c>
      <c r="G9214" t="s">
        <v>30321</v>
      </c>
      <c r="H9214" t="s">
        <v>30322</v>
      </c>
    </row>
    <row r="9215" spans="1:8">
      <c r="A9215" t="n">
        <v>9217</v>
      </c>
      <c r="B9215" t="s">
        <v>1</v>
      </c>
      <c r="C9215" s="1" t="n">
        <v>42338.03254629629</v>
      </c>
      <c r="D9215" t="s">
        <v>30323</v>
      </c>
      <c r="E9215" t="s">
        <v>323</v>
      </c>
      <c r="F9215" t="s">
        <v>30324</v>
      </c>
      <c r="G9215" t="s">
        <v>13794</v>
      </c>
      <c r="H9215" t="s">
        <v>30325</v>
      </c>
    </row>
    <row r="9216" spans="1:8">
      <c r="A9216" t="n">
        <v>9218</v>
      </c>
      <c r="B9216" t="s">
        <v>8</v>
      </c>
      <c r="C9216" s="1" t="n">
        <v>40422.21861111111</v>
      </c>
      <c r="D9216" t="s">
        <v>30326</v>
      </c>
      <c r="E9216" t="s">
        <v>1822</v>
      </c>
      <c r="F9216" t="s">
        <v>25</v>
      </c>
      <c r="G9216" t="s">
        <v>30327</v>
      </c>
      <c r="H9216" t="s">
        <v>30328</v>
      </c>
    </row>
    <row r="9217" spans="1:8">
      <c r="A9217" t="n">
        <v>9219</v>
      </c>
      <c r="B9217" t="s">
        <v>8</v>
      </c>
      <c r="C9217" s="1" t="n">
        <v>42402.20487268519</v>
      </c>
      <c r="D9217" t="s">
        <v>30329</v>
      </c>
      <c r="E9217" t="s">
        <v>30330</v>
      </c>
      <c r="F9217" t="s">
        <v>25</v>
      </c>
      <c r="G9217" t="s">
        <v>10048</v>
      </c>
      <c r="H9217" t="s">
        <v>30331</v>
      </c>
    </row>
    <row r="9218" spans="1:8">
      <c r="A9218" t="n">
        <v>9220</v>
      </c>
      <c r="B9218" t="s">
        <v>8</v>
      </c>
      <c r="C9218" s="1" t="n">
        <v>42238.19119212963</v>
      </c>
      <c r="D9218" t="s">
        <v>30332</v>
      </c>
      <c r="E9218" t="s">
        <v>5837</v>
      </c>
      <c r="F9218" t="s">
        <v>25</v>
      </c>
      <c r="G9218" t="s">
        <v>30333</v>
      </c>
      <c r="H9218" t="s">
        <v>30334</v>
      </c>
    </row>
    <row r="9219" spans="1:8">
      <c r="A9219" t="n">
        <v>9221</v>
      </c>
      <c r="B9219" t="s">
        <v>8</v>
      </c>
      <c r="C9219" s="1" t="n">
        <v>39690.79416666667</v>
      </c>
      <c r="D9219" t="s">
        <v>30335</v>
      </c>
      <c r="E9219" t="s">
        <v>477</v>
      </c>
      <c r="F9219" t="s">
        <v>30336</v>
      </c>
      <c r="G9219" t="s">
        <v>30337</v>
      </c>
      <c r="H9219" t="s">
        <v>30338</v>
      </c>
    </row>
    <row r="9220" spans="1:8">
      <c r="A9220" t="n">
        <v>9222</v>
      </c>
      <c r="B9220" t="s">
        <v>8</v>
      </c>
      <c r="C9220" s="1" t="n">
        <v>42105.48563657407</v>
      </c>
      <c r="D9220" t="s">
        <v>30339</v>
      </c>
      <c r="E9220" t="s">
        <v>16728</v>
      </c>
      <c r="F9220" t="s">
        <v>48</v>
      </c>
      <c r="G9220" t="s">
        <v>19259</v>
      </c>
      <c r="H9220" t="s">
        <v>30340</v>
      </c>
    </row>
    <row r="9221" spans="1:8">
      <c r="A9221" t="n">
        <v>9223</v>
      </c>
      <c r="B9221" t="s">
        <v>8</v>
      </c>
      <c r="C9221" s="1" t="n">
        <v>42415.99042824074</v>
      </c>
      <c r="D9221" t="s">
        <v>30341</v>
      </c>
      <c r="E9221" t="s">
        <v>30342</v>
      </c>
      <c r="F9221" t="s">
        <v>1369</v>
      </c>
      <c r="G9221" t="s">
        <v>30343</v>
      </c>
      <c r="H9221" t="s">
        <v>30344</v>
      </c>
    </row>
    <row r="9222" spans="1:8">
      <c r="A9222" t="n">
        <v>9224</v>
      </c>
      <c r="B9222" t="s">
        <v>1</v>
      </c>
      <c r="C9222" s="1" t="n">
        <v>42161.78127314815</v>
      </c>
      <c r="D9222" t="s">
        <v>30345</v>
      </c>
      <c r="E9222" t="s">
        <v>132</v>
      </c>
      <c r="F9222" t="s">
        <v>9624</v>
      </c>
      <c r="G9222" t="s">
        <v>30346</v>
      </c>
      <c r="H9222" t="s">
        <v>30347</v>
      </c>
    </row>
    <row r="9223" spans="1:8">
      <c r="A9223" t="n">
        <v>9225</v>
      </c>
      <c r="B9223" t="s">
        <v>1</v>
      </c>
      <c r="C9223" s="1" t="n">
        <v>42281.31329861111</v>
      </c>
      <c r="D9223" t="s">
        <v>30348</v>
      </c>
      <c r="E9223" t="s">
        <v>30349</v>
      </c>
      <c r="F9223" t="s">
        <v>25</v>
      </c>
      <c r="G9223" t="s">
        <v>30350</v>
      </c>
      <c r="H9223" t="s">
        <v>30351</v>
      </c>
    </row>
    <row r="9224" spans="1:8">
      <c r="A9224" t="n">
        <v>9226</v>
      </c>
      <c r="B9224" t="s">
        <v>8</v>
      </c>
      <c r="C9224" s="1" t="n">
        <v>41285.7702662037</v>
      </c>
      <c r="D9224" t="s">
        <v>30352</v>
      </c>
      <c r="E9224" t="s">
        <v>20916</v>
      </c>
      <c r="F9224" t="s">
        <v>56</v>
      </c>
      <c r="G9224" t="s">
        <v>30353</v>
      </c>
      <c r="H9224" t="s">
        <v>30354</v>
      </c>
    </row>
    <row r="9225" spans="1:8">
      <c r="A9225" t="n">
        <v>9227</v>
      </c>
      <c r="B9225" t="s">
        <v>8</v>
      </c>
      <c r="C9225" s="1" t="n">
        <v>41900.87965277778</v>
      </c>
      <c r="D9225" t="s">
        <v>30355</v>
      </c>
      <c r="E9225" t="s">
        <v>749</v>
      </c>
      <c r="F9225" t="s">
        <v>30356</v>
      </c>
      <c r="G9225" t="s">
        <v>18644</v>
      </c>
      <c r="H9225" t="s">
        <v>30357</v>
      </c>
    </row>
    <row r="9226" spans="1:8">
      <c r="A9226" t="n">
        <v>9228</v>
      </c>
      <c r="B9226" t="s">
        <v>8</v>
      </c>
      <c r="C9226" s="1" t="n">
        <v>42097.52237268518</v>
      </c>
      <c r="D9226" t="s">
        <v>30358</v>
      </c>
      <c r="E9226" t="s">
        <v>7780</v>
      </c>
      <c r="F9226" t="s">
        <v>25</v>
      </c>
      <c r="G9226" t="s">
        <v>22815</v>
      </c>
      <c r="H9226" t="s">
        <v>30359</v>
      </c>
    </row>
    <row r="9227" spans="1:8">
      <c r="A9227" t="n">
        <v>9229</v>
      </c>
      <c r="B9227" t="s">
        <v>8</v>
      </c>
      <c r="C9227" s="1" t="n">
        <v>41968.75712962963</v>
      </c>
      <c r="D9227" t="s">
        <v>30360</v>
      </c>
      <c r="E9227" t="s">
        <v>21119</v>
      </c>
      <c r="F9227" t="s">
        <v>555</v>
      </c>
      <c r="G9227" t="s">
        <v>30361</v>
      </c>
      <c r="H9227" t="s">
        <v>30362</v>
      </c>
    </row>
    <row r="9228" spans="1:8">
      <c r="A9228" t="n">
        <v>9230</v>
      </c>
      <c r="B9228" t="s">
        <v>8</v>
      </c>
      <c r="C9228" s="1" t="n">
        <v>41659.56269675926</v>
      </c>
      <c r="D9228" t="s">
        <v>30363</v>
      </c>
      <c r="E9228" t="s">
        <v>25</v>
      </c>
      <c r="F9228" t="s">
        <v>2099</v>
      </c>
      <c r="G9228" t="s">
        <v>30364</v>
      </c>
      <c r="H9228" t="s">
        <v>30365</v>
      </c>
    </row>
    <row r="9229" spans="1:8">
      <c r="A9229" t="n">
        <v>9231</v>
      </c>
      <c r="B9229" t="s">
        <v>8</v>
      </c>
      <c r="C9229" s="1" t="n">
        <v>42200.77252314815</v>
      </c>
      <c r="D9229" t="s">
        <v>30366</v>
      </c>
      <c r="E9229" t="s">
        <v>6810</v>
      </c>
      <c r="F9229" t="s">
        <v>30367</v>
      </c>
      <c r="G9229" t="s">
        <v>30368</v>
      </c>
      <c r="H9229" t="s">
        <v>30369</v>
      </c>
    </row>
    <row r="9230" spans="1:8">
      <c r="A9230" t="n">
        <v>9232</v>
      </c>
      <c r="B9230" t="s">
        <v>1</v>
      </c>
      <c r="C9230" s="1" t="n">
        <v>41891.03575231481</v>
      </c>
      <c r="D9230" t="s">
        <v>30370</v>
      </c>
      <c r="E9230" t="s">
        <v>6988</v>
      </c>
      <c r="F9230" t="s">
        <v>1264</v>
      </c>
      <c r="G9230" t="s">
        <v>30371</v>
      </c>
      <c r="H9230" t="s">
        <v>30372</v>
      </c>
    </row>
    <row r="9231" spans="1:8">
      <c r="A9231" t="n">
        <v>9233</v>
      </c>
      <c r="B9231" t="s">
        <v>8</v>
      </c>
      <c r="C9231" s="1" t="n">
        <v>41877.80893518519</v>
      </c>
      <c r="D9231" t="s">
        <v>30373</v>
      </c>
      <c r="E9231" t="s">
        <v>13522</v>
      </c>
      <c r="F9231" t="s">
        <v>8960</v>
      </c>
      <c r="G9231" t="s">
        <v>30374</v>
      </c>
      <c r="H9231" t="s">
        <v>30375</v>
      </c>
    </row>
    <row r="9232" spans="1:8">
      <c r="A9232" t="n">
        <v>9234</v>
      </c>
      <c r="B9232" t="s">
        <v>8</v>
      </c>
      <c r="C9232" s="1" t="n">
        <v>40163.95622685185</v>
      </c>
      <c r="D9232" t="s">
        <v>30376</v>
      </c>
      <c r="E9232" t="s">
        <v>19</v>
      </c>
      <c r="F9232" t="s">
        <v>20</v>
      </c>
      <c r="G9232" t="s">
        <v>30377</v>
      </c>
      <c r="H9232" t="s">
        <v>30378</v>
      </c>
    </row>
    <row r="9233" spans="1:8">
      <c r="A9233" t="n">
        <v>9235</v>
      </c>
      <c r="B9233" t="s">
        <v>8</v>
      </c>
      <c r="C9233" s="1" t="n">
        <v>42001.03315972222</v>
      </c>
      <c r="D9233" t="s">
        <v>30379</v>
      </c>
      <c r="E9233" t="s">
        <v>8047</v>
      </c>
      <c r="F9233" t="s">
        <v>179</v>
      </c>
      <c r="G9233" t="s">
        <v>30380</v>
      </c>
      <c r="H9233" t="s">
        <v>30381</v>
      </c>
    </row>
    <row r="9234" spans="1:8">
      <c r="A9234" t="n">
        <v>9236</v>
      </c>
      <c r="B9234" t="s">
        <v>1</v>
      </c>
      <c r="C9234" s="1" t="n">
        <v>42195.95303240741</v>
      </c>
      <c r="D9234" t="s">
        <v>30382</v>
      </c>
      <c r="E9234" t="s">
        <v>225</v>
      </c>
      <c r="F9234" t="s">
        <v>2532</v>
      </c>
      <c r="G9234" t="s">
        <v>30383</v>
      </c>
      <c r="H9234" t="s">
        <v>30384</v>
      </c>
    </row>
    <row r="9235" spans="1:8">
      <c r="A9235" t="n">
        <v>9237</v>
      </c>
      <c r="B9235" t="s">
        <v>8</v>
      </c>
      <c r="C9235" s="1" t="n">
        <v>42024.70628472222</v>
      </c>
      <c r="D9235" t="s">
        <v>30385</v>
      </c>
      <c r="E9235" t="s">
        <v>30386</v>
      </c>
      <c r="F9235" t="s">
        <v>52</v>
      </c>
      <c r="G9235" t="s">
        <v>30387</v>
      </c>
      <c r="H9235" t="s">
        <v>30388</v>
      </c>
    </row>
    <row r="9236" spans="1:8">
      <c r="A9236" t="n">
        <v>9238</v>
      </c>
      <c r="B9236" t="s">
        <v>1</v>
      </c>
      <c r="C9236" s="1" t="n">
        <v>42118.64425925926</v>
      </c>
      <c r="D9236" t="s">
        <v>30389</v>
      </c>
      <c r="E9236" t="s">
        <v>15404</v>
      </c>
      <c r="F9236" t="s">
        <v>25</v>
      </c>
      <c r="G9236" t="s">
        <v>30390</v>
      </c>
      <c r="H9236" t="s">
        <v>30391</v>
      </c>
    </row>
    <row r="9237" spans="1:8">
      <c r="A9237" t="n">
        <v>9239</v>
      </c>
      <c r="B9237" t="s">
        <v>8</v>
      </c>
      <c r="C9237" s="1" t="n">
        <v>39770.86231481482</v>
      </c>
      <c r="D9237" t="s">
        <v>30392</v>
      </c>
      <c r="E9237" t="s">
        <v>22087</v>
      </c>
      <c r="F9237" t="s">
        <v>30393</v>
      </c>
      <c r="G9237" t="s">
        <v>30394</v>
      </c>
      <c r="H9237" t="s">
        <v>30395</v>
      </c>
    </row>
    <row r="9238" spans="1:8">
      <c r="A9238" t="n">
        <v>9240</v>
      </c>
      <c r="B9238" t="s">
        <v>8</v>
      </c>
      <c r="C9238" s="1" t="n">
        <v>39419.63069444444</v>
      </c>
      <c r="D9238" t="s">
        <v>30396</v>
      </c>
      <c r="E9238" t="s">
        <v>4546</v>
      </c>
      <c r="F9238" t="s">
        <v>4547</v>
      </c>
      <c r="G9238" t="s">
        <v>30397</v>
      </c>
      <c r="H9238" t="s">
        <v>30398</v>
      </c>
    </row>
    <row r="9239" spans="1:8">
      <c r="A9239" t="n">
        <v>9241</v>
      </c>
      <c r="B9239" t="s">
        <v>8</v>
      </c>
      <c r="C9239" s="1" t="n">
        <v>41120.99048611111</v>
      </c>
      <c r="D9239" t="s">
        <v>30399</v>
      </c>
      <c r="E9239" t="s">
        <v>30400</v>
      </c>
      <c r="F9239" t="s">
        <v>25</v>
      </c>
      <c r="G9239" t="s">
        <v>30401</v>
      </c>
      <c r="H9239" t="s">
        <v>30402</v>
      </c>
    </row>
    <row r="9240" spans="1:8">
      <c r="A9240" t="n">
        <v>9242</v>
      </c>
      <c r="B9240" t="s">
        <v>8</v>
      </c>
      <c r="C9240" s="1" t="n">
        <v>39484.69289351852</v>
      </c>
      <c r="D9240" t="s">
        <v>30403</v>
      </c>
      <c r="E9240" t="s">
        <v>1892</v>
      </c>
      <c r="F9240" t="s">
        <v>2042</v>
      </c>
      <c r="G9240" t="s">
        <v>30404</v>
      </c>
      <c r="H9240" t="s">
        <v>30405</v>
      </c>
    </row>
    <row r="9241" spans="1:8">
      <c r="A9241" t="n">
        <v>9243</v>
      </c>
      <c r="B9241" t="s">
        <v>8</v>
      </c>
      <c r="C9241" s="1" t="n">
        <v>39756.86001157408</v>
      </c>
      <c r="D9241" t="s">
        <v>30406</v>
      </c>
      <c r="E9241" t="s">
        <v>56</v>
      </c>
      <c r="F9241" t="s">
        <v>56</v>
      </c>
      <c r="G9241" t="s">
        <v>30407</v>
      </c>
      <c r="H9241" t="s">
        <v>30408</v>
      </c>
    </row>
    <row r="9242" spans="1:8">
      <c r="A9242" t="n">
        <v>9244</v>
      </c>
      <c r="B9242" t="s">
        <v>8</v>
      </c>
      <c r="C9242" s="1" t="n">
        <v>42003.73989583334</v>
      </c>
      <c r="D9242" t="s">
        <v>30409</v>
      </c>
      <c r="E9242" t="s">
        <v>30410</v>
      </c>
      <c r="F9242" t="s">
        <v>30411</v>
      </c>
      <c r="G9242" t="s">
        <v>30412</v>
      </c>
      <c r="H9242" t="s">
        <v>30413</v>
      </c>
    </row>
    <row r="9243" spans="1:8">
      <c r="A9243" t="n">
        <v>9245</v>
      </c>
      <c r="B9243" t="s">
        <v>8</v>
      </c>
      <c r="C9243" s="1" t="n">
        <v>42271.1583912037</v>
      </c>
      <c r="D9243" t="s">
        <v>30414</v>
      </c>
      <c r="E9243" t="s">
        <v>30415</v>
      </c>
      <c r="F9243" t="s">
        <v>387</v>
      </c>
      <c r="G9243" t="s">
        <v>30416</v>
      </c>
      <c r="H9243" t="s">
        <v>30417</v>
      </c>
    </row>
    <row r="9244" spans="1:8">
      <c r="A9244" t="n">
        <v>9246</v>
      </c>
      <c r="B9244" t="s">
        <v>8</v>
      </c>
      <c r="C9244" s="1" t="n">
        <v>39762.01274305556</v>
      </c>
      <c r="D9244" t="s">
        <v>30418</v>
      </c>
      <c r="E9244" t="s">
        <v>17537</v>
      </c>
      <c r="F9244" t="s">
        <v>30419</v>
      </c>
      <c r="G9244" t="s">
        <v>30420</v>
      </c>
      <c r="H9244" t="s">
        <v>30421</v>
      </c>
    </row>
    <row r="9245" spans="1:8">
      <c r="A9245" t="n">
        <v>9247</v>
      </c>
      <c r="B9245" t="s">
        <v>8</v>
      </c>
      <c r="C9245" s="1" t="n">
        <v>41901.12868055556</v>
      </c>
      <c r="D9245" t="s">
        <v>30422</v>
      </c>
      <c r="E9245" t="s">
        <v>23915</v>
      </c>
      <c r="F9245" t="s">
        <v>25</v>
      </c>
      <c r="G9245" t="s">
        <v>23916</v>
      </c>
      <c r="H9245" t="s">
        <v>30423</v>
      </c>
    </row>
    <row r="9246" spans="1:8">
      <c r="A9246" t="n">
        <v>9248</v>
      </c>
      <c r="B9246" t="s">
        <v>8</v>
      </c>
      <c r="C9246" s="1" t="n">
        <v>42285.01730324074</v>
      </c>
      <c r="D9246" t="s">
        <v>30424</v>
      </c>
      <c r="E9246" t="s">
        <v>25</v>
      </c>
      <c r="F9246" t="s">
        <v>348</v>
      </c>
      <c r="G9246" t="s">
        <v>30425</v>
      </c>
      <c r="H9246" t="s">
        <v>30426</v>
      </c>
    </row>
    <row r="9247" spans="1:8">
      <c r="A9247" t="n">
        <v>9249</v>
      </c>
      <c r="B9247" t="s">
        <v>8</v>
      </c>
      <c r="C9247" s="1" t="n">
        <v>41850.69524305555</v>
      </c>
      <c r="D9247" t="s">
        <v>30427</v>
      </c>
      <c r="E9247" t="s">
        <v>15560</v>
      </c>
      <c r="F9247" t="s">
        <v>555</v>
      </c>
      <c r="G9247" t="s">
        <v>30428</v>
      </c>
      <c r="H9247" t="s">
        <v>30429</v>
      </c>
    </row>
    <row r="9248" spans="1:8">
      <c r="A9248" t="n">
        <v>9250</v>
      </c>
      <c r="B9248" t="s">
        <v>8</v>
      </c>
      <c r="C9248" s="1" t="n">
        <v>41852.04076388889</v>
      </c>
      <c r="D9248" t="s">
        <v>30430</v>
      </c>
      <c r="E9248" t="s">
        <v>1286</v>
      </c>
      <c r="F9248" t="s">
        <v>25</v>
      </c>
      <c r="G9248" t="s">
        <v>30431</v>
      </c>
      <c r="H9248" t="s">
        <v>30432</v>
      </c>
    </row>
    <row r="9249" spans="1:8">
      <c r="A9249" t="n">
        <v>9251</v>
      </c>
      <c r="B9249" t="s">
        <v>8</v>
      </c>
      <c r="C9249" s="1" t="n">
        <v>42391.84327546296</v>
      </c>
      <c r="D9249" t="s">
        <v>30433</v>
      </c>
      <c r="E9249" t="s">
        <v>1677</v>
      </c>
      <c r="F9249" t="s">
        <v>9151</v>
      </c>
      <c r="G9249" t="s">
        <v>30434</v>
      </c>
      <c r="H9249" t="s">
        <v>30435</v>
      </c>
    </row>
    <row r="9250" spans="1:8">
      <c r="A9250" t="n">
        <v>9252</v>
      </c>
      <c r="B9250" t="s">
        <v>1</v>
      </c>
      <c r="C9250" s="1" t="n">
        <v>42090.86699074074</v>
      </c>
      <c r="D9250" t="s">
        <v>30436</v>
      </c>
      <c r="E9250" t="s">
        <v>6203</v>
      </c>
      <c r="F9250" t="s">
        <v>1238</v>
      </c>
      <c r="G9250" t="s">
        <v>14242</v>
      </c>
      <c r="H9250" t="s">
        <v>30437</v>
      </c>
    </row>
    <row r="9251" spans="1:8">
      <c r="A9251" t="n">
        <v>9253</v>
      </c>
      <c r="B9251" t="s">
        <v>8</v>
      </c>
      <c r="C9251" s="1" t="n">
        <v>39966.65996527778</v>
      </c>
      <c r="D9251" t="s">
        <v>30438</v>
      </c>
      <c r="E9251" t="s">
        <v>2415</v>
      </c>
      <c r="F9251" t="s">
        <v>25</v>
      </c>
      <c r="G9251" t="s">
        <v>30439</v>
      </c>
      <c r="H9251" t="s">
        <v>30440</v>
      </c>
    </row>
    <row r="9252" spans="1:8">
      <c r="A9252" t="n">
        <v>9254</v>
      </c>
      <c r="B9252" t="s">
        <v>8</v>
      </c>
      <c r="C9252" s="1" t="n">
        <v>39761.07402777778</v>
      </c>
      <c r="D9252" t="s">
        <v>30441</v>
      </c>
      <c r="E9252" t="s">
        <v>56</v>
      </c>
      <c r="F9252" t="s">
        <v>56</v>
      </c>
      <c r="G9252" t="s">
        <v>30442</v>
      </c>
      <c r="H9252" t="s">
        <v>30443</v>
      </c>
    </row>
    <row r="9253" spans="1:8">
      <c r="A9253" t="n">
        <v>9255</v>
      </c>
      <c r="B9253" t="s">
        <v>1</v>
      </c>
      <c r="C9253" s="1" t="n">
        <v>42198.03181712963</v>
      </c>
      <c r="D9253" t="s">
        <v>30444</v>
      </c>
      <c r="E9253" t="s">
        <v>8527</v>
      </c>
      <c r="F9253" t="s">
        <v>30445</v>
      </c>
      <c r="G9253" t="s">
        <v>30446</v>
      </c>
      <c r="H9253" t="s">
        <v>30447</v>
      </c>
    </row>
    <row r="9254" spans="1:8">
      <c r="A9254" t="n">
        <v>9256</v>
      </c>
      <c r="B9254" t="s">
        <v>8</v>
      </c>
      <c r="C9254" s="1" t="n">
        <v>42420.07157407407</v>
      </c>
      <c r="D9254" t="s">
        <v>30448</v>
      </c>
      <c r="E9254" t="s">
        <v>25</v>
      </c>
      <c r="F9254" t="s">
        <v>13834</v>
      </c>
      <c r="G9254" t="s">
        <v>30449</v>
      </c>
      <c r="H9254" t="s">
        <v>30450</v>
      </c>
    </row>
    <row r="9255" spans="1:8">
      <c r="A9255" t="n">
        <v>9257</v>
      </c>
      <c r="B9255" t="s">
        <v>8</v>
      </c>
      <c r="C9255" s="1" t="n">
        <v>39748.8133912037</v>
      </c>
      <c r="D9255" t="s">
        <v>30451</v>
      </c>
      <c r="E9255" t="s">
        <v>1351</v>
      </c>
      <c r="F9255" t="s">
        <v>30452</v>
      </c>
      <c r="G9255" t="s">
        <v>30453</v>
      </c>
      <c r="H9255" t="s">
        <v>30454</v>
      </c>
    </row>
    <row r="9256" spans="1:8">
      <c r="A9256" t="n">
        <v>9258</v>
      </c>
      <c r="B9256" t="s">
        <v>8</v>
      </c>
      <c r="C9256" s="1" t="n">
        <v>42209.82622685185</v>
      </c>
      <c r="D9256" t="s">
        <v>30455</v>
      </c>
      <c r="E9256" t="s">
        <v>30456</v>
      </c>
      <c r="F9256" t="s">
        <v>30457</v>
      </c>
      <c r="G9256" t="s">
        <v>30458</v>
      </c>
      <c r="H9256" t="s">
        <v>30459</v>
      </c>
    </row>
    <row r="9257" spans="1:8">
      <c r="A9257" t="n">
        <v>9259</v>
      </c>
      <c r="B9257" t="s">
        <v>8</v>
      </c>
      <c r="C9257" s="1" t="n">
        <v>39722.53688657407</v>
      </c>
      <c r="D9257" t="s">
        <v>30460</v>
      </c>
      <c r="E9257" t="s">
        <v>477</v>
      </c>
      <c r="F9257" t="s">
        <v>56</v>
      </c>
      <c r="G9257" t="s">
        <v>30461</v>
      </c>
      <c r="H9257" t="s">
        <v>30462</v>
      </c>
    </row>
    <row r="9258" spans="1:8">
      <c r="A9258" t="n">
        <v>9260</v>
      </c>
      <c r="B9258" t="s">
        <v>8</v>
      </c>
      <c r="C9258" s="1" t="n">
        <v>42298.90399305556</v>
      </c>
      <c r="D9258" t="s">
        <v>30463</v>
      </c>
      <c r="E9258" t="s">
        <v>12369</v>
      </c>
      <c r="F9258" t="s">
        <v>6619</v>
      </c>
      <c r="G9258" t="s">
        <v>30464</v>
      </c>
      <c r="H9258" t="s">
        <v>30465</v>
      </c>
    </row>
    <row r="9259" spans="1:8">
      <c r="A9259" t="n">
        <v>9261</v>
      </c>
      <c r="B9259" t="s">
        <v>1</v>
      </c>
      <c r="C9259" s="1" t="n">
        <v>42416.78196759259</v>
      </c>
      <c r="D9259" t="s">
        <v>30466</v>
      </c>
      <c r="E9259" t="s">
        <v>931</v>
      </c>
      <c r="F9259" t="s">
        <v>7922</v>
      </c>
      <c r="G9259" t="s">
        <v>30467</v>
      </c>
      <c r="H9259" t="s">
        <v>30468</v>
      </c>
    </row>
    <row r="9260" spans="1:8">
      <c r="A9260" t="n">
        <v>9262</v>
      </c>
      <c r="B9260" t="s">
        <v>8</v>
      </c>
      <c r="C9260" s="1" t="n">
        <v>41976.59304398148</v>
      </c>
      <c r="D9260" t="s">
        <v>30469</v>
      </c>
      <c r="E9260" t="s">
        <v>30470</v>
      </c>
      <c r="F9260" t="s">
        <v>25548</v>
      </c>
      <c r="G9260" t="s">
        <v>30471</v>
      </c>
      <c r="H9260" t="s">
        <v>30472</v>
      </c>
    </row>
    <row r="9261" spans="1:8">
      <c r="A9261" t="n">
        <v>9263</v>
      </c>
      <c r="B9261" t="s">
        <v>1</v>
      </c>
      <c r="C9261" s="1" t="n">
        <v>42381.97217592593</v>
      </c>
      <c r="D9261" t="s">
        <v>30473</v>
      </c>
      <c r="E9261" t="s">
        <v>145</v>
      </c>
      <c r="F9261" t="s">
        <v>30474</v>
      </c>
      <c r="G9261" t="s">
        <v>30475</v>
      </c>
      <c r="H9261" t="s">
        <v>30476</v>
      </c>
    </row>
    <row r="9262" spans="1:8">
      <c r="A9262" t="n">
        <v>9264</v>
      </c>
      <c r="B9262" t="s">
        <v>8</v>
      </c>
      <c r="C9262" s="1" t="n">
        <v>42407.80717592593</v>
      </c>
      <c r="D9262" t="s">
        <v>30477</v>
      </c>
      <c r="E9262" t="s">
        <v>319</v>
      </c>
      <c r="F9262" t="s">
        <v>25</v>
      </c>
      <c r="G9262" t="s">
        <v>30478</v>
      </c>
      <c r="H9262" t="s">
        <v>30479</v>
      </c>
    </row>
    <row r="9263" spans="1:8">
      <c r="A9263" t="n">
        <v>9265</v>
      </c>
      <c r="B9263" t="s">
        <v>1</v>
      </c>
      <c r="C9263" s="1" t="n">
        <v>42184.84037037037</v>
      </c>
      <c r="D9263" t="s">
        <v>30480</v>
      </c>
      <c r="E9263" t="s">
        <v>6203</v>
      </c>
      <c r="F9263" t="s">
        <v>146</v>
      </c>
      <c r="G9263" t="s">
        <v>30481</v>
      </c>
      <c r="H9263" t="s">
        <v>30482</v>
      </c>
    </row>
    <row r="9264" spans="1:8">
      <c r="A9264" t="n">
        <v>9266</v>
      </c>
      <c r="B9264" t="s">
        <v>1</v>
      </c>
      <c r="C9264" s="1" t="n">
        <v>42135.60136574074</v>
      </c>
      <c r="D9264" t="s">
        <v>30483</v>
      </c>
      <c r="E9264" t="s">
        <v>30484</v>
      </c>
      <c r="F9264" t="s">
        <v>56</v>
      </c>
      <c r="G9264" t="s">
        <v>20951</v>
      </c>
      <c r="H9264" t="s">
        <v>30485</v>
      </c>
    </row>
    <row r="9265" spans="1:8">
      <c r="A9265" t="n">
        <v>9267</v>
      </c>
      <c r="B9265" t="s">
        <v>1</v>
      </c>
      <c r="C9265" s="1" t="n">
        <v>42185.02612268519</v>
      </c>
      <c r="D9265" t="s">
        <v>30486</v>
      </c>
      <c r="E9265" t="s">
        <v>11577</v>
      </c>
      <c r="F9265" t="s">
        <v>25</v>
      </c>
      <c r="G9265" t="s">
        <v>11477</v>
      </c>
      <c r="H9265" t="s">
        <v>30487</v>
      </c>
    </row>
    <row r="9266" spans="1:8">
      <c r="A9266" t="n">
        <v>9268</v>
      </c>
      <c r="B9266" t="s">
        <v>8</v>
      </c>
      <c r="C9266" s="1" t="n">
        <v>41845.0802662037</v>
      </c>
      <c r="D9266" t="s">
        <v>30488</v>
      </c>
      <c r="E9266" t="s">
        <v>319</v>
      </c>
      <c r="F9266" t="s">
        <v>30489</v>
      </c>
      <c r="G9266" t="s">
        <v>16484</v>
      </c>
      <c r="H9266" t="s">
        <v>30490</v>
      </c>
    </row>
    <row r="9267" spans="1:8">
      <c r="A9267" t="n">
        <v>9269</v>
      </c>
      <c r="B9267" t="s">
        <v>1</v>
      </c>
      <c r="C9267" s="1" t="n">
        <v>42390.65405092593</v>
      </c>
      <c r="D9267" t="s">
        <v>30491</v>
      </c>
      <c r="E9267" t="s">
        <v>6747</v>
      </c>
      <c r="F9267" t="s">
        <v>984</v>
      </c>
      <c r="G9267" t="s">
        <v>30492</v>
      </c>
      <c r="H9267" t="s">
        <v>30493</v>
      </c>
    </row>
    <row r="9268" spans="1:8">
      <c r="A9268" t="n">
        <v>9270</v>
      </c>
      <c r="B9268" t="s">
        <v>1</v>
      </c>
      <c r="C9268" s="1" t="n">
        <v>42162.21353009259</v>
      </c>
      <c r="D9268" t="s">
        <v>30494</v>
      </c>
      <c r="E9268" t="s">
        <v>8382</v>
      </c>
      <c r="F9268" t="s">
        <v>132</v>
      </c>
      <c r="G9268" t="s">
        <v>9340</v>
      </c>
      <c r="H9268" t="s">
        <v>30495</v>
      </c>
    </row>
    <row r="9269" spans="1:8">
      <c r="A9269" t="n">
        <v>9271</v>
      </c>
      <c r="B9269" t="s">
        <v>8</v>
      </c>
      <c r="C9269" s="1" t="n">
        <v>42292.88063657407</v>
      </c>
      <c r="D9269" t="s">
        <v>30496</v>
      </c>
      <c r="E9269">
        <f>?utf-8?Q?The=20Patriotic=20Millionaires?=
	&lt;info@patrioticmillionaires.org&gt;</f>
        <v/>
      </c>
      <c r="F9269" t="s">
        <v>555</v>
      </c>
      <c r="G9269">
        <f>?utf-8?Q?Action=3A=20Patriotic=20Millionaires=20Condemn=20MTA=20for=20removing=20minimum=20wage=20advertisements?=</f>
        <v/>
      </c>
      <c r="H9269" t="s">
        <v>30497</v>
      </c>
    </row>
    <row r="9270" spans="1:8">
      <c r="A9270" t="n">
        <v>9272</v>
      </c>
      <c r="B9270" t="s">
        <v>8</v>
      </c>
      <c r="C9270" s="1" t="n">
        <v>42180.56494212963</v>
      </c>
      <c r="D9270" t="s">
        <v>30498</v>
      </c>
      <c r="E9270" t="s">
        <v>6203</v>
      </c>
      <c r="F9270" t="s">
        <v>3456</v>
      </c>
      <c r="G9270" t="s">
        <v>30499</v>
      </c>
      <c r="H9270" t="s">
        <v>30500</v>
      </c>
    </row>
    <row r="9271" spans="1:8">
      <c r="A9271" t="n">
        <v>9273</v>
      </c>
      <c r="B9271" t="s">
        <v>8</v>
      </c>
      <c r="C9271" s="1" t="n">
        <v>40409.8437037037</v>
      </c>
      <c r="D9271" t="s">
        <v>30501</v>
      </c>
      <c r="E9271" t="s">
        <v>8712</v>
      </c>
      <c r="F9271" t="s">
        <v>56</v>
      </c>
      <c r="G9271" t="s">
        <v>30502</v>
      </c>
      <c r="H9271" t="s">
        <v>30503</v>
      </c>
    </row>
    <row r="9272" spans="1:8">
      <c r="A9272" t="n">
        <v>9274</v>
      </c>
      <c r="B9272" t="s">
        <v>8</v>
      </c>
      <c r="C9272" s="1" t="n">
        <v>42227.78665509259</v>
      </c>
      <c r="D9272" t="s">
        <v>30504</v>
      </c>
      <c r="E9272" t="s">
        <v>14039</v>
      </c>
      <c r="F9272" t="s">
        <v>52</v>
      </c>
      <c r="G9272" t="s">
        <v>30505</v>
      </c>
      <c r="H9272" t="s">
        <v>30506</v>
      </c>
    </row>
    <row r="9273" spans="1:8">
      <c r="A9273" t="n">
        <v>9275</v>
      </c>
      <c r="B9273" t="s">
        <v>8</v>
      </c>
      <c r="C9273" s="1" t="n">
        <v>41620.67834490741</v>
      </c>
      <c r="D9273" t="s">
        <v>30507</v>
      </c>
      <c r="E9273" t="s">
        <v>25</v>
      </c>
      <c r="F9273" t="s">
        <v>30508</v>
      </c>
      <c r="G9273" t="s">
        <v>30509</v>
      </c>
      <c r="H9273" t="s">
        <v>30510</v>
      </c>
    </row>
    <row r="9274" spans="1:8">
      <c r="A9274" t="n">
        <v>9276</v>
      </c>
      <c r="B9274" t="s">
        <v>8</v>
      </c>
      <c r="C9274" s="1" t="n">
        <v>36706.86729166667</v>
      </c>
      <c r="D9274" t="s">
        <v>30511</v>
      </c>
      <c r="E9274" t="s">
        <v>30512</v>
      </c>
      <c r="F9274" t="s">
        <v>6854</v>
      </c>
      <c r="G9274" t="s">
        <v>30513</v>
      </c>
      <c r="H9274" t="s">
        <v>30514</v>
      </c>
    </row>
    <row r="9275" spans="1:8">
      <c r="A9275" t="n">
        <v>9277</v>
      </c>
      <c r="B9275" t="s">
        <v>8</v>
      </c>
      <c r="C9275" s="1" t="n">
        <v>41180.58372685185</v>
      </c>
      <c r="D9275" t="s">
        <v>30515</v>
      </c>
      <c r="E9275" t="s">
        <v>30516</v>
      </c>
      <c r="F9275" t="s">
        <v>56</v>
      </c>
      <c r="G9275" t="s">
        <v>30517</v>
      </c>
      <c r="H9275" t="s">
        <v>30518</v>
      </c>
    </row>
    <row r="9276" spans="1:8">
      <c r="A9276" t="n">
        <v>9278</v>
      </c>
      <c r="B9276" t="s">
        <v>8</v>
      </c>
      <c r="C9276" s="1" t="n">
        <v>42348.94351851852</v>
      </c>
      <c r="D9276" t="s">
        <v>30519</v>
      </c>
      <c r="E9276" t="s">
        <v>30520</v>
      </c>
      <c r="F9276" t="s">
        <v>56</v>
      </c>
      <c r="G9276" t="s">
        <v>30521</v>
      </c>
      <c r="H9276" t="s">
        <v>30522</v>
      </c>
    </row>
    <row r="9277" spans="1:8">
      <c r="A9277" t="n">
        <v>9279</v>
      </c>
      <c r="B9277" t="s">
        <v>8</v>
      </c>
      <c r="C9277" s="1" t="n">
        <v>42339.29166666666</v>
      </c>
      <c r="D9277" t="s">
        <v>30523</v>
      </c>
      <c r="E9277" t="s">
        <v>509</v>
      </c>
      <c r="F9277" t="s">
        <v>52</v>
      </c>
      <c r="G9277" t="s">
        <v>30524</v>
      </c>
      <c r="H9277" t="s">
        <v>30525</v>
      </c>
    </row>
    <row r="9278" spans="1:8">
      <c r="A9278" t="n">
        <v>9280</v>
      </c>
      <c r="B9278" t="s">
        <v>1</v>
      </c>
      <c r="C9278" s="1" t="n">
        <v>42150.64761574074</v>
      </c>
      <c r="D9278" t="s">
        <v>30526</v>
      </c>
      <c r="E9278" t="s">
        <v>651</v>
      </c>
      <c r="F9278" t="s">
        <v>30527</v>
      </c>
      <c r="G9278" t="s">
        <v>30528</v>
      </c>
      <c r="H9278" t="s">
        <v>30529</v>
      </c>
    </row>
    <row r="9279" spans="1:8">
      <c r="A9279" t="n">
        <v>9281</v>
      </c>
      <c r="B9279" t="s">
        <v>8</v>
      </c>
      <c r="C9279" s="1" t="n">
        <v>42296.90546296296</v>
      </c>
      <c r="D9279" t="s">
        <v>30530</v>
      </c>
      <c r="E9279" t="s">
        <v>15563</v>
      </c>
      <c r="F9279" t="s">
        <v>30531</v>
      </c>
      <c r="G9279" t="s">
        <v>30532</v>
      </c>
      <c r="H9279" t="s">
        <v>30533</v>
      </c>
    </row>
    <row r="9280" spans="1:8">
      <c r="A9280" t="n">
        <v>9282</v>
      </c>
      <c r="B9280" t="s">
        <v>8</v>
      </c>
      <c r="C9280" s="1" t="n">
        <v>41925.71503472222</v>
      </c>
      <c r="D9280" t="s">
        <v>30534</v>
      </c>
      <c r="E9280" t="s">
        <v>6203</v>
      </c>
      <c r="F9280" t="s">
        <v>25</v>
      </c>
      <c r="G9280" t="s">
        <v>30535</v>
      </c>
      <c r="H9280" t="s">
        <v>30536</v>
      </c>
    </row>
    <row r="9281" spans="1:8">
      <c r="A9281" t="n">
        <v>9283</v>
      </c>
      <c r="B9281" t="s">
        <v>1</v>
      </c>
      <c r="C9281" s="1" t="n">
        <v>42099.50695601852</v>
      </c>
      <c r="D9281" t="s">
        <v>30537</v>
      </c>
      <c r="E9281" t="s">
        <v>48</v>
      </c>
      <c r="F9281" t="s">
        <v>4949</v>
      </c>
      <c r="G9281" t="s">
        <v>30538</v>
      </c>
      <c r="H9281" t="s">
        <v>30539</v>
      </c>
    </row>
    <row r="9282" spans="1:8">
      <c r="A9282" t="n">
        <v>9284</v>
      </c>
      <c r="B9282" t="s">
        <v>8</v>
      </c>
      <c r="C9282" s="1" t="n">
        <v>41928.69622685185</v>
      </c>
      <c r="D9282" t="s">
        <v>30540</v>
      </c>
      <c r="E9282" t="s">
        <v>111</v>
      </c>
      <c r="F9282" t="s">
        <v>52</v>
      </c>
      <c r="G9282" t="s">
        <v>30541</v>
      </c>
      <c r="H9282" t="s">
        <v>30542</v>
      </c>
    </row>
    <row r="9283" spans="1:8">
      <c r="A9283" t="n">
        <v>9285</v>
      </c>
      <c r="B9283" t="s">
        <v>8</v>
      </c>
      <c r="C9283" s="1" t="n">
        <v>40182.70630787037</v>
      </c>
      <c r="D9283" t="s">
        <v>30543</v>
      </c>
      <c r="E9283" t="s">
        <v>246</v>
      </c>
      <c r="F9283" t="s">
        <v>20</v>
      </c>
      <c r="G9283" t="s">
        <v>30544</v>
      </c>
      <c r="H9283" t="s">
        <v>30545</v>
      </c>
    </row>
    <row r="9284" spans="1:8">
      <c r="A9284" t="n">
        <v>9286</v>
      </c>
    </row>
    <row r="9285" spans="1:8">
      <c r="A9285" t="n">
        <v>9287</v>
      </c>
      <c r="B9285" t="s">
        <v>8</v>
      </c>
      <c r="C9285" s="1" t="n">
        <v>41121.98828703703</v>
      </c>
      <c r="D9285" t="s">
        <v>30546</v>
      </c>
      <c r="E9285" t="s">
        <v>30547</v>
      </c>
      <c r="F9285" t="s">
        <v>25</v>
      </c>
      <c r="G9285" t="s">
        <v>30548</v>
      </c>
      <c r="H9285" t="s">
        <v>30549</v>
      </c>
    </row>
    <row r="9286" spans="1:8">
      <c r="A9286" t="n">
        <v>9288</v>
      </c>
      <c r="B9286" t="s">
        <v>1</v>
      </c>
      <c r="C9286" s="1" t="n">
        <v>42393.04736111111</v>
      </c>
      <c r="D9286" t="s">
        <v>30550</v>
      </c>
      <c r="E9286" t="s">
        <v>30551</v>
      </c>
      <c r="F9286" t="s">
        <v>56</v>
      </c>
      <c r="G9286" t="s">
        <v>30552</v>
      </c>
      <c r="H9286" t="s">
        <v>30553</v>
      </c>
    </row>
    <row r="9287" spans="1:8">
      <c r="A9287" t="n">
        <v>9289</v>
      </c>
      <c r="B9287" t="s">
        <v>1</v>
      </c>
      <c r="C9287" s="1" t="n">
        <v>42303.78892361111</v>
      </c>
      <c r="D9287" t="s">
        <v>30554</v>
      </c>
      <c r="E9287" t="s">
        <v>2162</v>
      </c>
      <c r="F9287" t="s">
        <v>43</v>
      </c>
      <c r="G9287" t="s">
        <v>30555</v>
      </c>
      <c r="H9287" t="s">
        <v>30556</v>
      </c>
    </row>
    <row r="9288" spans="1:8">
      <c r="A9288" t="n">
        <v>9290</v>
      </c>
      <c r="B9288" t="s">
        <v>8</v>
      </c>
      <c r="C9288" s="1" t="n">
        <v>42075.63168981481</v>
      </c>
      <c r="D9288" t="s">
        <v>30557</v>
      </c>
      <c r="E9288" t="s">
        <v>4949</v>
      </c>
      <c r="F9288" t="s">
        <v>30558</v>
      </c>
      <c r="G9288" t="s">
        <v>30559</v>
      </c>
      <c r="H9288" t="s">
        <v>30560</v>
      </c>
    </row>
    <row r="9289" spans="1:8">
      <c r="A9289" t="n">
        <v>9291</v>
      </c>
      <c r="B9289" t="s">
        <v>8</v>
      </c>
      <c r="C9289" s="1" t="n">
        <v>41946.76528935185</v>
      </c>
      <c r="D9289" t="s">
        <v>30561</v>
      </c>
      <c r="E9289" t="s">
        <v>111</v>
      </c>
      <c r="F9289" t="s">
        <v>52</v>
      </c>
      <c r="G9289" t="s">
        <v>30562</v>
      </c>
      <c r="H9289" t="s">
        <v>30563</v>
      </c>
    </row>
    <row r="9290" spans="1:8">
      <c r="A9290" t="n">
        <v>9292</v>
      </c>
      <c r="B9290" t="s">
        <v>1</v>
      </c>
      <c r="C9290" s="1" t="n">
        <v>42333.51030092593</v>
      </c>
      <c r="D9290" t="s">
        <v>30564</v>
      </c>
      <c r="E9290" t="s">
        <v>311</v>
      </c>
      <c r="F9290" t="s">
        <v>56</v>
      </c>
      <c r="G9290" t="s">
        <v>30565</v>
      </c>
      <c r="H9290" t="s">
        <v>30566</v>
      </c>
    </row>
    <row r="9291" spans="1:8">
      <c r="A9291" t="n">
        <v>9293</v>
      </c>
      <c r="B9291" t="s">
        <v>1</v>
      </c>
      <c r="C9291" s="1" t="n">
        <v>42279.96030092592</v>
      </c>
      <c r="D9291" t="s">
        <v>30567</v>
      </c>
      <c r="E9291" t="s">
        <v>14289</v>
      </c>
      <c r="F9291" t="s">
        <v>1264</v>
      </c>
      <c r="G9291" t="s">
        <v>30568</v>
      </c>
      <c r="H9291" t="s">
        <v>30569</v>
      </c>
    </row>
    <row r="9292" spans="1:8">
      <c r="A9292" t="n">
        <v>9294</v>
      </c>
      <c r="B9292" t="s">
        <v>8</v>
      </c>
      <c r="C9292" s="1" t="n">
        <v>42271.83203703703</v>
      </c>
      <c r="D9292" t="s">
        <v>30570</v>
      </c>
      <c r="E9292" t="s">
        <v>10140</v>
      </c>
      <c r="F9292" t="s">
        <v>25</v>
      </c>
      <c r="G9292" t="s">
        <v>30571</v>
      </c>
      <c r="H9292" t="s">
        <v>30572</v>
      </c>
    </row>
    <row r="9293" spans="1:8">
      <c r="A9293" t="n">
        <v>9295</v>
      </c>
      <c r="B9293" t="s">
        <v>8</v>
      </c>
      <c r="C9293" s="1" t="n">
        <v>42077.55986111111</v>
      </c>
      <c r="D9293" t="s">
        <v>30573</v>
      </c>
      <c r="E9293" t="s">
        <v>25</v>
      </c>
      <c r="F9293" t="s">
        <v>1238</v>
      </c>
      <c r="G9293" t="s">
        <v>30574</v>
      </c>
      <c r="H9293" t="s">
        <v>30575</v>
      </c>
    </row>
    <row r="9294" spans="1:8">
      <c r="A9294" t="n">
        <v>9296</v>
      </c>
      <c r="B9294" t="s">
        <v>8</v>
      </c>
      <c r="C9294" s="1" t="n">
        <v>41694.65652777778</v>
      </c>
      <c r="D9294" t="s">
        <v>30576</v>
      </c>
      <c r="E9294" t="s">
        <v>1009</v>
      </c>
      <c r="F9294" t="s">
        <v>13959</v>
      </c>
      <c r="G9294" t="s">
        <v>30577</v>
      </c>
      <c r="H9294" t="s">
        <v>30578</v>
      </c>
    </row>
    <row r="9295" spans="1:8">
      <c r="A9295" t="n">
        <v>9297</v>
      </c>
      <c r="B9295" t="s">
        <v>8</v>
      </c>
      <c r="C9295" s="1" t="n">
        <v>42448.4958449074</v>
      </c>
      <c r="D9295" t="s">
        <v>30579</v>
      </c>
      <c r="E9295" t="s">
        <v>30580</v>
      </c>
      <c r="F9295" t="s">
        <v>6854</v>
      </c>
      <c r="G9295" t="s">
        <v>30581</v>
      </c>
      <c r="H9295" t="s">
        <v>30582</v>
      </c>
    </row>
    <row r="9296" spans="1:8">
      <c r="A9296" t="n">
        <v>9298</v>
      </c>
      <c r="B9296" t="s">
        <v>1</v>
      </c>
      <c r="C9296" s="1" t="n">
        <v>42338.76997685185</v>
      </c>
      <c r="D9296" t="s">
        <v>30583</v>
      </c>
      <c r="E9296" t="s">
        <v>348</v>
      </c>
      <c r="F9296" t="s">
        <v>25</v>
      </c>
      <c r="G9296" t="s">
        <v>30584</v>
      </c>
      <c r="H9296" t="s">
        <v>30585</v>
      </c>
    </row>
    <row r="9297" spans="1:8">
      <c r="A9297" t="n">
        <v>9299</v>
      </c>
      <c r="B9297" t="s">
        <v>1</v>
      </c>
      <c r="C9297" s="1" t="n">
        <v>42322.9958449074</v>
      </c>
      <c r="D9297" t="s">
        <v>30586</v>
      </c>
      <c r="E9297" t="s">
        <v>7186</v>
      </c>
      <c r="F9297" t="s">
        <v>30587</v>
      </c>
      <c r="G9297" t="s">
        <v>30588</v>
      </c>
      <c r="H9297" t="s">
        <v>30589</v>
      </c>
    </row>
    <row r="9298" spans="1:8">
      <c r="A9298" t="n">
        <v>9300</v>
      </c>
      <c r="B9298" t="s">
        <v>8</v>
      </c>
      <c r="C9298" s="1" t="n">
        <v>41880.875</v>
      </c>
      <c r="D9298" t="s">
        <v>30590</v>
      </c>
      <c r="E9298" t="s">
        <v>8509</v>
      </c>
      <c r="F9298" t="s">
        <v>52</v>
      </c>
      <c r="G9298" t="s">
        <v>30591</v>
      </c>
      <c r="H9298" t="s">
        <v>30592</v>
      </c>
    </row>
    <row r="9299" spans="1:8">
      <c r="A9299" t="n">
        <v>9301</v>
      </c>
      <c r="B9299" t="s">
        <v>1</v>
      </c>
      <c r="C9299" s="1" t="n">
        <v>42356.08895833333</v>
      </c>
      <c r="D9299" t="s">
        <v>30593</v>
      </c>
      <c r="E9299" t="s">
        <v>24</v>
      </c>
      <c r="F9299" t="s">
        <v>25</v>
      </c>
      <c r="G9299" t="s">
        <v>9193</v>
      </c>
      <c r="H9299" t="s">
        <v>30594</v>
      </c>
    </row>
    <row r="9300" spans="1:8">
      <c r="A9300" t="n">
        <v>9302</v>
      </c>
      <c r="B9300" t="s">
        <v>1</v>
      </c>
      <c r="C9300" s="1" t="n">
        <v>42403.17047453704</v>
      </c>
      <c r="D9300" t="s">
        <v>30595</v>
      </c>
      <c r="E9300" t="s">
        <v>6588</v>
      </c>
      <c r="F9300" t="s">
        <v>25</v>
      </c>
      <c r="G9300" t="s">
        <v>6589</v>
      </c>
      <c r="H9300" t="s">
        <v>30596</v>
      </c>
    </row>
    <row r="9301" spans="1:8">
      <c r="A9301" t="n">
        <v>9303</v>
      </c>
      <c r="B9301" t="s">
        <v>8</v>
      </c>
      <c r="C9301" s="1" t="n">
        <v>42297.62181712963</v>
      </c>
      <c r="D9301" t="s">
        <v>30597</v>
      </c>
      <c r="E9301" t="s">
        <v>25</v>
      </c>
      <c r="F9301" t="s">
        <v>24</v>
      </c>
      <c r="G9301" t="s">
        <v>30598</v>
      </c>
      <c r="H9301" t="s">
        <v>30599</v>
      </c>
    </row>
    <row r="9302" spans="1:8">
      <c r="A9302" t="n">
        <v>9304</v>
      </c>
      <c r="B9302" t="s">
        <v>8</v>
      </c>
      <c r="C9302" s="1" t="n">
        <v>41203.12564814815</v>
      </c>
      <c r="D9302" t="s">
        <v>30600</v>
      </c>
      <c r="E9302" t="s">
        <v>3574</v>
      </c>
      <c r="F9302" t="s">
        <v>25</v>
      </c>
      <c r="G9302" t="s">
        <v>30601</v>
      </c>
      <c r="H9302" t="s">
        <v>30602</v>
      </c>
    </row>
    <row r="9303" spans="1:8">
      <c r="A9303" t="n">
        <v>9305</v>
      </c>
      <c r="B9303" t="s">
        <v>8</v>
      </c>
      <c r="C9303" s="1" t="n">
        <v>40744.52547453704</v>
      </c>
      <c r="D9303" t="s">
        <v>30603</v>
      </c>
      <c r="E9303" t="s">
        <v>17704</v>
      </c>
      <c r="F9303" t="s">
        <v>56</v>
      </c>
      <c r="G9303" t="s">
        <v>30604</v>
      </c>
      <c r="H9303" t="s">
        <v>30605</v>
      </c>
    </row>
    <row r="9304" spans="1:8">
      <c r="A9304" t="n">
        <v>9306</v>
      </c>
      <c r="B9304" t="s">
        <v>1</v>
      </c>
      <c r="C9304" s="1" t="n">
        <v>42386.1778587963</v>
      </c>
      <c r="D9304" t="s">
        <v>30606</v>
      </c>
      <c r="E9304" t="s">
        <v>15463</v>
      </c>
      <c r="F9304" t="s">
        <v>25</v>
      </c>
      <c r="G9304" t="s">
        <v>30607</v>
      </c>
      <c r="H9304" t="s">
        <v>30608</v>
      </c>
    </row>
    <row r="9305" spans="1:8">
      <c r="A9305" t="n">
        <v>9307</v>
      </c>
      <c r="B9305" t="s">
        <v>1</v>
      </c>
      <c r="C9305" s="1" t="n">
        <v>42145.81434027778</v>
      </c>
      <c r="D9305" t="s">
        <v>30609</v>
      </c>
      <c r="E9305" t="s">
        <v>146</v>
      </c>
      <c r="F9305" t="s">
        <v>25</v>
      </c>
      <c r="G9305" t="s">
        <v>11680</v>
      </c>
      <c r="H9305" t="s">
        <v>30610</v>
      </c>
    </row>
    <row r="9306" spans="1:8">
      <c r="A9306" t="n">
        <v>9308</v>
      </c>
      <c r="B9306" t="s">
        <v>8</v>
      </c>
      <c r="C9306" s="1" t="n">
        <v>42117.78143518518</v>
      </c>
      <c r="D9306" t="s">
        <v>30611</v>
      </c>
      <c r="E9306" t="s">
        <v>24</v>
      </c>
      <c r="F9306" t="s">
        <v>25</v>
      </c>
      <c r="G9306" t="s">
        <v>30612</v>
      </c>
      <c r="H9306" t="s">
        <v>30613</v>
      </c>
    </row>
    <row r="9307" spans="1:8">
      <c r="A9307" t="n">
        <v>9309</v>
      </c>
      <c r="B9307" t="s">
        <v>1</v>
      </c>
      <c r="C9307" s="1" t="n">
        <v>42138.6977662037</v>
      </c>
      <c r="D9307" t="s">
        <v>30614</v>
      </c>
      <c r="E9307" t="s">
        <v>30615</v>
      </c>
      <c r="F9307" t="s">
        <v>30616</v>
      </c>
      <c r="G9307" t="s">
        <v>30617</v>
      </c>
      <c r="H9307" t="s">
        <v>30618</v>
      </c>
    </row>
    <row r="9308" spans="1:8">
      <c r="A9308" t="n">
        <v>9310</v>
      </c>
      <c r="B9308" t="s">
        <v>8</v>
      </c>
      <c r="C9308" s="1" t="n">
        <v>42260.77050925926</v>
      </c>
      <c r="D9308" t="s">
        <v>30619</v>
      </c>
      <c r="E9308" t="s">
        <v>25</v>
      </c>
      <c r="F9308" t="s">
        <v>30620</v>
      </c>
      <c r="G9308" t="s">
        <v>30621</v>
      </c>
      <c r="H9308" t="s">
        <v>30622</v>
      </c>
    </row>
    <row r="9309" spans="1:8">
      <c r="A9309" t="n">
        <v>9311</v>
      </c>
      <c r="B9309" t="s">
        <v>8</v>
      </c>
      <c r="C9309" s="1" t="n">
        <v>42373.87236111111</v>
      </c>
      <c r="D9309" t="s">
        <v>30623</v>
      </c>
      <c r="E9309" t="s">
        <v>30624</v>
      </c>
      <c r="F9309" t="s">
        <v>4078</v>
      </c>
      <c r="G9309" t="s">
        <v>30625</v>
      </c>
      <c r="H9309" t="s">
        <v>30626</v>
      </c>
    </row>
    <row r="9310" spans="1:8">
      <c r="A9310" t="n">
        <v>9312</v>
      </c>
      <c r="B9310" t="s">
        <v>1</v>
      </c>
      <c r="C9310" s="1" t="n">
        <v>42227.85534722222</v>
      </c>
      <c r="D9310" t="s">
        <v>30627</v>
      </c>
      <c r="E9310" t="s">
        <v>132</v>
      </c>
      <c r="F9310" t="s">
        <v>28587</v>
      </c>
      <c r="G9310" t="s">
        <v>30628</v>
      </c>
      <c r="H9310" t="s">
        <v>30629</v>
      </c>
    </row>
    <row r="9311" spans="1:8">
      <c r="A9311" t="n">
        <v>9313</v>
      </c>
      <c r="B9311" t="s">
        <v>8</v>
      </c>
      <c r="C9311" s="1" t="n">
        <v>41683.02177083334</v>
      </c>
      <c r="D9311" t="s">
        <v>30630</v>
      </c>
      <c r="E9311" t="s">
        <v>25</v>
      </c>
      <c r="F9311" t="s">
        <v>5506</v>
      </c>
      <c r="H9311" t="s">
        <v>30631</v>
      </c>
    </row>
    <row r="9312" spans="1:8">
      <c r="A9312" t="n">
        <v>9314</v>
      </c>
      <c r="B9312" t="s">
        <v>8</v>
      </c>
      <c r="C9312" s="1" t="n">
        <v>41897.83741898148</v>
      </c>
      <c r="D9312" t="s">
        <v>30632</v>
      </c>
      <c r="E9312" t="s">
        <v>22674</v>
      </c>
      <c r="F9312" t="s">
        <v>205</v>
      </c>
      <c r="G9312" t="s">
        <v>30633</v>
      </c>
      <c r="H9312" t="s">
        <v>30634</v>
      </c>
    </row>
    <row r="9313" spans="1:8">
      <c r="A9313" t="n">
        <v>9315</v>
      </c>
      <c r="B9313" t="s">
        <v>8</v>
      </c>
      <c r="C9313" s="1" t="n">
        <v>42416.91699074074</v>
      </c>
      <c r="D9313" t="s">
        <v>30635</v>
      </c>
      <c r="E9313" t="s">
        <v>19748</v>
      </c>
      <c r="F9313" t="s">
        <v>56</v>
      </c>
      <c r="G9313" t="s">
        <v>30636</v>
      </c>
      <c r="H9313" t="s">
        <v>30637</v>
      </c>
    </row>
    <row r="9314" spans="1:8">
      <c r="A9314" t="n">
        <v>9316</v>
      </c>
      <c r="B9314" t="s">
        <v>8</v>
      </c>
      <c r="C9314" s="1" t="n">
        <v>41933.51475694445</v>
      </c>
      <c r="D9314" t="s">
        <v>30638</v>
      </c>
      <c r="E9314" t="s">
        <v>319</v>
      </c>
      <c r="F9314" t="s">
        <v>6559</v>
      </c>
      <c r="G9314" t="s">
        <v>30639</v>
      </c>
      <c r="H9314" t="s">
        <v>30640</v>
      </c>
    </row>
    <row r="9315" spans="1:8">
      <c r="A9315" t="n">
        <v>9317</v>
      </c>
      <c r="B9315" t="s">
        <v>8</v>
      </c>
      <c r="C9315" s="1" t="n">
        <v>39616.8612037037</v>
      </c>
      <c r="D9315" t="s">
        <v>30641</v>
      </c>
      <c r="E9315" t="s">
        <v>10153</v>
      </c>
      <c r="F9315" t="s">
        <v>30642</v>
      </c>
      <c r="G9315" t="s">
        <v>30643</v>
      </c>
      <c r="H9315" t="s">
        <v>30644</v>
      </c>
    </row>
    <row r="9316" spans="1:8">
      <c r="A9316" t="n">
        <v>9318</v>
      </c>
      <c r="B9316" t="s">
        <v>1</v>
      </c>
      <c r="C9316" s="1" t="n">
        <v>42184.65135416666</v>
      </c>
      <c r="D9316" t="s">
        <v>30645</v>
      </c>
      <c r="E9316" t="s">
        <v>984</v>
      </c>
      <c r="F9316" t="s">
        <v>30646</v>
      </c>
      <c r="G9316" t="s">
        <v>30647</v>
      </c>
      <c r="H9316" t="s">
        <v>30648</v>
      </c>
    </row>
    <row r="9317" spans="1:8">
      <c r="A9317" t="n">
        <v>9319</v>
      </c>
      <c r="B9317" t="s">
        <v>8</v>
      </c>
      <c r="C9317" s="1" t="n">
        <v>40850.86077546296</v>
      </c>
      <c r="D9317" t="s">
        <v>30649</v>
      </c>
      <c r="E9317" t="s">
        <v>8971</v>
      </c>
      <c r="F9317" t="s">
        <v>25</v>
      </c>
      <c r="G9317" t="s">
        <v>14335</v>
      </c>
      <c r="H9317" t="s">
        <v>30650</v>
      </c>
    </row>
    <row r="9318" spans="1:8">
      <c r="A9318" t="n">
        <v>9320</v>
      </c>
      <c r="B9318" t="s">
        <v>8</v>
      </c>
      <c r="C9318" s="1" t="n">
        <v>42070.77916666667</v>
      </c>
      <c r="D9318" t="s">
        <v>30651</v>
      </c>
      <c r="E9318" t="s">
        <v>3456</v>
      </c>
      <c r="F9318" t="s">
        <v>30652</v>
      </c>
      <c r="G9318" t="s">
        <v>30653</v>
      </c>
      <c r="H9318" t="s">
        <v>30654</v>
      </c>
    </row>
    <row r="9319" spans="1:8">
      <c r="A9319" t="n">
        <v>9321</v>
      </c>
      <c r="B9319" t="s">
        <v>8</v>
      </c>
      <c r="C9319" s="1" t="n">
        <v>39595.4369212963</v>
      </c>
      <c r="D9319" t="s">
        <v>30655</v>
      </c>
      <c r="E9319" t="s">
        <v>642</v>
      </c>
      <c r="F9319" t="s">
        <v>2810</v>
      </c>
      <c r="G9319" t="s">
        <v>2811</v>
      </c>
      <c r="H9319" t="s">
        <v>30656</v>
      </c>
    </row>
    <row r="9320" spans="1:8">
      <c r="A9320" t="n">
        <v>9322</v>
      </c>
      <c r="B9320" t="s">
        <v>8</v>
      </c>
      <c r="C9320" s="1" t="n">
        <v>39485.78112268518</v>
      </c>
      <c r="D9320" t="s">
        <v>30657</v>
      </c>
      <c r="E9320" t="s">
        <v>856</v>
      </c>
      <c r="G9320" t="s">
        <v>30658</v>
      </c>
      <c r="H9320" t="s">
        <v>30659</v>
      </c>
    </row>
    <row r="9321" spans="1:8">
      <c r="A9321" t="n">
        <v>9323</v>
      </c>
      <c r="B9321" t="s">
        <v>8</v>
      </c>
      <c r="C9321" s="1" t="n">
        <v>40639.79159722223</v>
      </c>
      <c r="D9321" t="s">
        <v>30660</v>
      </c>
      <c r="E9321" t="s">
        <v>30661</v>
      </c>
      <c r="F9321" t="s">
        <v>56</v>
      </c>
      <c r="G9321" t="s">
        <v>30662</v>
      </c>
      <c r="H9321" t="s">
        <v>30663</v>
      </c>
    </row>
    <row r="9322" spans="1:8">
      <c r="A9322" t="n">
        <v>9324</v>
      </c>
      <c r="B9322" t="s">
        <v>1</v>
      </c>
      <c r="C9322" s="1" t="n">
        <v>42427.0484375</v>
      </c>
      <c r="D9322" t="s">
        <v>30664</v>
      </c>
      <c r="E9322" t="s">
        <v>13834</v>
      </c>
      <c r="F9322" t="s">
        <v>25</v>
      </c>
      <c r="G9322" t="s">
        <v>30665</v>
      </c>
      <c r="H9322" t="s">
        <v>30666</v>
      </c>
    </row>
    <row r="9323" spans="1:8">
      <c r="A9323" t="n">
        <v>9325</v>
      </c>
      <c r="B9323" t="s">
        <v>8</v>
      </c>
      <c r="C9323" s="1" t="n">
        <v>41208.11424768518</v>
      </c>
      <c r="D9323" t="s">
        <v>30667</v>
      </c>
      <c r="E9323" t="s">
        <v>17950</v>
      </c>
      <c r="F9323" t="s">
        <v>25</v>
      </c>
      <c r="G9323" t="s">
        <v>30668</v>
      </c>
      <c r="H9323" t="s">
        <v>30669</v>
      </c>
    </row>
    <row r="9324" spans="1:8">
      <c r="A9324" t="n">
        <v>9326</v>
      </c>
      <c r="B9324" t="s">
        <v>8</v>
      </c>
      <c r="C9324" s="1" t="n">
        <v>42189.93979166666</v>
      </c>
      <c r="D9324" t="s">
        <v>30670</v>
      </c>
      <c r="E9324" t="s">
        <v>16173</v>
      </c>
      <c r="F9324" t="s">
        <v>16173</v>
      </c>
      <c r="G9324" t="s">
        <v>30671</v>
      </c>
      <c r="H9324" t="s">
        <v>30672</v>
      </c>
    </row>
    <row r="9325" spans="1:8">
      <c r="A9325" t="n">
        <v>9327</v>
      </c>
      <c r="B9325" t="s">
        <v>8</v>
      </c>
      <c r="C9325" s="1" t="n">
        <v>42224.66420138889</v>
      </c>
      <c r="D9325" t="s">
        <v>30673</v>
      </c>
      <c r="E9325" t="s">
        <v>3456</v>
      </c>
      <c r="F9325" t="s">
        <v>30674</v>
      </c>
      <c r="G9325" t="s">
        <v>11166</v>
      </c>
      <c r="H9325" t="s">
        <v>30675</v>
      </c>
    </row>
    <row r="9326" spans="1:8">
      <c r="A9326" t="n">
        <v>9328</v>
      </c>
      <c r="B9326" t="s">
        <v>8</v>
      </c>
      <c r="C9326" s="1" t="n">
        <v>40787.8167824074</v>
      </c>
      <c r="D9326" t="s">
        <v>30676</v>
      </c>
      <c r="E9326" t="s">
        <v>18534</v>
      </c>
      <c r="F9326" t="s">
        <v>20</v>
      </c>
      <c r="G9326" t="s">
        <v>30677</v>
      </c>
      <c r="H9326" t="s">
        <v>30678</v>
      </c>
    </row>
    <row r="9327" spans="1:8">
      <c r="A9327" t="n">
        <v>9329</v>
      </c>
      <c r="B9327" t="s">
        <v>8</v>
      </c>
      <c r="C9327" s="1" t="n">
        <v>40453.60800925926</v>
      </c>
      <c r="D9327" t="s">
        <v>30679</v>
      </c>
      <c r="E9327" t="s">
        <v>7006</v>
      </c>
      <c r="F9327" t="s">
        <v>56</v>
      </c>
      <c r="G9327" t="s">
        <v>30680</v>
      </c>
      <c r="H9327" t="s">
        <v>30681</v>
      </c>
    </row>
    <row r="9328" spans="1:8">
      <c r="A9328" t="n">
        <v>9330</v>
      </c>
      <c r="B9328" t="s">
        <v>8</v>
      </c>
      <c r="C9328" s="1" t="n">
        <v>39760.98275462963</v>
      </c>
      <c r="D9328" t="s">
        <v>30682</v>
      </c>
      <c r="E9328" t="s">
        <v>7683</v>
      </c>
      <c r="F9328" t="s">
        <v>30683</v>
      </c>
      <c r="G9328" t="s">
        <v>30684</v>
      </c>
      <c r="H9328" t="s">
        <v>30685</v>
      </c>
    </row>
    <row r="9329" spans="1:8">
      <c r="A9329" t="n">
        <v>9331</v>
      </c>
      <c r="B9329" t="s">
        <v>8</v>
      </c>
      <c r="C9329" s="1" t="n">
        <v>42354.75071759259</v>
      </c>
      <c r="D9329" t="s">
        <v>30686</v>
      </c>
      <c r="E9329" t="s">
        <v>25</v>
      </c>
      <c r="F9329" t="s">
        <v>24</v>
      </c>
      <c r="G9329" t="s">
        <v>30687</v>
      </c>
      <c r="H9329" t="s">
        <v>30688</v>
      </c>
    </row>
    <row r="9330" spans="1:8">
      <c r="A9330" t="n">
        <v>9332</v>
      </c>
      <c r="B9330" t="s">
        <v>8</v>
      </c>
      <c r="C9330" s="1" t="n">
        <v>41108.92449074074</v>
      </c>
      <c r="D9330" t="s">
        <v>30689</v>
      </c>
      <c r="E9330" t="s">
        <v>7063</v>
      </c>
      <c r="F9330" t="s">
        <v>56</v>
      </c>
      <c r="G9330" t="s">
        <v>30690</v>
      </c>
      <c r="H9330" t="s">
        <v>30691</v>
      </c>
    </row>
    <row r="9331" spans="1:8">
      <c r="A9331" t="n">
        <v>9333</v>
      </c>
      <c r="B9331" t="s">
        <v>8</v>
      </c>
      <c r="C9331" s="1" t="n">
        <v>42353.94725694445</v>
      </c>
      <c r="D9331" t="s">
        <v>30692</v>
      </c>
      <c r="E9331" t="s">
        <v>7518</v>
      </c>
      <c r="F9331" t="s">
        <v>25</v>
      </c>
      <c r="G9331" t="s">
        <v>30693</v>
      </c>
      <c r="H9331" t="s">
        <v>30694</v>
      </c>
    </row>
    <row r="9332" spans="1:8">
      <c r="A9332" t="n">
        <v>9334</v>
      </c>
      <c r="B9332" t="s">
        <v>8</v>
      </c>
      <c r="C9332" s="1" t="n">
        <v>42139.91846064815</v>
      </c>
      <c r="D9332" t="s">
        <v>30695</v>
      </c>
      <c r="E9332" t="s">
        <v>2099</v>
      </c>
      <c r="F9332" t="s">
        <v>25</v>
      </c>
      <c r="G9332" t="s">
        <v>30696</v>
      </c>
      <c r="H9332" t="s">
        <v>30697</v>
      </c>
    </row>
    <row r="9333" spans="1:8">
      <c r="A9333" t="n">
        <v>9335</v>
      </c>
      <c r="B9333" t="s">
        <v>8</v>
      </c>
      <c r="C9333" s="1" t="n">
        <v>42033.1278587963</v>
      </c>
      <c r="D9333" t="s">
        <v>30698</v>
      </c>
      <c r="E9333" t="s">
        <v>25</v>
      </c>
      <c r="F9333" t="s">
        <v>15404</v>
      </c>
      <c r="G9333" t="s">
        <v>24971</v>
      </c>
      <c r="H9333" t="s">
        <v>30699</v>
      </c>
    </row>
    <row r="9334" spans="1:8">
      <c r="A9334" t="n">
        <v>9336</v>
      </c>
      <c r="B9334" t="s">
        <v>8</v>
      </c>
      <c r="C9334" s="1" t="n">
        <v>39511.2065625</v>
      </c>
      <c r="D9334" t="s">
        <v>30700</v>
      </c>
      <c r="E9334" t="s">
        <v>10514</v>
      </c>
      <c r="F9334" t="s">
        <v>9891</v>
      </c>
      <c r="G9334" t="s">
        <v>30701</v>
      </c>
      <c r="H9334" t="s">
        <v>30702</v>
      </c>
    </row>
    <row r="9335" spans="1:8">
      <c r="A9335" t="n">
        <v>9337</v>
      </c>
      <c r="B9335" t="s">
        <v>8</v>
      </c>
      <c r="C9335" s="1" t="n">
        <v>42356.94644675926</v>
      </c>
      <c r="D9335" t="s">
        <v>30703</v>
      </c>
      <c r="E9335" t="s">
        <v>30704</v>
      </c>
      <c r="F9335" t="s">
        <v>52</v>
      </c>
      <c r="G9335" t="s">
        <v>30705</v>
      </c>
      <c r="H9335" t="s">
        <v>30706</v>
      </c>
    </row>
    <row r="9336" spans="1:8">
      <c r="A9336" t="n">
        <v>9338</v>
      </c>
      <c r="B9336" t="s">
        <v>8</v>
      </c>
      <c r="C9336" s="1" t="n">
        <v>42080.92671296297</v>
      </c>
      <c r="D9336" t="s">
        <v>30707</v>
      </c>
      <c r="E9336" t="s">
        <v>749</v>
      </c>
      <c r="F9336" t="s">
        <v>30708</v>
      </c>
      <c r="G9336" t="s">
        <v>30709</v>
      </c>
      <c r="H9336" t="s">
        <v>30710</v>
      </c>
    </row>
    <row r="9337" spans="1:8">
      <c r="A9337" t="n">
        <v>9339</v>
      </c>
      <c r="B9337" t="s">
        <v>8</v>
      </c>
      <c r="C9337" s="1" t="n">
        <v>42165.14502314815</v>
      </c>
      <c r="D9337" t="s">
        <v>30711</v>
      </c>
      <c r="E9337" t="s">
        <v>25</v>
      </c>
      <c r="F9337" t="s">
        <v>2561</v>
      </c>
      <c r="G9337" t="s">
        <v>5888</v>
      </c>
      <c r="H9337" t="s">
        <v>30712</v>
      </c>
    </row>
    <row r="9338" spans="1:8">
      <c r="A9338" t="n">
        <v>9340</v>
      </c>
      <c r="B9338" t="s">
        <v>8</v>
      </c>
      <c r="C9338" s="1" t="n">
        <v>41624.70619212963</v>
      </c>
      <c r="D9338" t="s">
        <v>30713</v>
      </c>
      <c r="E9338" t="s">
        <v>16957</v>
      </c>
      <c r="F9338" t="s">
        <v>25</v>
      </c>
      <c r="G9338" t="s">
        <v>30714</v>
      </c>
      <c r="H9338" t="s">
        <v>30715</v>
      </c>
    </row>
    <row r="9339" spans="1:8">
      <c r="A9339" t="n">
        <v>9341</v>
      </c>
      <c r="B9339" t="s">
        <v>8</v>
      </c>
      <c r="C9339" s="1" t="n">
        <v>42310.84609953704</v>
      </c>
      <c r="D9339" t="s">
        <v>30716</v>
      </c>
      <c r="E9339" t="s">
        <v>11900</v>
      </c>
      <c r="F9339" t="s">
        <v>4078</v>
      </c>
      <c r="G9339" t="s">
        <v>30717</v>
      </c>
      <c r="H9339" t="s">
        <v>30718</v>
      </c>
    </row>
    <row r="9340" spans="1:8">
      <c r="A9340" t="n">
        <v>9342</v>
      </c>
      <c r="B9340" t="s">
        <v>8</v>
      </c>
      <c r="C9340" s="1" t="n">
        <v>42424.71071759259</v>
      </c>
      <c r="D9340" t="s">
        <v>30719</v>
      </c>
      <c r="E9340" t="s">
        <v>4082</v>
      </c>
      <c r="F9340" t="s">
        <v>555</v>
      </c>
      <c r="G9340" t="s">
        <v>30720</v>
      </c>
      <c r="H9340" t="s">
        <v>30721</v>
      </c>
    </row>
    <row r="9341" spans="1:8">
      <c r="A9341" t="n">
        <v>9343</v>
      </c>
      <c r="B9341" t="s">
        <v>8</v>
      </c>
      <c r="C9341" s="1" t="n">
        <v>42167.94984953704</v>
      </c>
      <c r="D9341" t="s">
        <v>30722</v>
      </c>
      <c r="E9341" t="s">
        <v>5053</v>
      </c>
      <c r="F9341" t="s">
        <v>25</v>
      </c>
      <c r="G9341" t="s">
        <v>30723</v>
      </c>
      <c r="H9341" t="s">
        <v>30724</v>
      </c>
    </row>
    <row r="9342" spans="1:8">
      <c r="A9342" t="n">
        <v>9344</v>
      </c>
      <c r="B9342" t="s">
        <v>8</v>
      </c>
      <c r="C9342" s="1" t="n">
        <v>40495.46994212963</v>
      </c>
      <c r="D9342" t="s">
        <v>30725</v>
      </c>
      <c r="E9342" t="s">
        <v>18332</v>
      </c>
      <c r="F9342" t="s">
        <v>56</v>
      </c>
      <c r="G9342" t="s">
        <v>30726</v>
      </c>
      <c r="H9342" t="s">
        <v>30727</v>
      </c>
    </row>
    <row r="9343" spans="1:8">
      <c r="A9343" t="n">
        <v>9345</v>
      </c>
      <c r="B9343" t="s">
        <v>8</v>
      </c>
      <c r="C9343" s="1" t="n">
        <v>39612.91099537037</v>
      </c>
      <c r="D9343" t="s">
        <v>30728</v>
      </c>
      <c r="E9343" t="s">
        <v>16863</v>
      </c>
      <c r="F9343" t="s">
        <v>16864</v>
      </c>
      <c r="G9343" t="s">
        <v>30729</v>
      </c>
      <c r="H9343" t="s">
        <v>30730</v>
      </c>
    </row>
    <row r="9344" spans="1:8">
      <c r="A9344" t="n">
        <v>9346</v>
      </c>
      <c r="B9344" t="s">
        <v>1</v>
      </c>
      <c r="C9344" s="1" t="n">
        <v>42405.23256944444</v>
      </c>
      <c r="D9344" t="s">
        <v>30731</v>
      </c>
      <c r="E9344" t="s">
        <v>6554</v>
      </c>
      <c r="F9344" t="s">
        <v>30732</v>
      </c>
      <c r="G9344" t="s">
        <v>30733</v>
      </c>
      <c r="H9344" t="s">
        <v>30734</v>
      </c>
    </row>
    <row r="9345" spans="1:8">
      <c r="A9345" t="n">
        <v>9347</v>
      </c>
      <c r="B9345" t="s">
        <v>1</v>
      </c>
      <c r="C9345" s="1" t="n">
        <v>42383.79744212963</v>
      </c>
      <c r="D9345" t="s">
        <v>30735</v>
      </c>
      <c r="E9345" t="s">
        <v>348</v>
      </c>
      <c r="F9345" t="s">
        <v>30736</v>
      </c>
      <c r="G9345" t="s">
        <v>13516</v>
      </c>
      <c r="H9345" t="s">
        <v>30737</v>
      </c>
    </row>
    <row r="9346" spans="1:8">
      <c r="A9346" t="n">
        <v>9348</v>
      </c>
      <c r="B9346" t="s">
        <v>8</v>
      </c>
      <c r="C9346" s="1" t="n">
        <v>39616.88927083334</v>
      </c>
      <c r="D9346" t="s">
        <v>30738</v>
      </c>
      <c r="E9346" t="s">
        <v>376</v>
      </c>
      <c r="F9346" t="s">
        <v>30739</v>
      </c>
      <c r="G9346" t="s">
        <v>30740</v>
      </c>
      <c r="H9346" t="s">
        <v>30741</v>
      </c>
    </row>
    <row r="9347" spans="1:8">
      <c r="A9347" t="n">
        <v>9349</v>
      </c>
      <c r="B9347" t="s">
        <v>8</v>
      </c>
      <c r="C9347" s="1" t="n">
        <v>41955.11328703703</v>
      </c>
      <c r="D9347" t="s">
        <v>30742</v>
      </c>
      <c r="E9347" t="s">
        <v>25</v>
      </c>
      <c r="F9347" t="s">
        <v>27401</v>
      </c>
      <c r="G9347" t="s">
        <v>9117</v>
      </c>
      <c r="H9347" t="s">
        <v>30743</v>
      </c>
    </row>
    <row r="9348" spans="1:8">
      <c r="A9348" t="n">
        <v>9350</v>
      </c>
      <c r="B9348" t="s">
        <v>8</v>
      </c>
      <c r="C9348" s="1" t="n">
        <v>39566.88894675926</v>
      </c>
      <c r="D9348" t="s">
        <v>30744</v>
      </c>
      <c r="E9348" t="s">
        <v>30745</v>
      </c>
      <c r="F9348" t="s">
        <v>2001</v>
      </c>
      <c r="G9348" t="s">
        <v>30746</v>
      </c>
      <c r="H9348" t="s">
        <v>30747</v>
      </c>
    </row>
    <row r="9349" spans="1:8">
      <c r="A9349" t="n">
        <v>9351</v>
      </c>
      <c r="B9349" t="s">
        <v>8</v>
      </c>
      <c r="C9349" s="1" t="n">
        <v>41313.71373842593</v>
      </c>
      <c r="D9349" t="s">
        <v>30748</v>
      </c>
      <c r="E9349" t="s">
        <v>20916</v>
      </c>
      <c r="F9349" t="s">
        <v>56</v>
      </c>
      <c r="G9349" t="s">
        <v>30749</v>
      </c>
      <c r="H9349" t="s">
        <v>30750</v>
      </c>
    </row>
    <row r="9350" spans="1:8">
      <c r="A9350" t="n">
        <v>9352</v>
      </c>
      <c r="B9350" t="s">
        <v>8</v>
      </c>
      <c r="C9350" s="1" t="n">
        <v>42263.81497685185</v>
      </c>
      <c r="D9350" t="s">
        <v>30751</v>
      </c>
      <c r="E9350" t="s">
        <v>3168</v>
      </c>
      <c r="F9350" t="s">
        <v>30752</v>
      </c>
      <c r="G9350" t="s">
        <v>30753</v>
      </c>
      <c r="H9350" t="s">
        <v>30754</v>
      </c>
    </row>
    <row r="9351" spans="1:8">
      <c r="A9351" t="n">
        <v>9353</v>
      </c>
      <c r="B9351" t="s">
        <v>1</v>
      </c>
      <c r="C9351" s="1" t="n">
        <v>42198.01038194444</v>
      </c>
      <c r="D9351" t="s">
        <v>30755</v>
      </c>
      <c r="E9351" t="s">
        <v>7608</v>
      </c>
      <c r="F9351" t="s">
        <v>7222</v>
      </c>
      <c r="G9351" t="s">
        <v>30756</v>
      </c>
      <c r="H9351" t="s">
        <v>30757</v>
      </c>
    </row>
    <row r="9352" spans="1:8">
      <c r="A9352" t="n">
        <v>9354</v>
      </c>
      <c r="B9352" t="s">
        <v>8</v>
      </c>
      <c r="C9352" s="1" t="n">
        <v>42308.99391203704</v>
      </c>
      <c r="D9352" t="s">
        <v>30758</v>
      </c>
      <c r="E9352" t="s">
        <v>30759</v>
      </c>
      <c r="F9352" t="s">
        <v>555</v>
      </c>
      <c r="G9352">
        <f>?utf-8?Q?Subject line: =E2=9E=A1 File will be CLOSED at midnight?=</f>
        <v/>
      </c>
      <c r="H9352" t="s">
        <v>30760</v>
      </c>
    </row>
    <row r="9353" spans="1:8">
      <c r="A9353" t="n">
        <v>9355</v>
      </c>
      <c r="B9353" t="s">
        <v>8</v>
      </c>
      <c r="C9353" s="1" t="n">
        <v>41944.03417824074</v>
      </c>
      <c r="D9353" t="s">
        <v>30761</v>
      </c>
      <c r="E9353" t="s">
        <v>3770</v>
      </c>
      <c r="F9353" t="s">
        <v>555</v>
      </c>
      <c r="G9353">
        <f>?utf-8?Q?=E2=9A=A0_All_Gifts_TRIPLE-Matched!?=</f>
        <v/>
      </c>
      <c r="H9353" t="s">
        <v>30762</v>
      </c>
    </row>
    <row r="9354" spans="1:8">
      <c r="A9354" t="n">
        <v>9356</v>
      </c>
      <c r="B9354" t="s">
        <v>8</v>
      </c>
      <c r="C9354" s="1" t="n">
        <v>42251.82975694445</v>
      </c>
      <c r="D9354" t="s">
        <v>30763</v>
      </c>
      <c r="E9354" t="s">
        <v>30764</v>
      </c>
      <c r="F9354" t="s">
        <v>6700</v>
      </c>
      <c r="G9354" t="s">
        <v>30765</v>
      </c>
      <c r="H9354" t="s">
        <v>30766</v>
      </c>
    </row>
    <row r="9355" spans="1:8">
      <c r="A9355" t="n">
        <v>9357</v>
      </c>
      <c r="B9355" t="s">
        <v>8</v>
      </c>
      <c r="C9355" s="1" t="n">
        <v>41795.3959837963</v>
      </c>
      <c r="D9355" t="s">
        <v>30767</v>
      </c>
      <c r="E9355" t="s">
        <v>25</v>
      </c>
      <c r="F9355" t="s">
        <v>10973</v>
      </c>
      <c r="G9355" t="s">
        <v>30768</v>
      </c>
      <c r="H9355" t="s">
        <v>30769</v>
      </c>
    </row>
    <row r="9356" spans="1:8">
      <c r="A9356" t="n">
        <v>9358</v>
      </c>
      <c r="B9356" t="s">
        <v>8</v>
      </c>
      <c r="C9356" s="1" t="n">
        <v>42402.90834490741</v>
      </c>
      <c r="D9356" t="s">
        <v>30770</v>
      </c>
      <c r="E9356" t="s">
        <v>24</v>
      </c>
      <c r="F9356" t="s">
        <v>25</v>
      </c>
      <c r="G9356" t="s">
        <v>30771</v>
      </c>
      <c r="H9356" t="s">
        <v>30772</v>
      </c>
    </row>
    <row r="9357" spans="1:8">
      <c r="A9357" t="n">
        <v>9359</v>
      </c>
      <c r="B9357" t="s">
        <v>8</v>
      </c>
      <c r="C9357" s="1" t="n">
        <v>39780.93612268518</v>
      </c>
      <c r="D9357" t="s">
        <v>30773</v>
      </c>
      <c r="E9357" t="s">
        <v>2828</v>
      </c>
      <c r="F9357" t="s">
        <v>56</v>
      </c>
      <c r="G9357" t="s">
        <v>30774</v>
      </c>
      <c r="H9357" t="s">
        <v>30775</v>
      </c>
    </row>
    <row r="9358" spans="1:8">
      <c r="A9358" t="n">
        <v>9360</v>
      </c>
      <c r="B9358" t="s">
        <v>1</v>
      </c>
      <c r="C9358" s="1" t="n">
        <v>42192.63923611111</v>
      </c>
      <c r="D9358" t="s">
        <v>30776</v>
      </c>
      <c r="E9358" t="s">
        <v>1731</v>
      </c>
      <c r="F9358" t="s">
        <v>30</v>
      </c>
      <c r="G9358" t="s">
        <v>8864</v>
      </c>
      <c r="H9358" t="s">
        <v>30777</v>
      </c>
    </row>
    <row r="9359" spans="1:8">
      <c r="A9359" t="n">
        <v>9361</v>
      </c>
      <c r="B9359" t="s">
        <v>1</v>
      </c>
      <c r="C9359" s="1" t="n">
        <v>42426.83739583333</v>
      </c>
      <c r="D9359" t="s">
        <v>30778</v>
      </c>
      <c r="E9359" t="s">
        <v>24</v>
      </c>
      <c r="F9359" t="s">
        <v>25</v>
      </c>
      <c r="G9359" t="s">
        <v>30779</v>
      </c>
      <c r="H9359" t="s">
        <v>30780</v>
      </c>
    </row>
    <row r="9360" spans="1:8">
      <c r="A9360" t="n">
        <v>9362</v>
      </c>
      <c r="B9360" t="s">
        <v>8</v>
      </c>
      <c r="C9360" s="1" t="n">
        <v>41814.47579861111</v>
      </c>
      <c r="D9360" t="s">
        <v>30781</v>
      </c>
      <c r="E9360" t="s">
        <v>6203</v>
      </c>
      <c r="F9360" t="s">
        <v>30782</v>
      </c>
      <c r="G9360" t="s">
        <v>30783</v>
      </c>
      <c r="H9360" t="s">
        <v>30784</v>
      </c>
    </row>
    <row r="9361" spans="1:8">
      <c r="A9361" t="n">
        <v>9363</v>
      </c>
      <c r="B9361" t="s">
        <v>8</v>
      </c>
      <c r="C9361" s="1" t="n">
        <v>39816.92082175926</v>
      </c>
      <c r="D9361" t="s">
        <v>30785</v>
      </c>
      <c r="E9361" t="s">
        <v>14563</v>
      </c>
      <c r="F9361" t="s">
        <v>14563</v>
      </c>
      <c r="G9361" t="s">
        <v>30786</v>
      </c>
      <c r="H9361" t="s">
        <v>30787</v>
      </c>
    </row>
    <row r="9362" spans="1:8">
      <c r="A9362" t="n">
        <v>9364</v>
      </c>
      <c r="B9362" t="s">
        <v>8</v>
      </c>
      <c r="C9362" s="1" t="n">
        <v>39206.84533564815</v>
      </c>
      <c r="D9362" t="s">
        <v>30788</v>
      </c>
      <c r="E9362" t="s">
        <v>376</v>
      </c>
      <c r="F9362" t="s">
        <v>30789</v>
      </c>
      <c r="G9362" t="s">
        <v>30790</v>
      </c>
      <c r="H9362" t="s">
        <v>30791</v>
      </c>
    </row>
    <row r="9363" spans="1:8">
      <c r="A9363" t="n">
        <v>9365</v>
      </c>
      <c r="B9363" t="s">
        <v>8</v>
      </c>
      <c r="C9363" s="1" t="n">
        <v>41861.96896990741</v>
      </c>
      <c r="D9363" t="s">
        <v>30792</v>
      </c>
      <c r="E9363" t="s">
        <v>6654</v>
      </c>
      <c r="F9363" t="s">
        <v>29567</v>
      </c>
      <c r="G9363" t="s">
        <v>30793</v>
      </c>
      <c r="H9363" t="s">
        <v>30794</v>
      </c>
    </row>
    <row r="9364" spans="1:8">
      <c r="A9364" t="n">
        <v>9366</v>
      </c>
      <c r="B9364" t="s">
        <v>8</v>
      </c>
      <c r="C9364" s="1" t="n">
        <v>42054.84700231482</v>
      </c>
      <c r="D9364" t="s">
        <v>30795</v>
      </c>
      <c r="E9364" t="s">
        <v>9425</v>
      </c>
      <c r="F9364" t="s">
        <v>1369</v>
      </c>
      <c r="G9364" t="s">
        <v>22361</v>
      </c>
      <c r="H9364" t="s">
        <v>30796</v>
      </c>
    </row>
    <row r="9365" spans="1:8">
      <c r="A9365" t="n">
        <v>9367</v>
      </c>
      <c r="B9365" t="s">
        <v>8</v>
      </c>
      <c r="C9365" s="1" t="n">
        <v>42033.94686342592</v>
      </c>
      <c r="D9365" t="s">
        <v>30797</v>
      </c>
      <c r="E9365" t="s">
        <v>2880</v>
      </c>
      <c r="F9365" t="s">
        <v>2880</v>
      </c>
      <c r="G9365" t="s">
        <v>30798</v>
      </c>
      <c r="H9365" t="s">
        <v>30799</v>
      </c>
    </row>
    <row r="9366" spans="1:8">
      <c r="A9366" t="n">
        <v>9368</v>
      </c>
      <c r="B9366" t="s">
        <v>1</v>
      </c>
      <c r="C9366" s="1" t="n">
        <v>42064.97178240741</v>
      </c>
      <c r="D9366" t="s">
        <v>30800</v>
      </c>
      <c r="E9366" t="s">
        <v>48</v>
      </c>
      <c r="F9366" t="s">
        <v>271</v>
      </c>
      <c r="G9366" t="s">
        <v>30801</v>
      </c>
      <c r="H9366" t="s">
        <v>30802</v>
      </c>
    </row>
    <row r="9367" spans="1:8">
      <c r="A9367" t="n">
        <v>9369</v>
      </c>
      <c r="B9367" t="s">
        <v>8</v>
      </c>
      <c r="C9367" s="1" t="n">
        <v>40338.70956018518</v>
      </c>
      <c r="D9367" t="s">
        <v>30803</v>
      </c>
      <c r="E9367" t="s">
        <v>7873</v>
      </c>
      <c r="F9367" t="s">
        <v>25</v>
      </c>
      <c r="G9367" t="s">
        <v>30804</v>
      </c>
      <c r="H9367" t="s">
        <v>30805</v>
      </c>
    </row>
    <row r="9368" spans="1:8">
      <c r="A9368" t="n">
        <v>9370</v>
      </c>
      <c r="B9368" t="s">
        <v>8</v>
      </c>
      <c r="C9368" s="1" t="n">
        <v>41862.52975694444</v>
      </c>
      <c r="D9368" t="s">
        <v>30806</v>
      </c>
      <c r="E9368" t="s">
        <v>15438</v>
      </c>
      <c r="F9368" t="s">
        <v>1369</v>
      </c>
      <c r="G9368" t="s">
        <v>30807</v>
      </c>
      <c r="H9368" t="s">
        <v>30808</v>
      </c>
    </row>
    <row r="9369" spans="1:8">
      <c r="A9369" t="n">
        <v>9371</v>
      </c>
      <c r="B9369" t="s">
        <v>8</v>
      </c>
      <c r="C9369" s="1" t="n">
        <v>42202.77003472222</v>
      </c>
      <c r="D9369" t="s">
        <v>30809</v>
      </c>
      <c r="E9369" t="s">
        <v>24</v>
      </c>
      <c r="F9369" t="s">
        <v>25</v>
      </c>
      <c r="G9369" t="s">
        <v>30810</v>
      </c>
      <c r="H9369" t="s">
        <v>30811</v>
      </c>
    </row>
    <row r="9370" spans="1:8">
      <c r="A9370" t="n">
        <v>9372</v>
      </c>
      <c r="B9370" t="s">
        <v>8</v>
      </c>
      <c r="C9370" s="1" t="n">
        <v>39444.95421296296</v>
      </c>
      <c r="D9370" t="s">
        <v>30812</v>
      </c>
      <c r="E9370" t="s">
        <v>1891</v>
      </c>
      <c r="F9370" t="s">
        <v>10215</v>
      </c>
      <c r="G9370" t="s">
        <v>30813</v>
      </c>
      <c r="H9370" t="s">
        <v>30814</v>
      </c>
    </row>
    <row r="9371" spans="1:8">
      <c r="A9371" t="n">
        <v>9373</v>
      </c>
      <c r="B9371" t="s">
        <v>8</v>
      </c>
      <c r="C9371" s="1" t="n">
        <v>42243.95048611111</v>
      </c>
      <c r="D9371" t="s">
        <v>30815</v>
      </c>
      <c r="E9371" t="s">
        <v>43</v>
      </c>
      <c r="F9371" t="s">
        <v>30816</v>
      </c>
      <c r="G9371" t="s">
        <v>20603</v>
      </c>
      <c r="H9371" t="s">
        <v>30817</v>
      </c>
    </row>
    <row r="9372" spans="1:8">
      <c r="A9372" t="n">
        <v>9374</v>
      </c>
      <c r="B9372" t="s">
        <v>8</v>
      </c>
      <c r="C9372" s="1" t="n">
        <v>40448.60724537037</v>
      </c>
      <c r="D9372" t="s">
        <v>30818</v>
      </c>
      <c r="E9372" t="s">
        <v>7885</v>
      </c>
      <c r="F9372" t="s">
        <v>56</v>
      </c>
      <c r="G9372" t="s">
        <v>30819</v>
      </c>
      <c r="H9372" t="s">
        <v>30820</v>
      </c>
    </row>
    <row r="9373" spans="1:8">
      <c r="A9373" t="n">
        <v>9375</v>
      </c>
      <c r="B9373" t="s">
        <v>8</v>
      </c>
      <c r="C9373" s="1" t="n">
        <v>40212.70964120371</v>
      </c>
      <c r="D9373" t="s">
        <v>30821</v>
      </c>
      <c r="E9373" t="s">
        <v>10574</v>
      </c>
      <c r="F9373" t="s">
        <v>20</v>
      </c>
      <c r="G9373" t="s">
        <v>30822</v>
      </c>
      <c r="H9373" t="s">
        <v>30823</v>
      </c>
    </row>
    <row r="9374" spans="1:8">
      <c r="A9374" t="n">
        <v>9376</v>
      </c>
      <c r="B9374" t="s">
        <v>8</v>
      </c>
      <c r="C9374" s="1" t="n">
        <v>42384.06027777777</v>
      </c>
      <c r="D9374" t="s">
        <v>30824</v>
      </c>
      <c r="E9374" t="s">
        <v>23586</v>
      </c>
      <c r="F9374" t="s">
        <v>52</v>
      </c>
      <c r="G9374" t="s">
        <v>30825</v>
      </c>
      <c r="H9374" t="s">
        <v>30826</v>
      </c>
    </row>
    <row r="9375" spans="1:8">
      <c r="A9375" t="n">
        <v>9377</v>
      </c>
      <c r="B9375" t="s">
        <v>8</v>
      </c>
      <c r="C9375" s="1" t="n">
        <v>41901.54996527778</v>
      </c>
      <c r="D9375" t="s">
        <v>30827</v>
      </c>
      <c r="E9375" t="s">
        <v>27873</v>
      </c>
      <c r="F9375" t="s">
        <v>52</v>
      </c>
      <c r="G9375" t="s">
        <v>30828</v>
      </c>
      <c r="H9375" t="s">
        <v>30829</v>
      </c>
    </row>
    <row r="9376" spans="1:8">
      <c r="A9376" t="n">
        <v>9378</v>
      </c>
      <c r="B9376" t="s">
        <v>8</v>
      </c>
      <c r="C9376" s="1" t="n">
        <v>41772.9375462963</v>
      </c>
      <c r="D9376" t="s">
        <v>30830</v>
      </c>
      <c r="E9376" t="s">
        <v>25</v>
      </c>
      <c r="F9376" t="s">
        <v>6547</v>
      </c>
      <c r="G9376" t="s">
        <v>6548</v>
      </c>
      <c r="H9376" t="s">
        <v>30831</v>
      </c>
    </row>
    <row r="9377" spans="1:8">
      <c r="A9377" t="n">
        <v>9379</v>
      </c>
      <c r="B9377" t="s">
        <v>1</v>
      </c>
      <c r="C9377" s="1" t="n">
        <v>42389.77869212963</v>
      </c>
      <c r="D9377" t="s">
        <v>30832</v>
      </c>
      <c r="E9377" t="s">
        <v>132</v>
      </c>
      <c r="F9377" t="s">
        <v>30833</v>
      </c>
      <c r="G9377" t="s">
        <v>30834</v>
      </c>
      <c r="H9377" t="s">
        <v>30835</v>
      </c>
    </row>
    <row r="9378" spans="1:8">
      <c r="A9378" t="n">
        <v>9380</v>
      </c>
      <c r="B9378" t="s">
        <v>8</v>
      </c>
      <c r="C9378" s="1" t="n">
        <v>42411.18418981481</v>
      </c>
      <c r="D9378" t="s">
        <v>30836</v>
      </c>
      <c r="E9378" t="s">
        <v>1677</v>
      </c>
      <c r="F9378" t="s">
        <v>30837</v>
      </c>
      <c r="G9378" t="s">
        <v>30838</v>
      </c>
      <c r="H9378" t="s">
        <v>30839</v>
      </c>
    </row>
    <row r="9379" spans="1:8">
      <c r="A9379" t="n">
        <v>9381</v>
      </c>
      <c r="B9379" t="s">
        <v>1</v>
      </c>
      <c r="C9379" s="1" t="n">
        <v>42326.71884259259</v>
      </c>
      <c r="D9379" t="s">
        <v>30840</v>
      </c>
      <c r="E9379" t="s">
        <v>145</v>
      </c>
      <c r="F9379" t="s">
        <v>30841</v>
      </c>
      <c r="G9379" t="s">
        <v>30842</v>
      </c>
      <c r="H9379" t="s">
        <v>30843</v>
      </c>
    </row>
    <row r="9380" spans="1:8">
      <c r="A9380" t="n">
        <v>9382</v>
      </c>
      <c r="B9380" t="s">
        <v>1</v>
      </c>
      <c r="C9380" s="1" t="n">
        <v>41926.10228009259</v>
      </c>
      <c r="D9380" t="s">
        <v>30844</v>
      </c>
      <c r="E9380" t="s">
        <v>6529</v>
      </c>
      <c r="F9380" t="s">
        <v>30845</v>
      </c>
      <c r="G9380" t="s">
        <v>30846</v>
      </c>
      <c r="H9380" t="s">
        <v>30847</v>
      </c>
    </row>
    <row r="9381" spans="1:8">
      <c r="A9381" t="n">
        <v>9383</v>
      </c>
      <c r="B9381" t="s">
        <v>8</v>
      </c>
      <c r="C9381" s="1" t="n">
        <v>41508.69056712963</v>
      </c>
      <c r="D9381" t="s">
        <v>30848</v>
      </c>
      <c r="E9381" t="s">
        <v>484</v>
      </c>
      <c r="F9381" t="s">
        <v>30849</v>
      </c>
      <c r="G9381" t="s">
        <v>30850</v>
      </c>
      <c r="H9381" t="s">
        <v>30851</v>
      </c>
    </row>
    <row r="9382" spans="1:8">
      <c r="A9382" t="n">
        <v>9384</v>
      </c>
      <c r="B9382" t="s">
        <v>8</v>
      </c>
      <c r="C9382" s="1" t="n">
        <v>42225.73721064815</v>
      </c>
      <c r="D9382" t="s">
        <v>30852</v>
      </c>
      <c r="E9382" t="s">
        <v>25</v>
      </c>
      <c r="F9382" t="s">
        <v>6755</v>
      </c>
      <c r="G9382" t="s">
        <v>13200</v>
      </c>
      <c r="H9382" t="s">
        <v>30853</v>
      </c>
    </row>
    <row r="9383" spans="1:8">
      <c r="A9383" t="n">
        <v>9385</v>
      </c>
      <c r="B9383" t="s">
        <v>8</v>
      </c>
      <c r="C9383" s="1" t="n">
        <v>42040.78258101852</v>
      </c>
      <c r="D9383" t="s">
        <v>30854</v>
      </c>
      <c r="E9383" t="s">
        <v>48</v>
      </c>
      <c r="F9383" t="s">
        <v>7780</v>
      </c>
      <c r="G9383" t="s">
        <v>30855</v>
      </c>
      <c r="H9383" t="s">
        <v>30856</v>
      </c>
    </row>
    <row r="9384" spans="1:8">
      <c r="A9384" t="n">
        <v>9386</v>
      </c>
      <c r="B9384" t="s">
        <v>8</v>
      </c>
      <c r="C9384" s="1" t="n">
        <v>42167.45839120371</v>
      </c>
      <c r="D9384" t="s">
        <v>30857</v>
      </c>
      <c r="E9384" t="s">
        <v>9613</v>
      </c>
      <c r="F9384" t="s">
        <v>56</v>
      </c>
      <c r="G9384" t="s">
        <v>30858</v>
      </c>
      <c r="H9384" t="s">
        <v>30859</v>
      </c>
    </row>
    <row r="9385" spans="1:8">
      <c r="A9385" t="n">
        <v>9387</v>
      </c>
      <c r="B9385" t="s">
        <v>1</v>
      </c>
      <c r="C9385" s="1" t="n">
        <v>42396.7208912037</v>
      </c>
      <c r="D9385" t="s">
        <v>30860</v>
      </c>
      <c r="E9385" t="s">
        <v>30861</v>
      </c>
      <c r="F9385" t="s">
        <v>56</v>
      </c>
      <c r="G9385" t="s">
        <v>30862</v>
      </c>
      <c r="H9385" t="s">
        <v>30863</v>
      </c>
    </row>
    <row r="9386" spans="1:8">
      <c r="A9386" t="n">
        <v>9388</v>
      </c>
      <c r="B9386" t="s">
        <v>8</v>
      </c>
      <c r="C9386" s="1" t="n">
        <v>41973.72329861111</v>
      </c>
      <c r="D9386" t="s">
        <v>30864</v>
      </c>
      <c r="E9386" t="s">
        <v>4455</v>
      </c>
      <c r="F9386" t="s">
        <v>25</v>
      </c>
      <c r="G9386" t="s">
        <v>9400</v>
      </c>
      <c r="H9386" t="s">
        <v>30865</v>
      </c>
    </row>
    <row r="9387" spans="1:8">
      <c r="A9387" t="n">
        <v>9389</v>
      </c>
      <c r="B9387" t="s">
        <v>8</v>
      </c>
      <c r="C9387" s="1" t="n">
        <v>42387.97320601852</v>
      </c>
      <c r="D9387" t="s">
        <v>30866</v>
      </c>
      <c r="E9387" t="s">
        <v>25</v>
      </c>
      <c r="F9387" t="s">
        <v>6747</v>
      </c>
      <c r="G9387" t="s">
        <v>12265</v>
      </c>
      <c r="H9387" t="s">
        <v>30867</v>
      </c>
    </row>
    <row r="9388" spans="1:8">
      <c r="A9388" t="n">
        <v>9390</v>
      </c>
      <c r="B9388" t="s">
        <v>8</v>
      </c>
      <c r="C9388" s="1" t="n">
        <v>41820.09986111111</v>
      </c>
      <c r="D9388" t="s">
        <v>30868</v>
      </c>
      <c r="E9388" t="s">
        <v>25</v>
      </c>
      <c r="F9388" t="s">
        <v>7115</v>
      </c>
      <c r="G9388" t="s">
        <v>30869</v>
      </c>
      <c r="H9388" t="s">
        <v>30870</v>
      </c>
    </row>
    <row r="9389" spans="1:8">
      <c r="A9389" t="n">
        <v>9391</v>
      </c>
      <c r="B9389" t="s">
        <v>1</v>
      </c>
      <c r="C9389" s="1" t="n">
        <v>42185.6746412037</v>
      </c>
      <c r="D9389" t="s">
        <v>30871</v>
      </c>
      <c r="E9389" t="s">
        <v>7234</v>
      </c>
      <c r="F9389" t="s">
        <v>25</v>
      </c>
      <c r="G9389" t="s">
        <v>30872</v>
      </c>
      <c r="H9389" t="s">
        <v>30873</v>
      </c>
    </row>
    <row r="9390" spans="1:8">
      <c r="A9390" t="n">
        <v>9392</v>
      </c>
      <c r="B9390" t="s">
        <v>1</v>
      </c>
      <c r="C9390" s="1" t="n">
        <v>42389.1965162037</v>
      </c>
      <c r="D9390" t="s">
        <v>30874</v>
      </c>
      <c r="E9390" t="s">
        <v>7222</v>
      </c>
      <c r="F9390" t="s">
        <v>30875</v>
      </c>
      <c r="G9390" t="s">
        <v>30876</v>
      </c>
      <c r="H9390" t="s">
        <v>30877</v>
      </c>
    </row>
    <row r="9391" spans="1:8">
      <c r="A9391" t="n">
        <v>9393</v>
      </c>
      <c r="B9391" t="s">
        <v>1</v>
      </c>
      <c r="C9391" s="1" t="n">
        <v>42103.7384837963</v>
      </c>
      <c r="D9391" t="s">
        <v>30878</v>
      </c>
      <c r="E9391" t="s">
        <v>7580</v>
      </c>
      <c r="F9391" t="s">
        <v>48</v>
      </c>
      <c r="G9391" t="s">
        <v>30879</v>
      </c>
      <c r="H9391" t="s">
        <v>30880</v>
      </c>
    </row>
    <row r="9392" spans="1:8">
      <c r="A9392" t="n">
        <v>9394</v>
      </c>
      <c r="B9392" t="s">
        <v>1</v>
      </c>
      <c r="C9392" s="1" t="n">
        <v>42407.76302083334</v>
      </c>
      <c r="D9392" t="s">
        <v>30881</v>
      </c>
      <c r="E9392" t="s">
        <v>394</v>
      </c>
      <c r="F9392" t="s">
        <v>7780</v>
      </c>
      <c r="G9392" t="s">
        <v>19126</v>
      </c>
      <c r="H9392" t="s">
        <v>30882</v>
      </c>
    </row>
    <row r="9393" spans="1:8">
      <c r="A9393" t="n">
        <v>9395</v>
      </c>
      <c r="B9393" t="s">
        <v>8</v>
      </c>
      <c r="C9393" s="1" t="n">
        <v>42322.98238425926</v>
      </c>
      <c r="D9393" t="s">
        <v>30883</v>
      </c>
      <c r="E9393" t="s">
        <v>25</v>
      </c>
      <c r="F9393" t="s">
        <v>179</v>
      </c>
      <c r="G9393" t="s">
        <v>30884</v>
      </c>
      <c r="H9393" t="s">
        <v>30885</v>
      </c>
    </row>
    <row r="9394" spans="1:8">
      <c r="A9394" t="n">
        <v>9396</v>
      </c>
      <c r="B9394" t="s">
        <v>8</v>
      </c>
      <c r="C9394" s="1" t="n">
        <v>42408.80774305556</v>
      </c>
      <c r="D9394" t="s">
        <v>30886</v>
      </c>
      <c r="E9394" t="s">
        <v>25</v>
      </c>
      <c r="F9394" t="s">
        <v>30887</v>
      </c>
      <c r="G9394" t="s">
        <v>25882</v>
      </c>
      <c r="H9394" t="s">
        <v>30888</v>
      </c>
    </row>
    <row r="9395" spans="1:8">
      <c r="A9395" t="n">
        <v>9397</v>
      </c>
      <c r="B9395" t="s">
        <v>8</v>
      </c>
      <c r="C9395" s="1" t="n">
        <v>41973.69060185185</v>
      </c>
      <c r="D9395" t="s">
        <v>30889</v>
      </c>
      <c r="E9395" t="s">
        <v>25</v>
      </c>
      <c r="F9395" t="s">
        <v>13567</v>
      </c>
      <c r="G9395" t="s">
        <v>30890</v>
      </c>
      <c r="H9395" t="s">
        <v>30891</v>
      </c>
    </row>
    <row r="9396" spans="1:8">
      <c r="A9396" t="n">
        <v>9398</v>
      </c>
      <c r="B9396" t="s">
        <v>8</v>
      </c>
      <c r="C9396" s="1" t="n">
        <v>40551.503125</v>
      </c>
      <c r="D9396" t="s">
        <v>30892</v>
      </c>
      <c r="E9396" t="s">
        <v>30893</v>
      </c>
      <c r="F9396" t="s">
        <v>25</v>
      </c>
      <c r="G9396" t="s">
        <v>27763</v>
      </c>
      <c r="H9396" t="s">
        <v>30894</v>
      </c>
    </row>
    <row r="9397" spans="1:8">
      <c r="A9397" t="n">
        <v>9399</v>
      </c>
      <c r="B9397" t="s">
        <v>1</v>
      </c>
      <c r="C9397" s="1" t="n">
        <v>42173.85078703704</v>
      </c>
      <c r="D9397" t="s">
        <v>30895</v>
      </c>
      <c r="E9397" t="s">
        <v>7608</v>
      </c>
      <c r="F9397" t="s">
        <v>381</v>
      </c>
      <c r="G9397" t="s">
        <v>30896</v>
      </c>
      <c r="H9397" t="s">
        <v>30897</v>
      </c>
    </row>
    <row r="9398" spans="1:8">
      <c r="A9398" t="n">
        <v>9400</v>
      </c>
      <c r="B9398" t="s">
        <v>1</v>
      </c>
      <c r="C9398" s="1" t="n">
        <v>42435.94800925926</v>
      </c>
      <c r="D9398" t="s">
        <v>30898</v>
      </c>
      <c r="E9398" t="s">
        <v>12405</v>
      </c>
      <c r="F9398" t="s">
        <v>12542</v>
      </c>
      <c r="G9398" t="s">
        <v>30899</v>
      </c>
      <c r="H9398" t="s">
        <v>30900</v>
      </c>
    </row>
    <row r="9399" spans="1:8">
      <c r="A9399" t="n">
        <v>9401</v>
      </c>
      <c r="B9399" t="s">
        <v>1</v>
      </c>
      <c r="C9399" s="1" t="n">
        <v>42274.68303240741</v>
      </c>
      <c r="D9399" t="s">
        <v>30901</v>
      </c>
      <c r="E9399" t="s">
        <v>145</v>
      </c>
      <c r="F9399" t="s">
        <v>984</v>
      </c>
      <c r="G9399" t="s">
        <v>30902</v>
      </c>
      <c r="H9399" t="s">
        <v>30903</v>
      </c>
    </row>
    <row r="9400" spans="1:8">
      <c r="A9400" t="n">
        <v>9402</v>
      </c>
      <c r="B9400" t="s">
        <v>8</v>
      </c>
      <c r="C9400" s="1" t="n">
        <v>42412.94256944444</v>
      </c>
      <c r="D9400" t="s">
        <v>30904</v>
      </c>
      <c r="E9400" t="s">
        <v>25</v>
      </c>
      <c r="F9400" t="s">
        <v>24</v>
      </c>
      <c r="G9400" t="s">
        <v>30905</v>
      </c>
      <c r="H9400" t="s">
        <v>30906</v>
      </c>
    </row>
    <row r="9401" spans="1:8">
      <c r="A9401" t="n">
        <v>9403</v>
      </c>
      <c r="B9401" t="s">
        <v>8</v>
      </c>
      <c r="C9401" s="1" t="n">
        <v>40095.49952546296</v>
      </c>
      <c r="D9401" t="s">
        <v>30907</v>
      </c>
      <c r="E9401" t="s">
        <v>2000</v>
      </c>
      <c r="F9401" t="s">
        <v>20</v>
      </c>
      <c r="G9401" t="s">
        <v>30908</v>
      </c>
      <c r="H9401" t="s">
        <v>30909</v>
      </c>
    </row>
    <row r="9402" spans="1:8">
      <c r="A9402" t="n">
        <v>9404</v>
      </c>
      <c r="B9402" t="s">
        <v>8</v>
      </c>
      <c r="C9402" s="1" t="n">
        <v>41790.74740740741</v>
      </c>
      <c r="D9402" t="s">
        <v>30910</v>
      </c>
      <c r="E9402" t="s">
        <v>19591</v>
      </c>
      <c r="F9402" t="s">
        <v>25</v>
      </c>
      <c r="G9402" t="s">
        <v>30911</v>
      </c>
      <c r="H9402" t="s">
        <v>30912</v>
      </c>
    </row>
    <row r="9403" spans="1:8">
      <c r="A9403" t="n">
        <v>9405</v>
      </c>
      <c r="B9403" t="s">
        <v>8</v>
      </c>
      <c r="C9403" s="1" t="n">
        <v>42144.67952546296</v>
      </c>
      <c r="D9403" t="s">
        <v>30913</v>
      </c>
      <c r="E9403" t="s">
        <v>30914</v>
      </c>
      <c r="F9403" t="s">
        <v>52</v>
      </c>
      <c r="G9403" t="s">
        <v>10158</v>
      </c>
      <c r="H9403" t="s">
        <v>30915</v>
      </c>
    </row>
    <row r="9404" spans="1:8">
      <c r="A9404" t="n">
        <v>9406</v>
      </c>
      <c r="B9404" t="s">
        <v>1</v>
      </c>
      <c r="C9404" s="1" t="n">
        <v>42273.77086805556</v>
      </c>
      <c r="D9404" t="s">
        <v>30916</v>
      </c>
      <c r="E9404" t="s">
        <v>146</v>
      </c>
      <c r="F9404" t="s">
        <v>25</v>
      </c>
      <c r="G9404">
        <f>?UTF-8?Q?Re=3A_F=2ED=2EA=2E_Nominee_Califf=E2=80=99s_Ties_to_Drug_Makers_Wo?=
	=?UTF-8?Q?rry_Some_=2D_The_New_York_Times?=</f>
        <v/>
      </c>
      <c r="H9404" t="s">
        <v>30917</v>
      </c>
    </row>
    <row r="9405" spans="1:8">
      <c r="A9405" t="n">
        <v>9407</v>
      </c>
      <c r="B9405" t="s">
        <v>8</v>
      </c>
      <c r="C9405" s="1" t="n">
        <v>42113.74379629629</v>
      </c>
      <c r="D9405" t="s">
        <v>30918</v>
      </c>
      <c r="E9405" t="s">
        <v>24</v>
      </c>
      <c r="F9405" t="s">
        <v>25</v>
      </c>
      <c r="G9405" t="s">
        <v>30919</v>
      </c>
      <c r="H9405" t="s">
        <v>30920</v>
      </c>
    </row>
    <row r="9406" spans="1:8">
      <c r="A9406" t="n">
        <v>9408</v>
      </c>
      <c r="B9406" t="s">
        <v>8</v>
      </c>
      <c r="C9406" s="1" t="n">
        <v>41735.91460648148</v>
      </c>
      <c r="D9406" t="s">
        <v>30921</v>
      </c>
      <c r="E9406" t="s">
        <v>6529</v>
      </c>
      <c r="F9406" t="s">
        <v>6203</v>
      </c>
      <c r="G9406" t="s">
        <v>18357</v>
      </c>
      <c r="H9406" t="s">
        <v>30922</v>
      </c>
    </row>
    <row r="9407" spans="1:8">
      <c r="A9407" t="n">
        <v>9409</v>
      </c>
      <c r="B9407" t="s">
        <v>1</v>
      </c>
      <c r="C9407" s="1" t="n">
        <v>42059.96042824074</v>
      </c>
      <c r="D9407" t="s">
        <v>30923</v>
      </c>
      <c r="E9407" t="s">
        <v>1238</v>
      </c>
      <c r="F9407" t="s">
        <v>9471</v>
      </c>
      <c r="G9407" t="s">
        <v>30924</v>
      </c>
      <c r="H9407" t="s">
        <v>30925</v>
      </c>
    </row>
    <row r="9408" spans="1:8">
      <c r="A9408" t="n">
        <v>9410</v>
      </c>
      <c r="B9408" t="s">
        <v>1</v>
      </c>
      <c r="C9408" s="1" t="n">
        <v>42103.69511574074</v>
      </c>
      <c r="D9408" t="s">
        <v>30926</v>
      </c>
      <c r="E9408" t="s">
        <v>2099</v>
      </c>
      <c r="F9408" t="s">
        <v>25</v>
      </c>
      <c r="G9408" t="s">
        <v>30927</v>
      </c>
      <c r="H9408" t="s">
        <v>30928</v>
      </c>
    </row>
    <row r="9409" spans="1:8">
      <c r="A9409" t="n">
        <v>9411</v>
      </c>
      <c r="B9409" t="s">
        <v>1</v>
      </c>
      <c r="C9409" s="1" t="n">
        <v>42421.73224537037</v>
      </c>
      <c r="D9409" t="s">
        <v>30929</v>
      </c>
      <c r="E9409" t="s">
        <v>7722</v>
      </c>
      <c r="F9409" t="s">
        <v>7254</v>
      </c>
      <c r="G9409" t="s">
        <v>30930</v>
      </c>
      <c r="H9409" t="s">
        <v>30931</v>
      </c>
    </row>
    <row r="9410" spans="1:8">
      <c r="A9410" t="n">
        <v>9412</v>
      </c>
      <c r="B9410" t="s">
        <v>8</v>
      </c>
      <c r="C9410" s="1" t="n">
        <v>42240.00469907407</v>
      </c>
      <c r="D9410" t="s">
        <v>30932</v>
      </c>
      <c r="E9410" t="s">
        <v>7089</v>
      </c>
      <c r="F9410" t="s">
        <v>25</v>
      </c>
      <c r="G9410" t="s">
        <v>30933</v>
      </c>
      <c r="H9410" t="s">
        <v>30934</v>
      </c>
    </row>
    <row r="9411" spans="1:8">
      <c r="A9411" t="n">
        <v>9413</v>
      </c>
      <c r="B9411" t="s">
        <v>8</v>
      </c>
      <c r="C9411" s="1" t="n">
        <v>41529.77738425926</v>
      </c>
      <c r="D9411" t="s">
        <v>30935</v>
      </c>
      <c r="E9411" t="s">
        <v>12136</v>
      </c>
      <c r="F9411" t="s">
        <v>56</v>
      </c>
      <c r="G9411" t="s">
        <v>30936</v>
      </c>
      <c r="H9411" t="s">
        <v>30937</v>
      </c>
    </row>
    <row r="9412" spans="1:8">
      <c r="A9412" t="n">
        <v>9414</v>
      </c>
      <c r="B9412" t="s">
        <v>8</v>
      </c>
      <c r="C9412" s="1" t="n">
        <v>42047.92141203704</v>
      </c>
      <c r="D9412" t="s">
        <v>30938</v>
      </c>
      <c r="E9412" t="s">
        <v>7154</v>
      </c>
      <c r="F9412" t="s">
        <v>30939</v>
      </c>
      <c r="G9412" t="s">
        <v>30940</v>
      </c>
      <c r="H9412" t="s">
        <v>30941</v>
      </c>
    </row>
    <row r="9413" spans="1:8">
      <c r="A9413" t="n">
        <v>9415</v>
      </c>
      <c r="B9413" t="s">
        <v>8</v>
      </c>
      <c r="C9413" s="1" t="n">
        <v>39738.80392361111</v>
      </c>
      <c r="D9413" t="s">
        <v>30942</v>
      </c>
      <c r="E9413" t="s">
        <v>30943</v>
      </c>
      <c r="F9413" t="s">
        <v>30944</v>
      </c>
      <c r="G9413" t="s">
        <v>30945</v>
      </c>
      <c r="H9413" t="s">
        <v>30946</v>
      </c>
    </row>
    <row r="9414" spans="1:8">
      <c r="A9414" t="n">
        <v>9416</v>
      </c>
      <c r="B9414" t="s">
        <v>8</v>
      </c>
      <c r="C9414" s="1" t="n">
        <v>42052.64354166666</v>
      </c>
      <c r="D9414" t="s">
        <v>30947</v>
      </c>
      <c r="E9414" t="s">
        <v>270</v>
      </c>
      <c r="F9414" t="s">
        <v>30948</v>
      </c>
      <c r="G9414" t="s">
        <v>30949</v>
      </c>
      <c r="H9414" t="s">
        <v>30950</v>
      </c>
    </row>
    <row r="9415" spans="1:8">
      <c r="A9415" t="n">
        <v>9417</v>
      </c>
      <c r="B9415" t="s">
        <v>1</v>
      </c>
      <c r="C9415" s="1" t="n">
        <v>42445.18618055555</v>
      </c>
      <c r="D9415" t="s">
        <v>30951</v>
      </c>
      <c r="E9415" t="s">
        <v>30952</v>
      </c>
      <c r="F9415" t="s">
        <v>25</v>
      </c>
      <c r="G9415" t="s"/>
      <c r="H9415" t="s">
        <v>30953</v>
      </c>
    </row>
    <row r="9416" spans="1:8">
      <c r="A9416" t="n">
        <v>9418</v>
      </c>
      <c r="B9416" t="s">
        <v>1</v>
      </c>
      <c r="C9416" s="1" t="n">
        <v>42177.0456712963</v>
      </c>
      <c r="D9416" t="s">
        <v>30954</v>
      </c>
      <c r="E9416" t="s">
        <v>1731</v>
      </c>
      <c r="F9416" t="s">
        <v>30</v>
      </c>
      <c r="G9416" t="s">
        <v>8864</v>
      </c>
      <c r="H9416" t="s">
        <v>30955</v>
      </c>
    </row>
    <row r="9417" spans="1:8">
      <c r="A9417" t="n">
        <v>9419</v>
      </c>
      <c r="B9417" t="s">
        <v>1</v>
      </c>
      <c r="C9417" s="1" t="n">
        <v>42447.78034722222</v>
      </c>
      <c r="D9417" t="s">
        <v>30956</v>
      </c>
      <c r="E9417" t="s">
        <v>24</v>
      </c>
      <c r="F9417" t="s">
        <v>25</v>
      </c>
      <c r="G9417" t="s">
        <v>30957</v>
      </c>
      <c r="H9417" t="s">
        <v>30958</v>
      </c>
    </row>
    <row r="9418" spans="1:8">
      <c r="A9418" t="n">
        <v>9420</v>
      </c>
      <c r="B9418" t="s">
        <v>1</v>
      </c>
      <c r="C9418" s="1" t="n">
        <v>41457.91674768519</v>
      </c>
      <c r="D9418" t="s">
        <v>30959</v>
      </c>
      <c r="E9418" t="s">
        <v>7063</v>
      </c>
      <c r="F9418" t="s">
        <v>56</v>
      </c>
      <c r="G9418" t="s">
        <v>30960</v>
      </c>
      <c r="H9418" t="s">
        <v>30961</v>
      </c>
    </row>
    <row r="9419" spans="1:8">
      <c r="A9419" t="n">
        <v>9421</v>
      </c>
      <c r="B9419" t="s">
        <v>8</v>
      </c>
      <c r="C9419" s="1" t="n">
        <v>39741.13043981481</v>
      </c>
      <c r="D9419" t="s">
        <v>30962</v>
      </c>
      <c r="E9419" t="s">
        <v>5445</v>
      </c>
      <c r="F9419" t="s">
        <v>56</v>
      </c>
      <c r="G9419" t="s">
        <v>30963</v>
      </c>
      <c r="H9419" t="s">
        <v>30964</v>
      </c>
    </row>
    <row r="9420" spans="1:8">
      <c r="A9420" t="n">
        <v>9422</v>
      </c>
      <c r="B9420" t="s">
        <v>8</v>
      </c>
      <c r="C9420" s="1" t="n">
        <v>39723.87245370371</v>
      </c>
      <c r="D9420" t="s">
        <v>30965</v>
      </c>
      <c r="E9420" t="s">
        <v>477</v>
      </c>
      <c r="F9420" t="s">
        <v>56</v>
      </c>
      <c r="G9420" t="s">
        <v>30461</v>
      </c>
      <c r="H9420" t="s">
        <v>30966</v>
      </c>
    </row>
    <row r="9421" spans="1:8">
      <c r="A9421" t="n">
        <v>9423</v>
      </c>
      <c r="B9421" t="s">
        <v>1</v>
      </c>
      <c r="C9421" s="1" t="n">
        <v>42419.09577546296</v>
      </c>
      <c r="D9421" t="s">
        <v>30967</v>
      </c>
      <c r="E9421" t="s">
        <v>146</v>
      </c>
      <c r="F9421" t="s">
        <v>132</v>
      </c>
      <c r="G9421" t="s">
        <v>30968</v>
      </c>
      <c r="H9421" t="s">
        <v>30969</v>
      </c>
    </row>
    <row r="9422" spans="1:8">
      <c r="A9422" t="n">
        <v>9424</v>
      </c>
      <c r="B9422" t="s">
        <v>8</v>
      </c>
      <c r="C9422" s="1" t="n">
        <v>41773.98607638889</v>
      </c>
      <c r="D9422" t="s">
        <v>30970</v>
      </c>
      <c r="E9422" t="s">
        <v>12581</v>
      </c>
      <c r="F9422" t="s">
        <v>9689</v>
      </c>
      <c r="G9422" t="s">
        <v>19990</v>
      </c>
      <c r="H9422" t="s">
        <v>30971</v>
      </c>
    </row>
    <row r="9423" spans="1:8">
      <c r="A9423" t="n">
        <v>9425</v>
      </c>
      <c r="B9423" t="s">
        <v>8</v>
      </c>
      <c r="C9423" s="1" t="n">
        <v>42411.08152777778</v>
      </c>
      <c r="D9423" t="s">
        <v>30972</v>
      </c>
      <c r="E9423" t="s">
        <v>6547</v>
      </c>
      <c r="F9423" t="s">
        <v>30973</v>
      </c>
      <c r="G9423" t="s">
        <v>30974</v>
      </c>
      <c r="H9423" t="s">
        <v>30975</v>
      </c>
    </row>
    <row r="9424" spans="1:8">
      <c r="A9424" t="n">
        <v>9426</v>
      </c>
      <c r="B9424" t="s">
        <v>8</v>
      </c>
      <c r="C9424" s="1" t="n">
        <v>42073.11998842593</v>
      </c>
      <c r="D9424" t="s">
        <v>30976</v>
      </c>
      <c r="E9424" t="s">
        <v>25</v>
      </c>
      <c r="F9424" t="s">
        <v>6629</v>
      </c>
      <c r="G9424" t="s">
        <v>30977</v>
      </c>
      <c r="H9424" t="s">
        <v>30978</v>
      </c>
    </row>
    <row r="9425" spans="1:8">
      <c r="A9425" t="n">
        <v>9427</v>
      </c>
      <c r="B9425" t="s">
        <v>1</v>
      </c>
      <c r="C9425" s="1" t="n">
        <v>42317.02096064815</v>
      </c>
      <c r="D9425" t="s">
        <v>30979</v>
      </c>
      <c r="E9425" t="s">
        <v>29</v>
      </c>
      <c r="F9425" t="s">
        <v>30980</v>
      </c>
      <c r="G9425" t="s">
        <v>30981</v>
      </c>
      <c r="H9425" t="s">
        <v>30982</v>
      </c>
    </row>
    <row r="9426" spans="1:8">
      <c r="A9426" t="n">
        <v>9428</v>
      </c>
      <c r="B9426" t="s">
        <v>1</v>
      </c>
      <c r="C9426" s="1" t="n">
        <v>42439.89787037037</v>
      </c>
      <c r="D9426" t="s">
        <v>30983</v>
      </c>
      <c r="E9426" t="s">
        <v>2880</v>
      </c>
      <c r="F9426" t="s">
        <v>2880</v>
      </c>
      <c r="G9426" t="s">
        <v>30984</v>
      </c>
      <c r="H9426" t="s">
        <v>30985</v>
      </c>
    </row>
    <row r="9427" spans="1:8">
      <c r="A9427" t="n">
        <v>9429</v>
      </c>
      <c r="B9427" t="s">
        <v>1</v>
      </c>
      <c r="C9427" s="1" t="n">
        <v>42381.73414351852</v>
      </c>
      <c r="D9427" t="s">
        <v>30986</v>
      </c>
      <c r="E9427" t="s">
        <v>8406</v>
      </c>
      <c r="F9427" t="s">
        <v>30987</v>
      </c>
      <c r="G9427" t="s">
        <v>30988</v>
      </c>
      <c r="H9427" t="s">
        <v>30989</v>
      </c>
    </row>
    <row r="9428" spans="1:8">
      <c r="A9428" t="n">
        <v>9430</v>
      </c>
      <c r="B9428" t="s">
        <v>8</v>
      </c>
      <c r="C9428" s="1" t="n">
        <v>41921.72989583333</v>
      </c>
      <c r="D9428" t="s">
        <v>30990</v>
      </c>
      <c r="E9428" t="s">
        <v>319</v>
      </c>
      <c r="F9428" t="s">
        <v>4856</v>
      </c>
      <c r="G9428" t="s">
        <v>30991</v>
      </c>
      <c r="H9428" t="s">
        <v>30992</v>
      </c>
    </row>
    <row r="9429" spans="1:8">
      <c r="A9429" t="n">
        <v>9431</v>
      </c>
      <c r="B9429" t="s">
        <v>8</v>
      </c>
      <c r="C9429" s="1" t="n">
        <v>42159.88924768518</v>
      </c>
      <c r="D9429" t="s">
        <v>30993</v>
      </c>
      <c r="E9429" t="s">
        <v>25</v>
      </c>
      <c r="F9429" t="s">
        <v>24</v>
      </c>
      <c r="G9429" t="s">
        <v>30994</v>
      </c>
      <c r="H9429" t="s">
        <v>30995</v>
      </c>
    </row>
    <row r="9430" spans="1:8">
      <c r="A9430" t="n">
        <v>9432</v>
      </c>
      <c r="B9430" t="s">
        <v>8</v>
      </c>
      <c r="C9430" s="1" t="n">
        <v>42059.96050925926</v>
      </c>
      <c r="D9430" t="s">
        <v>30996</v>
      </c>
      <c r="E9430" t="s">
        <v>67</v>
      </c>
      <c r="F9430" t="s">
        <v>68</v>
      </c>
      <c r="G9430" t="s">
        <v>30997</v>
      </c>
      <c r="H9430" t="s">
        <v>30998</v>
      </c>
    </row>
    <row r="9431" spans="1:8">
      <c r="A9431" t="n">
        <v>9433</v>
      </c>
      <c r="B9431" t="s">
        <v>8</v>
      </c>
      <c r="C9431" s="1" t="n">
        <v>42203.66248842593</v>
      </c>
      <c r="D9431" t="s">
        <v>30999</v>
      </c>
      <c r="E9431" t="s">
        <v>8406</v>
      </c>
      <c r="F9431" t="s">
        <v>31000</v>
      </c>
      <c r="G9431" t="s">
        <v>31001</v>
      </c>
      <c r="H9431" t="s">
        <v>31002</v>
      </c>
    </row>
    <row r="9432" spans="1:8">
      <c r="A9432" t="n">
        <v>9434</v>
      </c>
      <c r="B9432" t="s">
        <v>8</v>
      </c>
      <c r="C9432" s="1" t="n">
        <v>42314.64306712963</v>
      </c>
      <c r="D9432" t="s">
        <v>31003</v>
      </c>
      <c r="E9432" t="s">
        <v>2212</v>
      </c>
      <c r="F9432" t="s">
        <v>17235</v>
      </c>
      <c r="G9432" t="s">
        <v>16455</v>
      </c>
      <c r="H9432" t="s">
        <v>31004</v>
      </c>
    </row>
    <row r="9433" spans="1:8">
      <c r="A9433" t="n">
        <v>9435</v>
      </c>
      <c r="B9433" t="s">
        <v>8</v>
      </c>
      <c r="C9433" s="1" t="n">
        <v>42410.17702546297</v>
      </c>
      <c r="D9433" t="s">
        <v>31005</v>
      </c>
      <c r="E9433" t="s">
        <v>31006</v>
      </c>
      <c r="F9433" t="s">
        <v>31007</v>
      </c>
      <c r="G9433" t="s">
        <v>31008</v>
      </c>
      <c r="H9433" t="s">
        <v>31009</v>
      </c>
    </row>
    <row r="9434" spans="1:8">
      <c r="A9434" t="n">
        <v>9436</v>
      </c>
      <c r="B9434" t="s">
        <v>8</v>
      </c>
      <c r="C9434" s="1" t="n">
        <v>42152.92032407408</v>
      </c>
      <c r="D9434" t="s">
        <v>31010</v>
      </c>
      <c r="E9434" t="s">
        <v>31011</v>
      </c>
      <c r="F9434" t="s">
        <v>25</v>
      </c>
      <c r="G9434" t="s">
        <v>31012</v>
      </c>
      <c r="H9434" t="s">
        <v>31013</v>
      </c>
    </row>
    <row r="9435" spans="1:8">
      <c r="A9435" t="n">
        <v>9437</v>
      </c>
      <c r="B9435" t="s">
        <v>8</v>
      </c>
      <c r="C9435" s="1" t="n">
        <v>41983.87424768518</v>
      </c>
      <c r="D9435" t="s">
        <v>31014</v>
      </c>
      <c r="E9435" t="s">
        <v>31015</v>
      </c>
      <c r="G9435" t="s">
        <v>31016</v>
      </c>
      <c r="H9435" t="s">
        <v>31017</v>
      </c>
    </row>
    <row r="9436" spans="1:8">
      <c r="A9436" t="n">
        <v>9438</v>
      </c>
      <c r="B9436" t="s">
        <v>8</v>
      </c>
      <c r="C9436" s="1" t="n">
        <v>41313.90689814815</v>
      </c>
      <c r="D9436" t="s">
        <v>31018</v>
      </c>
      <c r="E9436" t="s">
        <v>19022</v>
      </c>
      <c r="F9436" t="s">
        <v>56</v>
      </c>
      <c r="G9436" t="s">
        <v>31019</v>
      </c>
      <c r="H9436" t="s">
        <v>31020</v>
      </c>
    </row>
    <row r="9437" spans="1:8">
      <c r="A9437" t="n">
        <v>9439</v>
      </c>
      <c r="B9437" t="s">
        <v>8</v>
      </c>
      <c r="C9437" s="1" t="n">
        <v>41968.69326388889</v>
      </c>
      <c r="D9437" t="s">
        <v>31021</v>
      </c>
      <c r="E9437" t="s">
        <v>6867</v>
      </c>
      <c r="F9437" t="s">
        <v>17678</v>
      </c>
      <c r="G9437" t="s">
        <v>31022</v>
      </c>
      <c r="H9437" t="s">
        <v>31023</v>
      </c>
    </row>
    <row r="9438" spans="1:8">
      <c r="A9438" t="n">
        <v>9440</v>
      </c>
      <c r="B9438" t="s">
        <v>8</v>
      </c>
      <c r="C9438" s="1" t="n">
        <v>42081.13512731482</v>
      </c>
      <c r="D9438" t="s">
        <v>31024</v>
      </c>
      <c r="E9438" t="s">
        <v>749</v>
      </c>
      <c r="F9438" t="s">
        <v>31025</v>
      </c>
      <c r="G9438" t="s">
        <v>30709</v>
      </c>
      <c r="H9438" t="s">
        <v>31026</v>
      </c>
    </row>
    <row r="9439" spans="1:8">
      <c r="A9439" t="n">
        <v>9441</v>
      </c>
      <c r="B9439" t="s">
        <v>1</v>
      </c>
      <c r="C9439" s="1" t="n">
        <v>42373.8575462963</v>
      </c>
      <c r="D9439" t="s">
        <v>31027</v>
      </c>
      <c r="E9439" t="s">
        <v>132</v>
      </c>
      <c r="F9439" t="s">
        <v>11212</v>
      </c>
      <c r="G9439" t="s">
        <v>31028</v>
      </c>
      <c r="H9439" t="s">
        <v>31029</v>
      </c>
    </row>
    <row r="9440" spans="1:8">
      <c r="A9440" t="n">
        <v>9442</v>
      </c>
      <c r="B9440" t="s">
        <v>1</v>
      </c>
      <c r="C9440" s="1" t="n">
        <v>42109.09929398148</v>
      </c>
      <c r="D9440" t="s">
        <v>31030</v>
      </c>
      <c r="E9440" t="s">
        <v>2162</v>
      </c>
      <c r="F9440" t="s">
        <v>493</v>
      </c>
      <c r="G9440" t="s">
        <v>31031</v>
      </c>
      <c r="H9440" t="s">
        <v>31032</v>
      </c>
    </row>
    <row r="9441" spans="1:8">
      <c r="A9441" t="n">
        <v>9443</v>
      </c>
      <c r="B9441" t="s">
        <v>8</v>
      </c>
      <c r="C9441" s="1" t="n">
        <v>42320.67975694445</v>
      </c>
      <c r="D9441" t="s">
        <v>31033</v>
      </c>
      <c r="E9441" t="s">
        <v>31034</v>
      </c>
      <c r="F9441" t="s">
        <v>56</v>
      </c>
      <c r="G9441" t="s">
        <v>31035</v>
      </c>
      <c r="H9441" t="s">
        <v>31036</v>
      </c>
    </row>
    <row r="9442" spans="1:8">
      <c r="A9442" t="n">
        <v>9444</v>
      </c>
      <c r="B9442" t="s">
        <v>8</v>
      </c>
      <c r="C9442" s="1" t="n">
        <v>42439.66196759259</v>
      </c>
      <c r="D9442" t="s">
        <v>31037</v>
      </c>
      <c r="E9442">
        <f>?utf-8?Q?David=20Batstone?= &lt;david.batstone@notforsalecampaign.org&gt;</f>
        <v/>
      </c>
      <c r="F9442" t="s">
        <v>52</v>
      </c>
      <c r="G9442">
        <f>?utf-8?Q?OPEN=20UP=20=28official=20announcement=29?=</f>
        <v/>
      </c>
      <c r="H9442" t="s">
        <v>31038</v>
      </c>
    </row>
    <row r="9443" spans="1:8">
      <c r="A9443" t="n">
        <v>9445</v>
      </c>
      <c r="B9443" t="s">
        <v>8</v>
      </c>
      <c r="C9443" s="1" t="n">
        <v>42413.14009259259</v>
      </c>
      <c r="D9443" t="s">
        <v>31039</v>
      </c>
      <c r="E9443" t="s">
        <v>31040</v>
      </c>
      <c r="F9443" t="s">
        <v>25</v>
      </c>
      <c r="G9443" t="s">
        <v>14411</v>
      </c>
      <c r="H9443" t="s">
        <v>31041</v>
      </c>
    </row>
    <row r="9444" spans="1:8">
      <c r="A9444" t="n">
        <v>9446</v>
      </c>
      <c r="B9444" t="s">
        <v>1</v>
      </c>
      <c r="C9444" s="1" t="n">
        <v>42301.63502314815</v>
      </c>
      <c r="D9444" t="s">
        <v>31042</v>
      </c>
      <c r="E9444" t="s">
        <v>348</v>
      </c>
      <c r="F9444" t="s">
        <v>25</v>
      </c>
      <c r="G9444" t="s">
        <v>31043</v>
      </c>
      <c r="H9444" t="s">
        <v>31044</v>
      </c>
    </row>
    <row r="9445" spans="1:8">
      <c r="A9445" t="n">
        <v>9447</v>
      </c>
      <c r="B9445" t="s">
        <v>8</v>
      </c>
      <c r="C9445" s="1" t="n">
        <v>42304.64148148148</v>
      </c>
      <c r="D9445" t="s">
        <v>31045</v>
      </c>
      <c r="E9445" t="s">
        <v>24731</v>
      </c>
      <c r="F9445" t="s">
        <v>387</v>
      </c>
      <c r="G9445" t="s">
        <v>31046</v>
      </c>
      <c r="H9445" t="s">
        <v>31047</v>
      </c>
    </row>
    <row r="9446" spans="1:8">
      <c r="A9446" t="n">
        <v>9448</v>
      </c>
      <c r="B9446" t="s">
        <v>8</v>
      </c>
      <c r="C9446" s="1" t="n">
        <v>42369.79637731481</v>
      </c>
      <c r="D9446" t="s">
        <v>31048</v>
      </c>
      <c r="E9446" t="s">
        <v>739</v>
      </c>
      <c r="F9446" t="s">
        <v>1264</v>
      </c>
      <c r="G9446" t="s">
        <v>31049</v>
      </c>
      <c r="H9446" t="s">
        <v>31050</v>
      </c>
    </row>
    <row r="9447" spans="1:8">
      <c r="A9447" t="n">
        <v>9449</v>
      </c>
      <c r="B9447" t="s">
        <v>8</v>
      </c>
      <c r="C9447" s="1" t="n">
        <v>42444.0018287037</v>
      </c>
      <c r="D9447" t="s">
        <v>31051</v>
      </c>
      <c r="E9447" t="s">
        <v>2212</v>
      </c>
      <c r="F9447" t="s">
        <v>16297</v>
      </c>
      <c r="G9447" t="s">
        <v>17405</v>
      </c>
      <c r="H9447" t="s">
        <v>31052</v>
      </c>
    </row>
    <row r="9448" spans="1:8">
      <c r="A9448" t="n">
        <v>9450</v>
      </c>
      <c r="B9448" t="s">
        <v>8</v>
      </c>
      <c r="C9448" s="1" t="n">
        <v>39748.83631944445</v>
      </c>
      <c r="D9448" t="s">
        <v>31053</v>
      </c>
      <c r="E9448" t="s">
        <v>31054</v>
      </c>
      <c r="F9448" t="s">
        <v>9689</v>
      </c>
      <c r="G9448" t="s">
        <v>31055</v>
      </c>
      <c r="H9448" t="s">
        <v>31056</v>
      </c>
    </row>
    <row r="9449" spans="1:8">
      <c r="A9449" t="n">
        <v>9451</v>
      </c>
      <c r="B9449" t="s">
        <v>1</v>
      </c>
      <c r="C9449" s="1" t="n">
        <v>42273.9892824074</v>
      </c>
      <c r="D9449" t="s">
        <v>31057</v>
      </c>
      <c r="E9449" t="s">
        <v>146</v>
      </c>
      <c r="F9449" t="s">
        <v>8382</v>
      </c>
      <c r="G9449" t="s">
        <v>31058</v>
      </c>
      <c r="H9449" t="s">
        <v>31059</v>
      </c>
    </row>
    <row r="9450" spans="1:8">
      <c r="A9450" t="n">
        <v>9452</v>
      </c>
      <c r="B9450" t="s">
        <v>8</v>
      </c>
      <c r="C9450" s="1" t="n">
        <v>39785.94061342593</v>
      </c>
      <c r="D9450" t="s">
        <v>31060</v>
      </c>
      <c r="E9450" t="s">
        <v>5192</v>
      </c>
      <c r="F9450" t="s">
        <v>31061</v>
      </c>
      <c r="G9450" t="s">
        <v>31062</v>
      </c>
      <c r="H9450" t="s">
        <v>31063</v>
      </c>
    </row>
    <row r="9451" spans="1:8">
      <c r="A9451" t="n">
        <v>9453</v>
      </c>
      <c r="B9451" t="s">
        <v>8</v>
      </c>
      <c r="C9451" s="1" t="n">
        <v>39588.63157407408</v>
      </c>
      <c r="D9451" t="s">
        <v>31064</v>
      </c>
      <c r="E9451" t="s">
        <v>1891</v>
      </c>
      <c r="F9451" t="s">
        <v>31065</v>
      </c>
      <c r="G9451" t="s">
        <v>31066</v>
      </c>
      <c r="H9451" t="s">
        <v>31067</v>
      </c>
    </row>
    <row r="9452" spans="1:8">
      <c r="A9452" t="n">
        <v>9454</v>
      </c>
      <c r="B9452" t="s">
        <v>8</v>
      </c>
      <c r="C9452" s="1" t="n">
        <v>39752.64365740741</v>
      </c>
      <c r="D9452" t="s">
        <v>31068</v>
      </c>
      <c r="E9452" t="s">
        <v>999</v>
      </c>
      <c r="F9452" t="s">
        <v>473</v>
      </c>
      <c r="G9452" t="s">
        <v>31069</v>
      </c>
      <c r="H9452" t="s">
        <v>31070</v>
      </c>
    </row>
    <row r="9453" spans="1:8">
      <c r="A9453" t="n">
        <v>9455</v>
      </c>
      <c r="B9453" t="s">
        <v>8</v>
      </c>
      <c r="C9453" s="1" t="n">
        <v>42431.79407407407</v>
      </c>
      <c r="D9453" t="s">
        <v>31071</v>
      </c>
      <c r="E9453" t="s">
        <v>31072</v>
      </c>
      <c r="F9453" t="s">
        <v>52</v>
      </c>
      <c r="G9453" t="s">
        <v>31073</v>
      </c>
      <c r="H9453" t="s">
        <v>31074</v>
      </c>
    </row>
    <row r="9454" spans="1:8">
      <c r="A9454" t="n">
        <v>9456</v>
      </c>
      <c r="B9454" t="s">
        <v>1</v>
      </c>
      <c r="C9454" s="1" t="n">
        <v>42338.69538194445</v>
      </c>
      <c r="D9454" t="s">
        <v>31075</v>
      </c>
      <c r="E9454" t="s">
        <v>24</v>
      </c>
      <c r="F9454" t="s">
        <v>25</v>
      </c>
      <c r="G9454" t="s">
        <v>31076</v>
      </c>
      <c r="H9454" t="s">
        <v>31077</v>
      </c>
    </row>
    <row r="9455" spans="1:8">
      <c r="A9455" t="n">
        <v>9457</v>
      </c>
      <c r="B9455" t="s">
        <v>1</v>
      </c>
      <c r="C9455" s="1" t="n">
        <v>42437.07466435185</v>
      </c>
      <c r="D9455" t="s">
        <v>31078</v>
      </c>
      <c r="E9455" t="s">
        <v>43</v>
      </c>
      <c r="F9455" t="s">
        <v>145</v>
      </c>
      <c r="G9455" t="s">
        <v>17140</v>
      </c>
      <c r="H9455" t="s">
        <v>31079</v>
      </c>
    </row>
    <row r="9456" spans="1:8">
      <c r="A9456" t="n">
        <v>9458</v>
      </c>
      <c r="B9456" t="s">
        <v>8</v>
      </c>
      <c r="C9456" s="1" t="n">
        <v>42270.64533564815</v>
      </c>
      <c r="D9456" t="s">
        <v>31080</v>
      </c>
      <c r="E9456" t="s">
        <v>7966</v>
      </c>
      <c r="F9456" t="s">
        <v>25</v>
      </c>
      <c r="G9456" t="s">
        <v>31081</v>
      </c>
      <c r="H9456" t="s">
        <v>31082</v>
      </c>
    </row>
    <row r="9457" spans="1:8">
      <c r="A9457" t="n">
        <v>9459</v>
      </c>
      <c r="B9457" t="s">
        <v>8</v>
      </c>
      <c r="C9457" s="1" t="n">
        <v>41680.79436342593</v>
      </c>
      <c r="D9457" t="s">
        <v>31083</v>
      </c>
      <c r="E9457" t="s">
        <v>11114</v>
      </c>
      <c r="F9457" t="s">
        <v>25</v>
      </c>
      <c r="G9457" t="s">
        <v>31084</v>
      </c>
      <c r="H9457" t="s">
        <v>31085</v>
      </c>
    </row>
    <row r="9458" spans="1:8">
      <c r="A9458" t="n">
        <v>9460</v>
      </c>
      <c r="B9458" t="s">
        <v>1</v>
      </c>
      <c r="C9458" s="1" t="n">
        <v>42417.87050925926</v>
      </c>
      <c r="D9458" t="s">
        <v>31086</v>
      </c>
      <c r="E9458" t="s">
        <v>7892</v>
      </c>
      <c r="F9458" t="s">
        <v>31087</v>
      </c>
      <c r="G9458" t="s">
        <v>31088</v>
      </c>
      <c r="H9458" t="s">
        <v>31089</v>
      </c>
    </row>
    <row r="9459" spans="1:8">
      <c r="A9459" t="n">
        <v>9461</v>
      </c>
      <c r="B9459" t="s">
        <v>8</v>
      </c>
      <c r="C9459" s="1" t="n">
        <v>39708.58333333334</v>
      </c>
      <c r="D9459" t="s">
        <v>31090</v>
      </c>
      <c r="E9459" t="s">
        <v>2673</v>
      </c>
      <c r="F9459" t="s">
        <v>20</v>
      </c>
      <c r="G9459" t="s">
        <v>31091</v>
      </c>
      <c r="H9459" t="s">
        <v>31092</v>
      </c>
    </row>
    <row r="9460" spans="1:8">
      <c r="A9460" t="n">
        <v>9462</v>
      </c>
      <c r="B9460" t="s">
        <v>8</v>
      </c>
      <c r="C9460" s="1" t="n">
        <v>42152.21357638889</v>
      </c>
      <c r="D9460" t="s">
        <v>31093</v>
      </c>
      <c r="E9460" t="s">
        <v>31094</v>
      </c>
      <c r="F9460" t="s">
        <v>56</v>
      </c>
      <c r="G9460">
        <f>?UTF-8?B?V2VkZGluZyBJbnZpdGF0aW9uIGZvciBBbGljZSBhbmQgVml2ZWs=?=</f>
        <v/>
      </c>
      <c r="H9460" t="s">
        <v>31095</v>
      </c>
    </row>
    <row r="9461" spans="1:8">
      <c r="A9461" t="n">
        <v>9463</v>
      </c>
      <c r="B9461" t="s">
        <v>8</v>
      </c>
      <c r="C9461" s="1" t="n">
        <v>42075.03299768519</v>
      </c>
      <c r="D9461" t="s">
        <v>31096</v>
      </c>
      <c r="E9461" t="s">
        <v>4140</v>
      </c>
      <c r="F9461" t="s">
        <v>31097</v>
      </c>
      <c r="G9461" t="s">
        <v>31098</v>
      </c>
      <c r="H9461" t="s">
        <v>31099</v>
      </c>
    </row>
    <row r="9462" spans="1:8">
      <c r="A9462" t="n">
        <v>9464</v>
      </c>
      <c r="B9462" t="s">
        <v>8</v>
      </c>
      <c r="C9462" s="1" t="n">
        <v>41890.77672453703</v>
      </c>
      <c r="D9462" t="s">
        <v>31100</v>
      </c>
      <c r="E9462" t="s">
        <v>9311</v>
      </c>
      <c r="F9462" t="s">
        <v>31101</v>
      </c>
      <c r="G9462" t="s">
        <v>31102</v>
      </c>
      <c r="H9462" t="s">
        <v>31103</v>
      </c>
    </row>
    <row r="9463" spans="1:8">
      <c r="A9463" t="n">
        <v>9465</v>
      </c>
      <c r="B9463" t="s">
        <v>8</v>
      </c>
      <c r="C9463" s="1" t="n">
        <v>39656.65028935186</v>
      </c>
      <c r="D9463" t="s">
        <v>31104</v>
      </c>
      <c r="E9463" t="s">
        <v>489</v>
      </c>
      <c r="F9463" t="s">
        <v>283</v>
      </c>
      <c r="G9463" t="s">
        <v>31105</v>
      </c>
      <c r="H9463" t="s">
        <v>31106</v>
      </c>
    </row>
    <row r="9464" spans="1:8">
      <c r="A9464" t="n">
        <v>9466</v>
      </c>
      <c r="B9464" t="s">
        <v>8</v>
      </c>
      <c r="C9464" s="1" t="n">
        <v>39753.51040509259</v>
      </c>
      <c r="D9464" t="s">
        <v>31107</v>
      </c>
      <c r="E9464" t="s">
        <v>3783</v>
      </c>
      <c r="F9464" t="s">
        <v>56</v>
      </c>
      <c r="G9464" t="s">
        <v>31108</v>
      </c>
      <c r="H9464" t="s">
        <v>31109</v>
      </c>
    </row>
    <row r="9465" spans="1:8">
      <c r="A9465" t="n">
        <v>9467</v>
      </c>
      <c r="B9465" t="s">
        <v>8</v>
      </c>
      <c r="C9465" s="1" t="n">
        <v>42144.13408564815</v>
      </c>
      <c r="D9465" t="s">
        <v>31110</v>
      </c>
      <c r="E9465" t="s">
        <v>8532</v>
      </c>
      <c r="F9465" t="s">
        <v>376</v>
      </c>
      <c r="G9465" t="s">
        <v>22653</v>
      </c>
      <c r="H9465" t="s">
        <v>31111</v>
      </c>
    </row>
    <row r="9466" spans="1:8">
      <c r="A9466" t="n">
        <v>9468</v>
      </c>
      <c r="B9466" t="s">
        <v>8</v>
      </c>
      <c r="C9466" s="1" t="n">
        <v>42179.71440972222</v>
      </c>
      <c r="D9466" t="s">
        <v>31112</v>
      </c>
      <c r="E9466" t="s">
        <v>31113</v>
      </c>
      <c r="F9466" t="s">
        <v>555</v>
      </c>
      <c r="G9466" t="s">
        <v>31114</v>
      </c>
      <c r="H9466" t="s">
        <v>31115</v>
      </c>
    </row>
    <row r="9467" spans="1:8">
      <c r="A9467" t="n">
        <v>9469</v>
      </c>
      <c r="B9467" t="s">
        <v>8</v>
      </c>
      <c r="C9467" s="1" t="n">
        <v>39701.57201388889</v>
      </c>
      <c r="D9467" t="s">
        <v>31116</v>
      </c>
      <c r="E9467" t="s">
        <v>376</v>
      </c>
      <c r="F9467" t="s">
        <v>7574</v>
      </c>
      <c r="G9467" t="s">
        <v>31117</v>
      </c>
      <c r="H9467" t="s">
        <v>31118</v>
      </c>
    </row>
    <row r="9468" spans="1:8">
      <c r="A9468" t="n">
        <v>9470</v>
      </c>
      <c r="B9468" t="s">
        <v>1</v>
      </c>
      <c r="C9468" s="1" t="n">
        <v>42384.86857638889</v>
      </c>
      <c r="D9468" t="s">
        <v>31119</v>
      </c>
      <c r="E9468" t="s">
        <v>43</v>
      </c>
      <c r="F9468" t="s">
        <v>25</v>
      </c>
      <c r="G9468" t="s">
        <v>31120</v>
      </c>
      <c r="H9468" t="s">
        <v>31121</v>
      </c>
    </row>
    <row r="9469" spans="1:8">
      <c r="A9469" t="n">
        <v>9471</v>
      </c>
      <c r="B9469" t="s">
        <v>8</v>
      </c>
      <c r="C9469" s="1" t="n">
        <v>42308.57333333333</v>
      </c>
      <c r="D9469" t="s">
        <v>31122</v>
      </c>
      <c r="E9469" t="s">
        <v>31123</v>
      </c>
      <c r="F9469" t="s">
        <v>555</v>
      </c>
      <c r="G9469" t="s">
        <v>31124</v>
      </c>
      <c r="H9469" t="s">
        <v>31125</v>
      </c>
    </row>
    <row r="9470" spans="1:8">
      <c r="A9470" t="n">
        <v>9472</v>
      </c>
      <c r="B9470" t="s">
        <v>8</v>
      </c>
      <c r="C9470" s="1" t="n">
        <v>40737.39589120371</v>
      </c>
      <c r="D9470" t="s">
        <v>31126</v>
      </c>
      <c r="E9470" t="s">
        <v>18425</v>
      </c>
      <c r="F9470" t="s">
        <v>25</v>
      </c>
      <c r="G9470" t="s">
        <v>31127</v>
      </c>
      <c r="H9470" t="s">
        <v>31128</v>
      </c>
    </row>
    <row r="9471" spans="1:8">
      <c r="A9471" t="n">
        <v>9473</v>
      </c>
      <c r="B9471" t="s">
        <v>1</v>
      </c>
      <c r="C9471" s="1" t="n">
        <v>42337.23546296296</v>
      </c>
      <c r="D9471" t="s">
        <v>31129</v>
      </c>
      <c r="E9471" t="s">
        <v>1506</v>
      </c>
      <c r="F9471" t="s">
        <v>31130</v>
      </c>
      <c r="G9471" t="s">
        <v>31131</v>
      </c>
      <c r="H9471" t="s">
        <v>31132</v>
      </c>
    </row>
    <row r="9472" spans="1:8">
      <c r="A9472" t="n">
        <v>9474</v>
      </c>
      <c r="B9472" t="s">
        <v>8</v>
      </c>
      <c r="C9472" s="1" t="n">
        <v>41924.77321759259</v>
      </c>
      <c r="D9472" t="s">
        <v>31133</v>
      </c>
      <c r="E9472" t="s">
        <v>31134</v>
      </c>
      <c r="F9472" t="s">
        <v>555</v>
      </c>
      <c r="G9472" t="s">
        <v>31135</v>
      </c>
      <c r="H9472" t="s">
        <v>31136</v>
      </c>
    </row>
    <row r="9473" spans="1:8">
      <c r="A9473" t="n">
        <v>9475</v>
      </c>
      <c r="B9473" t="s">
        <v>8</v>
      </c>
      <c r="C9473" s="1" t="n">
        <v>42290.00487268518</v>
      </c>
      <c r="D9473" t="s">
        <v>31137</v>
      </c>
      <c r="E9473" t="s">
        <v>27846</v>
      </c>
      <c r="F9473" t="s">
        <v>25</v>
      </c>
      <c r="G9473" t="s">
        <v>31138</v>
      </c>
      <c r="H9473" t="s">
        <v>31139</v>
      </c>
    </row>
    <row r="9474" spans="1:8">
      <c r="A9474" t="n">
        <v>9476</v>
      </c>
      <c r="B9474" t="s">
        <v>8</v>
      </c>
      <c r="C9474" s="1" t="n">
        <v>42340.0219212963</v>
      </c>
      <c r="D9474" t="s">
        <v>31140</v>
      </c>
      <c r="E9474" t="s">
        <v>25</v>
      </c>
      <c r="F9474" t="s">
        <v>24</v>
      </c>
      <c r="G9474" t="s">
        <v>31141</v>
      </c>
      <c r="H9474" t="s">
        <v>31142</v>
      </c>
    </row>
    <row r="9475" spans="1:8">
      <c r="A9475" t="n">
        <v>9477</v>
      </c>
      <c r="B9475" t="s">
        <v>8</v>
      </c>
      <c r="C9475" s="1" t="n">
        <v>42410.11416666667</v>
      </c>
      <c r="D9475" t="s">
        <v>31143</v>
      </c>
      <c r="E9475" t="s">
        <v>25</v>
      </c>
      <c r="F9475" t="s">
        <v>931</v>
      </c>
      <c r="G9475" t="s">
        <v>13303</v>
      </c>
      <c r="H9475" t="s">
        <v>31144</v>
      </c>
    </row>
    <row r="9476" spans="1:8">
      <c r="A9476" t="n">
        <v>9478</v>
      </c>
      <c r="B9476" t="s">
        <v>8</v>
      </c>
      <c r="C9476" s="1" t="n">
        <v>41899.63489583333</v>
      </c>
      <c r="D9476" t="s">
        <v>31145</v>
      </c>
      <c r="E9476" t="s">
        <v>7952</v>
      </c>
      <c r="F9476" t="s">
        <v>555</v>
      </c>
      <c r="G9476" t="s">
        <v>31146</v>
      </c>
      <c r="H9476" t="s">
        <v>31147</v>
      </c>
    </row>
    <row r="9477" spans="1:8">
      <c r="A9477" t="n">
        <v>9479</v>
      </c>
      <c r="B9477" t="s">
        <v>8</v>
      </c>
      <c r="C9477" s="1" t="n">
        <v>42222.42141203704</v>
      </c>
      <c r="D9477" t="s">
        <v>31148</v>
      </c>
      <c r="E9477" t="s">
        <v>31149</v>
      </c>
      <c r="F9477" t="s">
        <v>52</v>
      </c>
      <c r="G9477" t="s">
        <v>31150</v>
      </c>
      <c r="H9477" t="s">
        <v>31151</v>
      </c>
    </row>
    <row r="9478" spans="1:8">
      <c r="A9478" t="n">
        <v>9480</v>
      </c>
      <c r="B9478" t="s">
        <v>1</v>
      </c>
      <c r="C9478" s="1" t="n">
        <v>42399.6212037037</v>
      </c>
      <c r="D9478" t="s">
        <v>31152</v>
      </c>
      <c r="E9478" t="s">
        <v>31153</v>
      </c>
      <c r="F9478" t="s">
        <v>9142</v>
      </c>
      <c r="G9478" t="s">
        <v>31154</v>
      </c>
      <c r="H9478" t="s">
        <v>31155</v>
      </c>
    </row>
    <row r="9479" spans="1:8">
      <c r="A9479" t="n">
        <v>9481</v>
      </c>
      <c r="B9479" t="s">
        <v>1</v>
      </c>
      <c r="C9479" s="1" t="n">
        <v>42378.17163194445</v>
      </c>
      <c r="D9479" t="s">
        <v>31156</v>
      </c>
      <c r="E9479" t="s">
        <v>146</v>
      </c>
      <c r="F9479" t="s">
        <v>7186</v>
      </c>
      <c r="G9479" t="s">
        <v>31157</v>
      </c>
      <c r="H9479" t="s">
        <v>31158</v>
      </c>
    </row>
    <row r="9480" spans="1:8">
      <c r="A9480" t="n">
        <v>9482</v>
      </c>
      <c r="B9480" t="s">
        <v>8</v>
      </c>
      <c r="C9480" s="1" t="n">
        <v>42184.6875462963</v>
      </c>
      <c r="D9480" t="s">
        <v>31159</v>
      </c>
      <c r="E9480" t="s">
        <v>29010</v>
      </c>
      <c r="F9480" t="s">
        <v>56</v>
      </c>
      <c r="G9480" t="s">
        <v>31160</v>
      </c>
      <c r="H9480" t="s">
        <v>31161</v>
      </c>
    </row>
    <row r="9481" spans="1:8">
      <c r="A9481" t="n">
        <v>9483</v>
      </c>
      <c r="B9481" t="s">
        <v>8</v>
      </c>
      <c r="C9481" s="1" t="n">
        <v>42360.96980324074</v>
      </c>
      <c r="D9481" t="s">
        <v>31162</v>
      </c>
      <c r="E9481" t="s">
        <v>12880</v>
      </c>
      <c r="F9481" t="s">
        <v>25</v>
      </c>
      <c r="G9481" t="s">
        <v>31163</v>
      </c>
      <c r="H9481" t="s">
        <v>31164</v>
      </c>
    </row>
    <row r="9482" spans="1:8">
      <c r="A9482" t="n">
        <v>9484</v>
      </c>
      <c r="B9482" t="s">
        <v>1</v>
      </c>
      <c r="C9482" s="1" t="n">
        <v>42207.18655092592</v>
      </c>
      <c r="D9482" t="s">
        <v>31165</v>
      </c>
      <c r="E9482" t="s">
        <v>6554</v>
      </c>
      <c r="F9482" t="s">
        <v>9633</v>
      </c>
      <c r="G9482" t="s">
        <v>8864</v>
      </c>
      <c r="H9482" t="s">
        <v>31166</v>
      </c>
    </row>
    <row r="9483" spans="1:8">
      <c r="A9483" t="n">
        <v>9485</v>
      </c>
      <c r="B9483" t="s">
        <v>8</v>
      </c>
      <c r="C9483" s="1" t="n">
        <v>42080.72731481482</v>
      </c>
      <c r="D9483" t="s">
        <v>31167</v>
      </c>
      <c r="E9483" t="s">
        <v>31168</v>
      </c>
      <c r="F9483" t="s">
        <v>31169</v>
      </c>
      <c r="G9483" t="s">
        <v>31170</v>
      </c>
      <c r="H9483" t="s">
        <v>31171</v>
      </c>
    </row>
    <row r="9484" spans="1:8">
      <c r="A9484" t="n">
        <v>9486</v>
      </c>
      <c r="B9484" t="s">
        <v>8</v>
      </c>
      <c r="C9484" s="1" t="n">
        <v>42053.7352662037</v>
      </c>
      <c r="D9484" t="s">
        <v>31172</v>
      </c>
      <c r="E9484" t="s">
        <v>31173</v>
      </c>
      <c r="F9484" t="s">
        <v>2226</v>
      </c>
      <c r="G9484" t="s">
        <v>31174</v>
      </c>
      <c r="H9484" t="s">
        <v>31175</v>
      </c>
    </row>
    <row r="9485" spans="1:8">
      <c r="A9485" t="n">
        <v>9487</v>
      </c>
      <c r="B9485" t="s">
        <v>8</v>
      </c>
      <c r="C9485" s="1" t="n">
        <v>40851.91079861111</v>
      </c>
      <c r="D9485" t="s">
        <v>31176</v>
      </c>
      <c r="E9485" t="s">
        <v>25</v>
      </c>
      <c r="F9485" t="s">
        <v>1491</v>
      </c>
      <c r="G9485" t="s">
        <v>31177</v>
      </c>
      <c r="H9485" t="s">
        <v>31178</v>
      </c>
    </row>
    <row r="9486" spans="1:8">
      <c r="A9486" t="n">
        <v>9488</v>
      </c>
      <c r="B9486" t="s">
        <v>8</v>
      </c>
      <c r="C9486" s="1" t="n">
        <v>42193.09172453704</v>
      </c>
      <c r="D9486" t="s">
        <v>31179</v>
      </c>
      <c r="E9486" t="s">
        <v>30</v>
      </c>
      <c r="F9486" t="s">
        <v>9649</v>
      </c>
      <c r="G9486" t="s">
        <v>31180</v>
      </c>
      <c r="H9486" t="s">
        <v>31181</v>
      </c>
    </row>
    <row r="9487" spans="1:8">
      <c r="A9487" t="n">
        <v>9489</v>
      </c>
      <c r="B9487" t="s">
        <v>8</v>
      </c>
      <c r="C9487" s="1" t="n">
        <v>42095.77674768519</v>
      </c>
      <c r="D9487" t="s">
        <v>31182</v>
      </c>
      <c r="E9487" t="s">
        <v>31183</v>
      </c>
      <c r="F9487" t="s">
        <v>6700</v>
      </c>
      <c r="G9487" t="s">
        <v>31184</v>
      </c>
      <c r="H9487" t="s">
        <v>31185</v>
      </c>
    </row>
    <row r="9488" spans="1:8">
      <c r="A9488" t="n">
        <v>9490</v>
      </c>
      <c r="B9488" t="s">
        <v>8</v>
      </c>
      <c r="C9488" s="1" t="n">
        <v>41787.7491087963</v>
      </c>
      <c r="D9488" t="s">
        <v>31186</v>
      </c>
      <c r="E9488" t="s">
        <v>319</v>
      </c>
      <c r="F9488" t="s">
        <v>2990</v>
      </c>
      <c r="G9488" t="s">
        <v>31187</v>
      </c>
      <c r="H9488" t="s">
        <v>31188</v>
      </c>
    </row>
    <row r="9489" spans="1:8">
      <c r="A9489" t="n">
        <v>9491</v>
      </c>
      <c r="B9489" t="s">
        <v>8</v>
      </c>
      <c r="C9489" s="1" t="n">
        <v>41903.98940972222</v>
      </c>
      <c r="D9489" t="s">
        <v>31189</v>
      </c>
      <c r="E9489" t="s">
        <v>749</v>
      </c>
      <c r="F9489" t="s">
        <v>25</v>
      </c>
      <c r="G9489" t="s">
        <v>31190</v>
      </c>
      <c r="H9489" t="s">
        <v>31191</v>
      </c>
    </row>
    <row r="9490" spans="1:8">
      <c r="A9490" t="n">
        <v>9492</v>
      </c>
      <c r="B9490" t="s">
        <v>8</v>
      </c>
      <c r="C9490" s="1" t="n">
        <v>42130.55287037037</v>
      </c>
      <c r="D9490" t="s">
        <v>31192</v>
      </c>
      <c r="E9490" t="s">
        <v>25</v>
      </c>
      <c r="F9490" t="s">
        <v>2099</v>
      </c>
      <c r="G9490" t="s">
        <v>22218</v>
      </c>
      <c r="H9490" t="s">
        <v>31193</v>
      </c>
    </row>
    <row r="9491" spans="1:8">
      <c r="A9491" t="n">
        <v>9493</v>
      </c>
      <c r="B9491" t="s">
        <v>8</v>
      </c>
      <c r="C9491" s="1" t="n">
        <v>39757.14494212963</v>
      </c>
      <c r="D9491" t="s">
        <v>31194</v>
      </c>
      <c r="E9491" t="s">
        <v>56</v>
      </c>
      <c r="F9491" t="s">
        <v>31195</v>
      </c>
      <c r="G9491" t="s">
        <v>31196</v>
      </c>
      <c r="H9491" t="s">
        <v>31197</v>
      </c>
    </row>
    <row r="9492" spans="1:8">
      <c r="A9492" t="n">
        <v>9494</v>
      </c>
      <c r="B9492" t="s">
        <v>1</v>
      </c>
      <c r="C9492" s="1" t="n">
        <v>42430.83530092592</v>
      </c>
      <c r="D9492" t="s">
        <v>31198</v>
      </c>
      <c r="E9492" t="s">
        <v>348</v>
      </c>
      <c r="F9492" t="s">
        <v>25</v>
      </c>
      <c r="G9492" t="s">
        <v>27642</v>
      </c>
      <c r="H9492" t="s">
        <v>31199</v>
      </c>
    </row>
    <row r="9493" spans="1:8">
      <c r="A9493" t="n">
        <v>9495</v>
      </c>
      <c r="B9493" t="s">
        <v>8</v>
      </c>
      <c r="C9493" s="1" t="n">
        <v>42005.06103009259</v>
      </c>
      <c r="D9493" t="s">
        <v>31200</v>
      </c>
      <c r="E9493" t="s">
        <v>25</v>
      </c>
      <c r="F9493" t="s">
        <v>13567</v>
      </c>
      <c r="G9493" t="s">
        <v>5888</v>
      </c>
      <c r="H9493" t="s">
        <v>31201</v>
      </c>
    </row>
    <row r="9494" spans="1:8">
      <c r="A9494" t="n">
        <v>9496</v>
      </c>
      <c r="B9494" t="s">
        <v>8</v>
      </c>
      <c r="C9494" s="1" t="n">
        <v>41199.00888888889</v>
      </c>
      <c r="D9494" t="s">
        <v>31202</v>
      </c>
      <c r="E9494" t="s">
        <v>1822</v>
      </c>
      <c r="F9494" t="s">
        <v>25</v>
      </c>
      <c r="G9494" t="s">
        <v>31203</v>
      </c>
      <c r="H9494" t="s">
        <v>31204</v>
      </c>
    </row>
    <row r="9495" spans="1:8">
      <c r="A9495" t="n">
        <v>9497</v>
      </c>
      <c r="B9495" t="s">
        <v>8</v>
      </c>
      <c r="C9495" s="1" t="n">
        <v>42141.10865740741</v>
      </c>
      <c r="D9495" t="s">
        <v>31205</v>
      </c>
      <c r="E9495" t="s">
        <v>31206</v>
      </c>
      <c r="F9495" t="s">
        <v>56</v>
      </c>
      <c r="G9495" t="s">
        <v>31207</v>
      </c>
      <c r="H9495" t="s">
        <v>31208</v>
      </c>
    </row>
    <row r="9496" spans="1:8">
      <c r="A9496" t="n">
        <v>9498</v>
      </c>
      <c r="B9496" t="s">
        <v>8</v>
      </c>
      <c r="C9496" s="1" t="n">
        <v>39572.79886574074</v>
      </c>
      <c r="D9496" t="s">
        <v>31209</v>
      </c>
      <c r="E9496" t="s">
        <v>7518</v>
      </c>
      <c r="F9496" t="s">
        <v>1264</v>
      </c>
      <c r="G9496" t="s">
        <v>31210</v>
      </c>
      <c r="H9496" t="s">
        <v>31211</v>
      </c>
    </row>
    <row r="9497" spans="1:8">
      <c r="A9497" t="n">
        <v>9499</v>
      </c>
      <c r="B9497" t="s">
        <v>8</v>
      </c>
      <c r="C9497" s="1" t="n">
        <v>41928.05297453704</v>
      </c>
      <c r="D9497" t="s">
        <v>31212</v>
      </c>
      <c r="E9497" t="s">
        <v>31213</v>
      </c>
      <c r="F9497" t="s">
        <v>555</v>
      </c>
      <c r="G9497" t="s">
        <v>31214</v>
      </c>
      <c r="H9497" t="s">
        <v>31215</v>
      </c>
    </row>
    <row r="9498" spans="1:8">
      <c r="A9498" t="n">
        <v>9500</v>
      </c>
      <c r="B9498" t="s">
        <v>8</v>
      </c>
      <c r="C9498" s="1" t="n">
        <v>39476.67771990741</v>
      </c>
      <c r="D9498" t="s">
        <v>31216</v>
      </c>
      <c r="E9498" t="s">
        <v>1534</v>
      </c>
      <c r="F9498" t="s">
        <v>31217</v>
      </c>
      <c r="G9498" t="s">
        <v>31218</v>
      </c>
      <c r="H9498" t="s">
        <v>31219</v>
      </c>
    </row>
    <row r="9499" spans="1:8">
      <c r="A9499" t="n">
        <v>9501</v>
      </c>
      <c r="B9499" t="s">
        <v>8</v>
      </c>
      <c r="C9499" s="1" t="n">
        <v>42393.10274305556</v>
      </c>
      <c r="D9499" t="s">
        <v>31220</v>
      </c>
      <c r="E9499" t="s">
        <v>16945</v>
      </c>
      <c r="F9499" t="s">
        <v>25</v>
      </c>
      <c r="G9499" t="s">
        <v>31221</v>
      </c>
      <c r="H9499" t="s">
        <v>31222</v>
      </c>
    </row>
    <row r="9500" spans="1:8">
      <c r="A9500" t="n">
        <v>9502</v>
      </c>
      <c r="B9500" t="s">
        <v>8</v>
      </c>
      <c r="C9500" s="1" t="n">
        <v>39757.14505787037</v>
      </c>
      <c r="D9500" t="s">
        <v>31223</v>
      </c>
      <c r="E9500" t="s">
        <v>56</v>
      </c>
      <c r="F9500" t="s">
        <v>56</v>
      </c>
      <c r="G9500" t="s">
        <v>31224</v>
      </c>
      <c r="H9500" t="s">
        <v>31225</v>
      </c>
    </row>
    <row r="9501" spans="1:8">
      <c r="A9501" t="n">
        <v>9503</v>
      </c>
      <c r="B9501" t="s">
        <v>8</v>
      </c>
      <c r="C9501" s="1" t="n">
        <v>42397.79634259259</v>
      </c>
      <c r="D9501" t="s">
        <v>31226</v>
      </c>
      <c r="E9501" t="s">
        <v>2406</v>
      </c>
      <c r="F9501" t="s">
        <v>31227</v>
      </c>
      <c r="G9501" t="s">
        <v>31228</v>
      </c>
      <c r="H9501" t="s">
        <v>31229</v>
      </c>
    </row>
    <row r="9502" spans="1:8">
      <c r="A9502" t="n">
        <v>9504</v>
      </c>
      <c r="B9502" t="s">
        <v>1</v>
      </c>
      <c r="C9502" s="1" t="n">
        <v>42197.63144675926</v>
      </c>
      <c r="D9502" t="s">
        <v>31230</v>
      </c>
      <c r="E9502" t="s">
        <v>9633</v>
      </c>
      <c r="F9502" t="s">
        <v>1731</v>
      </c>
      <c r="G9502" t="s">
        <v>20616</v>
      </c>
      <c r="H9502" t="s">
        <v>31231</v>
      </c>
    </row>
    <row r="9503" spans="1:8">
      <c r="A9503" t="n">
        <v>9505</v>
      </c>
      <c r="B9503" t="s">
        <v>8</v>
      </c>
      <c r="C9503" s="1" t="n">
        <v>41892.74841435185</v>
      </c>
      <c r="D9503" t="s">
        <v>31232</v>
      </c>
      <c r="E9503" t="s">
        <v>31233</v>
      </c>
      <c r="F9503" t="s">
        <v>555</v>
      </c>
      <c r="G9503" t="s">
        <v>31234</v>
      </c>
      <c r="H9503" t="s">
        <v>31235</v>
      </c>
    </row>
    <row r="9504" spans="1:8">
      <c r="A9504" t="n">
        <v>9506</v>
      </c>
      <c r="B9504" t="s">
        <v>8</v>
      </c>
      <c r="C9504" s="1" t="n">
        <v>41867.69253472222</v>
      </c>
      <c r="D9504" t="s">
        <v>31236</v>
      </c>
      <c r="E9504" t="s">
        <v>67</v>
      </c>
      <c r="F9504" t="s">
        <v>68</v>
      </c>
      <c r="G9504" t="s">
        <v>31237</v>
      </c>
      <c r="H9504" t="s">
        <v>31238</v>
      </c>
    </row>
    <row r="9505" spans="1:8">
      <c r="A9505" t="n">
        <v>9507</v>
      </c>
      <c r="B9505" t="s">
        <v>1</v>
      </c>
      <c r="C9505" s="1" t="n">
        <v>42341.8164699074</v>
      </c>
      <c r="D9505" t="s">
        <v>31239</v>
      </c>
      <c r="E9505" t="s">
        <v>39</v>
      </c>
      <c r="F9505" t="s">
        <v>132</v>
      </c>
      <c r="G9505" t="s">
        <v>31240</v>
      </c>
      <c r="H9505" t="s">
        <v>31241</v>
      </c>
    </row>
    <row r="9506" spans="1:8">
      <c r="A9506" t="n">
        <v>9508</v>
      </c>
      <c r="B9506" t="s">
        <v>1</v>
      </c>
      <c r="C9506" s="1" t="n">
        <v>42339.73436342592</v>
      </c>
      <c r="D9506" t="s">
        <v>31242</v>
      </c>
      <c r="E9506" t="s">
        <v>348</v>
      </c>
      <c r="F9506" t="s">
        <v>25</v>
      </c>
      <c r="G9506" t="s">
        <v>31243</v>
      </c>
      <c r="H9506" t="s">
        <v>31244</v>
      </c>
    </row>
    <row r="9507" spans="1:8">
      <c r="A9507" t="n">
        <v>9509</v>
      </c>
      <c r="B9507" t="s">
        <v>1</v>
      </c>
      <c r="C9507" s="1" t="n">
        <v>42086.7871875</v>
      </c>
      <c r="D9507" t="s">
        <v>31245</v>
      </c>
      <c r="E9507" t="s">
        <v>48</v>
      </c>
      <c r="F9507" t="s">
        <v>25</v>
      </c>
      <c r="G9507" t="s">
        <v>31246</v>
      </c>
      <c r="H9507" t="s">
        <v>31247</v>
      </c>
    </row>
    <row r="9508" spans="1:8">
      <c r="A9508" t="n">
        <v>9510</v>
      </c>
      <c r="B9508" t="s">
        <v>8</v>
      </c>
      <c r="C9508" s="1" t="n">
        <v>42331.52715277778</v>
      </c>
      <c r="D9508" t="s">
        <v>31248</v>
      </c>
      <c r="E9508" t="s">
        <v>6988</v>
      </c>
      <c r="F9508" t="s">
        <v>25</v>
      </c>
      <c r="G9508" t="s">
        <v>31249</v>
      </c>
      <c r="H9508" t="s">
        <v>31250</v>
      </c>
    </row>
    <row r="9509" spans="1:8">
      <c r="A9509" t="n">
        <v>9511</v>
      </c>
      <c r="B9509" t="s">
        <v>1</v>
      </c>
      <c r="C9509" s="1" t="n">
        <v>42215.75518518518</v>
      </c>
      <c r="D9509" t="s">
        <v>31251</v>
      </c>
      <c r="E9509" t="s">
        <v>31252</v>
      </c>
      <c r="F9509" t="s">
        <v>25</v>
      </c>
      <c r="G9509" t="s">
        <v>31253</v>
      </c>
      <c r="H9509" t="s">
        <v>31254</v>
      </c>
    </row>
    <row r="9510" spans="1:8">
      <c r="A9510" t="n">
        <v>9512</v>
      </c>
      <c r="B9510" t="s">
        <v>1</v>
      </c>
      <c r="C9510" s="1" t="n">
        <v>42393.71203703704</v>
      </c>
      <c r="D9510" t="s">
        <v>31255</v>
      </c>
      <c r="E9510" t="s">
        <v>31256</v>
      </c>
      <c r="F9510" t="s">
        <v>56</v>
      </c>
      <c r="G9510" t="s">
        <v>24906</v>
      </c>
      <c r="H9510" t="s">
        <v>31257</v>
      </c>
    </row>
    <row r="9511" spans="1:8">
      <c r="A9511" t="n">
        <v>9513</v>
      </c>
      <c r="B9511" t="s">
        <v>1</v>
      </c>
      <c r="C9511" s="1" t="n">
        <v>42255.67559027778</v>
      </c>
      <c r="D9511" t="s">
        <v>31258</v>
      </c>
      <c r="E9511" t="s">
        <v>1355</v>
      </c>
      <c r="F9511" t="s">
        <v>56</v>
      </c>
      <c r="G9511" t="s">
        <v>31259</v>
      </c>
      <c r="H9511" t="s">
        <v>31260</v>
      </c>
    </row>
    <row r="9512" spans="1:8">
      <c r="A9512" t="n">
        <v>9514</v>
      </c>
      <c r="B9512" t="s">
        <v>8</v>
      </c>
      <c r="C9512" s="1" t="n">
        <v>41902.11070601852</v>
      </c>
      <c r="D9512" t="s">
        <v>31261</v>
      </c>
      <c r="E9512" t="s">
        <v>179</v>
      </c>
      <c r="F9512" t="s">
        <v>25</v>
      </c>
      <c r="G9512" t="s">
        <v>31262</v>
      </c>
      <c r="H9512" t="s">
        <v>31263</v>
      </c>
    </row>
    <row r="9513" spans="1:8">
      <c r="A9513" t="n">
        <v>9515</v>
      </c>
      <c r="B9513" t="s">
        <v>1</v>
      </c>
      <c r="C9513" s="1" t="n">
        <v>42410.84623842593</v>
      </c>
      <c r="D9513" t="s">
        <v>31264</v>
      </c>
      <c r="E9513" t="s">
        <v>20567</v>
      </c>
      <c r="F9513" t="s">
        <v>376</v>
      </c>
      <c r="G9513" t="s">
        <v>31265</v>
      </c>
      <c r="H9513" t="s">
        <v>31266</v>
      </c>
    </row>
    <row r="9514" spans="1:8">
      <c r="A9514" t="n">
        <v>9516</v>
      </c>
      <c r="B9514" t="s">
        <v>1</v>
      </c>
      <c r="C9514" s="1" t="n">
        <v>42275.72210648148</v>
      </c>
      <c r="D9514" t="s">
        <v>31267</v>
      </c>
      <c r="E9514" t="s">
        <v>24</v>
      </c>
      <c r="F9514" t="s">
        <v>25</v>
      </c>
      <c r="G9514" t="s">
        <v>23066</v>
      </c>
      <c r="H9514" t="s">
        <v>31268</v>
      </c>
    </row>
    <row r="9515" spans="1:8">
      <c r="A9515" t="n">
        <v>9517</v>
      </c>
      <c r="B9515" t="s">
        <v>8</v>
      </c>
      <c r="C9515" s="1" t="n">
        <v>39815.59480324074</v>
      </c>
      <c r="D9515" t="s">
        <v>31269</v>
      </c>
      <c r="E9515" t="s">
        <v>24868</v>
      </c>
      <c r="F9515" t="s">
        <v>376</v>
      </c>
      <c r="G9515" t="s">
        <v>31270</v>
      </c>
      <c r="H9515" t="s">
        <v>31271</v>
      </c>
    </row>
    <row r="9516" spans="1:8">
      <c r="A9516" t="n">
        <v>9518</v>
      </c>
      <c r="B9516" t="s">
        <v>8</v>
      </c>
      <c r="C9516" s="1" t="n">
        <v>39726.88814814815</v>
      </c>
      <c r="D9516" t="s">
        <v>31272</v>
      </c>
      <c r="E9516" t="s">
        <v>25906</v>
      </c>
      <c r="F9516" t="s">
        <v>31273</v>
      </c>
      <c r="G9516" t="s">
        <v>25908</v>
      </c>
      <c r="H9516" t="s">
        <v>31274</v>
      </c>
    </row>
    <row r="9517" spans="1:8">
      <c r="A9517" t="n">
        <v>9519</v>
      </c>
      <c r="B9517" t="s">
        <v>8</v>
      </c>
      <c r="C9517" s="1" t="n">
        <v>39736.68792824074</v>
      </c>
      <c r="D9517" t="s">
        <v>31275</v>
      </c>
      <c r="E9517" t="s">
        <v>3045</v>
      </c>
      <c r="F9517" t="s">
        <v>31276</v>
      </c>
      <c r="G9517" t="s">
        <v>31277</v>
      </c>
      <c r="H9517" t="s">
        <v>31278</v>
      </c>
    </row>
    <row r="9518" spans="1:8">
      <c r="A9518" t="n">
        <v>9520</v>
      </c>
      <c r="B9518" t="s">
        <v>8</v>
      </c>
      <c r="C9518" s="1" t="n">
        <v>42303.71017361111</v>
      </c>
      <c r="D9518" t="s">
        <v>31279</v>
      </c>
      <c r="E9518" t="s">
        <v>31280</v>
      </c>
      <c r="F9518" t="s">
        <v>1369</v>
      </c>
      <c r="G9518" t="s">
        <v>31281</v>
      </c>
      <c r="H9518" t="s">
        <v>31282</v>
      </c>
    </row>
    <row r="9519" spans="1:8">
      <c r="A9519" t="n">
        <v>9521</v>
      </c>
      <c r="B9519" t="s">
        <v>8</v>
      </c>
      <c r="C9519" s="1" t="n">
        <v>42157.59666666666</v>
      </c>
      <c r="D9519" t="s">
        <v>31283</v>
      </c>
      <c r="E9519" t="s">
        <v>31284</v>
      </c>
      <c r="F9519" t="s">
        <v>31285</v>
      </c>
      <c r="G9519" t="s">
        <v>31286</v>
      </c>
      <c r="H9519" t="s">
        <v>31287</v>
      </c>
    </row>
    <row r="9520" spans="1:8">
      <c r="A9520" t="n">
        <v>9522</v>
      </c>
      <c r="B9520" t="s">
        <v>1</v>
      </c>
      <c r="C9520" s="1" t="n">
        <v>42174.9396875</v>
      </c>
      <c r="D9520" t="s">
        <v>31288</v>
      </c>
      <c r="E9520" t="s">
        <v>6747</v>
      </c>
      <c r="F9520" t="s">
        <v>25</v>
      </c>
      <c r="G9520" t="s">
        <v>31289</v>
      </c>
      <c r="H9520" t="s">
        <v>31290</v>
      </c>
    </row>
    <row r="9521" spans="1:8">
      <c r="A9521" t="n">
        <v>9523</v>
      </c>
      <c r="B9521" t="s">
        <v>8</v>
      </c>
      <c r="C9521" s="1" t="n">
        <v>42327.82334490741</v>
      </c>
      <c r="D9521" t="s">
        <v>31291</v>
      </c>
      <c r="E9521" t="s">
        <v>25</v>
      </c>
      <c r="F9521" t="s">
        <v>24</v>
      </c>
      <c r="G9521" t="s">
        <v>31292</v>
      </c>
      <c r="H9521" t="s">
        <v>31293</v>
      </c>
    </row>
    <row r="9522" spans="1:8">
      <c r="A9522" t="n">
        <v>9524</v>
      </c>
      <c r="B9522" t="s">
        <v>8</v>
      </c>
      <c r="C9522" s="1" t="n">
        <v>41907.27733796297</v>
      </c>
      <c r="D9522" t="s">
        <v>31294</v>
      </c>
      <c r="E9522" t="s">
        <v>25</v>
      </c>
      <c r="F9522" t="s">
        <v>12737</v>
      </c>
      <c r="G9522" t="s">
        <v>31295</v>
      </c>
      <c r="H9522" t="s">
        <v>31296</v>
      </c>
    </row>
    <row r="9523" spans="1:8">
      <c r="A9523" t="n">
        <v>9525</v>
      </c>
      <c r="B9523" t="s">
        <v>8</v>
      </c>
      <c r="C9523" s="1" t="n">
        <v>39432.60145833333</v>
      </c>
      <c r="D9523" t="s">
        <v>31297</v>
      </c>
      <c r="E9523" t="s">
        <v>11999</v>
      </c>
      <c r="F9523" t="s">
        <v>12000</v>
      </c>
      <c r="G9523" t="s">
        <v>31298</v>
      </c>
      <c r="H9523" t="s">
        <v>31299</v>
      </c>
    </row>
    <row r="9524" spans="1:8">
      <c r="A9524" t="n">
        <v>9526</v>
      </c>
      <c r="B9524" t="s">
        <v>8</v>
      </c>
      <c r="C9524" s="1" t="n">
        <v>41930.85946759259</v>
      </c>
      <c r="D9524" t="s">
        <v>31300</v>
      </c>
      <c r="E9524" t="s">
        <v>14657</v>
      </c>
      <c r="F9524" t="s">
        <v>555</v>
      </c>
      <c r="G9524" t="s">
        <v>16496</v>
      </c>
      <c r="H9524" t="s">
        <v>31301</v>
      </c>
    </row>
    <row r="9525" spans="1:8">
      <c r="A9525" t="n">
        <v>9527</v>
      </c>
      <c r="B9525" t="s">
        <v>8</v>
      </c>
      <c r="C9525" s="1" t="n">
        <v>42026.74865740741</v>
      </c>
      <c r="D9525" t="s">
        <v>31302</v>
      </c>
      <c r="E9525" t="s">
        <v>2880</v>
      </c>
      <c r="F9525" t="s">
        <v>2880</v>
      </c>
      <c r="G9525">
        <f>?utf-8?B?Q29udmVyc2F0aW9ucyBpbiBCaW9ldGhpY3PigJRQZXJzb25hbCBHZW5vbWlj?=
 =?utf-8?B?cywgR2FsbGVyeSBhbmQgUGFuZWwgRGlzY3Vzc2lvbiwgRmVicnVhcnkgM3Jk?=
 =?utf-8?Q?,_2015?=</f>
        <v/>
      </c>
      <c r="H9525" t="s">
        <v>31303</v>
      </c>
    </row>
    <row r="9526" spans="1:8">
      <c r="A9526" t="n">
        <v>9528</v>
      </c>
      <c r="B9526" t="s">
        <v>1</v>
      </c>
      <c r="C9526" s="1" t="n">
        <v>42300.94189814815</v>
      </c>
      <c r="D9526" t="s">
        <v>31304</v>
      </c>
      <c r="E9526" t="s">
        <v>31305</v>
      </c>
      <c r="F9526" t="s">
        <v>25</v>
      </c>
      <c r="G9526" t="s">
        <v>29852</v>
      </c>
      <c r="H9526" t="s">
        <v>31306</v>
      </c>
    </row>
    <row r="9527" spans="1:8">
      <c r="A9527" t="n">
        <v>9529</v>
      </c>
      <c r="B9527" t="s">
        <v>1</v>
      </c>
      <c r="C9527" s="1" t="n">
        <v>41990.11465277777</v>
      </c>
      <c r="D9527" t="s">
        <v>31307</v>
      </c>
      <c r="E9527" t="s">
        <v>6529</v>
      </c>
      <c r="F9527" t="s">
        <v>31308</v>
      </c>
      <c r="G9527" t="s">
        <v>31309</v>
      </c>
      <c r="H9527" t="s">
        <v>31310</v>
      </c>
    </row>
    <row r="9528" spans="1:8">
      <c r="A9528" t="n">
        <v>9530</v>
      </c>
      <c r="B9528" t="s">
        <v>8</v>
      </c>
      <c r="C9528" s="1" t="n">
        <v>42085.80951388889</v>
      </c>
      <c r="D9528" t="s">
        <v>31311</v>
      </c>
      <c r="E9528" t="s">
        <v>17745</v>
      </c>
      <c r="F9528" t="s">
        <v>387</v>
      </c>
      <c r="G9528" t="s">
        <v>17746</v>
      </c>
      <c r="H9528" t="s">
        <v>31312</v>
      </c>
    </row>
    <row r="9529" spans="1:8">
      <c r="A9529" t="n">
        <v>9531</v>
      </c>
      <c r="B9529" t="s">
        <v>8</v>
      </c>
      <c r="C9529" s="1" t="n">
        <v>42413.57163194445</v>
      </c>
      <c r="D9529" t="s">
        <v>31313</v>
      </c>
      <c r="E9529" t="s">
        <v>739</v>
      </c>
      <c r="F9529" t="s">
        <v>3385</v>
      </c>
      <c r="G9529" t="s">
        <v>31314</v>
      </c>
      <c r="H9529" t="s">
        <v>31315</v>
      </c>
    </row>
    <row r="9530" spans="1:8">
      <c r="A9530" t="n">
        <v>9532</v>
      </c>
      <c r="B9530" t="s">
        <v>8</v>
      </c>
      <c r="C9530" s="1" t="n">
        <v>40735.67366898148</v>
      </c>
      <c r="D9530" t="s">
        <v>31316</v>
      </c>
      <c r="E9530" t="s">
        <v>31317</v>
      </c>
      <c r="F9530" t="s">
        <v>31318</v>
      </c>
      <c r="G9530" t="s">
        <v>31319</v>
      </c>
      <c r="H9530" t="s">
        <v>31320</v>
      </c>
    </row>
    <row r="9531" spans="1:8">
      <c r="A9531" t="n">
        <v>9533</v>
      </c>
      <c r="B9531" t="s">
        <v>8</v>
      </c>
      <c r="C9531" s="1" t="n">
        <v>42144.12842592593</v>
      </c>
      <c r="D9531" t="s">
        <v>31321</v>
      </c>
      <c r="E9531" t="s">
        <v>26602</v>
      </c>
      <c r="F9531" t="s">
        <v>25</v>
      </c>
      <c r="G9531" t="s">
        <v>31322</v>
      </c>
      <c r="H9531" t="s">
        <v>31323</v>
      </c>
    </row>
    <row r="9532" spans="1:8">
      <c r="A9532" t="n">
        <v>9534</v>
      </c>
      <c r="B9532" t="s">
        <v>1</v>
      </c>
      <c r="C9532" s="1" t="n">
        <v>41971.95180555555</v>
      </c>
      <c r="D9532" t="s">
        <v>31324</v>
      </c>
      <c r="E9532" t="s">
        <v>7096</v>
      </c>
      <c r="F9532" t="s">
        <v>25</v>
      </c>
      <c r="G9532" t="s">
        <v>31325</v>
      </c>
      <c r="H9532" t="s">
        <v>31326</v>
      </c>
    </row>
    <row r="9533" spans="1:8">
      <c r="A9533" t="n">
        <v>9535</v>
      </c>
      <c r="B9533" t="s">
        <v>1</v>
      </c>
      <c r="C9533" s="1" t="n">
        <v>41534.59631944444</v>
      </c>
      <c r="D9533" t="s">
        <v>31327</v>
      </c>
      <c r="E9533" t="s">
        <v>31328</v>
      </c>
      <c r="F9533" t="s">
        <v>31329</v>
      </c>
      <c r="G9533" t="s">
        <v>31330</v>
      </c>
      <c r="H9533" t="s">
        <v>31331</v>
      </c>
    </row>
    <row r="9534" spans="1:8">
      <c r="A9534" t="n">
        <v>9536</v>
      </c>
      <c r="B9534" t="s">
        <v>8</v>
      </c>
      <c r="C9534" s="1" t="n">
        <v>39757.62163194444</v>
      </c>
      <c r="D9534" t="s">
        <v>31332</v>
      </c>
      <c r="E9534" t="s">
        <v>11796</v>
      </c>
      <c r="F9534" t="s">
        <v>56</v>
      </c>
      <c r="G9534" t="s">
        <v>31333</v>
      </c>
      <c r="H9534" t="s">
        <v>31334</v>
      </c>
    </row>
    <row r="9535" spans="1:8">
      <c r="A9535" t="n">
        <v>9537</v>
      </c>
      <c r="B9535" t="s">
        <v>8</v>
      </c>
      <c r="C9535" s="1" t="n">
        <v>42016.7875462963</v>
      </c>
      <c r="D9535" t="s">
        <v>31335</v>
      </c>
      <c r="E9535" t="s">
        <v>31336</v>
      </c>
      <c r="F9535" t="s">
        <v>100</v>
      </c>
      <c r="G9535" t="s">
        <v>31337</v>
      </c>
      <c r="H9535" t="s">
        <v>31338</v>
      </c>
    </row>
    <row r="9536" spans="1:8">
      <c r="A9536" t="n">
        <v>9538</v>
      </c>
      <c r="B9536" t="s">
        <v>8</v>
      </c>
      <c r="C9536" s="1" t="n">
        <v>42343.64100694445</v>
      </c>
      <c r="D9536" t="s">
        <v>31339</v>
      </c>
      <c r="E9536" t="s">
        <v>25</v>
      </c>
      <c r="F9536" t="s">
        <v>31340</v>
      </c>
      <c r="G9536" t="s">
        <v>31341</v>
      </c>
      <c r="H9536" t="s">
        <v>31342</v>
      </c>
    </row>
    <row r="9537" spans="1:8">
      <c r="A9537" t="n">
        <v>9539</v>
      </c>
      <c r="B9537" t="s">
        <v>8</v>
      </c>
      <c r="C9537" s="1" t="n">
        <v>42286.46814814815</v>
      </c>
      <c r="D9537" t="s">
        <v>31343</v>
      </c>
      <c r="E9537" t="s">
        <v>16636</v>
      </c>
      <c r="F9537" t="s">
        <v>56</v>
      </c>
      <c r="G9537" t="s">
        <v>31344</v>
      </c>
      <c r="H9537" t="s">
        <v>31345</v>
      </c>
    </row>
    <row r="9538" spans="1:8">
      <c r="A9538" t="n">
        <v>9540</v>
      </c>
      <c r="B9538" t="s">
        <v>8</v>
      </c>
      <c r="C9538" s="1" t="n">
        <v>40855.71002314815</v>
      </c>
      <c r="D9538" t="s">
        <v>31346</v>
      </c>
      <c r="E9538" t="s">
        <v>25</v>
      </c>
      <c r="F9538" t="s">
        <v>9413</v>
      </c>
      <c r="G9538" t="s">
        <v>31347</v>
      </c>
      <c r="H9538" t="s">
        <v>31348</v>
      </c>
    </row>
    <row r="9539" spans="1:8">
      <c r="A9539" t="n">
        <v>9541</v>
      </c>
      <c r="B9539" t="s">
        <v>8</v>
      </c>
      <c r="C9539" s="1" t="n">
        <v>42194.60381944444</v>
      </c>
      <c r="D9539" t="s">
        <v>31349</v>
      </c>
      <c r="E9539" t="s">
        <v>7615</v>
      </c>
      <c r="F9539" t="s">
        <v>56</v>
      </c>
      <c r="G9539" t="s">
        <v>31350</v>
      </c>
      <c r="H9539" t="s">
        <v>31351</v>
      </c>
    </row>
    <row r="9540" spans="1:8">
      <c r="A9540" t="n">
        <v>9542</v>
      </c>
      <c r="B9540" t="s">
        <v>8</v>
      </c>
      <c r="C9540" s="1" t="n">
        <v>42191.76236111111</v>
      </c>
      <c r="D9540" t="s">
        <v>31352</v>
      </c>
      <c r="E9540" t="s">
        <v>7633</v>
      </c>
      <c r="F9540" t="s">
        <v>8382</v>
      </c>
      <c r="G9540" t="s">
        <v>31353</v>
      </c>
      <c r="H9540" t="s">
        <v>31354</v>
      </c>
    </row>
    <row r="9541" spans="1:8">
      <c r="A9541" t="n">
        <v>9543</v>
      </c>
      <c r="B9541" t="s">
        <v>1</v>
      </c>
      <c r="C9541" s="1" t="n">
        <v>42168.83873842593</v>
      </c>
      <c r="D9541" t="s">
        <v>31355</v>
      </c>
      <c r="E9541" t="s">
        <v>2651</v>
      </c>
      <c r="F9541" t="s">
        <v>984</v>
      </c>
      <c r="G9541" t="s">
        <v>31356</v>
      </c>
      <c r="H9541" t="s">
        <v>31357</v>
      </c>
    </row>
    <row r="9542" spans="1:8">
      <c r="A9542" t="n">
        <v>9544</v>
      </c>
      <c r="B9542" t="s">
        <v>1</v>
      </c>
      <c r="C9542" s="1" t="n">
        <v>42196.08358796296</v>
      </c>
      <c r="D9542" t="s">
        <v>31358</v>
      </c>
      <c r="E9542" t="s">
        <v>7313</v>
      </c>
      <c r="F9542" t="s">
        <v>25</v>
      </c>
      <c r="G9542" t="s">
        <v>5888</v>
      </c>
      <c r="H9542" t="s">
        <v>31359</v>
      </c>
    </row>
    <row r="9543" spans="1:8">
      <c r="A9543" t="n">
        <v>9545</v>
      </c>
      <c r="B9543" t="s">
        <v>8</v>
      </c>
      <c r="C9543" s="1" t="n">
        <v>42067.94542824074</v>
      </c>
      <c r="D9543" t="s">
        <v>31360</v>
      </c>
      <c r="E9543" t="s">
        <v>25</v>
      </c>
      <c r="F9543" t="s">
        <v>6203</v>
      </c>
      <c r="G9543" t="s">
        <v>31361</v>
      </c>
      <c r="H9543" t="s">
        <v>31362</v>
      </c>
    </row>
    <row r="9544" spans="1:8">
      <c r="A9544" t="n">
        <v>9546</v>
      </c>
      <c r="B9544" t="s">
        <v>1</v>
      </c>
      <c r="C9544" s="1" t="n">
        <v>42308.60853009259</v>
      </c>
      <c r="D9544" t="s">
        <v>31363</v>
      </c>
      <c r="E9544" t="s">
        <v>24</v>
      </c>
      <c r="F9544" t="s">
        <v>25</v>
      </c>
      <c r="G9544" t="s">
        <v>31364</v>
      </c>
      <c r="H9544" t="s">
        <v>31365</v>
      </c>
    </row>
    <row r="9545" spans="1:8">
      <c r="A9545" t="n">
        <v>9547</v>
      </c>
      <c r="B9545" t="s">
        <v>8</v>
      </c>
      <c r="C9545" s="1" t="n">
        <v>42445.09673611111</v>
      </c>
      <c r="D9545" t="s">
        <v>31366</v>
      </c>
      <c r="E9545" t="s">
        <v>331</v>
      </c>
      <c r="F9545" t="s">
        <v>30</v>
      </c>
      <c r="G9545" t="s">
        <v>8352</v>
      </c>
      <c r="H9545" t="s">
        <v>31367</v>
      </c>
    </row>
    <row r="9546" spans="1:8">
      <c r="A9546" t="n">
        <v>9548</v>
      </c>
      <c r="B9546" t="s">
        <v>8</v>
      </c>
      <c r="C9546" s="1" t="n">
        <v>42390.76797453704</v>
      </c>
      <c r="D9546" t="s">
        <v>31368</v>
      </c>
      <c r="E9546" t="s">
        <v>31369</v>
      </c>
      <c r="F9546" t="s">
        <v>52</v>
      </c>
      <c r="G9546" t="s">
        <v>31370</v>
      </c>
      <c r="H9546" t="s">
        <v>31371</v>
      </c>
    </row>
    <row r="9547" spans="1:8">
      <c r="A9547" t="n">
        <v>9549</v>
      </c>
      <c r="B9547" t="s">
        <v>8</v>
      </c>
      <c r="C9547" s="1" t="n">
        <v>42389.95922453704</v>
      </c>
      <c r="D9547" t="s">
        <v>31372</v>
      </c>
      <c r="E9547" t="s">
        <v>7294</v>
      </c>
      <c r="F9547" t="s">
        <v>31373</v>
      </c>
      <c r="G9547" t="s">
        <v>31374</v>
      </c>
      <c r="H9547" t="s">
        <v>31375</v>
      </c>
    </row>
    <row r="9548" spans="1:8">
      <c r="A9548" t="n">
        <v>9550</v>
      </c>
      <c r="B9548" t="s">
        <v>8</v>
      </c>
      <c r="C9548" s="1" t="n">
        <v>41937.92094907408</v>
      </c>
      <c r="D9548" t="s">
        <v>31376</v>
      </c>
      <c r="E9548" t="s">
        <v>25</v>
      </c>
      <c r="F9548" t="s">
        <v>10426</v>
      </c>
      <c r="G9548" t="s">
        <v>31377</v>
      </c>
      <c r="H9548" t="s">
        <v>31378</v>
      </c>
    </row>
    <row r="9549" spans="1:8">
      <c r="A9549" t="n">
        <v>9551</v>
      </c>
      <c r="B9549" t="s">
        <v>8</v>
      </c>
      <c r="C9549" s="1" t="n">
        <v>39727.78081018518</v>
      </c>
      <c r="D9549" t="s">
        <v>31379</v>
      </c>
      <c r="E9549" t="s">
        <v>56</v>
      </c>
      <c r="F9549" t="s">
        <v>56</v>
      </c>
      <c r="G9549" t="s">
        <v>7431</v>
      </c>
      <c r="H9549" t="s">
        <v>31380</v>
      </c>
    </row>
    <row r="9550" spans="1:8">
      <c r="A9550" t="n">
        <v>9552</v>
      </c>
      <c r="B9550" t="s">
        <v>8</v>
      </c>
      <c r="C9550" s="1" t="n">
        <v>41710.65863425926</v>
      </c>
      <c r="D9550" t="s">
        <v>31381</v>
      </c>
      <c r="E9550" t="s">
        <v>17829</v>
      </c>
      <c r="F9550" t="s">
        <v>25</v>
      </c>
      <c r="G9550" t="s">
        <v>31382</v>
      </c>
      <c r="H9550" t="s">
        <v>31383</v>
      </c>
    </row>
    <row r="9551" spans="1:8">
      <c r="A9551" t="n">
        <v>9553</v>
      </c>
      <c r="B9551" t="s">
        <v>8</v>
      </c>
      <c r="C9551" s="1" t="n">
        <v>41517.56182870371</v>
      </c>
      <c r="D9551" t="s">
        <v>31384</v>
      </c>
      <c r="E9551" t="s">
        <v>12136</v>
      </c>
      <c r="F9551" t="s">
        <v>56</v>
      </c>
      <c r="G9551" t="s">
        <v>31385</v>
      </c>
      <c r="H9551" t="s">
        <v>31386</v>
      </c>
    </row>
    <row r="9552" spans="1:8">
      <c r="A9552" t="n">
        <v>9554</v>
      </c>
      <c r="B9552" t="s">
        <v>1</v>
      </c>
      <c r="C9552" s="1" t="n">
        <v>42356.13079861111</v>
      </c>
      <c r="D9552" t="s">
        <v>31387</v>
      </c>
      <c r="E9552" t="s">
        <v>11536</v>
      </c>
      <c r="F9552" t="s">
        <v>31388</v>
      </c>
      <c r="G9552" t="s">
        <v>31389</v>
      </c>
      <c r="H9552" t="s">
        <v>31390</v>
      </c>
    </row>
    <row r="9553" spans="1:8">
      <c r="A9553" t="n">
        <v>9555</v>
      </c>
      <c r="B9553" t="s">
        <v>8</v>
      </c>
      <c r="C9553" s="1" t="n">
        <v>41747.62700231482</v>
      </c>
      <c r="D9553" t="s">
        <v>31391</v>
      </c>
      <c r="E9553" t="s">
        <v>31392</v>
      </c>
      <c r="F9553" t="s">
        <v>4012</v>
      </c>
      <c r="G9553" t="s">
        <v>20769</v>
      </c>
      <c r="H9553" t="s">
        <v>31393</v>
      </c>
    </row>
    <row r="9554" spans="1:8">
      <c r="A9554" t="n">
        <v>9556</v>
      </c>
      <c r="B9554" t="s">
        <v>8</v>
      </c>
      <c r="C9554" s="1" t="n">
        <v>42116.07914351852</v>
      </c>
      <c r="D9554" t="s">
        <v>31394</v>
      </c>
      <c r="E9554" t="s">
        <v>24</v>
      </c>
      <c r="F9554" t="s">
        <v>25</v>
      </c>
      <c r="G9554" t="s">
        <v>11216</v>
      </c>
      <c r="H9554" t="s">
        <v>31395</v>
      </c>
    </row>
    <row r="9555" spans="1:8">
      <c r="A9555" t="n">
        <v>9557</v>
      </c>
      <c r="B9555" t="s">
        <v>8</v>
      </c>
      <c r="C9555" s="1" t="n">
        <v>39724.43430555556</v>
      </c>
      <c r="D9555" t="s">
        <v>31396</v>
      </c>
      <c r="E9555" t="s">
        <v>56</v>
      </c>
      <c r="F9555" t="s">
        <v>5192</v>
      </c>
      <c r="G9555" t="s">
        <v>31397</v>
      </c>
      <c r="H9555" t="s">
        <v>31398</v>
      </c>
    </row>
    <row r="9556" spans="1:8">
      <c r="A9556" t="n">
        <v>9558</v>
      </c>
      <c r="B9556" t="s">
        <v>1</v>
      </c>
      <c r="C9556" s="1" t="n">
        <v>42330.67085648148</v>
      </c>
      <c r="D9556" t="s">
        <v>31399</v>
      </c>
      <c r="E9556" t="s">
        <v>1731</v>
      </c>
      <c r="F9556" t="s">
        <v>7608</v>
      </c>
      <c r="G9556" t="s">
        <v>31400</v>
      </c>
      <c r="H9556" t="s">
        <v>31401</v>
      </c>
    </row>
    <row r="9557" spans="1:8">
      <c r="A9557" t="n">
        <v>9559</v>
      </c>
      <c r="B9557" t="s">
        <v>8</v>
      </c>
      <c r="C9557" s="1" t="n">
        <v>42396.72274305556</v>
      </c>
      <c r="D9557" t="s">
        <v>31402</v>
      </c>
      <c r="E9557" t="s">
        <v>132</v>
      </c>
      <c r="F9557" t="s">
        <v>145</v>
      </c>
      <c r="G9557" t="s">
        <v>31403</v>
      </c>
      <c r="H9557" t="s">
        <v>31404</v>
      </c>
    </row>
    <row r="9558" spans="1:8">
      <c r="A9558" t="n">
        <v>9560</v>
      </c>
      <c r="B9558" t="s">
        <v>8</v>
      </c>
      <c r="C9558" s="1" t="n">
        <v>40289.79137731482</v>
      </c>
      <c r="D9558" t="s">
        <v>31405</v>
      </c>
      <c r="E9558" t="s">
        <v>31406</v>
      </c>
      <c r="F9558" t="s">
        <v>25</v>
      </c>
      <c r="G9558" t="s">
        <v>31407</v>
      </c>
      <c r="H9558" t="s">
        <v>31408</v>
      </c>
    </row>
    <row r="9559" spans="1:8">
      <c r="A9559" t="n">
        <v>9561</v>
      </c>
      <c r="B9559" t="s">
        <v>8</v>
      </c>
      <c r="C9559" s="1" t="n">
        <v>41933.38619212963</v>
      </c>
      <c r="D9559" t="s">
        <v>31409</v>
      </c>
      <c r="E9559" t="s">
        <v>4801</v>
      </c>
      <c r="F9559" t="s">
        <v>52</v>
      </c>
      <c r="G9559" t="s">
        <v>11088</v>
      </c>
      <c r="H9559" t="s">
        <v>31410</v>
      </c>
    </row>
    <row r="9560" spans="1:8">
      <c r="A9560" t="n">
        <v>9562</v>
      </c>
      <c r="B9560" t="s">
        <v>8</v>
      </c>
      <c r="C9560" s="1" t="n">
        <v>39741.09083333334</v>
      </c>
      <c r="D9560" t="s">
        <v>31411</v>
      </c>
      <c r="E9560" t="s">
        <v>31412</v>
      </c>
      <c r="F9560" t="s">
        <v>31413</v>
      </c>
      <c r="G9560" t="s">
        <v>31414</v>
      </c>
      <c r="H9560" t="s">
        <v>31415</v>
      </c>
    </row>
    <row r="9561" spans="1:8">
      <c r="A9561" t="n">
        <v>9563</v>
      </c>
      <c r="B9561" t="s">
        <v>8</v>
      </c>
      <c r="C9561" s="1" t="n">
        <v>39674.93625</v>
      </c>
      <c r="D9561" t="s">
        <v>31416</v>
      </c>
      <c r="E9561" t="s">
        <v>3797</v>
      </c>
      <c r="F9561" t="s">
        <v>3798</v>
      </c>
      <c r="G9561" t="s">
        <v>31417</v>
      </c>
      <c r="H9561" t="s">
        <v>31418</v>
      </c>
    </row>
    <row r="9562" spans="1:8">
      <c r="A9562" t="n">
        <v>9564</v>
      </c>
      <c r="B9562" t="s">
        <v>8</v>
      </c>
      <c r="C9562" s="1" t="n">
        <v>41991.63664351852</v>
      </c>
      <c r="D9562" t="s">
        <v>31419</v>
      </c>
      <c r="E9562" t="s">
        <v>11707</v>
      </c>
      <c r="F9562" t="s">
        <v>1264</v>
      </c>
      <c r="G9562" t="s">
        <v>9105</v>
      </c>
      <c r="H9562" t="s">
        <v>31420</v>
      </c>
    </row>
    <row r="9563" spans="1:8">
      <c r="A9563" t="n">
        <v>9565</v>
      </c>
      <c r="B9563" t="s">
        <v>8</v>
      </c>
      <c r="C9563" s="1" t="n">
        <v>42065.81017361111</v>
      </c>
      <c r="D9563" t="s">
        <v>31421</v>
      </c>
      <c r="E9563" t="s">
        <v>765</v>
      </c>
      <c r="F9563" t="s">
        <v>31422</v>
      </c>
      <c r="G9563" t="s">
        <v>31423</v>
      </c>
      <c r="H9563" t="s">
        <v>31424</v>
      </c>
    </row>
    <row r="9564" spans="1:8">
      <c r="A9564" t="n">
        <v>9566</v>
      </c>
      <c r="B9564" t="s">
        <v>1</v>
      </c>
      <c r="C9564" s="1" t="n">
        <v>41919.9447337963</v>
      </c>
      <c r="D9564" t="s">
        <v>31425</v>
      </c>
      <c r="E9564" t="s">
        <v>31426</v>
      </c>
      <c r="F9564" t="s">
        <v>25</v>
      </c>
      <c r="G9564" t="s">
        <v>31427</v>
      </c>
      <c r="H9564" t="s">
        <v>31428</v>
      </c>
    </row>
    <row r="9565" spans="1:8">
      <c r="A9565" t="n">
        <v>9567</v>
      </c>
      <c r="B9565" t="s">
        <v>8</v>
      </c>
      <c r="C9565" s="1" t="n">
        <v>42191.58837962963</v>
      </c>
      <c r="D9565" t="s">
        <v>31429</v>
      </c>
      <c r="E9565" t="s">
        <v>31430</v>
      </c>
      <c r="F9565" t="s">
        <v>31431</v>
      </c>
      <c r="G9565" t="s">
        <v>31432</v>
      </c>
      <c r="H9565" t="s">
        <v>31433</v>
      </c>
    </row>
    <row r="9566" spans="1:8">
      <c r="A9566" t="n">
        <v>9568</v>
      </c>
      <c r="B9566" t="s">
        <v>8</v>
      </c>
      <c r="C9566" s="1" t="n">
        <v>42118.48721064815</v>
      </c>
      <c r="D9566" t="s">
        <v>31434</v>
      </c>
      <c r="E9566" t="s">
        <v>1144</v>
      </c>
      <c r="F9566" t="s">
        <v>297</v>
      </c>
      <c r="G9566" t="s">
        <v>31435</v>
      </c>
      <c r="H9566" t="s">
        <v>31436</v>
      </c>
    </row>
    <row r="9567" spans="1:8">
      <c r="A9567" t="n">
        <v>9569</v>
      </c>
      <c r="B9567" t="s">
        <v>8</v>
      </c>
      <c r="C9567" s="1" t="n">
        <v>39532.9065162037</v>
      </c>
      <c r="D9567" t="s">
        <v>31437</v>
      </c>
      <c r="E9567" t="s">
        <v>7518</v>
      </c>
      <c r="F9567" t="s">
        <v>2217</v>
      </c>
      <c r="G9567" t="s">
        <v>31438</v>
      </c>
      <c r="H9567" t="s">
        <v>31439</v>
      </c>
    </row>
    <row r="9568" spans="1:8">
      <c r="A9568" t="n">
        <v>9570</v>
      </c>
      <c r="B9568" t="s">
        <v>8</v>
      </c>
      <c r="C9568" s="1" t="n">
        <v>39483.81243055555</v>
      </c>
      <c r="D9568" t="s">
        <v>31440</v>
      </c>
      <c r="E9568" t="s">
        <v>7518</v>
      </c>
      <c r="F9568" t="s">
        <v>1264</v>
      </c>
      <c r="G9568" t="s">
        <v>31441</v>
      </c>
      <c r="H9568" t="s">
        <v>31442</v>
      </c>
    </row>
    <row r="9569" spans="1:8">
      <c r="A9569" t="n">
        <v>9571</v>
      </c>
      <c r="B9569" t="s">
        <v>8</v>
      </c>
      <c r="C9569" s="1" t="n">
        <v>42188.65368055556</v>
      </c>
      <c r="D9569" t="s">
        <v>31443</v>
      </c>
      <c r="E9569" t="s">
        <v>132</v>
      </c>
      <c r="F9569" t="s">
        <v>31444</v>
      </c>
      <c r="G9569" t="s">
        <v>13394</v>
      </c>
      <c r="H9569" t="s">
        <v>31445</v>
      </c>
    </row>
    <row r="9570" spans="1:8">
      <c r="A9570" t="n">
        <v>9572</v>
      </c>
      <c r="B9570" t="s">
        <v>1</v>
      </c>
      <c r="C9570" s="1" t="n">
        <v>42386.11215277778</v>
      </c>
      <c r="D9570" t="s">
        <v>31446</v>
      </c>
      <c r="E9570" t="s">
        <v>7313</v>
      </c>
      <c r="F9570" t="s">
        <v>25</v>
      </c>
      <c r="G9570" t="s">
        <v>5888</v>
      </c>
      <c r="H9570" t="s">
        <v>31447</v>
      </c>
    </row>
    <row r="9571" spans="1:8">
      <c r="A9571" t="n">
        <v>9573</v>
      </c>
      <c r="B9571" t="s">
        <v>1</v>
      </c>
      <c r="C9571" s="1" t="n">
        <v>42106.06005787037</v>
      </c>
      <c r="D9571" t="s">
        <v>31448</v>
      </c>
      <c r="E9571" t="s">
        <v>3374</v>
      </c>
      <c r="F9571" t="s">
        <v>30</v>
      </c>
      <c r="G9571" t="s">
        <v>28101</v>
      </c>
      <c r="H9571" t="s">
        <v>31449</v>
      </c>
    </row>
    <row r="9572" spans="1:8">
      <c r="A9572" t="n">
        <v>9574</v>
      </c>
      <c r="B9572" t="s">
        <v>8</v>
      </c>
      <c r="C9572" s="1" t="n">
        <v>42250.06420138889</v>
      </c>
      <c r="D9572" t="s">
        <v>31450</v>
      </c>
      <c r="E9572" t="s">
        <v>2479</v>
      </c>
      <c r="F9572" t="s">
        <v>56</v>
      </c>
      <c r="G9572" t="s">
        <v>31451</v>
      </c>
      <c r="H9572" t="s">
        <v>31452</v>
      </c>
    </row>
    <row r="9573" spans="1:8">
      <c r="A9573" t="n">
        <v>9575</v>
      </c>
      <c r="B9573" t="s">
        <v>8</v>
      </c>
      <c r="C9573" s="1" t="n">
        <v>39793.6147337963</v>
      </c>
      <c r="D9573" t="s">
        <v>31453</v>
      </c>
      <c r="E9573" t="s">
        <v>246</v>
      </c>
      <c r="F9573" t="s">
        <v>20</v>
      </c>
      <c r="G9573" t="s">
        <v>31454</v>
      </c>
      <c r="H9573" t="s">
        <v>31455</v>
      </c>
    </row>
    <row r="9574" spans="1:8">
      <c r="A9574" t="n">
        <v>9576</v>
      </c>
      <c r="B9574" t="s">
        <v>1</v>
      </c>
      <c r="C9574" s="1" t="n">
        <v>42421.18364583333</v>
      </c>
      <c r="D9574" t="s">
        <v>31456</v>
      </c>
      <c r="E9574" t="s">
        <v>7313</v>
      </c>
      <c r="F9574" t="s">
        <v>25</v>
      </c>
      <c r="G9574" t="s">
        <v>31457</v>
      </c>
      <c r="H9574" t="s">
        <v>31458</v>
      </c>
    </row>
    <row r="9575" spans="1:8">
      <c r="A9575" t="n">
        <v>9577</v>
      </c>
      <c r="B9575" t="s">
        <v>8</v>
      </c>
      <c r="C9575" s="1" t="n">
        <v>42373.85278935185</v>
      </c>
      <c r="D9575" t="s">
        <v>31459</v>
      </c>
      <c r="E9575" t="s">
        <v>7298</v>
      </c>
      <c r="F9575" t="s">
        <v>31460</v>
      </c>
      <c r="G9575" t="s">
        <v>31461</v>
      </c>
      <c r="H9575" t="s">
        <v>31462</v>
      </c>
    </row>
    <row r="9576" spans="1:8">
      <c r="A9576" t="n">
        <v>9578</v>
      </c>
      <c r="B9576" t="s">
        <v>8</v>
      </c>
      <c r="C9576" s="1" t="n">
        <v>42252.46263888889</v>
      </c>
      <c r="D9576" t="s">
        <v>31463</v>
      </c>
      <c r="E9576" t="s">
        <v>739</v>
      </c>
      <c r="F9576" t="s">
        <v>25</v>
      </c>
      <c r="G9576" t="s">
        <v>31464</v>
      </c>
      <c r="H9576" t="s">
        <v>31465</v>
      </c>
    </row>
    <row r="9577" spans="1:8">
      <c r="A9577" t="n">
        <v>9579</v>
      </c>
      <c r="B9577" t="s">
        <v>1</v>
      </c>
      <c r="C9577" s="1" t="n">
        <v>42296.74229166667</v>
      </c>
      <c r="D9577" t="s">
        <v>31466</v>
      </c>
      <c r="E9577" t="s">
        <v>31467</v>
      </c>
      <c r="F9577" t="s">
        <v>24057</v>
      </c>
      <c r="G9577" t="s">
        <v>24618</v>
      </c>
      <c r="H9577" t="s">
        <v>31468</v>
      </c>
    </row>
    <row r="9578" spans="1:8">
      <c r="A9578" t="n">
        <v>9580</v>
      </c>
      <c r="B9578" t="s">
        <v>8</v>
      </c>
      <c r="C9578" s="1" t="n">
        <v>40100.57097222222</v>
      </c>
      <c r="D9578" t="s">
        <v>31469</v>
      </c>
      <c r="E9578" t="s">
        <v>1112</v>
      </c>
      <c r="F9578" t="s">
        <v>11</v>
      </c>
      <c r="G9578" t="s">
        <v>31470</v>
      </c>
      <c r="H9578" t="s">
        <v>31471</v>
      </c>
    </row>
    <row r="9579" spans="1:8">
      <c r="A9579" t="n">
        <v>9581</v>
      </c>
      <c r="B9579" t="s">
        <v>8</v>
      </c>
      <c r="C9579" s="1" t="n">
        <v>41731.84543981482</v>
      </c>
      <c r="D9579" t="s">
        <v>31472</v>
      </c>
      <c r="E9579" t="s">
        <v>6654</v>
      </c>
      <c r="F9579" t="s">
        <v>31473</v>
      </c>
      <c r="G9579" t="s">
        <v>31474</v>
      </c>
      <c r="H9579" t="s">
        <v>31475</v>
      </c>
    </row>
    <row r="9580" spans="1:8">
      <c r="A9580" t="n">
        <v>9582</v>
      </c>
      <c r="B9580" t="s">
        <v>8</v>
      </c>
      <c r="C9580" s="1" t="n">
        <v>42406.92728009259</v>
      </c>
      <c r="D9580" t="s">
        <v>31476</v>
      </c>
      <c r="E9580" t="s">
        <v>31477</v>
      </c>
      <c r="F9580" t="s">
        <v>56</v>
      </c>
      <c r="G9580" t="s">
        <v>31478</v>
      </c>
      <c r="H9580" t="s">
        <v>31479</v>
      </c>
    </row>
    <row r="9581" spans="1:8">
      <c r="A9581" t="n">
        <v>9583</v>
      </c>
      <c r="B9581" t="s">
        <v>8</v>
      </c>
      <c r="C9581" s="1" t="n">
        <v>42066.75302083333</v>
      </c>
      <c r="D9581" t="s">
        <v>31480</v>
      </c>
      <c r="E9581" t="s">
        <v>2623</v>
      </c>
      <c r="F9581" t="s">
        <v>52</v>
      </c>
      <c r="G9581" t="s">
        <v>31481</v>
      </c>
      <c r="H9581" t="s">
        <v>31482</v>
      </c>
    </row>
    <row r="9582" spans="1:8">
      <c r="A9582" t="n">
        <v>9584</v>
      </c>
      <c r="B9582" t="s">
        <v>8</v>
      </c>
      <c r="C9582" s="1" t="n">
        <v>40204.58472222222</v>
      </c>
      <c r="D9582" t="s">
        <v>31483</v>
      </c>
      <c r="E9582" t="s">
        <v>31484</v>
      </c>
      <c r="F9582" t="s">
        <v>376</v>
      </c>
      <c r="G9582" t="s">
        <v>31485</v>
      </c>
      <c r="H9582" t="s">
        <v>31486</v>
      </c>
    </row>
    <row r="9583" spans="1:8">
      <c r="A9583" t="n">
        <v>9585</v>
      </c>
      <c r="B9583" t="s">
        <v>1</v>
      </c>
      <c r="C9583" s="1" t="n">
        <v>42117.87113425926</v>
      </c>
      <c r="D9583" t="s">
        <v>31487</v>
      </c>
      <c r="E9583" t="s">
        <v>2099</v>
      </c>
      <c r="F9583" t="s">
        <v>25</v>
      </c>
      <c r="G9583" t="s">
        <v>31488</v>
      </c>
      <c r="H9583" t="s">
        <v>31489</v>
      </c>
    </row>
    <row r="9584" spans="1:8">
      <c r="A9584" t="n">
        <v>9586</v>
      </c>
      <c r="B9584" t="s">
        <v>1</v>
      </c>
      <c r="C9584" s="1" t="n">
        <v>42192.82359953703</v>
      </c>
      <c r="D9584" t="s">
        <v>31490</v>
      </c>
      <c r="E9584" t="s">
        <v>146</v>
      </c>
      <c r="F9584" t="s">
        <v>25</v>
      </c>
      <c r="G9584" t="s">
        <v>31491</v>
      </c>
      <c r="H9584" t="s">
        <v>31492</v>
      </c>
    </row>
    <row r="9585" spans="1:8">
      <c r="A9585" t="n">
        <v>9587</v>
      </c>
      <c r="B9585" t="s">
        <v>1</v>
      </c>
      <c r="C9585" s="1" t="n">
        <v>42080.10648148148</v>
      </c>
      <c r="D9585" t="s">
        <v>31493</v>
      </c>
      <c r="E9585" t="s">
        <v>48</v>
      </c>
      <c r="F9585" t="s">
        <v>10810</v>
      </c>
      <c r="G9585" t="s">
        <v>5888</v>
      </c>
      <c r="H9585" t="s">
        <v>31494</v>
      </c>
    </row>
    <row r="9586" spans="1:8">
      <c r="A9586" t="n">
        <v>9588</v>
      </c>
      <c r="B9586" t="s">
        <v>8</v>
      </c>
      <c r="C9586" s="1" t="n">
        <v>41044.73239583334</v>
      </c>
      <c r="D9586" t="s">
        <v>31495</v>
      </c>
      <c r="E9586" t="s">
        <v>484</v>
      </c>
      <c r="F9586" t="s">
        <v>31496</v>
      </c>
      <c r="G9586" t="s">
        <v>31497</v>
      </c>
      <c r="H9586" t="s">
        <v>31498</v>
      </c>
    </row>
    <row r="9587" spans="1:8">
      <c r="A9587" t="n">
        <v>9589</v>
      </c>
      <c r="B9587" t="s">
        <v>8</v>
      </c>
      <c r="C9587" s="1" t="n">
        <v>42061.91600694445</v>
      </c>
      <c r="D9587" t="s">
        <v>31499</v>
      </c>
      <c r="E9587" t="s">
        <v>6629</v>
      </c>
      <c r="F9587" t="s">
        <v>25</v>
      </c>
      <c r="G9587" t="s">
        <v>31500</v>
      </c>
      <c r="H9587" t="s">
        <v>31501</v>
      </c>
    </row>
    <row r="9588" spans="1:8">
      <c r="A9588" t="n">
        <v>9590</v>
      </c>
      <c r="B9588" t="s">
        <v>8</v>
      </c>
      <c r="C9588" s="1" t="n">
        <v>42172.98135416667</v>
      </c>
      <c r="D9588" t="s">
        <v>31502</v>
      </c>
      <c r="E9588" t="s">
        <v>132</v>
      </c>
      <c r="F9588" t="s">
        <v>31503</v>
      </c>
      <c r="G9588" t="s">
        <v>26119</v>
      </c>
      <c r="H9588" t="s">
        <v>31504</v>
      </c>
    </row>
    <row r="9589" spans="1:8">
      <c r="A9589" t="n">
        <v>9591</v>
      </c>
      <c r="B9589" t="s">
        <v>8</v>
      </c>
      <c r="C9589" s="1" t="n">
        <v>42384.03959490741</v>
      </c>
      <c r="D9589" t="s">
        <v>31505</v>
      </c>
      <c r="E9589" t="s">
        <v>2595</v>
      </c>
      <c r="F9589" t="s">
        <v>2596</v>
      </c>
      <c r="G9589" t="s">
        <v>31506</v>
      </c>
      <c r="H9589" t="s">
        <v>31507</v>
      </c>
    </row>
    <row r="9590" spans="1:8">
      <c r="A9590" t="n">
        <v>9592</v>
      </c>
      <c r="B9590" t="s">
        <v>1</v>
      </c>
      <c r="C9590" s="1" t="n">
        <v>42149.12813657407</v>
      </c>
      <c r="D9590" t="s">
        <v>31508</v>
      </c>
      <c r="E9590" t="s">
        <v>651</v>
      </c>
      <c r="F9590" t="s">
        <v>31509</v>
      </c>
      <c r="G9590" t="s">
        <v>31510</v>
      </c>
      <c r="H9590" t="s">
        <v>31511</v>
      </c>
    </row>
    <row r="9591" spans="1:8">
      <c r="A9591" t="n">
        <v>9593</v>
      </c>
      <c r="B9591" t="s">
        <v>8</v>
      </c>
      <c r="C9591" s="1" t="n">
        <v>42053.78608796297</v>
      </c>
      <c r="D9591" t="s">
        <v>31512</v>
      </c>
      <c r="E9591" t="s">
        <v>25</v>
      </c>
      <c r="F9591" t="s">
        <v>2099</v>
      </c>
      <c r="G9591" t="s">
        <v>31513</v>
      </c>
      <c r="H9591" t="s">
        <v>31514</v>
      </c>
    </row>
    <row r="9592" spans="1:8">
      <c r="A9592" t="n">
        <v>9594</v>
      </c>
      <c r="B9592" t="s">
        <v>8</v>
      </c>
      <c r="C9592" s="1" t="n">
        <v>39498.13065972222</v>
      </c>
      <c r="D9592" t="s">
        <v>31515</v>
      </c>
      <c r="E9592" t="s">
        <v>25066</v>
      </c>
      <c r="F9592" t="s">
        <v>376</v>
      </c>
      <c r="G9592" t="s">
        <v>26452</v>
      </c>
      <c r="H9592" t="s">
        <v>31516</v>
      </c>
    </row>
    <row r="9593" spans="1:8">
      <c r="A9593" t="n">
        <v>9595</v>
      </c>
      <c r="B9593" t="s">
        <v>8</v>
      </c>
      <c r="C9593" s="1" t="n">
        <v>42087.93140046296</v>
      </c>
      <c r="D9593" t="s">
        <v>31517</v>
      </c>
      <c r="E9593" t="s">
        <v>739</v>
      </c>
      <c r="F9593" t="s">
        <v>25</v>
      </c>
      <c r="G9593" t="s">
        <v>31518</v>
      </c>
      <c r="H9593" t="s">
        <v>31519</v>
      </c>
    </row>
    <row r="9594" spans="1:8">
      <c r="A9594" t="n">
        <v>9596</v>
      </c>
      <c r="B9594" t="s">
        <v>1</v>
      </c>
      <c r="C9594" s="1" t="n">
        <v>42168.14806712963</v>
      </c>
      <c r="D9594" t="s">
        <v>31520</v>
      </c>
      <c r="E9594" t="s">
        <v>7568</v>
      </c>
      <c r="F9594" t="s">
        <v>56</v>
      </c>
      <c r="H9594" t="s">
        <v>31521</v>
      </c>
    </row>
    <row r="9595" spans="1:8">
      <c r="A9595" t="n">
        <v>9597</v>
      </c>
      <c r="B9595" t="s">
        <v>8</v>
      </c>
      <c r="C9595" s="1" t="n">
        <v>42237.50888888889</v>
      </c>
      <c r="D9595" t="s">
        <v>31522</v>
      </c>
      <c r="E9595" t="s">
        <v>7467</v>
      </c>
      <c r="F9595" t="s">
        <v>25</v>
      </c>
      <c r="G9595" t="s">
        <v>5888</v>
      </c>
      <c r="H9595" t="s">
        <v>31523</v>
      </c>
    </row>
    <row r="9596" spans="1:8">
      <c r="A9596" t="n">
        <v>9598</v>
      </c>
      <c r="B9596" t="s">
        <v>1</v>
      </c>
      <c r="C9596" s="1" t="n">
        <v>42302.04288194444</v>
      </c>
      <c r="D9596" t="s">
        <v>31524</v>
      </c>
      <c r="E9596" t="s">
        <v>30</v>
      </c>
      <c r="F9596" t="s">
        <v>394</v>
      </c>
      <c r="G9596" t="s">
        <v>8580</v>
      </c>
      <c r="H9596" t="s">
        <v>31525</v>
      </c>
    </row>
    <row r="9597" spans="1:8">
      <c r="A9597" t="n">
        <v>9599</v>
      </c>
      <c r="B9597" t="s">
        <v>1</v>
      </c>
      <c r="C9597" s="1" t="n">
        <v>42383.86015046296</v>
      </c>
      <c r="D9597" t="s">
        <v>31526</v>
      </c>
      <c r="E9597" t="s">
        <v>31527</v>
      </c>
      <c r="F9597" t="s">
        <v>56</v>
      </c>
      <c r="G9597" t="s">
        <v>22409</v>
      </c>
      <c r="H9597" t="s">
        <v>31528</v>
      </c>
    </row>
    <row r="9598" spans="1:8">
      <c r="A9598" t="n">
        <v>9600</v>
      </c>
      <c r="B9598" t="s">
        <v>8</v>
      </c>
      <c r="C9598" s="1" t="n">
        <v>39747.9525</v>
      </c>
      <c r="D9598" t="s">
        <v>31529</v>
      </c>
      <c r="E9598" t="s">
        <v>5062</v>
      </c>
      <c r="F9598" t="s">
        <v>17538</v>
      </c>
      <c r="G9598" t="s">
        <v>31530</v>
      </c>
      <c r="H9598" t="s">
        <v>31531</v>
      </c>
    </row>
    <row r="9599" spans="1:8">
      <c r="A9599" t="n">
        <v>9601</v>
      </c>
      <c r="B9599" t="s">
        <v>1</v>
      </c>
      <c r="C9599" s="1" t="n">
        <v>42380.67057870371</v>
      </c>
      <c r="D9599" t="s">
        <v>31532</v>
      </c>
      <c r="E9599" t="s">
        <v>24</v>
      </c>
      <c r="F9599" t="s">
        <v>348</v>
      </c>
      <c r="G9599" t="s">
        <v>31533</v>
      </c>
      <c r="H9599" t="s">
        <v>31534</v>
      </c>
    </row>
    <row r="9600" spans="1:8">
      <c r="A9600" t="n">
        <v>9602</v>
      </c>
      <c r="B9600" t="s">
        <v>8</v>
      </c>
      <c r="C9600" s="1" t="n">
        <v>39764.60091435185</v>
      </c>
      <c r="D9600" t="s">
        <v>31535</v>
      </c>
      <c r="E9600" t="s">
        <v>31536</v>
      </c>
      <c r="F9600" t="s">
        <v>387</v>
      </c>
      <c r="G9600" t="s">
        <v>9784</v>
      </c>
      <c r="H9600" t="s">
        <v>31537</v>
      </c>
    </row>
    <row r="9601" spans="1:8">
      <c r="A9601" t="n">
        <v>9603</v>
      </c>
      <c r="B9601" t="s">
        <v>8</v>
      </c>
      <c r="C9601" s="1" t="n">
        <v>42117.80847222222</v>
      </c>
      <c r="D9601" t="s">
        <v>31538</v>
      </c>
      <c r="E9601" t="s">
        <v>25</v>
      </c>
      <c r="F9601" t="s">
        <v>6747</v>
      </c>
      <c r="G9601" t="s">
        <v>31539</v>
      </c>
      <c r="H9601" t="s">
        <v>31540</v>
      </c>
    </row>
    <row r="9602" spans="1:8">
      <c r="A9602" t="n">
        <v>9604</v>
      </c>
      <c r="B9602" t="s">
        <v>8</v>
      </c>
      <c r="C9602" s="1" t="n">
        <v>39703.83690972222</v>
      </c>
      <c r="D9602" t="s">
        <v>31541</v>
      </c>
      <c r="E9602" t="s">
        <v>31542</v>
      </c>
      <c r="F9602" t="s">
        <v>31543</v>
      </c>
      <c r="G9602" t="s">
        <v>31544</v>
      </c>
      <c r="H9602" t="s">
        <v>31545</v>
      </c>
    </row>
    <row r="9603" spans="1:8">
      <c r="A9603" t="n">
        <v>9605</v>
      </c>
      <c r="B9603" t="s">
        <v>8</v>
      </c>
      <c r="C9603" s="1" t="n">
        <v>41271.76106481482</v>
      </c>
      <c r="D9603" t="s">
        <v>31546</v>
      </c>
      <c r="E9603" t="s">
        <v>21147</v>
      </c>
      <c r="F9603" t="s">
        <v>25</v>
      </c>
      <c r="G9603" t="s">
        <v>31547</v>
      </c>
      <c r="H9603" t="s">
        <v>31548</v>
      </c>
    </row>
    <row r="9604" spans="1:8">
      <c r="A9604" t="n">
        <v>9606</v>
      </c>
      <c r="B9604" t="s">
        <v>8</v>
      </c>
      <c r="C9604" s="1" t="n">
        <v>42387.64241898148</v>
      </c>
      <c r="D9604" t="s">
        <v>31549</v>
      </c>
      <c r="E9604" t="s">
        <v>25</v>
      </c>
      <c r="F9604" t="s">
        <v>11274</v>
      </c>
      <c r="G9604" t="s">
        <v>9875</v>
      </c>
      <c r="H9604" t="s">
        <v>31550</v>
      </c>
    </row>
    <row r="9605" spans="1:8">
      <c r="A9605" t="n">
        <v>9607</v>
      </c>
      <c r="B9605" t="s">
        <v>1</v>
      </c>
      <c r="C9605" s="1" t="n">
        <v>42037.68833333333</v>
      </c>
      <c r="D9605" t="s">
        <v>31551</v>
      </c>
      <c r="E9605" t="s">
        <v>7313</v>
      </c>
      <c r="F9605" t="s">
        <v>25</v>
      </c>
      <c r="G9605" t="s">
        <v>31552</v>
      </c>
      <c r="H9605" t="s">
        <v>31553</v>
      </c>
    </row>
    <row r="9606" spans="1:8">
      <c r="A9606" t="n">
        <v>9608</v>
      </c>
      <c r="B9606" t="s">
        <v>8</v>
      </c>
      <c r="C9606" s="1" t="n">
        <v>41121.59693287037</v>
      </c>
      <c r="D9606" t="s">
        <v>31554</v>
      </c>
      <c r="E9606" t="s">
        <v>31555</v>
      </c>
      <c r="F9606" t="s">
        <v>56</v>
      </c>
      <c r="G9606" t="s">
        <v>31556</v>
      </c>
      <c r="H9606" t="s">
        <v>31557</v>
      </c>
    </row>
    <row r="9607" spans="1:8">
      <c r="A9607" t="n">
        <v>9609</v>
      </c>
      <c r="B9607" t="s">
        <v>8</v>
      </c>
      <c r="C9607" s="1" t="n">
        <v>39742.57251157407</v>
      </c>
      <c r="D9607" t="s">
        <v>31558</v>
      </c>
      <c r="E9607" t="s">
        <v>31559</v>
      </c>
      <c r="F9607" t="s">
        <v>56</v>
      </c>
      <c r="G9607" t="s">
        <v>31560</v>
      </c>
      <c r="H9607" t="s">
        <v>31561</v>
      </c>
    </row>
    <row r="9608" spans="1:8">
      <c r="A9608" t="n">
        <v>9610</v>
      </c>
      <c r="B9608" t="s">
        <v>8</v>
      </c>
      <c r="C9608" s="1" t="n">
        <v>42300.71699074074</v>
      </c>
      <c r="D9608" t="s">
        <v>31562</v>
      </c>
      <c r="E9608" t="s">
        <v>7234</v>
      </c>
      <c r="F9608" t="s">
        <v>25</v>
      </c>
      <c r="G9608" t="s">
        <v>31563</v>
      </c>
      <c r="H9608" t="s">
        <v>31564</v>
      </c>
    </row>
    <row r="9609" spans="1:8">
      <c r="A9609" t="n">
        <v>9611</v>
      </c>
      <c r="B9609" t="s">
        <v>1</v>
      </c>
      <c r="C9609" s="1" t="n">
        <v>42427.73736111111</v>
      </c>
      <c r="D9609" t="s">
        <v>31565</v>
      </c>
      <c r="E9609" t="s">
        <v>6547</v>
      </c>
      <c r="F9609" t="s">
        <v>6654</v>
      </c>
      <c r="G9609" t="s">
        <v>17171</v>
      </c>
      <c r="H9609" t="s">
        <v>31566</v>
      </c>
    </row>
    <row r="9610" spans="1:8">
      <c r="A9610" t="n">
        <v>9612</v>
      </c>
      <c r="B9610" t="s">
        <v>8</v>
      </c>
      <c r="C9610" s="1" t="n">
        <v>42090.8140162037</v>
      </c>
      <c r="D9610" t="s">
        <v>31567</v>
      </c>
      <c r="E9610" t="s">
        <v>14047</v>
      </c>
      <c r="F9610" t="s">
        <v>387</v>
      </c>
      <c r="G9610" t="s">
        <v>31568</v>
      </c>
      <c r="H9610" t="s">
        <v>31569</v>
      </c>
    </row>
    <row r="9611" spans="1:8">
      <c r="A9611" t="n">
        <v>9613</v>
      </c>
      <c r="B9611" t="s">
        <v>8</v>
      </c>
      <c r="C9611" s="1" t="n">
        <v>40188.72381944444</v>
      </c>
      <c r="D9611" t="s">
        <v>31570</v>
      </c>
      <c r="E9611" t="s">
        <v>23113</v>
      </c>
      <c r="F9611" t="s">
        <v>1507</v>
      </c>
      <c r="G9611" t="s">
        <v>31571</v>
      </c>
      <c r="H9611" t="s">
        <v>31572</v>
      </c>
    </row>
    <row r="9612" spans="1:8">
      <c r="A9612" t="n">
        <v>9614</v>
      </c>
      <c r="B9612" t="s">
        <v>1</v>
      </c>
      <c r="C9612" s="1" t="n">
        <v>41770.67688657407</v>
      </c>
      <c r="D9612" t="s">
        <v>31573</v>
      </c>
      <c r="E9612" t="s">
        <v>6203</v>
      </c>
      <c r="F9612" t="s">
        <v>8393</v>
      </c>
      <c r="G9612" t="s">
        <v>31574</v>
      </c>
      <c r="H9612" t="s">
        <v>31575</v>
      </c>
    </row>
    <row r="9613" spans="1:8">
      <c r="A9613" t="n">
        <v>9615</v>
      </c>
      <c r="B9613" t="s">
        <v>8</v>
      </c>
      <c r="C9613" s="1" t="n">
        <v>42422.09159722222</v>
      </c>
      <c r="D9613" t="s">
        <v>31576</v>
      </c>
      <c r="E9613" t="s">
        <v>2186</v>
      </c>
      <c r="F9613" t="s">
        <v>25</v>
      </c>
      <c r="G9613" t="s">
        <v>31577</v>
      </c>
      <c r="H9613" t="s">
        <v>31578</v>
      </c>
    </row>
    <row r="9614" spans="1:8">
      <c r="A9614" t="n">
        <v>9616</v>
      </c>
      <c r="B9614" t="s">
        <v>1</v>
      </c>
      <c r="C9614" s="1" t="n">
        <v>41470.77094907407</v>
      </c>
      <c r="D9614" t="s">
        <v>31579</v>
      </c>
      <c r="E9614" t="s">
        <v>20546</v>
      </c>
      <c r="F9614" t="s">
        <v>56</v>
      </c>
      <c r="G9614" t="s">
        <v>31580</v>
      </c>
      <c r="H9614" t="s">
        <v>31581</v>
      </c>
    </row>
    <row r="9615" spans="1:8">
      <c r="A9615" t="n">
        <v>9617</v>
      </c>
      <c r="B9615" t="s">
        <v>1</v>
      </c>
      <c r="C9615" s="1" t="n">
        <v>42256.9646875</v>
      </c>
      <c r="D9615" t="s">
        <v>31582</v>
      </c>
      <c r="E9615" t="s">
        <v>8032</v>
      </c>
      <c r="F9615" t="s">
        <v>31583</v>
      </c>
      <c r="G9615" t="s">
        <v>31584</v>
      </c>
      <c r="H9615" t="s">
        <v>31585</v>
      </c>
    </row>
    <row r="9616" spans="1:8">
      <c r="A9616" t="n">
        <v>9618</v>
      </c>
      <c r="B9616" t="s">
        <v>8</v>
      </c>
      <c r="C9616" s="1" t="n">
        <v>42295.72280092593</v>
      </c>
      <c r="D9616" t="s">
        <v>31586</v>
      </c>
      <c r="E9616" t="s">
        <v>31587</v>
      </c>
      <c r="F9616" t="s">
        <v>52</v>
      </c>
      <c r="G9616" t="s">
        <v>31588</v>
      </c>
      <c r="H9616" t="s">
        <v>31589</v>
      </c>
    </row>
    <row r="9617" spans="1:8">
      <c r="A9617" t="n">
        <v>9619</v>
      </c>
      <c r="B9617" t="s">
        <v>8</v>
      </c>
      <c r="C9617" s="1" t="n">
        <v>42075.89271990741</v>
      </c>
      <c r="D9617" t="s">
        <v>31590</v>
      </c>
      <c r="E9617" t="s">
        <v>6675</v>
      </c>
      <c r="F9617" t="s">
        <v>11396</v>
      </c>
      <c r="G9617" t="s">
        <v>31591</v>
      </c>
      <c r="H9617" t="s">
        <v>31592</v>
      </c>
    </row>
    <row r="9618" spans="1:8">
      <c r="A9618" t="n">
        <v>9620</v>
      </c>
      <c r="B9618" t="s">
        <v>8</v>
      </c>
      <c r="C9618" s="1" t="n">
        <v>39714.51393518518</v>
      </c>
      <c r="D9618" t="s">
        <v>31593</v>
      </c>
      <c r="E9618" t="s">
        <v>7561</v>
      </c>
      <c r="F9618" t="s">
        <v>376</v>
      </c>
      <c r="G9618" t="s">
        <v>8352</v>
      </c>
      <c r="H9618" t="s">
        <v>31594</v>
      </c>
    </row>
    <row r="9619" spans="1:8">
      <c r="A9619" t="n">
        <v>9621</v>
      </c>
      <c r="B9619" t="s">
        <v>8</v>
      </c>
      <c r="C9619" s="1" t="n">
        <v>42342.58114583333</v>
      </c>
      <c r="D9619" t="s">
        <v>31595</v>
      </c>
      <c r="E9619" t="s">
        <v>6763</v>
      </c>
      <c r="F9619" t="s">
        <v>6619</v>
      </c>
      <c r="G9619" t="s">
        <v>31596</v>
      </c>
      <c r="H9619" t="s">
        <v>31597</v>
      </c>
    </row>
    <row r="9620" spans="1:8">
      <c r="A9620" t="n">
        <v>9622</v>
      </c>
      <c r="B9620" t="s">
        <v>1</v>
      </c>
      <c r="C9620" s="1" t="n">
        <v>42074.7677662037</v>
      </c>
      <c r="D9620" t="s">
        <v>31598</v>
      </c>
      <c r="E9620" t="s">
        <v>2099</v>
      </c>
      <c r="F9620" t="s">
        <v>1264</v>
      </c>
      <c r="G9620" t="s">
        <v>31599</v>
      </c>
      <c r="H9620" t="s">
        <v>31600</v>
      </c>
    </row>
    <row r="9621" spans="1:8">
      <c r="A9621" t="n">
        <v>9623</v>
      </c>
      <c r="B9621" t="s">
        <v>8</v>
      </c>
      <c r="C9621" s="1" t="n">
        <v>42198.9243287037</v>
      </c>
      <c r="D9621" t="s">
        <v>31601</v>
      </c>
      <c r="E9621" t="s">
        <v>3232</v>
      </c>
      <c r="F9621" t="s">
        <v>3233</v>
      </c>
      <c r="G9621" t="s">
        <v>31602</v>
      </c>
      <c r="H9621" t="s">
        <v>31603</v>
      </c>
    </row>
    <row r="9622" spans="1:8">
      <c r="A9622" t="n">
        <v>9624</v>
      </c>
      <c r="B9622" t="s">
        <v>8</v>
      </c>
      <c r="C9622" s="1" t="n">
        <v>41526.995</v>
      </c>
      <c r="D9622" t="s">
        <v>31604</v>
      </c>
      <c r="E9622" t="s">
        <v>7553</v>
      </c>
      <c r="F9622" t="s">
        <v>25</v>
      </c>
      <c r="G9622" t="s">
        <v>31605</v>
      </c>
      <c r="H9622" t="s">
        <v>31606</v>
      </c>
    </row>
    <row r="9623" spans="1:8">
      <c r="A9623" t="n">
        <v>9625</v>
      </c>
      <c r="B9623" t="s">
        <v>8</v>
      </c>
      <c r="C9623" s="1" t="n">
        <v>42391.04850694445</v>
      </c>
      <c r="D9623" t="s">
        <v>31607</v>
      </c>
      <c r="E9623" t="s">
        <v>651</v>
      </c>
      <c r="F9623" t="s">
        <v>31608</v>
      </c>
      <c r="G9623" t="s">
        <v>31609</v>
      </c>
      <c r="H9623" t="s">
        <v>31610</v>
      </c>
    </row>
    <row r="9624" spans="1:8">
      <c r="A9624" t="n">
        <v>9626</v>
      </c>
      <c r="B9624" t="s">
        <v>8</v>
      </c>
      <c r="C9624" s="1" t="n">
        <v>42116.04327546297</v>
      </c>
      <c r="D9624" t="s">
        <v>31611</v>
      </c>
      <c r="E9624" t="s">
        <v>24</v>
      </c>
      <c r="F9624" t="s">
        <v>25</v>
      </c>
      <c r="G9624" t="s">
        <v>31612</v>
      </c>
      <c r="H9624" t="s">
        <v>31613</v>
      </c>
    </row>
    <row r="9625" spans="1:8">
      <c r="A9625" t="n">
        <v>9627</v>
      </c>
      <c r="B9625" t="s">
        <v>8</v>
      </c>
      <c r="C9625" s="1" t="n">
        <v>42034.83957175926</v>
      </c>
      <c r="D9625" t="s">
        <v>31614</v>
      </c>
      <c r="E9625" t="s">
        <v>4949</v>
      </c>
      <c r="F9625" t="s">
        <v>298</v>
      </c>
      <c r="G9625" t="s">
        <v>31615</v>
      </c>
      <c r="H9625" t="s">
        <v>31616</v>
      </c>
    </row>
    <row r="9626" spans="1:8">
      <c r="A9626" t="n">
        <v>9628</v>
      </c>
      <c r="B9626" t="s">
        <v>8</v>
      </c>
      <c r="C9626" s="1" t="n">
        <v>40122.76231481481</v>
      </c>
      <c r="D9626" t="s">
        <v>31617</v>
      </c>
      <c r="E9626" t="s">
        <v>31618</v>
      </c>
      <c r="F9626" t="s">
        <v>376</v>
      </c>
      <c r="G9626" t="s">
        <v>31619</v>
      </c>
      <c r="H9626" t="s">
        <v>31620</v>
      </c>
    </row>
    <row r="9627" spans="1:8">
      <c r="A9627" t="n">
        <v>9629</v>
      </c>
      <c r="B9627" t="s">
        <v>1</v>
      </c>
      <c r="C9627" s="1" t="n">
        <v>42359.90496527778</v>
      </c>
      <c r="D9627" t="s">
        <v>31621</v>
      </c>
      <c r="E9627" t="s">
        <v>6988</v>
      </c>
      <c r="F9627" t="s">
        <v>25</v>
      </c>
      <c r="G9627" t="s">
        <v>31622</v>
      </c>
      <c r="H9627" t="s">
        <v>31623</v>
      </c>
    </row>
    <row r="9628" spans="1:8">
      <c r="A9628" t="n">
        <v>9630</v>
      </c>
      <c r="B9628" t="s">
        <v>8</v>
      </c>
      <c r="C9628" s="1" t="n">
        <v>42283.70863425926</v>
      </c>
      <c r="D9628" t="s">
        <v>31624</v>
      </c>
      <c r="E9628" t="s">
        <v>25</v>
      </c>
      <c r="F9628" t="s">
        <v>6747</v>
      </c>
      <c r="G9628" t="s">
        <v>31625</v>
      </c>
      <c r="H9628" t="s">
        <v>31626</v>
      </c>
    </row>
    <row r="9629" spans="1:8">
      <c r="A9629" t="n">
        <v>9631</v>
      </c>
      <c r="B9629" t="s">
        <v>1</v>
      </c>
      <c r="C9629" s="1" t="n">
        <v>42221.96837962963</v>
      </c>
      <c r="D9629" t="s">
        <v>31627</v>
      </c>
      <c r="E9629" t="s">
        <v>145</v>
      </c>
      <c r="F9629" t="s">
        <v>31628</v>
      </c>
      <c r="G9629" t="s">
        <v>31629</v>
      </c>
      <c r="H9629" t="s">
        <v>31630</v>
      </c>
    </row>
    <row r="9630" spans="1:8">
      <c r="A9630" t="n">
        <v>9632</v>
      </c>
      <c r="B9630" t="s">
        <v>8</v>
      </c>
      <c r="C9630" s="1" t="n">
        <v>42386.91582175926</v>
      </c>
      <c r="D9630" t="s">
        <v>31631</v>
      </c>
      <c r="E9630" t="s">
        <v>24</v>
      </c>
      <c r="F9630" t="s">
        <v>25</v>
      </c>
      <c r="G9630" t="s">
        <v>31632</v>
      </c>
      <c r="H9630" t="s">
        <v>31633</v>
      </c>
    </row>
    <row r="9631" spans="1:8">
      <c r="A9631" t="n">
        <v>9633</v>
      </c>
      <c r="B9631" t="s">
        <v>8</v>
      </c>
      <c r="C9631" s="1" t="n">
        <v>40256.66155092593</v>
      </c>
      <c r="D9631" t="s">
        <v>31634</v>
      </c>
      <c r="E9631" t="s">
        <v>1286</v>
      </c>
      <c r="F9631" t="s">
        <v>376</v>
      </c>
      <c r="G9631" t="s">
        <v>31635</v>
      </c>
      <c r="H9631" t="s">
        <v>31636</v>
      </c>
    </row>
    <row r="9632" spans="1:8">
      <c r="A9632" t="n">
        <v>9634</v>
      </c>
      <c r="B9632" t="s">
        <v>8</v>
      </c>
      <c r="C9632" s="1" t="n">
        <v>41489.72412037037</v>
      </c>
      <c r="D9632" t="s">
        <v>31637</v>
      </c>
      <c r="E9632" t="s">
        <v>17950</v>
      </c>
      <c r="F9632" t="s">
        <v>25</v>
      </c>
      <c r="G9632" t="s">
        <v>31638</v>
      </c>
      <c r="H9632" t="s">
        <v>31639</v>
      </c>
    </row>
    <row r="9633" spans="1:8">
      <c r="A9633" t="n">
        <v>9635</v>
      </c>
      <c r="B9633" t="s">
        <v>1</v>
      </c>
      <c r="C9633" s="1" t="n">
        <v>42207.72732638889</v>
      </c>
      <c r="D9633" t="s">
        <v>31640</v>
      </c>
      <c r="E9633" t="s">
        <v>31641</v>
      </c>
      <c r="F9633" t="s">
        <v>56</v>
      </c>
      <c r="G9633" t="s">
        <v>31642</v>
      </c>
      <c r="H9633" t="s">
        <v>31643</v>
      </c>
    </row>
    <row r="9634" spans="1:8">
      <c r="A9634" t="n">
        <v>9637</v>
      </c>
      <c r="B9634" t="s">
        <v>8</v>
      </c>
      <c r="C9634" s="1" t="n">
        <v>42432.74574074074</v>
      </c>
      <c r="D9634" t="s">
        <v>31644</v>
      </c>
      <c r="E9634" t="s">
        <v>31645</v>
      </c>
      <c r="F9634" t="s">
        <v>1264</v>
      </c>
      <c r="G9634" t="s">
        <v>31646</v>
      </c>
      <c r="H9634" t="s">
        <v>31647</v>
      </c>
    </row>
    <row r="9635" spans="1:8">
      <c r="A9635" t="n">
        <v>9638</v>
      </c>
      <c r="B9635" t="s">
        <v>8</v>
      </c>
      <c r="C9635" s="1" t="n">
        <v>42096.71059027778</v>
      </c>
      <c r="D9635" t="s">
        <v>31648</v>
      </c>
      <c r="E9635" t="s">
        <v>6629</v>
      </c>
      <c r="F9635" t="s">
        <v>25</v>
      </c>
      <c r="G9635" t="s">
        <v>31649</v>
      </c>
      <c r="H9635" t="s">
        <v>31650</v>
      </c>
    </row>
    <row r="9636" spans="1:8">
      <c r="A9636" t="n">
        <v>9639</v>
      </c>
      <c r="B9636" t="s">
        <v>8</v>
      </c>
      <c r="C9636" s="1" t="n">
        <v>41792.08491898148</v>
      </c>
      <c r="D9636" t="s">
        <v>31651</v>
      </c>
      <c r="E9636" t="s">
        <v>25</v>
      </c>
      <c r="F9636" t="s">
        <v>24479</v>
      </c>
      <c r="G9636" t="s">
        <v>31652</v>
      </c>
      <c r="H9636" t="s">
        <v>31653</v>
      </c>
    </row>
    <row r="9637" spans="1:8">
      <c r="A9637" t="n">
        <v>9640</v>
      </c>
      <c r="B9637" t="s">
        <v>8</v>
      </c>
      <c r="C9637" s="1" t="n">
        <v>42233.53195601852</v>
      </c>
      <c r="D9637" t="s">
        <v>31654</v>
      </c>
      <c r="E9637" t="s">
        <v>25241</v>
      </c>
      <c r="F9637" t="s">
        <v>7510</v>
      </c>
      <c r="G9637" t="s">
        <v>25242</v>
      </c>
      <c r="H9637" t="s">
        <v>31655</v>
      </c>
    </row>
    <row r="9638" spans="1:8">
      <c r="A9638" t="n">
        <v>9641</v>
      </c>
      <c r="B9638" t="s">
        <v>8</v>
      </c>
      <c r="C9638" s="1" t="n">
        <v>39752.75179398148</v>
      </c>
      <c r="D9638" t="s">
        <v>31656</v>
      </c>
      <c r="E9638" t="s">
        <v>56</v>
      </c>
      <c r="F9638" t="s">
        <v>56</v>
      </c>
      <c r="G9638" t="s">
        <v>31657</v>
      </c>
      <c r="H9638" t="s">
        <v>31658</v>
      </c>
    </row>
    <row r="9639" spans="1:8">
      <c r="A9639" t="n">
        <v>9642</v>
      </c>
      <c r="B9639" t="s">
        <v>8</v>
      </c>
      <c r="C9639" s="1" t="n">
        <v>39556.87261574074</v>
      </c>
      <c r="D9639" t="s">
        <v>31659</v>
      </c>
      <c r="E9639" t="s">
        <v>1684</v>
      </c>
      <c r="F9639" t="s">
        <v>1507</v>
      </c>
      <c r="G9639" t="s">
        <v>31660</v>
      </c>
      <c r="H9639" t="s">
        <v>31661</v>
      </c>
    </row>
    <row r="9640" spans="1:8">
      <c r="A9640" t="n">
        <v>9643</v>
      </c>
      <c r="B9640" t="s">
        <v>8</v>
      </c>
      <c r="C9640" s="1" t="n">
        <v>39583.57452546297</v>
      </c>
      <c r="D9640" t="s">
        <v>31662</v>
      </c>
      <c r="E9640" t="s">
        <v>926</v>
      </c>
      <c r="F9640" t="s">
        <v>20</v>
      </c>
      <c r="G9640" t="s">
        <v>31663</v>
      </c>
      <c r="H9640" t="s">
        <v>31664</v>
      </c>
    </row>
    <row r="9641" spans="1:8">
      <c r="A9641" t="n">
        <v>9644</v>
      </c>
      <c r="B9641" t="s">
        <v>8</v>
      </c>
      <c r="C9641" s="1" t="n">
        <v>39752.76648148148</v>
      </c>
      <c r="D9641" t="s">
        <v>31665</v>
      </c>
      <c r="E9641" t="s">
        <v>1822</v>
      </c>
      <c r="F9641" t="s">
        <v>25</v>
      </c>
      <c r="G9641" t="s">
        <v>31666</v>
      </c>
      <c r="H9641" t="s">
        <v>31667</v>
      </c>
    </row>
    <row r="9642" spans="1:8">
      <c r="A9642" t="n">
        <v>9645</v>
      </c>
      <c r="B9642" t="s">
        <v>8</v>
      </c>
      <c r="C9642" s="1" t="n">
        <v>42185.86730324074</v>
      </c>
      <c r="D9642" t="s">
        <v>31668</v>
      </c>
      <c r="E9642" t="s">
        <v>25</v>
      </c>
      <c r="F9642" t="s">
        <v>6747</v>
      </c>
      <c r="G9642" t="s">
        <v>31669</v>
      </c>
      <c r="H9642" t="s">
        <v>31670</v>
      </c>
    </row>
    <row r="9643" spans="1:8">
      <c r="A9643" t="n">
        <v>9646</v>
      </c>
      <c r="B9643" t="s">
        <v>8</v>
      </c>
      <c r="C9643" s="1" t="n">
        <v>42250.66810185185</v>
      </c>
      <c r="D9643" t="s">
        <v>31671</v>
      </c>
      <c r="E9643" t="s">
        <v>31672</v>
      </c>
      <c r="F9643" t="s">
        <v>387</v>
      </c>
      <c r="G9643" t="s">
        <v>31673</v>
      </c>
      <c r="H9643" t="s">
        <v>31674</v>
      </c>
    </row>
    <row r="9644" spans="1:8">
      <c r="A9644" t="n">
        <v>9647</v>
      </c>
      <c r="B9644" t="s">
        <v>8</v>
      </c>
      <c r="C9644" s="1" t="n">
        <v>42300.67986111111</v>
      </c>
      <c r="D9644" t="s">
        <v>31675</v>
      </c>
      <c r="E9644" t="s">
        <v>3168</v>
      </c>
      <c r="F9644" t="s">
        <v>31676</v>
      </c>
      <c r="G9644" t="s">
        <v>31677</v>
      </c>
      <c r="H9644" t="s">
        <v>31678</v>
      </c>
    </row>
    <row r="9645" spans="1:8">
      <c r="A9645" t="n">
        <v>9648</v>
      </c>
      <c r="B9645" t="s">
        <v>8</v>
      </c>
      <c r="C9645" s="1" t="n">
        <v>39768.7569212963</v>
      </c>
      <c r="D9645" t="s">
        <v>31679</v>
      </c>
      <c r="E9645" t="s">
        <v>15048</v>
      </c>
      <c r="F9645" t="s">
        <v>56</v>
      </c>
      <c r="G9645" t="s">
        <v>31680</v>
      </c>
      <c r="H9645" t="s">
        <v>31681</v>
      </c>
    </row>
    <row r="9646" spans="1:8">
      <c r="A9646" t="n">
        <v>9649</v>
      </c>
      <c r="B9646" t="s">
        <v>1</v>
      </c>
      <c r="C9646" s="1" t="n">
        <v>41720.04695601852</v>
      </c>
      <c r="D9646" t="s">
        <v>31682</v>
      </c>
      <c r="E9646" t="s">
        <v>4455</v>
      </c>
      <c r="F9646" t="s">
        <v>6203</v>
      </c>
      <c r="G9646" t="s">
        <v>8215</v>
      </c>
      <c r="H9646" t="s">
        <v>31683</v>
      </c>
    </row>
    <row r="9647" spans="1:8">
      <c r="A9647" t="n">
        <v>9650</v>
      </c>
      <c r="B9647" t="s">
        <v>8</v>
      </c>
      <c r="C9647" s="1" t="n">
        <v>41932.83076388889</v>
      </c>
      <c r="D9647" t="s">
        <v>31684</v>
      </c>
      <c r="E9647" t="s">
        <v>581</v>
      </c>
      <c r="F9647" t="s">
        <v>31685</v>
      </c>
      <c r="G9647" t="s">
        <v>31686</v>
      </c>
      <c r="H9647" t="s">
        <v>31687</v>
      </c>
    </row>
    <row r="9648" spans="1:8">
      <c r="A9648" t="n">
        <v>9651</v>
      </c>
      <c r="B9648" t="s">
        <v>8</v>
      </c>
      <c r="C9648" s="1" t="n">
        <v>39409.581875</v>
      </c>
      <c r="D9648" t="s">
        <v>31688</v>
      </c>
      <c r="E9648" t="s">
        <v>856</v>
      </c>
      <c r="G9648" t="s">
        <v>857</v>
      </c>
      <c r="H9648" t="s">
        <v>31689</v>
      </c>
    </row>
    <row r="9649" spans="1:8">
      <c r="A9649" t="n">
        <v>9652</v>
      </c>
      <c r="B9649" t="s">
        <v>1</v>
      </c>
      <c r="C9649" s="1" t="n">
        <v>42108.13746527778</v>
      </c>
      <c r="D9649" t="s">
        <v>31690</v>
      </c>
      <c r="E9649" t="s">
        <v>1144</v>
      </c>
      <c r="F9649" t="s">
        <v>497</v>
      </c>
      <c r="G9649" t="s">
        <v>7801</v>
      </c>
      <c r="H9649" t="s">
        <v>31691</v>
      </c>
    </row>
    <row r="9650" spans="1:8">
      <c r="A9650" t="n">
        <v>9653</v>
      </c>
      <c r="B9650" t="s">
        <v>8</v>
      </c>
      <c r="C9650" s="1" t="n">
        <v>40513.57305555556</v>
      </c>
      <c r="D9650" t="s">
        <v>31692</v>
      </c>
      <c r="E9650" t="s">
        <v>2000</v>
      </c>
      <c r="F9650" t="s">
        <v>21126</v>
      </c>
      <c r="G9650" t="s">
        <v>31693</v>
      </c>
      <c r="H9650" t="s">
        <v>31694</v>
      </c>
    </row>
    <row r="9651" spans="1:8">
      <c r="A9651" t="n">
        <v>9654</v>
      </c>
      <c r="B9651" t="s">
        <v>1</v>
      </c>
      <c r="C9651" s="1" t="n">
        <v>42080.84777777778</v>
      </c>
      <c r="D9651" t="s">
        <v>31695</v>
      </c>
      <c r="E9651" t="s">
        <v>1238</v>
      </c>
      <c r="F9651" t="s">
        <v>31696</v>
      </c>
      <c r="G9651" t="s">
        <v>31697</v>
      </c>
      <c r="H9651" t="s">
        <v>31698</v>
      </c>
    </row>
    <row r="9652" spans="1:8">
      <c r="A9652" t="n">
        <v>9655</v>
      </c>
      <c r="B9652" t="s">
        <v>8</v>
      </c>
      <c r="C9652" s="1" t="n">
        <v>41937.92621527778</v>
      </c>
      <c r="D9652" t="s">
        <v>31699</v>
      </c>
      <c r="E9652" t="s">
        <v>21119</v>
      </c>
      <c r="F9652" t="s">
        <v>555</v>
      </c>
      <c r="G9652" t="s">
        <v>16697</v>
      </c>
      <c r="H9652" t="s">
        <v>31700</v>
      </c>
    </row>
    <row r="9653" spans="1:8">
      <c r="A9653" t="n">
        <v>9656</v>
      </c>
      <c r="B9653" t="s">
        <v>8</v>
      </c>
      <c r="C9653" s="1" t="n">
        <v>42382.82199074074</v>
      </c>
      <c r="D9653" t="s">
        <v>31701</v>
      </c>
      <c r="E9653" t="s">
        <v>31702</v>
      </c>
      <c r="F9653" t="s">
        <v>555</v>
      </c>
      <c r="G9653" t="s">
        <v>31703</v>
      </c>
      <c r="H9653" t="s">
        <v>31704</v>
      </c>
    </row>
    <row r="9654" spans="1:8">
      <c r="A9654" t="n">
        <v>9657</v>
      </c>
      <c r="B9654" t="s">
        <v>1</v>
      </c>
      <c r="C9654" s="1" t="n">
        <v>42243.12131944444</v>
      </c>
      <c r="D9654" t="s">
        <v>31705</v>
      </c>
      <c r="E9654" t="s">
        <v>6747</v>
      </c>
      <c r="F9654" t="s">
        <v>31706</v>
      </c>
      <c r="G9654" t="s">
        <v>31707</v>
      </c>
      <c r="H9654" t="s">
        <v>31708</v>
      </c>
    </row>
    <row r="9655" spans="1:8">
      <c r="A9655" t="n">
        <v>9658</v>
      </c>
      <c r="B9655" t="s">
        <v>8</v>
      </c>
      <c r="C9655" s="1" t="n">
        <v>42267.69611111111</v>
      </c>
      <c r="D9655" t="s">
        <v>31709</v>
      </c>
      <c r="E9655" t="s">
        <v>1677</v>
      </c>
      <c r="F9655" t="s">
        <v>11100</v>
      </c>
      <c r="G9655" t="s">
        <v>31710</v>
      </c>
      <c r="H9655" t="s">
        <v>31711</v>
      </c>
    </row>
    <row r="9656" spans="1:8">
      <c r="A9656" t="n">
        <v>9659</v>
      </c>
      <c r="B9656" t="s">
        <v>8</v>
      </c>
      <c r="C9656" s="1" t="n">
        <v>40473.97732638889</v>
      </c>
      <c r="D9656" t="s">
        <v>31712</v>
      </c>
      <c r="E9656" t="s">
        <v>2864</v>
      </c>
      <c r="F9656" t="s">
        <v>56</v>
      </c>
      <c r="G9656" t="s">
        <v>31713</v>
      </c>
      <c r="H9656" t="s">
        <v>31714</v>
      </c>
    </row>
    <row r="9657" spans="1:8">
      <c r="A9657" t="n">
        <v>9660</v>
      </c>
      <c r="B9657" t="s">
        <v>8</v>
      </c>
      <c r="C9657" s="1" t="n">
        <v>41797.03780092593</v>
      </c>
      <c r="D9657" t="s">
        <v>31715</v>
      </c>
      <c r="E9657" t="s">
        <v>25</v>
      </c>
      <c r="F9657" t="s">
        <v>179</v>
      </c>
      <c r="G9657" t="s">
        <v>31716</v>
      </c>
      <c r="H9657" t="s">
        <v>31717</v>
      </c>
    </row>
    <row r="9658" spans="1:8">
      <c r="A9658" t="n">
        <v>9661</v>
      </c>
      <c r="B9658" t="s">
        <v>1</v>
      </c>
      <c r="C9658" s="1" t="n">
        <v>42208.62208333334</v>
      </c>
      <c r="D9658" t="s">
        <v>31718</v>
      </c>
      <c r="E9658" t="s">
        <v>2651</v>
      </c>
      <c r="F9658" t="s">
        <v>31719</v>
      </c>
      <c r="G9658" t="s">
        <v>31720</v>
      </c>
      <c r="H9658" t="s">
        <v>31721</v>
      </c>
    </row>
    <row r="9659" spans="1:8">
      <c r="A9659" t="n">
        <v>9662</v>
      </c>
      <c r="B9659" t="s">
        <v>8</v>
      </c>
      <c r="C9659" s="1" t="n">
        <v>39486.01408564814</v>
      </c>
      <c r="D9659" t="s">
        <v>31722</v>
      </c>
      <c r="E9659" t="s">
        <v>7518</v>
      </c>
      <c r="F9659" t="s">
        <v>31723</v>
      </c>
      <c r="G9659" t="s">
        <v>31724</v>
      </c>
      <c r="H9659" t="s">
        <v>31725</v>
      </c>
    </row>
    <row r="9660" spans="1:8">
      <c r="A9660" t="n">
        <v>9663</v>
      </c>
      <c r="B9660" t="s">
        <v>8</v>
      </c>
      <c r="C9660" s="1" t="n">
        <v>40569.26689814815</v>
      </c>
      <c r="D9660" t="s">
        <v>31726</v>
      </c>
      <c r="E9660" t="s">
        <v>1822</v>
      </c>
      <c r="F9660" t="s">
        <v>25</v>
      </c>
      <c r="G9660" t="s">
        <v>31727</v>
      </c>
      <c r="H9660" t="s">
        <v>31728</v>
      </c>
    </row>
    <row r="9661" spans="1:8">
      <c r="A9661" t="n">
        <v>9664</v>
      </c>
      <c r="B9661" t="s">
        <v>1</v>
      </c>
      <c r="C9661" s="1" t="n">
        <v>42215.81552083333</v>
      </c>
      <c r="D9661" t="s">
        <v>31729</v>
      </c>
      <c r="E9661" t="s">
        <v>2099</v>
      </c>
      <c r="F9661" t="s">
        <v>25</v>
      </c>
      <c r="G9661" t="s">
        <v>31730</v>
      </c>
      <c r="H9661" t="s">
        <v>31731</v>
      </c>
    </row>
    <row r="9662" spans="1:8">
      <c r="A9662" t="n">
        <v>9665</v>
      </c>
      <c r="B9662" t="s">
        <v>8</v>
      </c>
      <c r="C9662" s="1" t="n">
        <v>40870.56026620371</v>
      </c>
      <c r="D9662" t="s">
        <v>31732</v>
      </c>
      <c r="E9662" t="s">
        <v>4576</v>
      </c>
      <c r="F9662" t="s">
        <v>31733</v>
      </c>
      <c r="G9662" t="s">
        <v>31734</v>
      </c>
      <c r="H9662" t="s">
        <v>31735</v>
      </c>
    </row>
    <row r="9663" spans="1:8">
      <c r="A9663" t="n">
        <v>9666</v>
      </c>
      <c r="B9663" t="s">
        <v>8</v>
      </c>
      <c r="C9663" s="1" t="n">
        <v>42247.08967592593</v>
      </c>
      <c r="D9663" t="s">
        <v>31736</v>
      </c>
      <c r="E9663" t="s">
        <v>8859</v>
      </c>
      <c r="F9663" t="s">
        <v>8860</v>
      </c>
      <c r="G9663" t="s">
        <v>31737</v>
      </c>
      <c r="H9663" t="s">
        <v>31738</v>
      </c>
    </row>
    <row r="9664" spans="1:8">
      <c r="A9664" t="n">
        <v>9667</v>
      </c>
      <c r="B9664" t="s">
        <v>8</v>
      </c>
      <c r="C9664" s="1" t="n">
        <v>41884.5871875</v>
      </c>
      <c r="D9664" t="s">
        <v>31739</v>
      </c>
      <c r="E9664" t="s">
        <v>372</v>
      </c>
      <c r="F9664" t="s">
        <v>150</v>
      </c>
      <c r="G9664" t="s">
        <v>31740</v>
      </c>
      <c r="H9664" t="s">
        <v>31741</v>
      </c>
    </row>
    <row r="9665" spans="1:8">
      <c r="A9665" t="n">
        <v>9668</v>
      </c>
      <c r="B9665" t="s">
        <v>8</v>
      </c>
      <c r="C9665" s="1" t="n">
        <v>42107.90270833333</v>
      </c>
      <c r="D9665" t="s">
        <v>31742</v>
      </c>
      <c r="E9665" t="s">
        <v>30</v>
      </c>
      <c r="F9665" t="s">
        <v>323</v>
      </c>
      <c r="G9665" t="s">
        <v>31743</v>
      </c>
      <c r="H9665" t="s">
        <v>31744</v>
      </c>
    </row>
    <row r="9666" spans="1:8">
      <c r="A9666" t="n">
        <v>9669</v>
      </c>
      <c r="B9666" t="s">
        <v>8</v>
      </c>
      <c r="C9666" s="1" t="n">
        <v>39632.84642361111</v>
      </c>
      <c r="D9666" t="s">
        <v>31745</v>
      </c>
      <c r="E9666" t="s">
        <v>282</v>
      </c>
      <c r="F9666" t="s">
        <v>283</v>
      </c>
      <c r="G9666" t="s">
        <v>31746</v>
      </c>
      <c r="H9666" t="s">
        <v>31747</v>
      </c>
    </row>
    <row r="9667" spans="1:8">
      <c r="A9667" t="n">
        <v>9670</v>
      </c>
      <c r="B9667" t="s">
        <v>1</v>
      </c>
      <c r="C9667" s="1" t="n">
        <v>42233.11140046296</v>
      </c>
      <c r="D9667" t="s">
        <v>31748</v>
      </c>
      <c r="E9667" t="s">
        <v>9624</v>
      </c>
      <c r="F9667" t="s">
        <v>25</v>
      </c>
      <c r="G9667" t="s">
        <v>31749</v>
      </c>
      <c r="H9667" t="s">
        <v>31750</v>
      </c>
    </row>
    <row r="9668" spans="1:8">
      <c r="A9668" t="n">
        <v>9671</v>
      </c>
      <c r="B9668" t="s">
        <v>8</v>
      </c>
      <c r="C9668" s="1" t="n">
        <v>40472.87368055555</v>
      </c>
      <c r="D9668" t="s">
        <v>31751</v>
      </c>
      <c r="E9668" t="s">
        <v>5662</v>
      </c>
      <c r="F9668" t="s">
        <v>283</v>
      </c>
      <c r="G9668" t="s">
        <v>31752</v>
      </c>
      <c r="H9668" t="s">
        <v>31753</v>
      </c>
    </row>
    <row r="9669" spans="1:8">
      <c r="A9669" t="n">
        <v>9672</v>
      </c>
      <c r="B9669" t="s">
        <v>8</v>
      </c>
      <c r="C9669" s="1" t="n">
        <v>39758.10704861111</v>
      </c>
      <c r="D9669" t="s">
        <v>31754</v>
      </c>
      <c r="E9669" t="s">
        <v>56</v>
      </c>
      <c r="F9669" t="s">
        <v>56</v>
      </c>
      <c r="G9669" t="s">
        <v>31755</v>
      </c>
      <c r="H9669" t="s">
        <v>31756</v>
      </c>
    </row>
    <row r="9670" spans="1:8">
      <c r="A9670" t="n">
        <v>9673</v>
      </c>
      <c r="B9670" t="s">
        <v>8</v>
      </c>
      <c r="C9670" s="1" t="n">
        <v>41811.58609953704</v>
      </c>
      <c r="D9670" t="s">
        <v>31757</v>
      </c>
      <c r="E9670" t="s">
        <v>8557</v>
      </c>
      <c r="F9670" t="s">
        <v>25</v>
      </c>
      <c r="G9670" t="s">
        <v>31758</v>
      </c>
      <c r="H9670" t="s">
        <v>31759</v>
      </c>
    </row>
    <row r="9671" spans="1:8">
      <c r="A9671" t="n">
        <v>9674</v>
      </c>
      <c r="B9671" t="s">
        <v>8</v>
      </c>
      <c r="C9671" s="1" t="n">
        <v>42314.88730324074</v>
      </c>
      <c r="D9671" t="s">
        <v>31760</v>
      </c>
      <c r="E9671" t="s">
        <v>14982</v>
      </c>
      <c r="F9671" t="s">
        <v>2226</v>
      </c>
      <c r="G9671" t="s">
        <v>31761</v>
      </c>
      <c r="H9671" t="s">
        <v>31762</v>
      </c>
    </row>
    <row r="9672" spans="1:8">
      <c r="A9672" t="n">
        <v>9675</v>
      </c>
      <c r="B9672" t="s">
        <v>1</v>
      </c>
      <c r="C9672" s="1" t="n">
        <v>42248.69459490741</v>
      </c>
      <c r="D9672" t="s">
        <v>31763</v>
      </c>
      <c r="E9672" t="s">
        <v>348</v>
      </c>
      <c r="F9672" t="s">
        <v>25</v>
      </c>
      <c r="G9672" t="s">
        <v>31764</v>
      </c>
      <c r="H9672" t="s">
        <v>31765</v>
      </c>
    </row>
    <row r="9673" spans="1:8">
      <c r="A9673" t="n">
        <v>9676</v>
      </c>
      <c r="B9673" t="s">
        <v>8</v>
      </c>
      <c r="C9673" s="1" t="n">
        <v>42338.69940972222</v>
      </c>
      <c r="D9673" t="s">
        <v>31766</v>
      </c>
      <c r="E9673" t="s">
        <v>31767</v>
      </c>
      <c r="F9673" t="s">
        <v>555</v>
      </c>
      <c r="G9673" t="s">
        <v>31768</v>
      </c>
      <c r="H9673" t="s">
        <v>31769</v>
      </c>
    </row>
    <row r="9674" spans="1:8">
      <c r="A9674" t="n">
        <v>9677</v>
      </c>
      <c r="B9674" t="s">
        <v>1</v>
      </c>
      <c r="C9674" s="1" t="n">
        <v>41990.57788194445</v>
      </c>
      <c r="D9674" t="s">
        <v>31770</v>
      </c>
      <c r="E9674" t="s">
        <v>10059</v>
      </c>
      <c r="F9674" t="s">
        <v>25</v>
      </c>
      <c r="G9674" t="s">
        <v>10060</v>
      </c>
      <c r="H9674" t="s">
        <v>31771</v>
      </c>
    </row>
    <row r="9675" spans="1:8">
      <c r="A9675" t="n">
        <v>9678</v>
      </c>
      <c r="B9675" t="s">
        <v>8</v>
      </c>
      <c r="C9675" s="1" t="n">
        <v>41848.04976851852</v>
      </c>
      <c r="D9675" t="s">
        <v>31772</v>
      </c>
      <c r="E9675" t="s">
        <v>372</v>
      </c>
      <c r="F9675" t="s">
        <v>150</v>
      </c>
      <c r="G9675" t="s">
        <v>31773</v>
      </c>
      <c r="H9675" t="s">
        <v>31774</v>
      </c>
    </row>
    <row r="9676" spans="1:8">
      <c r="A9676" t="n">
        <v>9679</v>
      </c>
      <c r="B9676" t="s">
        <v>1</v>
      </c>
      <c r="C9676" s="1" t="n">
        <v>42158.77207175926</v>
      </c>
      <c r="D9676" t="s">
        <v>31775</v>
      </c>
      <c r="E9676" t="s">
        <v>24</v>
      </c>
      <c r="F9676" t="s">
        <v>25</v>
      </c>
      <c r="G9676" t="s">
        <v>31776</v>
      </c>
      <c r="H9676" t="s">
        <v>31777</v>
      </c>
    </row>
    <row r="9677" spans="1:8">
      <c r="A9677" t="n">
        <v>9680</v>
      </c>
      <c r="B9677" t="s">
        <v>8</v>
      </c>
      <c r="C9677" s="1" t="n">
        <v>42287.69678240741</v>
      </c>
      <c r="D9677" t="s">
        <v>31778</v>
      </c>
      <c r="E9677">
        <f>?utf-8?q?Uber_DC_Community_Team?= &lt;supportdc@uber.com&gt;</f>
        <v/>
      </c>
      <c r="F9677" t="s">
        <v>56</v>
      </c>
      <c r="G9677" t="s">
        <v>31779</v>
      </c>
      <c r="H9677" t="s">
        <v>31780</v>
      </c>
    </row>
    <row r="9678" spans="1:8">
      <c r="A9678" t="n">
        <v>9681</v>
      </c>
      <c r="B9678" t="s">
        <v>8</v>
      </c>
      <c r="C9678" s="1" t="n">
        <v>42197.98439814815</v>
      </c>
      <c r="D9678" t="s">
        <v>31781</v>
      </c>
      <c r="E9678" t="s">
        <v>31782</v>
      </c>
      <c r="F9678" t="s">
        <v>56</v>
      </c>
      <c r="G9678" t="s">
        <v>31783</v>
      </c>
      <c r="H9678" t="s">
        <v>31784</v>
      </c>
    </row>
    <row r="9679" spans="1:8">
      <c r="A9679" t="n">
        <v>9682</v>
      </c>
      <c r="B9679" t="s">
        <v>8</v>
      </c>
      <c r="C9679" s="1" t="n">
        <v>41453.02670138889</v>
      </c>
      <c r="D9679" t="s">
        <v>31785</v>
      </c>
      <c r="E9679" t="s">
        <v>4532</v>
      </c>
      <c r="F9679" t="s">
        <v>25</v>
      </c>
      <c r="G9679" t="s">
        <v>31786</v>
      </c>
      <c r="H9679" t="s">
        <v>31787</v>
      </c>
    </row>
    <row r="9680" spans="1:8">
      <c r="A9680" t="n">
        <v>9683</v>
      </c>
      <c r="B9680" t="s">
        <v>8</v>
      </c>
      <c r="C9680" s="1" t="n">
        <v>41862.58230324074</v>
      </c>
      <c r="D9680" t="s">
        <v>31788</v>
      </c>
      <c r="E9680" t="s">
        <v>31789</v>
      </c>
      <c r="F9680" t="s">
        <v>6854</v>
      </c>
      <c r="G9680">
        <f>?UTF-8?B?RmluYWwgd2VlayBmb3IgVHJlYXQgUmVjZWlwdA==?=</f>
        <v/>
      </c>
      <c r="H9680" t="s">
        <v>31790</v>
      </c>
    </row>
    <row r="9681" spans="1:8">
      <c r="A9681" t="n">
        <v>9684</v>
      </c>
      <c r="B9681" t="s">
        <v>1</v>
      </c>
      <c r="C9681" s="1" t="n">
        <v>42419.9877662037</v>
      </c>
      <c r="D9681" t="s">
        <v>31791</v>
      </c>
      <c r="E9681" t="s">
        <v>39</v>
      </c>
      <c r="F9681" t="s">
        <v>39</v>
      </c>
      <c r="G9681" t="s">
        <v>31792</v>
      </c>
      <c r="H9681" t="s">
        <v>31793</v>
      </c>
    </row>
    <row r="9682" spans="1:8">
      <c r="A9682" t="n">
        <v>9685</v>
      </c>
      <c r="B9682" t="s">
        <v>8</v>
      </c>
      <c r="C9682" s="1" t="n">
        <v>42011.83365740741</v>
      </c>
      <c r="D9682" t="s">
        <v>31794</v>
      </c>
      <c r="E9682" t="s">
        <v>25</v>
      </c>
      <c r="F9682" t="s">
        <v>31795</v>
      </c>
      <c r="G9682" t="s">
        <v>31796</v>
      </c>
      <c r="H9682" t="s">
        <v>31797</v>
      </c>
    </row>
    <row r="9683" spans="1:8">
      <c r="A9683" t="n">
        <v>9686</v>
      </c>
      <c r="B9683" t="s">
        <v>8</v>
      </c>
      <c r="C9683" s="1" t="n">
        <v>42184.92784722222</v>
      </c>
      <c r="D9683" t="s">
        <v>31798</v>
      </c>
      <c r="E9683" t="s">
        <v>9199</v>
      </c>
      <c r="F9683" t="s">
        <v>16073</v>
      </c>
      <c r="G9683" t="s">
        <v>31799</v>
      </c>
      <c r="H9683" t="s">
        <v>31800</v>
      </c>
    </row>
    <row r="9684" spans="1:8">
      <c r="A9684" t="n">
        <v>9687</v>
      </c>
      <c r="B9684" t="s">
        <v>8</v>
      </c>
      <c r="C9684" s="1" t="n">
        <v>42357.73623842592</v>
      </c>
      <c r="D9684" t="s">
        <v>31801</v>
      </c>
      <c r="E9684" t="s">
        <v>9613</v>
      </c>
      <c r="F9684" t="s">
        <v>56</v>
      </c>
      <c r="G9684" t="s">
        <v>31802</v>
      </c>
      <c r="H9684" t="s">
        <v>31803</v>
      </c>
    </row>
    <row r="9685" spans="1:8">
      <c r="A9685" t="n">
        <v>9688</v>
      </c>
      <c r="B9685" t="s">
        <v>1</v>
      </c>
      <c r="C9685" s="1" t="n">
        <v>42245.71549768518</v>
      </c>
      <c r="D9685" t="s">
        <v>31804</v>
      </c>
      <c r="E9685" t="s">
        <v>497</v>
      </c>
      <c r="F9685" t="s">
        <v>394</v>
      </c>
      <c r="G9685" t="s">
        <v>31805</v>
      </c>
      <c r="H9685" t="s">
        <v>31806</v>
      </c>
    </row>
    <row r="9686" spans="1:8">
      <c r="A9686" t="n">
        <v>9689</v>
      </c>
      <c r="B9686" t="s">
        <v>8</v>
      </c>
      <c r="C9686" s="1" t="n">
        <v>42417.10285879629</v>
      </c>
      <c r="D9686" t="s">
        <v>31807</v>
      </c>
      <c r="E9686" t="s">
        <v>8743</v>
      </c>
      <c r="F9686" t="s">
        <v>56</v>
      </c>
      <c r="G9686" t="s">
        <v>31808</v>
      </c>
      <c r="H9686" t="s">
        <v>31809</v>
      </c>
    </row>
    <row r="9687" spans="1:8">
      <c r="A9687" t="n">
        <v>9690</v>
      </c>
      <c r="B9687" t="s">
        <v>8</v>
      </c>
      <c r="C9687" s="1" t="n">
        <v>41943.85546296297</v>
      </c>
      <c r="D9687" t="s">
        <v>31810</v>
      </c>
      <c r="E9687" t="s">
        <v>31811</v>
      </c>
      <c r="F9687" t="s">
        <v>555</v>
      </c>
      <c r="G9687" t="s">
        <v>31812</v>
      </c>
      <c r="H9687" t="s">
        <v>31813</v>
      </c>
    </row>
    <row r="9688" spans="1:8">
      <c r="A9688" t="n">
        <v>9691</v>
      </c>
      <c r="B9688" t="s">
        <v>1</v>
      </c>
      <c r="C9688" s="1" t="n">
        <v>42306.9183912037</v>
      </c>
      <c r="D9688" t="s">
        <v>31814</v>
      </c>
      <c r="E9688" t="s">
        <v>2651</v>
      </c>
      <c r="F9688" t="s">
        <v>25</v>
      </c>
      <c r="G9688" t="s">
        <v>31815</v>
      </c>
      <c r="H9688" t="s">
        <v>31816</v>
      </c>
    </row>
    <row r="9689" spans="1:8">
      <c r="A9689" t="n">
        <v>9692</v>
      </c>
      <c r="B9689" t="s">
        <v>8</v>
      </c>
      <c r="C9689" s="1" t="n">
        <v>42376.84732638889</v>
      </c>
      <c r="D9689" t="s">
        <v>31817</v>
      </c>
      <c r="E9689" t="s">
        <v>8251</v>
      </c>
      <c r="F9689" t="s">
        <v>6763</v>
      </c>
      <c r="G9689" t="s">
        <v>31818</v>
      </c>
      <c r="H9689" t="s">
        <v>31819</v>
      </c>
    </row>
    <row r="9690" spans="1:8">
      <c r="A9690" t="n">
        <v>9693</v>
      </c>
      <c r="B9690" t="s">
        <v>8</v>
      </c>
      <c r="C9690" s="1" t="n">
        <v>42084.84150462963</v>
      </c>
      <c r="D9690" t="s">
        <v>31820</v>
      </c>
      <c r="E9690" t="s">
        <v>25</v>
      </c>
      <c r="F9690" t="s">
        <v>16935</v>
      </c>
      <c r="G9690" t="s">
        <v>31821</v>
      </c>
      <c r="H9690" t="s">
        <v>31822</v>
      </c>
    </row>
    <row r="9691" spans="1:8">
      <c r="A9691" t="n">
        <v>9694</v>
      </c>
      <c r="B9691" t="s">
        <v>1</v>
      </c>
      <c r="C9691" s="1" t="n">
        <v>42365.55510416667</v>
      </c>
      <c r="D9691" t="s">
        <v>31823</v>
      </c>
      <c r="E9691" t="s">
        <v>12032</v>
      </c>
      <c r="F9691" t="s">
        <v>56</v>
      </c>
      <c r="G9691" t="s">
        <v>31824</v>
      </c>
      <c r="H9691" t="s">
        <v>31825</v>
      </c>
    </row>
    <row r="9692" spans="1:8">
      <c r="A9692" t="n">
        <v>9695</v>
      </c>
      <c r="B9692" t="s">
        <v>8</v>
      </c>
      <c r="C9692" s="1" t="n">
        <v>42038.14423611111</v>
      </c>
      <c r="D9692" t="s">
        <v>31826</v>
      </c>
      <c r="E9692" t="s">
        <v>266</v>
      </c>
      <c r="F9692" t="s">
        <v>25</v>
      </c>
      <c r="G9692" t="s">
        <v>31827</v>
      </c>
      <c r="H9692" t="s">
        <v>31828</v>
      </c>
    </row>
    <row r="9693" spans="1:8">
      <c r="A9693" t="n">
        <v>9696</v>
      </c>
      <c r="B9693" t="s">
        <v>8</v>
      </c>
      <c r="C9693" s="1" t="n">
        <v>42006.82322916666</v>
      </c>
      <c r="D9693" t="s">
        <v>31829</v>
      </c>
      <c r="E9693" t="s">
        <v>111</v>
      </c>
      <c r="F9693" t="s">
        <v>52</v>
      </c>
      <c r="G9693" t="s">
        <v>31830</v>
      </c>
      <c r="H9693" t="s">
        <v>31831</v>
      </c>
    </row>
    <row r="9694" spans="1:8">
      <c r="A9694" t="n">
        <v>9697</v>
      </c>
      <c r="B9694" t="s">
        <v>1</v>
      </c>
      <c r="C9694" s="1" t="n">
        <v>42366.72084490741</v>
      </c>
      <c r="D9694" t="s">
        <v>31832</v>
      </c>
      <c r="E9694" t="s">
        <v>8382</v>
      </c>
      <c r="F9694" t="s">
        <v>146</v>
      </c>
      <c r="G9694" t="s">
        <v>12816</v>
      </c>
      <c r="H9694" t="s">
        <v>31833</v>
      </c>
    </row>
    <row r="9695" spans="1:8">
      <c r="A9695" t="n">
        <v>9698</v>
      </c>
      <c r="B9695" t="s">
        <v>8</v>
      </c>
      <c r="C9695" s="1" t="n">
        <v>42351.03265046296</v>
      </c>
      <c r="D9695" t="s">
        <v>31834</v>
      </c>
      <c r="E9695" t="s">
        <v>11481</v>
      </c>
      <c r="F9695" t="s">
        <v>31835</v>
      </c>
      <c r="G9695" t="s">
        <v>31836</v>
      </c>
      <c r="H9695" t="s">
        <v>31837</v>
      </c>
    </row>
    <row r="9696" spans="1:8">
      <c r="A9696" t="n">
        <v>9699</v>
      </c>
      <c r="B9696" t="s">
        <v>8</v>
      </c>
      <c r="C9696" s="1" t="n">
        <v>40408.55282407408</v>
      </c>
      <c r="D9696" t="s">
        <v>31838</v>
      </c>
      <c r="E9696" t="s">
        <v>2000</v>
      </c>
      <c r="F9696" t="s">
        <v>3712</v>
      </c>
      <c r="G9696" t="s">
        <v>31839</v>
      </c>
      <c r="H9696" t="s">
        <v>31840</v>
      </c>
    </row>
    <row r="9697" spans="1:8">
      <c r="A9697" t="n">
        <v>9700</v>
      </c>
      <c r="B9697" t="s">
        <v>8</v>
      </c>
      <c r="C9697" s="1" t="n">
        <v>40857.09606481482</v>
      </c>
      <c r="D9697" t="s">
        <v>31841</v>
      </c>
      <c r="E9697" t="s">
        <v>13103</v>
      </c>
      <c r="F9697" t="s">
        <v>25</v>
      </c>
      <c r="G9697" t="s">
        <v>13104</v>
      </c>
      <c r="H9697" t="s">
        <v>31842</v>
      </c>
    </row>
    <row r="9698" spans="1:8">
      <c r="A9698" t="n">
        <v>9701</v>
      </c>
      <c r="B9698" t="s">
        <v>8</v>
      </c>
      <c r="C9698" s="1" t="n">
        <v>39640.9417824074</v>
      </c>
      <c r="D9698" t="s">
        <v>31843</v>
      </c>
      <c r="E9698" t="s">
        <v>24311</v>
      </c>
      <c r="F9698" t="s">
        <v>31844</v>
      </c>
      <c r="G9698" t="s">
        <v>31845</v>
      </c>
      <c r="H9698" t="s">
        <v>31846</v>
      </c>
    </row>
    <row r="9699" spans="1:8">
      <c r="A9699" t="n">
        <v>9702</v>
      </c>
      <c r="B9699" t="s">
        <v>8</v>
      </c>
      <c r="C9699" s="1" t="n">
        <v>42047.0640162037</v>
      </c>
      <c r="D9699" t="s">
        <v>31847</v>
      </c>
      <c r="E9699" t="s">
        <v>19809</v>
      </c>
      <c r="F9699" t="s">
        <v>31848</v>
      </c>
      <c r="G9699" t="s">
        <v>31849</v>
      </c>
      <c r="H9699" t="s">
        <v>31850</v>
      </c>
    </row>
    <row r="9700" spans="1:8">
      <c r="A9700" t="n">
        <v>9703</v>
      </c>
      <c r="B9700" t="s">
        <v>8</v>
      </c>
      <c r="C9700" s="1" t="n">
        <v>42273.815</v>
      </c>
      <c r="D9700" t="s">
        <v>31851</v>
      </c>
      <c r="E9700" t="s">
        <v>13522</v>
      </c>
      <c r="F9700" t="s">
        <v>8960</v>
      </c>
      <c r="G9700" t="s">
        <v>31852</v>
      </c>
      <c r="H9700" t="s">
        <v>31853</v>
      </c>
    </row>
    <row r="9701" spans="1:8">
      <c r="A9701" t="n">
        <v>9704</v>
      </c>
      <c r="B9701" t="s">
        <v>8</v>
      </c>
      <c r="C9701" s="1" t="n">
        <v>42338.91342592592</v>
      </c>
      <c r="D9701" t="s">
        <v>31854</v>
      </c>
      <c r="E9701" t="s">
        <v>581</v>
      </c>
      <c r="F9701" t="s">
        <v>31855</v>
      </c>
      <c r="G9701" t="s">
        <v>31856</v>
      </c>
      <c r="H9701" t="s">
        <v>31857</v>
      </c>
    </row>
    <row r="9702" spans="1:8">
      <c r="A9702" t="n">
        <v>9705</v>
      </c>
      <c r="B9702" t="s">
        <v>8</v>
      </c>
      <c r="C9702" s="1" t="n">
        <v>39685.16626157407</v>
      </c>
      <c r="D9702" t="s">
        <v>31858</v>
      </c>
      <c r="E9702" t="s">
        <v>13797</v>
      </c>
      <c r="F9702" t="s">
        <v>31859</v>
      </c>
      <c r="G9702" t="s">
        <v>31860</v>
      </c>
      <c r="H9702" t="s">
        <v>31861</v>
      </c>
    </row>
    <row r="9703" spans="1:8">
      <c r="A9703" t="n">
        <v>9706</v>
      </c>
      <c r="B9703" t="s">
        <v>1</v>
      </c>
      <c r="C9703" s="1" t="n">
        <v>42176.5752662037</v>
      </c>
      <c r="D9703" t="s">
        <v>31862</v>
      </c>
      <c r="E9703" t="s">
        <v>394</v>
      </c>
      <c r="F9703" t="s">
        <v>146</v>
      </c>
      <c r="G9703" t="s">
        <v>29297</v>
      </c>
      <c r="H9703" t="s">
        <v>31863</v>
      </c>
    </row>
    <row r="9704" spans="1:8">
      <c r="A9704" t="n">
        <v>9707</v>
      </c>
      <c r="B9704" t="s">
        <v>8</v>
      </c>
      <c r="C9704" s="1" t="n">
        <v>42087.70239583333</v>
      </c>
      <c r="D9704" t="s">
        <v>31864</v>
      </c>
      <c r="E9704" t="s">
        <v>323</v>
      </c>
      <c r="F9704" t="s">
        <v>270</v>
      </c>
      <c r="G9704" t="s">
        <v>31743</v>
      </c>
      <c r="H9704" t="s">
        <v>31865</v>
      </c>
    </row>
    <row r="9705" spans="1:8">
      <c r="A9705" t="n">
        <v>9708</v>
      </c>
      <c r="B9705" t="s">
        <v>8</v>
      </c>
      <c r="C9705" s="1" t="n">
        <v>42270.65883101852</v>
      </c>
      <c r="D9705" t="s">
        <v>31866</v>
      </c>
      <c r="E9705" t="s">
        <v>3168</v>
      </c>
      <c r="F9705" t="s">
        <v>31867</v>
      </c>
      <c r="G9705" t="s">
        <v>31868</v>
      </c>
      <c r="H9705" t="s">
        <v>31869</v>
      </c>
    </row>
    <row r="9706" spans="1:8">
      <c r="A9706" t="n">
        <v>9709</v>
      </c>
      <c r="B9706" t="s">
        <v>1</v>
      </c>
      <c r="C9706" s="1" t="n">
        <v>42297.09240740741</v>
      </c>
      <c r="D9706" t="s">
        <v>31870</v>
      </c>
      <c r="E9706" t="s">
        <v>24</v>
      </c>
      <c r="F9706" t="s">
        <v>25</v>
      </c>
      <c r="G9706" t="s">
        <v>31871</v>
      </c>
      <c r="H9706" t="s">
        <v>31872</v>
      </c>
    </row>
    <row r="9707" spans="1:8">
      <c r="A9707" t="n">
        <v>9710</v>
      </c>
      <c r="B9707" t="s">
        <v>8</v>
      </c>
      <c r="C9707" s="1" t="n">
        <v>39632.84491898148</v>
      </c>
      <c r="D9707" t="s">
        <v>31873</v>
      </c>
      <c r="E9707" t="s">
        <v>7518</v>
      </c>
      <c r="F9707" t="s">
        <v>15261</v>
      </c>
      <c r="G9707" t="s">
        <v>31874</v>
      </c>
      <c r="H9707" t="s">
        <v>31875</v>
      </c>
    </row>
    <row r="9708" spans="1:8">
      <c r="A9708" t="n">
        <v>9711</v>
      </c>
      <c r="B9708" t="s">
        <v>8</v>
      </c>
      <c r="C9708" s="1" t="n">
        <v>40249.65146990741</v>
      </c>
      <c r="D9708" t="s">
        <v>31876</v>
      </c>
      <c r="E9708" t="s">
        <v>2467</v>
      </c>
      <c r="F9708" t="s">
        <v>283</v>
      </c>
      <c r="G9708" t="s">
        <v>31877</v>
      </c>
      <c r="H9708" t="s">
        <v>31878</v>
      </c>
    </row>
    <row r="9709" spans="1:8">
      <c r="A9709" t="n">
        <v>9712</v>
      </c>
      <c r="B9709" t="s">
        <v>8</v>
      </c>
      <c r="C9709" s="1" t="n">
        <v>42390.75078703704</v>
      </c>
      <c r="D9709" t="s">
        <v>31879</v>
      </c>
      <c r="E9709" t="s">
        <v>18910</v>
      </c>
      <c r="F9709" t="s">
        <v>25</v>
      </c>
      <c r="G9709" t="s">
        <v>31880</v>
      </c>
      <c r="H9709" t="s">
        <v>31881</v>
      </c>
    </row>
    <row r="9710" spans="1:8">
      <c r="A9710" t="n">
        <v>9713</v>
      </c>
      <c r="B9710" t="s">
        <v>8</v>
      </c>
      <c r="C9710" s="1" t="n">
        <v>41627.61398148148</v>
      </c>
      <c r="D9710" t="s">
        <v>31882</v>
      </c>
      <c r="E9710" t="s">
        <v>14047</v>
      </c>
      <c r="F9710" t="s">
        <v>31883</v>
      </c>
      <c r="G9710" t="s">
        <v>31884</v>
      </c>
      <c r="H9710" t="s">
        <v>31885</v>
      </c>
    </row>
    <row r="9711" spans="1:8">
      <c r="A9711" t="n">
        <v>9714</v>
      </c>
      <c r="B9711" t="s">
        <v>8</v>
      </c>
      <c r="C9711" s="1" t="n">
        <v>42315.695625</v>
      </c>
      <c r="D9711" t="s">
        <v>31886</v>
      </c>
      <c r="E9711" t="s">
        <v>25</v>
      </c>
      <c r="F9711" t="s">
        <v>31887</v>
      </c>
      <c r="G9711" t="s">
        <v>31888</v>
      </c>
      <c r="H9711" t="s">
        <v>31889</v>
      </c>
    </row>
    <row r="9712" spans="1:8">
      <c r="A9712" t="n">
        <v>9715</v>
      </c>
      <c r="B9712" t="s">
        <v>8</v>
      </c>
      <c r="C9712" s="1" t="n">
        <v>42387.93784722222</v>
      </c>
      <c r="D9712" t="s">
        <v>31890</v>
      </c>
      <c r="E9712" t="s">
        <v>13998</v>
      </c>
      <c r="F9712" t="s">
        <v>25</v>
      </c>
      <c r="G9712" t="s">
        <v>13999</v>
      </c>
      <c r="H9712" t="s">
        <v>31891</v>
      </c>
    </row>
    <row r="9713" spans="1:8">
      <c r="A9713" t="n">
        <v>9716</v>
      </c>
      <c r="B9713" t="s">
        <v>8</v>
      </c>
      <c r="C9713" s="1" t="n">
        <v>39418.85217592592</v>
      </c>
      <c r="D9713" t="s">
        <v>31892</v>
      </c>
      <c r="E9713" t="s">
        <v>1891</v>
      </c>
      <c r="F9713" t="s">
        <v>31893</v>
      </c>
      <c r="G9713" t="s">
        <v>31894</v>
      </c>
      <c r="H9713" t="s">
        <v>31895</v>
      </c>
    </row>
    <row r="9714" spans="1:8">
      <c r="A9714" t="n">
        <v>9717</v>
      </c>
      <c r="B9714" t="s">
        <v>8</v>
      </c>
      <c r="C9714" s="1" t="n">
        <v>42211.8785300926</v>
      </c>
      <c r="D9714" t="s">
        <v>31896</v>
      </c>
      <c r="E9714" t="s">
        <v>31897</v>
      </c>
      <c r="F9714" t="s">
        <v>25</v>
      </c>
      <c r="G9714" t="s">
        <v>17940</v>
      </c>
      <c r="H9714" t="s">
        <v>31898</v>
      </c>
    </row>
    <row r="9715" spans="1:8">
      <c r="A9715" t="n">
        <v>9718</v>
      </c>
      <c r="B9715" t="s">
        <v>8</v>
      </c>
      <c r="C9715" s="1" t="n">
        <v>41930.55516203704</v>
      </c>
      <c r="D9715" t="s">
        <v>31899</v>
      </c>
      <c r="E9715" t="s">
        <v>25</v>
      </c>
      <c r="F9715" t="s">
        <v>179</v>
      </c>
      <c r="G9715" t="s">
        <v>31900</v>
      </c>
      <c r="H9715" t="s">
        <v>31901</v>
      </c>
    </row>
    <row r="9716" spans="1:8">
      <c r="A9716" t="n">
        <v>9719</v>
      </c>
      <c r="B9716" t="s">
        <v>8</v>
      </c>
      <c r="C9716" s="1" t="n">
        <v>42107.90828703704</v>
      </c>
      <c r="D9716" t="s">
        <v>31902</v>
      </c>
      <c r="E9716" t="s">
        <v>6755</v>
      </c>
      <c r="F9716" t="s">
        <v>31903</v>
      </c>
      <c r="G9716" t="s">
        <v>31904</v>
      </c>
      <c r="H9716" t="s">
        <v>31905</v>
      </c>
    </row>
    <row r="9717" spans="1:8">
      <c r="A9717" t="n">
        <v>9720</v>
      </c>
      <c r="B9717" t="s">
        <v>8</v>
      </c>
      <c r="C9717" s="1" t="n">
        <v>42268.96032407408</v>
      </c>
      <c r="D9717" t="s">
        <v>31906</v>
      </c>
      <c r="E9717" t="s">
        <v>23633</v>
      </c>
      <c r="F9717" t="s">
        <v>25</v>
      </c>
      <c r="G9717" t="s">
        <v>31907</v>
      </c>
      <c r="H9717" t="s">
        <v>31908</v>
      </c>
    </row>
    <row r="9718" spans="1:8">
      <c r="A9718" t="n">
        <v>9721</v>
      </c>
      <c r="B9718" t="s">
        <v>8</v>
      </c>
      <c r="C9718" s="1" t="n">
        <v>42342.62506944445</v>
      </c>
      <c r="D9718" t="s">
        <v>31909</v>
      </c>
      <c r="E9718" t="s">
        <v>6259</v>
      </c>
      <c r="F9718" t="s">
        <v>10789</v>
      </c>
      <c r="G9718" t="s">
        <v>31910</v>
      </c>
      <c r="H9718" t="s">
        <v>31911</v>
      </c>
    </row>
    <row r="9719" spans="1:8">
      <c r="A9719" t="n">
        <v>9722</v>
      </c>
      <c r="B9719" t="s">
        <v>8</v>
      </c>
      <c r="C9719" s="1" t="n">
        <v>42194.5684837963</v>
      </c>
      <c r="D9719" t="s">
        <v>31912</v>
      </c>
      <c r="E9719" t="s">
        <v>31913</v>
      </c>
      <c r="F9719" t="s">
        <v>100</v>
      </c>
      <c r="G9719" t="s">
        <v>31914</v>
      </c>
      <c r="H9719" t="s">
        <v>31915</v>
      </c>
    </row>
    <row r="9720" spans="1:8">
      <c r="A9720" t="n">
        <v>9723</v>
      </c>
      <c r="B9720" t="s">
        <v>8</v>
      </c>
      <c r="C9720" s="1" t="n">
        <v>41691.11605324074</v>
      </c>
      <c r="D9720" t="s">
        <v>31916</v>
      </c>
      <c r="E9720" t="s">
        <v>25</v>
      </c>
      <c r="F9720" t="s">
        <v>4536</v>
      </c>
      <c r="G9720" t="s">
        <v>31917</v>
      </c>
      <c r="H9720" t="s">
        <v>31918</v>
      </c>
    </row>
    <row r="9721" spans="1:8">
      <c r="A9721" t="n">
        <v>9724</v>
      </c>
      <c r="B9721" t="s">
        <v>8</v>
      </c>
      <c r="C9721" s="1" t="n">
        <v>41794.89513888889</v>
      </c>
      <c r="D9721" t="s">
        <v>31919</v>
      </c>
      <c r="E9721" t="s">
        <v>179</v>
      </c>
      <c r="F9721" t="s">
        <v>25</v>
      </c>
      <c r="G9721" t="s">
        <v>31920</v>
      </c>
      <c r="H9721" t="s">
        <v>31921</v>
      </c>
    </row>
    <row r="9722" spans="1:8">
      <c r="A9722" t="n">
        <v>9725</v>
      </c>
      <c r="B9722" t="s">
        <v>8</v>
      </c>
      <c r="C9722" s="1" t="n">
        <v>42054.72905092593</v>
      </c>
      <c r="D9722" t="s">
        <v>31922</v>
      </c>
      <c r="E9722" t="s">
        <v>25</v>
      </c>
      <c r="F9722" t="s">
        <v>48</v>
      </c>
      <c r="G9722" t="s">
        <v>31923</v>
      </c>
      <c r="H9722" t="s">
        <v>31924</v>
      </c>
    </row>
    <row r="9723" spans="1:8">
      <c r="A9723" t="n">
        <v>9726</v>
      </c>
      <c r="B9723" t="s">
        <v>8</v>
      </c>
      <c r="C9723" s="1" t="n">
        <v>42070.75798611111</v>
      </c>
      <c r="D9723" t="s">
        <v>31925</v>
      </c>
      <c r="E9723" t="s">
        <v>6203</v>
      </c>
      <c r="F9723" t="s">
        <v>7024</v>
      </c>
      <c r="G9723" t="s">
        <v>31926</v>
      </c>
      <c r="H9723" t="s">
        <v>31927</v>
      </c>
    </row>
    <row r="9724" spans="1:8">
      <c r="A9724" t="n">
        <v>9727</v>
      </c>
      <c r="B9724" t="s">
        <v>8</v>
      </c>
      <c r="C9724" s="1" t="n">
        <v>40896.82822916667</v>
      </c>
      <c r="D9724" t="s">
        <v>31928</v>
      </c>
      <c r="E9724" t="s">
        <v>484</v>
      </c>
      <c r="F9724" t="s">
        <v>31929</v>
      </c>
      <c r="G9724" t="s">
        <v>31930</v>
      </c>
      <c r="H9724" t="s">
        <v>31931</v>
      </c>
    </row>
    <row r="9725" spans="1:8">
      <c r="A9725" t="n">
        <v>9728</v>
      </c>
      <c r="B9725" t="s">
        <v>8</v>
      </c>
      <c r="C9725" s="1" t="n">
        <v>42248.09982638889</v>
      </c>
      <c r="D9725" t="s">
        <v>31932</v>
      </c>
      <c r="E9725" t="s">
        <v>5580</v>
      </c>
      <c r="F9725" t="s">
        <v>11471</v>
      </c>
      <c r="H9725" t="s">
        <v>31933</v>
      </c>
    </row>
    <row r="9726" spans="1:8">
      <c r="A9726" t="n">
        <v>9729</v>
      </c>
      <c r="B9726" t="s">
        <v>8</v>
      </c>
      <c r="C9726" s="1" t="n">
        <v>42333.02043981481</v>
      </c>
      <c r="D9726" t="s">
        <v>31934</v>
      </c>
      <c r="E9726" t="s">
        <v>8743</v>
      </c>
      <c r="F9726" t="s">
        <v>56</v>
      </c>
      <c r="G9726" t="s">
        <v>31935</v>
      </c>
      <c r="H9726" t="s">
        <v>31936</v>
      </c>
    </row>
    <row r="9727" spans="1:8">
      <c r="A9727" t="n">
        <v>9730</v>
      </c>
      <c r="B9727" t="s">
        <v>1</v>
      </c>
      <c r="C9727" s="1" t="n">
        <v>42248.58164351852</v>
      </c>
      <c r="D9727" t="s">
        <v>31937</v>
      </c>
      <c r="E9727" t="s">
        <v>8406</v>
      </c>
      <c r="F9727" t="s">
        <v>31938</v>
      </c>
      <c r="G9727" t="s">
        <v>31939</v>
      </c>
      <c r="H9727" t="s">
        <v>31940</v>
      </c>
    </row>
    <row r="9728" spans="1:8">
      <c r="A9728" t="n">
        <v>9731</v>
      </c>
      <c r="B9728" t="s">
        <v>8</v>
      </c>
      <c r="C9728" s="1" t="n">
        <v>41714.45865740741</v>
      </c>
      <c r="D9728" t="s">
        <v>31941</v>
      </c>
      <c r="E9728" t="s">
        <v>25</v>
      </c>
      <c r="F9728" t="s">
        <v>2099</v>
      </c>
      <c r="G9728" t="s">
        <v>31942</v>
      </c>
      <c r="H9728" t="s">
        <v>31943</v>
      </c>
    </row>
    <row r="9729" spans="1:8">
      <c r="A9729" t="n">
        <v>9732</v>
      </c>
      <c r="B9729" t="s">
        <v>8</v>
      </c>
      <c r="C9729" s="1" t="n">
        <v>42389.78733796296</v>
      </c>
      <c r="D9729" t="s">
        <v>31944</v>
      </c>
      <c r="E9729" t="s">
        <v>31945</v>
      </c>
      <c r="F9729" t="s">
        <v>1264</v>
      </c>
      <c r="G9729" t="s">
        <v>31946</v>
      </c>
      <c r="H9729" t="s">
        <v>31947</v>
      </c>
    </row>
    <row r="9730" spans="1:8">
      <c r="A9730" t="n">
        <v>9733</v>
      </c>
      <c r="B9730" t="s">
        <v>8</v>
      </c>
      <c r="C9730" s="1" t="n">
        <v>42322.88997685185</v>
      </c>
      <c r="D9730" t="s">
        <v>31948</v>
      </c>
      <c r="E9730" t="s">
        <v>24</v>
      </c>
      <c r="F9730" t="s">
        <v>25</v>
      </c>
      <c r="G9730" t="s">
        <v>31949</v>
      </c>
      <c r="H9730" t="s">
        <v>31950</v>
      </c>
    </row>
    <row r="9731" spans="1:8">
      <c r="A9731" t="n">
        <v>9734</v>
      </c>
      <c r="B9731" t="s">
        <v>8</v>
      </c>
      <c r="C9731" s="1" t="n">
        <v>41844.52386574074</v>
      </c>
      <c r="D9731" t="s">
        <v>31951</v>
      </c>
      <c r="E9731" t="s">
        <v>67</v>
      </c>
      <c r="F9731" t="s">
        <v>68</v>
      </c>
      <c r="G9731" t="s">
        <v>31952</v>
      </c>
      <c r="H9731" t="s">
        <v>31953</v>
      </c>
    </row>
    <row r="9732" spans="1:8">
      <c r="A9732" t="n">
        <v>9735</v>
      </c>
      <c r="B9732" t="s">
        <v>8</v>
      </c>
      <c r="C9732" s="1" t="n">
        <v>42156.83413194444</v>
      </c>
      <c r="D9732" t="s">
        <v>31954</v>
      </c>
      <c r="E9732" t="s">
        <v>179</v>
      </c>
      <c r="F9732" t="s">
        <v>10123</v>
      </c>
      <c r="G9732" t="s">
        <v>29556</v>
      </c>
      <c r="H9732" t="s">
        <v>31955</v>
      </c>
    </row>
    <row r="9733" spans="1:8">
      <c r="A9733" t="n">
        <v>9736</v>
      </c>
      <c r="B9733" t="s">
        <v>8</v>
      </c>
      <c r="C9733" s="1" t="n">
        <v>42118.01724537037</v>
      </c>
      <c r="D9733" t="s">
        <v>31956</v>
      </c>
      <c r="E9733" t="s">
        <v>25</v>
      </c>
      <c r="F9733" t="s">
        <v>5506</v>
      </c>
      <c r="G9733" t="s">
        <v>31957</v>
      </c>
      <c r="H9733" t="s">
        <v>31958</v>
      </c>
    </row>
    <row r="9734" spans="1:8">
      <c r="A9734" t="n">
        <v>9737</v>
      </c>
      <c r="B9734" t="s">
        <v>8</v>
      </c>
      <c r="C9734" s="1" t="n">
        <v>42386.04766203704</v>
      </c>
      <c r="D9734" t="s">
        <v>31959</v>
      </c>
      <c r="E9734" t="s">
        <v>3508</v>
      </c>
      <c r="F9734" t="s">
        <v>31960</v>
      </c>
      <c r="G9734" t="s">
        <v>31961</v>
      </c>
      <c r="H9734" t="s">
        <v>31962</v>
      </c>
    </row>
    <row r="9735" spans="1:8">
      <c r="A9735" t="n">
        <v>9738</v>
      </c>
      <c r="B9735" t="s">
        <v>8</v>
      </c>
      <c r="C9735" s="1" t="n">
        <v>42181.96428240741</v>
      </c>
      <c r="D9735" t="s">
        <v>31963</v>
      </c>
      <c r="E9735" t="s">
        <v>225</v>
      </c>
      <c r="F9735" t="s">
        <v>1293</v>
      </c>
      <c r="G9735" t="s">
        <v>31964</v>
      </c>
      <c r="H9735" t="s">
        <v>31965</v>
      </c>
    </row>
    <row r="9736" spans="1:8">
      <c r="A9736" t="n">
        <v>9739</v>
      </c>
      <c r="B9736" t="s">
        <v>8</v>
      </c>
      <c r="C9736" s="1" t="n">
        <v>39755.72417824074</v>
      </c>
      <c r="D9736" t="s">
        <v>31966</v>
      </c>
      <c r="E9736" t="s">
        <v>10630</v>
      </c>
      <c r="F9736" t="s">
        <v>31967</v>
      </c>
      <c r="G9736" t="s">
        <v>31968</v>
      </c>
      <c r="H9736" t="s">
        <v>31969</v>
      </c>
    </row>
    <row r="9737" spans="1:8">
      <c r="A9737" t="n">
        <v>9740</v>
      </c>
      <c r="B9737" t="s">
        <v>8</v>
      </c>
      <c r="C9737" s="1" t="n">
        <v>41901.58333333334</v>
      </c>
      <c r="D9737" t="s">
        <v>31970</v>
      </c>
      <c r="E9737" t="s">
        <v>8501</v>
      </c>
      <c r="F9737" t="s">
        <v>4078</v>
      </c>
      <c r="G9737">
        <f>?ISO-8859-1?Q?LAST_CHANCE!_Don't_miss_the_Division's_90-Mi?=
 =?ISO-8859-1?Q?nute_Ethical_=91Red_Flags=92_CLE_Webinar_on_9/23!?=</f>
        <v/>
      </c>
      <c r="H9737" t="s">
        <v>31971</v>
      </c>
    </row>
    <row r="9738" spans="1:8">
      <c r="A9738" t="n">
        <v>9741</v>
      </c>
      <c r="B9738" t="s">
        <v>8</v>
      </c>
      <c r="C9738" s="1" t="n">
        <v>42111.91740740741</v>
      </c>
      <c r="D9738" t="s">
        <v>31972</v>
      </c>
      <c r="E9738" t="s">
        <v>132</v>
      </c>
      <c r="F9738" t="s">
        <v>146</v>
      </c>
      <c r="G9738" t="s">
        <v>17542</v>
      </c>
      <c r="H9738" t="s">
        <v>31973</v>
      </c>
    </row>
    <row r="9739" spans="1:8">
      <c r="A9739" t="n">
        <v>9742</v>
      </c>
      <c r="B9739" t="s">
        <v>8</v>
      </c>
      <c r="C9739" s="1" t="n">
        <v>41859.60288194445</v>
      </c>
      <c r="D9739" t="s">
        <v>31974</v>
      </c>
      <c r="E9739" t="s">
        <v>4801</v>
      </c>
      <c r="F9739" t="s">
        <v>52</v>
      </c>
      <c r="G9739" t="s">
        <v>7464</v>
      </c>
      <c r="H9739" t="s">
        <v>31975</v>
      </c>
    </row>
    <row r="9740" spans="1:8">
      <c r="A9740" t="n">
        <v>9743</v>
      </c>
      <c r="B9740" t="s">
        <v>8</v>
      </c>
      <c r="C9740" s="1" t="n">
        <v>41964.71575231481</v>
      </c>
      <c r="D9740" t="s">
        <v>31976</v>
      </c>
      <c r="E9740">
        <f>?UTF-8?Q?Joe_Macar=C3=A9=2C_Truthout?= &lt;messenger@truthout.org&gt;</f>
        <v/>
      </c>
      <c r="F9740" t="s">
        <v>52</v>
      </c>
      <c r="G9740" t="s">
        <v>31977</v>
      </c>
      <c r="H9740" t="s">
        <v>31978</v>
      </c>
    </row>
    <row r="9741" spans="1:8">
      <c r="A9741" t="n">
        <v>9744</v>
      </c>
      <c r="B9741" t="s">
        <v>8</v>
      </c>
      <c r="C9741" s="1" t="n">
        <v>42262.58774305556</v>
      </c>
      <c r="D9741" t="s">
        <v>31979</v>
      </c>
      <c r="E9741" t="s">
        <v>120</v>
      </c>
      <c r="F9741" t="s">
        <v>52</v>
      </c>
      <c r="G9741" t="s">
        <v>31980</v>
      </c>
      <c r="H9741" t="s">
        <v>31981</v>
      </c>
    </row>
    <row r="9742" spans="1:8">
      <c r="A9742" t="n">
        <v>9745</v>
      </c>
      <c r="B9742" t="s">
        <v>8</v>
      </c>
      <c r="C9742" s="1" t="n">
        <v>41216.75703703704</v>
      </c>
      <c r="D9742" t="s">
        <v>31982</v>
      </c>
      <c r="E9742" t="s">
        <v>8182</v>
      </c>
      <c r="F9742" t="s">
        <v>56</v>
      </c>
      <c r="G9742" t="s">
        <v>31983</v>
      </c>
      <c r="H9742" t="s">
        <v>31984</v>
      </c>
    </row>
    <row r="9743" spans="1:8">
      <c r="A9743" t="n">
        <v>9746</v>
      </c>
      <c r="B9743" t="s">
        <v>8</v>
      </c>
      <c r="C9743" s="1" t="n">
        <v>42342.75993055556</v>
      </c>
      <c r="D9743" t="s">
        <v>31985</v>
      </c>
      <c r="E9743" t="s">
        <v>7548</v>
      </c>
      <c r="F9743" t="s">
        <v>7549</v>
      </c>
      <c r="G9743" t="s">
        <v>31986</v>
      </c>
      <c r="H9743" t="s">
        <v>31987</v>
      </c>
    </row>
    <row r="9744" spans="1:8">
      <c r="A9744" t="n">
        <v>9747</v>
      </c>
      <c r="B9744" t="s">
        <v>8</v>
      </c>
      <c r="C9744" s="1" t="n">
        <v>40943.92559027778</v>
      </c>
      <c r="D9744" t="s">
        <v>31988</v>
      </c>
      <c r="E9744" t="s">
        <v>6203</v>
      </c>
      <c r="F9744" t="s">
        <v>25</v>
      </c>
      <c r="G9744" t="s">
        <v>31989</v>
      </c>
      <c r="H9744" t="s">
        <v>31990</v>
      </c>
    </row>
    <row r="9745" spans="1:8">
      <c r="A9745" t="n">
        <v>9748</v>
      </c>
      <c r="B9745" t="s">
        <v>8</v>
      </c>
      <c r="C9745" s="1" t="n">
        <v>42133.95645833333</v>
      </c>
      <c r="D9745" t="s">
        <v>31991</v>
      </c>
      <c r="E9745" t="s">
        <v>31992</v>
      </c>
      <c r="F9745" t="s">
        <v>56</v>
      </c>
      <c r="G9745" t="s">
        <v>31993</v>
      </c>
      <c r="H9745" t="s">
        <v>31994</v>
      </c>
    </row>
    <row r="9746" spans="1:8">
      <c r="A9746" t="n">
        <v>9749</v>
      </c>
      <c r="B9746" t="s">
        <v>8</v>
      </c>
      <c r="C9746" s="1" t="n">
        <v>42159.52383101852</v>
      </c>
      <c r="D9746" t="s">
        <v>31995</v>
      </c>
      <c r="E9746" t="s">
        <v>225</v>
      </c>
      <c r="F9746" t="s">
        <v>1293</v>
      </c>
      <c r="G9746" t="s">
        <v>31996</v>
      </c>
      <c r="H9746" t="s">
        <v>31997</v>
      </c>
    </row>
    <row r="9747" spans="1:8">
      <c r="A9747" t="n">
        <v>9750</v>
      </c>
      <c r="B9747" t="s">
        <v>8</v>
      </c>
      <c r="C9747" s="1" t="n">
        <v>42046.20993055555</v>
      </c>
      <c r="D9747" t="s">
        <v>31998</v>
      </c>
      <c r="E9747" t="s">
        <v>319</v>
      </c>
      <c r="F9747" t="s">
        <v>4856</v>
      </c>
      <c r="G9747" t="s">
        <v>31999</v>
      </c>
      <c r="H9747" t="s">
        <v>32000</v>
      </c>
    </row>
    <row r="9748" spans="1:8">
      <c r="A9748" t="n">
        <v>9751</v>
      </c>
      <c r="B9748" t="s">
        <v>8</v>
      </c>
      <c r="C9748" s="1" t="n">
        <v>39757.8912037037</v>
      </c>
      <c r="D9748" t="s">
        <v>32001</v>
      </c>
      <c r="E9748" t="s">
        <v>32002</v>
      </c>
      <c r="F9748" t="s">
        <v>56</v>
      </c>
      <c r="G9748" t="s">
        <v>32003</v>
      </c>
      <c r="H9748" t="s">
        <v>32004</v>
      </c>
    </row>
    <row r="9749" spans="1:8">
      <c r="A9749" t="n">
        <v>9752</v>
      </c>
      <c r="B9749" t="s">
        <v>1</v>
      </c>
      <c r="C9749" s="1" t="n">
        <v>42241.92009259259</v>
      </c>
      <c r="D9749" t="s">
        <v>32005</v>
      </c>
      <c r="E9749" t="s">
        <v>497</v>
      </c>
      <c r="F9749" t="s">
        <v>132</v>
      </c>
      <c r="G9749" t="s">
        <v>20290</v>
      </c>
      <c r="H9749" t="s">
        <v>32006</v>
      </c>
    </row>
    <row r="9750" spans="1:8">
      <c r="A9750" t="n">
        <v>9753</v>
      </c>
      <c r="B9750" t="s">
        <v>1</v>
      </c>
      <c r="C9750" s="1" t="n">
        <v>42377.82836805555</v>
      </c>
      <c r="D9750" t="s">
        <v>32007</v>
      </c>
      <c r="E9750" t="s">
        <v>24</v>
      </c>
      <c r="F9750" t="s">
        <v>32008</v>
      </c>
      <c r="G9750" t="s">
        <v>22384</v>
      </c>
      <c r="H9750" t="s">
        <v>32009</v>
      </c>
    </row>
    <row r="9751" spans="1:8">
      <c r="A9751" t="n">
        <v>9754</v>
      </c>
      <c r="B9751" t="s">
        <v>8</v>
      </c>
      <c r="C9751" s="1" t="n">
        <v>42241.94212962963</v>
      </c>
      <c r="D9751" t="s">
        <v>32010</v>
      </c>
      <c r="E9751" t="s">
        <v>6259</v>
      </c>
      <c r="F9751" t="s">
        <v>13226</v>
      </c>
      <c r="G9751" t="s">
        <v>32011</v>
      </c>
      <c r="H9751" t="s">
        <v>32012</v>
      </c>
    </row>
    <row r="9752" spans="1:8">
      <c r="A9752" t="n">
        <v>9755</v>
      </c>
      <c r="B9752" t="s">
        <v>1</v>
      </c>
      <c r="C9752" s="1" t="n">
        <v>42289.62420138889</v>
      </c>
      <c r="D9752" t="s">
        <v>32013</v>
      </c>
      <c r="E9752" t="s">
        <v>24</v>
      </c>
      <c r="F9752" t="s">
        <v>25</v>
      </c>
      <c r="G9752" t="s">
        <v>32014</v>
      </c>
      <c r="H9752" t="s">
        <v>32015</v>
      </c>
    </row>
    <row r="9753" spans="1:8">
      <c r="A9753" t="n">
        <v>9756</v>
      </c>
      <c r="B9753" t="s">
        <v>1</v>
      </c>
      <c r="C9753" s="1" t="n">
        <v>42410.2475462963</v>
      </c>
      <c r="D9753" t="s">
        <v>32016</v>
      </c>
      <c r="E9753" t="s">
        <v>348</v>
      </c>
      <c r="F9753" t="s">
        <v>25</v>
      </c>
      <c r="G9753" t="s">
        <v>32017</v>
      </c>
      <c r="H9753" t="s">
        <v>32018</v>
      </c>
    </row>
    <row r="9754" spans="1:8">
      <c r="A9754" t="n">
        <v>9757</v>
      </c>
      <c r="B9754" t="s">
        <v>8</v>
      </c>
      <c r="C9754" s="1" t="n">
        <v>42186.72248842593</v>
      </c>
      <c r="D9754" t="s">
        <v>32019</v>
      </c>
      <c r="E9754" t="s">
        <v>32020</v>
      </c>
      <c r="F9754" t="s">
        <v>25</v>
      </c>
      <c r="G9754" t="s">
        <v>32021</v>
      </c>
      <c r="H9754" t="s">
        <v>32022</v>
      </c>
    </row>
    <row r="9755" spans="1:8">
      <c r="A9755" t="n">
        <v>9758</v>
      </c>
      <c r="B9755" t="s">
        <v>8</v>
      </c>
      <c r="C9755" s="1" t="n">
        <v>41781.11476851852</v>
      </c>
      <c r="D9755" t="s">
        <v>32023</v>
      </c>
      <c r="E9755" t="s">
        <v>179</v>
      </c>
      <c r="F9755" t="s">
        <v>32024</v>
      </c>
      <c r="G9755" t="s">
        <v>32025</v>
      </c>
      <c r="H9755" t="s">
        <v>32026</v>
      </c>
    </row>
    <row r="9756" spans="1:8">
      <c r="A9756" t="n">
        <v>9759</v>
      </c>
      <c r="B9756" t="s">
        <v>8</v>
      </c>
      <c r="C9756" s="1" t="n">
        <v>42237.59695601852</v>
      </c>
      <c r="D9756" t="s">
        <v>32027</v>
      </c>
      <c r="E9756" t="s">
        <v>32028</v>
      </c>
      <c r="F9756" t="s">
        <v>4611</v>
      </c>
      <c r="G9756" t="s">
        <v>32029</v>
      </c>
      <c r="H9756" t="s">
        <v>32030</v>
      </c>
    </row>
    <row r="9757" spans="1:8">
      <c r="A9757" t="n">
        <v>9760</v>
      </c>
      <c r="B9757" t="s">
        <v>8</v>
      </c>
      <c r="C9757" s="1" t="n">
        <v>41750.22440972222</v>
      </c>
      <c r="D9757" t="s">
        <v>32031</v>
      </c>
      <c r="E9757" t="s">
        <v>319</v>
      </c>
      <c r="F9757" t="s">
        <v>24367</v>
      </c>
      <c r="G9757" t="s">
        <v>32032</v>
      </c>
      <c r="H9757" t="s">
        <v>32033</v>
      </c>
    </row>
    <row r="9758" spans="1:8">
      <c r="A9758" t="n">
        <v>9761</v>
      </c>
      <c r="B9758" t="s">
        <v>8</v>
      </c>
      <c r="C9758" s="1" t="n">
        <v>42018.67231481482</v>
      </c>
      <c r="D9758" t="s">
        <v>32034</v>
      </c>
      <c r="E9758" t="s">
        <v>271</v>
      </c>
      <c r="F9758" t="s">
        <v>28162</v>
      </c>
      <c r="G9758" t="s">
        <v>32035</v>
      </c>
      <c r="H9758" t="s">
        <v>32036</v>
      </c>
    </row>
    <row r="9759" spans="1:8">
      <c r="A9759" t="n">
        <v>9762</v>
      </c>
      <c r="B9759" t="s">
        <v>8</v>
      </c>
      <c r="C9759" s="1" t="n">
        <v>41373.59233796296</v>
      </c>
      <c r="D9759" t="s">
        <v>32037</v>
      </c>
      <c r="E9759" t="s">
        <v>484</v>
      </c>
      <c r="F9759" t="s">
        <v>1264</v>
      </c>
      <c r="G9759" t="s">
        <v>32038</v>
      </c>
      <c r="H9759" t="s">
        <v>32039</v>
      </c>
    </row>
    <row r="9760" spans="1:8">
      <c r="A9760" t="n">
        <v>9763</v>
      </c>
      <c r="B9760" t="s">
        <v>8</v>
      </c>
      <c r="C9760" s="1" t="n">
        <v>42201.6449074074</v>
      </c>
      <c r="D9760" t="s">
        <v>32040</v>
      </c>
      <c r="E9760" t="s">
        <v>225</v>
      </c>
      <c r="F9760" t="s">
        <v>1293</v>
      </c>
      <c r="G9760" t="s">
        <v>32041</v>
      </c>
      <c r="H9760" t="s">
        <v>32042</v>
      </c>
    </row>
    <row r="9761" spans="1:8">
      <c r="A9761" t="n">
        <v>9764</v>
      </c>
      <c r="B9761" t="s">
        <v>1</v>
      </c>
      <c r="C9761" s="1" t="n">
        <v>42199.98725694444</v>
      </c>
      <c r="D9761" t="s">
        <v>32043</v>
      </c>
      <c r="E9761" t="s">
        <v>7313</v>
      </c>
      <c r="F9761" t="s">
        <v>25</v>
      </c>
      <c r="G9761" t="s">
        <v>32044</v>
      </c>
      <c r="H9761" t="s">
        <v>32045</v>
      </c>
    </row>
    <row r="9762" spans="1:8">
      <c r="A9762" t="n">
        <v>9765</v>
      </c>
      <c r="B9762" t="s">
        <v>8</v>
      </c>
      <c r="C9762" s="1" t="n">
        <v>42229.0979050926</v>
      </c>
      <c r="D9762" t="s">
        <v>32046</v>
      </c>
      <c r="E9762" t="s">
        <v>3071</v>
      </c>
      <c r="F9762" t="s">
        <v>25</v>
      </c>
      <c r="G9762" t="s">
        <v>32047</v>
      </c>
      <c r="H9762" t="s">
        <v>32048</v>
      </c>
    </row>
    <row r="9763" spans="1:8">
      <c r="A9763" t="n">
        <v>9766</v>
      </c>
      <c r="B9763" t="s">
        <v>1</v>
      </c>
      <c r="C9763" s="1" t="n">
        <v>41574.63434027778</v>
      </c>
      <c r="D9763" t="s">
        <v>32049</v>
      </c>
      <c r="E9763" t="s">
        <v>11389</v>
      </c>
      <c r="F9763" t="s">
        <v>56</v>
      </c>
      <c r="G9763" t="s">
        <v>32050</v>
      </c>
      <c r="H9763" t="s">
        <v>32051</v>
      </c>
    </row>
    <row r="9764" spans="1:8">
      <c r="A9764" t="n">
        <v>9767</v>
      </c>
      <c r="B9764" t="s">
        <v>8</v>
      </c>
      <c r="C9764" s="1" t="n">
        <v>39661.66222222222</v>
      </c>
      <c r="D9764" t="s">
        <v>32052</v>
      </c>
      <c r="E9764" t="s">
        <v>1947</v>
      </c>
      <c r="F9764" t="s">
        <v>20</v>
      </c>
      <c r="G9764" t="s">
        <v>32053</v>
      </c>
      <c r="H9764" t="s">
        <v>32054</v>
      </c>
    </row>
    <row r="9765" spans="1:8">
      <c r="A9765" t="n">
        <v>9768</v>
      </c>
      <c r="B9765" t="s">
        <v>8</v>
      </c>
      <c r="C9765" s="1" t="n">
        <v>40862.82824074074</v>
      </c>
      <c r="D9765" t="s">
        <v>32055</v>
      </c>
      <c r="E9765" t="s">
        <v>5897</v>
      </c>
      <c r="F9765" t="s">
        <v>4220</v>
      </c>
      <c r="G9765" t="s">
        <v>32056</v>
      </c>
      <c r="H9765" t="s">
        <v>32057</v>
      </c>
    </row>
    <row r="9766" spans="1:8">
      <c r="A9766" t="n">
        <v>9769</v>
      </c>
      <c r="B9766" t="s">
        <v>8</v>
      </c>
      <c r="C9766" s="1" t="n">
        <v>42138.88417824074</v>
      </c>
      <c r="D9766" t="s">
        <v>32058</v>
      </c>
      <c r="E9766" t="s">
        <v>25</v>
      </c>
      <c r="F9766" t="s">
        <v>13930</v>
      </c>
      <c r="G9766" t="s">
        <v>32059</v>
      </c>
      <c r="H9766" t="s">
        <v>32060</v>
      </c>
    </row>
    <row r="9767" spans="1:8">
      <c r="A9767" t="n">
        <v>9770</v>
      </c>
      <c r="B9767" t="s">
        <v>8</v>
      </c>
      <c r="C9767" s="1" t="n">
        <v>42157.64202546296</v>
      </c>
      <c r="D9767" t="s">
        <v>32061</v>
      </c>
      <c r="E9767" t="s">
        <v>25</v>
      </c>
      <c r="F9767" t="s">
        <v>32062</v>
      </c>
      <c r="G9767" t="s">
        <v>32063</v>
      </c>
      <c r="H9767" t="s">
        <v>32064</v>
      </c>
    </row>
    <row r="9768" spans="1:8">
      <c r="A9768" t="n">
        <v>9771</v>
      </c>
      <c r="B9768" t="s">
        <v>8</v>
      </c>
      <c r="C9768" s="1" t="n">
        <v>42261.88783564815</v>
      </c>
      <c r="D9768" t="s">
        <v>32065</v>
      </c>
      <c r="E9768" t="s">
        <v>25</v>
      </c>
      <c r="F9768" t="s">
        <v>30</v>
      </c>
      <c r="G9768" t="s">
        <v>32066</v>
      </c>
      <c r="H9768" t="s">
        <v>32067</v>
      </c>
    </row>
    <row r="9769" spans="1:8">
      <c r="A9769" t="n">
        <v>9772</v>
      </c>
      <c r="B9769" t="s">
        <v>1</v>
      </c>
      <c r="C9769" s="1" t="n">
        <v>42165.87923611111</v>
      </c>
      <c r="D9769" t="s">
        <v>32068</v>
      </c>
      <c r="E9769" t="s">
        <v>2099</v>
      </c>
      <c r="F9769" t="s">
        <v>2742</v>
      </c>
      <c r="G9769" t="s">
        <v>32069</v>
      </c>
      <c r="H9769" t="s">
        <v>32070</v>
      </c>
    </row>
    <row r="9770" spans="1:8">
      <c r="A9770" t="n">
        <v>9773</v>
      </c>
      <c r="B9770" t="s">
        <v>8</v>
      </c>
      <c r="C9770" s="1" t="n">
        <v>42332.76431712963</v>
      </c>
      <c r="D9770" t="s">
        <v>32071</v>
      </c>
      <c r="E9770" t="s">
        <v>22542</v>
      </c>
      <c r="F9770" t="s">
        <v>52</v>
      </c>
      <c r="G9770" t="s">
        <v>32072</v>
      </c>
      <c r="H9770" t="s">
        <v>32073</v>
      </c>
    </row>
    <row r="9771" spans="1:8">
      <c r="A9771" t="n">
        <v>9774</v>
      </c>
      <c r="B9771" t="s">
        <v>8</v>
      </c>
      <c r="C9771" s="1" t="n">
        <v>42314.60853009259</v>
      </c>
      <c r="D9771" t="s">
        <v>32074</v>
      </c>
      <c r="E9771" t="s">
        <v>32075</v>
      </c>
      <c r="F9771" t="s">
        <v>32076</v>
      </c>
      <c r="G9771" t="s">
        <v>32077</v>
      </c>
      <c r="H9771" t="s">
        <v>32078</v>
      </c>
    </row>
    <row r="9772" spans="1:8">
      <c r="A9772" t="n">
        <v>9775</v>
      </c>
      <c r="B9772" t="s">
        <v>8</v>
      </c>
      <c r="C9772" s="1" t="n">
        <v>40574.64</v>
      </c>
      <c r="D9772" t="s">
        <v>32079</v>
      </c>
      <c r="E9772" t="s">
        <v>7006</v>
      </c>
      <c r="F9772" t="s">
        <v>56</v>
      </c>
      <c r="G9772" t="s">
        <v>32080</v>
      </c>
      <c r="H9772" t="s">
        <v>32081</v>
      </c>
    </row>
    <row r="9773" spans="1:8">
      <c r="A9773" t="n">
        <v>9776</v>
      </c>
      <c r="B9773" t="s">
        <v>8</v>
      </c>
      <c r="C9773" s="1" t="n">
        <v>40450.57400462963</v>
      </c>
      <c r="D9773" t="s">
        <v>32082</v>
      </c>
      <c r="E9773" t="s">
        <v>161</v>
      </c>
      <c r="F9773" t="s">
        <v>56</v>
      </c>
      <c r="G9773" t="s">
        <v>32083</v>
      </c>
      <c r="H9773" t="s">
        <v>32084</v>
      </c>
    </row>
    <row r="9774" spans="1:8">
      <c r="A9774" t="n">
        <v>9777</v>
      </c>
      <c r="B9774" t="s">
        <v>8</v>
      </c>
      <c r="C9774" s="1" t="n">
        <v>42373.80216435185</v>
      </c>
      <c r="D9774" t="s">
        <v>32085</v>
      </c>
      <c r="E9774" t="s">
        <v>17770</v>
      </c>
      <c r="F9774" t="s">
        <v>6619</v>
      </c>
      <c r="G9774" t="s">
        <v>32086</v>
      </c>
      <c r="H9774" t="s">
        <v>32087</v>
      </c>
    </row>
    <row r="9775" spans="1:8">
      <c r="A9775" t="n">
        <v>9778</v>
      </c>
      <c r="B9775" t="s">
        <v>1</v>
      </c>
      <c r="C9775" s="1" t="n">
        <v>42107.89458333333</v>
      </c>
      <c r="D9775" t="s">
        <v>32088</v>
      </c>
      <c r="E9775" t="s">
        <v>146</v>
      </c>
      <c r="F9775" t="s">
        <v>39</v>
      </c>
      <c r="G9775" t="s">
        <v>16114</v>
      </c>
      <c r="H9775" t="s">
        <v>32089</v>
      </c>
    </row>
    <row r="9776" spans="1:8">
      <c r="A9776" t="n">
        <v>9779</v>
      </c>
      <c r="B9776" t="s">
        <v>1</v>
      </c>
      <c r="C9776" s="1" t="n">
        <v>42215.76961805556</v>
      </c>
      <c r="D9776" t="s">
        <v>32090</v>
      </c>
      <c r="E9776" t="s">
        <v>7608</v>
      </c>
      <c r="F9776" t="s">
        <v>1731</v>
      </c>
      <c r="G9776" t="s">
        <v>32091</v>
      </c>
      <c r="H9776" t="s">
        <v>32092</v>
      </c>
    </row>
    <row r="9777" spans="1:8">
      <c r="A9777" t="n">
        <v>9780</v>
      </c>
      <c r="B9777" t="s">
        <v>8</v>
      </c>
      <c r="C9777" s="1" t="n">
        <v>41868.84121527777</v>
      </c>
      <c r="D9777" t="s">
        <v>32093</v>
      </c>
      <c r="E9777" t="s">
        <v>26282</v>
      </c>
      <c r="F9777" t="s">
        <v>555</v>
      </c>
      <c r="G9777" t="s">
        <v>32094</v>
      </c>
      <c r="H9777" t="s">
        <v>32095</v>
      </c>
    </row>
    <row r="9778" spans="1:8">
      <c r="A9778" t="n">
        <v>9781</v>
      </c>
      <c r="B9778" t="s">
        <v>8</v>
      </c>
      <c r="C9778" s="1" t="n">
        <v>41845.59077546297</v>
      </c>
      <c r="D9778" t="s">
        <v>32096</v>
      </c>
      <c r="E9778" t="s">
        <v>319</v>
      </c>
      <c r="F9778" t="s">
        <v>30489</v>
      </c>
      <c r="G9778" t="s">
        <v>16484</v>
      </c>
      <c r="H9778" t="s">
        <v>32097</v>
      </c>
    </row>
    <row r="9779" spans="1:8">
      <c r="A9779" t="n">
        <v>9782</v>
      </c>
      <c r="B9779" t="s">
        <v>8</v>
      </c>
      <c r="C9779" s="1" t="n">
        <v>42195.96314814815</v>
      </c>
      <c r="D9779" t="s">
        <v>32098</v>
      </c>
      <c r="E9779" t="s">
        <v>225</v>
      </c>
      <c r="F9779" t="s">
        <v>1293</v>
      </c>
      <c r="G9779" t="s">
        <v>32099</v>
      </c>
      <c r="H9779" t="s">
        <v>32100</v>
      </c>
    </row>
    <row r="9780" spans="1:8">
      <c r="A9780" t="n">
        <v>9783</v>
      </c>
      <c r="B9780" t="s">
        <v>8</v>
      </c>
      <c r="C9780" s="1" t="n">
        <v>42149.64180555556</v>
      </c>
      <c r="D9780" t="s">
        <v>32101</v>
      </c>
      <c r="E9780" t="s">
        <v>25</v>
      </c>
      <c r="F9780" t="s">
        <v>6755</v>
      </c>
      <c r="G9780" t="s">
        <v>32102</v>
      </c>
      <c r="H9780" t="s">
        <v>32103</v>
      </c>
    </row>
    <row r="9781" spans="1:8">
      <c r="A9781" t="n">
        <v>9784</v>
      </c>
      <c r="B9781" t="s">
        <v>8</v>
      </c>
      <c r="C9781" s="1" t="n">
        <v>42131.14918981482</v>
      </c>
      <c r="D9781" t="s">
        <v>32104</v>
      </c>
      <c r="E9781" t="s">
        <v>14717</v>
      </c>
      <c r="F9781" t="s">
        <v>25</v>
      </c>
      <c r="G9781" t="s">
        <v>14718</v>
      </c>
      <c r="H9781" t="s">
        <v>32105</v>
      </c>
    </row>
    <row r="9782" spans="1:8">
      <c r="A9782" t="n">
        <v>9785</v>
      </c>
      <c r="B9782" t="s">
        <v>1</v>
      </c>
      <c r="C9782" s="1" t="n">
        <v>41819.22527777778</v>
      </c>
      <c r="D9782" t="s">
        <v>32106</v>
      </c>
      <c r="E9782" t="s">
        <v>6547</v>
      </c>
      <c r="F9782" t="s">
        <v>6654</v>
      </c>
      <c r="G9782" t="s">
        <v>32107</v>
      </c>
      <c r="H9782" t="s">
        <v>32108</v>
      </c>
    </row>
    <row r="9783" spans="1:8">
      <c r="A9783" t="n">
        <v>9786</v>
      </c>
      <c r="B9783" t="s">
        <v>8</v>
      </c>
      <c r="C9783" s="1" t="n">
        <v>41687.64366898148</v>
      </c>
      <c r="D9783" t="s">
        <v>32109</v>
      </c>
      <c r="E9783" t="s">
        <v>25</v>
      </c>
      <c r="F9783" t="s">
        <v>8361</v>
      </c>
      <c r="G9783" t="s">
        <v>32110</v>
      </c>
      <c r="H9783" t="s">
        <v>32111</v>
      </c>
    </row>
    <row r="9784" spans="1:8">
      <c r="A9784" t="n">
        <v>9787</v>
      </c>
      <c r="B9784" t="s">
        <v>1</v>
      </c>
      <c r="C9784" s="1" t="n">
        <v>42255.97814814815</v>
      </c>
      <c r="D9784" t="s">
        <v>32112</v>
      </c>
      <c r="E9784" t="s">
        <v>497</v>
      </c>
      <c r="F9784" t="s">
        <v>394</v>
      </c>
      <c r="G9784" t="s">
        <v>10617</v>
      </c>
      <c r="H9784" t="s">
        <v>32113</v>
      </c>
    </row>
    <row r="9785" spans="1:8">
      <c r="A9785" t="n">
        <v>9788</v>
      </c>
      <c r="B9785" t="s">
        <v>1</v>
      </c>
      <c r="C9785" s="1" t="n">
        <v>42267.82256944444</v>
      </c>
      <c r="D9785" t="s">
        <v>32114</v>
      </c>
      <c r="E9785" t="s">
        <v>323</v>
      </c>
      <c r="F9785" t="s">
        <v>32115</v>
      </c>
      <c r="G9785" t="s">
        <v>32116</v>
      </c>
      <c r="H9785" t="s">
        <v>32117</v>
      </c>
    </row>
    <row r="9786" spans="1:8">
      <c r="A9786" t="n">
        <v>9789</v>
      </c>
      <c r="B9786" t="s">
        <v>8</v>
      </c>
      <c r="C9786" s="1" t="n">
        <v>42210.5596412037</v>
      </c>
      <c r="D9786" t="s">
        <v>32118</v>
      </c>
      <c r="E9786" t="s">
        <v>29</v>
      </c>
      <c r="F9786" t="s">
        <v>146</v>
      </c>
      <c r="G9786" t="s">
        <v>17529</v>
      </c>
      <c r="H9786" t="s">
        <v>32119</v>
      </c>
    </row>
    <row r="9787" spans="1:8">
      <c r="A9787" t="n">
        <v>9790</v>
      </c>
      <c r="B9787" t="s">
        <v>8</v>
      </c>
      <c r="C9787" s="1" t="n">
        <v>41985.47547453704</v>
      </c>
      <c r="D9787" t="s">
        <v>32120</v>
      </c>
      <c r="E9787" t="s">
        <v>6203</v>
      </c>
      <c r="F9787" t="s">
        <v>25</v>
      </c>
      <c r="G9787" t="s">
        <v>32121</v>
      </c>
      <c r="H9787" t="s">
        <v>32122</v>
      </c>
    </row>
    <row r="9788" spans="1:8">
      <c r="A9788" t="n">
        <v>9791</v>
      </c>
      <c r="B9788" t="s">
        <v>8</v>
      </c>
      <c r="C9788" s="1" t="n">
        <v>39703.84075231481</v>
      </c>
      <c r="D9788" t="s">
        <v>32123</v>
      </c>
      <c r="E9788" t="s">
        <v>1112</v>
      </c>
      <c r="F9788" t="s">
        <v>473</v>
      </c>
      <c r="G9788" t="s">
        <v>32124</v>
      </c>
      <c r="H9788" t="s">
        <v>32125</v>
      </c>
    </row>
    <row r="9789" spans="1:8">
      <c r="A9789" t="n">
        <v>9792</v>
      </c>
      <c r="B9789" t="s">
        <v>8</v>
      </c>
      <c r="C9789" s="1" t="n">
        <v>41742.2391087963</v>
      </c>
      <c r="D9789" t="s">
        <v>32126</v>
      </c>
      <c r="E9789" t="s">
        <v>319</v>
      </c>
      <c r="F9789" t="s">
        <v>24367</v>
      </c>
      <c r="G9789" t="s">
        <v>32127</v>
      </c>
      <c r="H9789" t="s">
        <v>32128</v>
      </c>
    </row>
    <row r="9790" spans="1:8">
      <c r="A9790" t="n">
        <v>9793</v>
      </c>
      <c r="B9790" t="s">
        <v>8</v>
      </c>
      <c r="C9790" s="1" t="n">
        <v>42123.74855324074</v>
      </c>
      <c r="D9790" t="s">
        <v>32129</v>
      </c>
      <c r="E9790" t="s">
        <v>32130</v>
      </c>
      <c r="F9790" t="s">
        <v>7089</v>
      </c>
      <c r="G9790" t="s">
        <v>12671</v>
      </c>
      <c r="H9790" t="s">
        <v>32131</v>
      </c>
    </row>
    <row r="9791" spans="1:8">
      <c r="A9791" t="n">
        <v>9794</v>
      </c>
      <c r="B9791" t="s">
        <v>8</v>
      </c>
      <c r="C9791" s="1" t="n">
        <v>41890.81614583333</v>
      </c>
      <c r="D9791" t="s">
        <v>32132</v>
      </c>
      <c r="E9791" t="s">
        <v>8509</v>
      </c>
      <c r="F9791" t="s">
        <v>52</v>
      </c>
      <c r="G9791" t="s">
        <v>32133</v>
      </c>
      <c r="H9791" t="s">
        <v>32134</v>
      </c>
    </row>
    <row r="9792" spans="1:8">
      <c r="A9792" t="n">
        <v>9795</v>
      </c>
      <c r="B9792" t="s">
        <v>8</v>
      </c>
      <c r="C9792" s="1" t="n">
        <v>42287.69567129629</v>
      </c>
      <c r="D9792" t="s">
        <v>32135</v>
      </c>
      <c r="E9792" t="s">
        <v>660</v>
      </c>
      <c r="F9792" t="s">
        <v>25</v>
      </c>
      <c r="G9792" t="s">
        <v>32136</v>
      </c>
      <c r="H9792" t="s">
        <v>32137</v>
      </c>
    </row>
    <row r="9793" spans="1:8">
      <c r="A9793" t="n">
        <v>9796</v>
      </c>
      <c r="B9793" t="s">
        <v>8</v>
      </c>
      <c r="C9793" s="1" t="n">
        <v>42401.96234953704</v>
      </c>
      <c r="D9793" t="s">
        <v>32138</v>
      </c>
      <c r="E9793" t="s">
        <v>7901</v>
      </c>
      <c r="F9793" t="s">
        <v>56</v>
      </c>
      <c r="G9793" t="s">
        <v>32139</v>
      </c>
      <c r="H9793" t="s">
        <v>32140</v>
      </c>
    </row>
    <row r="9794" spans="1:8">
      <c r="A9794" t="n">
        <v>9797</v>
      </c>
      <c r="B9794" t="s">
        <v>1</v>
      </c>
      <c r="C9794" s="1" t="n">
        <v>42136.67866898148</v>
      </c>
      <c r="D9794" t="s">
        <v>32141</v>
      </c>
      <c r="E9794" t="s">
        <v>2099</v>
      </c>
      <c r="F9794" t="s">
        <v>8247</v>
      </c>
      <c r="G9794" t="s">
        <v>25368</v>
      </c>
      <c r="H9794" t="s">
        <v>32142</v>
      </c>
    </row>
    <row r="9795" spans="1:8">
      <c r="A9795" t="n">
        <v>9798</v>
      </c>
      <c r="B9795" t="s">
        <v>1</v>
      </c>
      <c r="C9795" s="1" t="n">
        <v>42410.88918981481</v>
      </c>
      <c r="D9795" t="s">
        <v>32143</v>
      </c>
      <c r="E9795" t="s">
        <v>11427</v>
      </c>
      <c r="F9795" t="s">
        <v>25</v>
      </c>
      <c r="G9795" t="s">
        <v>32144</v>
      </c>
      <c r="H9795" t="s">
        <v>32145</v>
      </c>
    </row>
    <row r="9796" spans="1:8">
      <c r="A9796" t="n">
        <v>9799</v>
      </c>
      <c r="B9796" t="s">
        <v>8</v>
      </c>
      <c r="C9796" s="1" t="n">
        <v>42103.84872685185</v>
      </c>
      <c r="D9796" t="s">
        <v>32146</v>
      </c>
      <c r="E9796" t="s">
        <v>4949</v>
      </c>
      <c r="F9796" t="s">
        <v>32147</v>
      </c>
      <c r="G9796" t="s">
        <v>32148</v>
      </c>
      <c r="H9796" t="s">
        <v>32149</v>
      </c>
    </row>
    <row r="9797" spans="1:8">
      <c r="A9797" t="n">
        <v>9800</v>
      </c>
      <c r="B9797" t="s">
        <v>8</v>
      </c>
      <c r="C9797" s="1" t="n">
        <v>40401.73300925926</v>
      </c>
      <c r="D9797" t="s">
        <v>32150</v>
      </c>
      <c r="E9797" t="s">
        <v>32151</v>
      </c>
      <c r="F9797" t="s">
        <v>56</v>
      </c>
      <c r="G9797" t="s">
        <v>32152</v>
      </c>
      <c r="H9797" t="s">
        <v>32153</v>
      </c>
    </row>
    <row r="9798" spans="1:8">
      <c r="A9798" t="n">
        <v>9801</v>
      </c>
      <c r="B9798" t="s">
        <v>1</v>
      </c>
      <c r="C9798" s="1" t="n">
        <v>41961.70670138889</v>
      </c>
      <c r="D9798" t="s">
        <v>32154</v>
      </c>
      <c r="E9798" t="s">
        <v>4455</v>
      </c>
      <c r="F9798" t="s">
        <v>19290</v>
      </c>
      <c r="G9798" t="s">
        <v>32155</v>
      </c>
      <c r="H9798" t="s">
        <v>32156</v>
      </c>
    </row>
    <row r="9799" spans="1:8">
      <c r="A9799" t="n">
        <v>9802</v>
      </c>
      <c r="B9799" t="s">
        <v>1</v>
      </c>
      <c r="C9799" s="1" t="n">
        <v>41877.73188657407</v>
      </c>
      <c r="D9799" t="s">
        <v>32157</v>
      </c>
      <c r="E9799" t="s">
        <v>6614</v>
      </c>
      <c r="F9799" t="s">
        <v>56</v>
      </c>
      <c r="G9799" t="s">
        <v>6615</v>
      </c>
      <c r="H9799" t="s">
        <v>32158</v>
      </c>
    </row>
    <row r="9800" spans="1:8">
      <c r="A9800" t="n">
        <v>9803</v>
      </c>
      <c r="B9800" t="s">
        <v>1</v>
      </c>
      <c r="C9800" s="1" t="n">
        <v>41747.48561342592</v>
      </c>
      <c r="D9800" t="s">
        <v>32159</v>
      </c>
      <c r="E9800" t="s">
        <v>32020</v>
      </c>
      <c r="F9800" t="s">
        <v>25</v>
      </c>
      <c r="G9800" t="s">
        <v>32021</v>
      </c>
      <c r="H9800" t="s">
        <v>32160</v>
      </c>
    </row>
    <row r="9801" spans="1:8">
      <c r="A9801" t="n">
        <v>9804</v>
      </c>
      <c r="B9801" t="s">
        <v>1</v>
      </c>
      <c r="C9801" s="1" t="n">
        <v>42348.11766203704</v>
      </c>
      <c r="D9801" t="s">
        <v>32161</v>
      </c>
      <c r="E9801" t="s">
        <v>145</v>
      </c>
      <c r="F9801" t="s">
        <v>7313</v>
      </c>
      <c r="G9801" t="s">
        <v>32162</v>
      </c>
      <c r="H9801" t="s">
        <v>32163</v>
      </c>
    </row>
    <row r="9802" spans="1:8">
      <c r="A9802" t="n">
        <v>9805</v>
      </c>
      <c r="B9802" t="s">
        <v>8</v>
      </c>
      <c r="C9802" s="1" t="n">
        <v>42424.79431712963</v>
      </c>
      <c r="D9802" t="s">
        <v>32164</v>
      </c>
      <c r="E9802" t="s">
        <v>32165</v>
      </c>
      <c r="F9802" t="s">
        <v>25</v>
      </c>
      <c r="G9802" t="s">
        <v>32166</v>
      </c>
      <c r="H9802" t="s">
        <v>32167</v>
      </c>
    </row>
    <row r="9803" spans="1:8">
      <c r="A9803" t="n">
        <v>9806</v>
      </c>
      <c r="B9803" t="s">
        <v>8</v>
      </c>
      <c r="C9803" s="1" t="n">
        <v>42271.75628472222</v>
      </c>
      <c r="D9803" t="s">
        <v>32168</v>
      </c>
      <c r="E9803" t="s">
        <v>348</v>
      </c>
      <c r="F9803" t="s">
        <v>25</v>
      </c>
      <c r="G9803" t="s">
        <v>32169</v>
      </c>
      <c r="H9803" t="s">
        <v>32170</v>
      </c>
    </row>
    <row r="9804" spans="1:8">
      <c r="A9804" t="n">
        <v>9807</v>
      </c>
      <c r="B9804" t="s">
        <v>8</v>
      </c>
      <c r="C9804" s="1" t="n">
        <v>42270.08302083334</v>
      </c>
      <c r="D9804" t="s">
        <v>32171</v>
      </c>
      <c r="E9804" t="s">
        <v>6988</v>
      </c>
      <c r="F9804" t="s">
        <v>25</v>
      </c>
      <c r="G9804" t="s">
        <v>12334</v>
      </c>
      <c r="H9804" t="s">
        <v>32172</v>
      </c>
    </row>
    <row r="9805" spans="1:8">
      <c r="A9805" t="n">
        <v>9808</v>
      </c>
      <c r="B9805" t="s">
        <v>8</v>
      </c>
      <c r="C9805" s="1" t="n">
        <v>41909.95997685185</v>
      </c>
      <c r="D9805" t="s">
        <v>32173</v>
      </c>
      <c r="E9805" t="s">
        <v>8557</v>
      </c>
      <c r="F9805" t="s">
        <v>25</v>
      </c>
      <c r="G9805" t="s">
        <v>32174</v>
      </c>
      <c r="H9805" t="s">
        <v>32175</v>
      </c>
    </row>
    <row r="9806" spans="1:8">
      <c r="A9806" t="n">
        <v>9809</v>
      </c>
      <c r="B9806" t="s">
        <v>8</v>
      </c>
      <c r="C9806" s="1" t="n">
        <v>41222.72699074074</v>
      </c>
      <c r="D9806" t="s">
        <v>32176</v>
      </c>
      <c r="E9806" t="s">
        <v>4741</v>
      </c>
      <c r="F9806" t="s">
        <v>1077</v>
      </c>
      <c r="G9806" t="s">
        <v>32177</v>
      </c>
      <c r="H9806" t="s">
        <v>32178</v>
      </c>
    </row>
    <row r="9807" spans="1:8">
      <c r="A9807" t="n">
        <v>9810</v>
      </c>
      <c r="B9807" t="s">
        <v>8</v>
      </c>
      <c r="C9807" s="1" t="n">
        <v>41982.85170138889</v>
      </c>
      <c r="D9807" t="s">
        <v>32179</v>
      </c>
      <c r="E9807" t="s">
        <v>2880</v>
      </c>
      <c r="F9807" t="s">
        <v>2880</v>
      </c>
      <c r="G9807" t="s">
        <v>32180</v>
      </c>
      <c r="H9807" t="s">
        <v>32181</v>
      </c>
    </row>
    <row r="9808" spans="1:8">
      <c r="A9808" t="n">
        <v>9811</v>
      </c>
      <c r="B9808" t="s">
        <v>1</v>
      </c>
      <c r="C9808" s="1" t="n">
        <v>41950.87172453704</v>
      </c>
      <c r="D9808" t="s">
        <v>32182</v>
      </c>
      <c r="E9808" t="s">
        <v>6203</v>
      </c>
      <c r="F9808" t="s">
        <v>13689</v>
      </c>
      <c r="G9808" t="s">
        <v>32183</v>
      </c>
      <c r="H9808" t="s">
        <v>32184</v>
      </c>
    </row>
    <row r="9809" spans="1:8">
      <c r="A9809" t="n">
        <v>9812</v>
      </c>
      <c r="B9809" t="s">
        <v>1</v>
      </c>
      <c r="C9809" s="1" t="n">
        <v>42424.69974537037</v>
      </c>
      <c r="D9809" t="s">
        <v>32185</v>
      </c>
      <c r="E9809" t="s">
        <v>8382</v>
      </c>
      <c r="F9809" t="s">
        <v>7313</v>
      </c>
      <c r="G9809" t="s">
        <v>28589</v>
      </c>
      <c r="H9809" t="s">
        <v>32186</v>
      </c>
    </row>
    <row r="9810" spans="1:8">
      <c r="A9810" t="n">
        <v>9813</v>
      </c>
      <c r="B9810" t="s">
        <v>8</v>
      </c>
      <c r="C9810" s="1" t="n">
        <v>42255.28586805556</v>
      </c>
      <c r="D9810" t="s">
        <v>32187</v>
      </c>
      <c r="E9810" t="s">
        <v>2099</v>
      </c>
      <c r="F9810" t="s">
        <v>25</v>
      </c>
      <c r="G9810" t="s">
        <v>32188</v>
      </c>
      <c r="H9810" t="s">
        <v>32189</v>
      </c>
    </row>
    <row r="9811" spans="1:8">
      <c r="A9811" t="n">
        <v>9814</v>
      </c>
      <c r="B9811" t="s">
        <v>8</v>
      </c>
      <c r="C9811" s="1" t="n">
        <v>42415.65152777778</v>
      </c>
      <c r="D9811" t="s">
        <v>32190</v>
      </c>
      <c r="E9811" t="s">
        <v>7174</v>
      </c>
      <c r="F9811" t="s">
        <v>6854</v>
      </c>
      <c r="G9811">
        <f>?UTF-8?Q?Shop=20Leslie=E2=80=99s=20President=E2=80=99s=20Day=20Sale=20and=20be=20Ready=20for=20Summer!?=</f>
        <v/>
      </c>
      <c r="H9811" t="s">
        <v>32191</v>
      </c>
    </row>
    <row r="9812" spans="1:8">
      <c r="A9812" t="n">
        <v>9815</v>
      </c>
      <c r="B9812" t="s">
        <v>1</v>
      </c>
      <c r="C9812" s="1" t="n">
        <v>42319.70717592593</v>
      </c>
      <c r="D9812" t="s">
        <v>32192</v>
      </c>
      <c r="E9812" t="s">
        <v>7427</v>
      </c>
      <c r="F9812" t="s">
        <v>24414</v>
      </c>
      <c r="G9812" t="s">
        <v>25552</v>
      </c>
      <c r="H9812" t="s">
        <v>32193</v>
      </c>
    </row>
    <row r="9813" spans="1:8">
      <c r="A9813" t="n">
        <v>9816</v>
      </c>
      <c r="B9813" t="s">
        <v>8</v>
      </c>
      <c r="C9813" s="1" t="n">
        <v>39618.60997685185</v>
      </c>
      <c r="D9813" t="s">
        <v>32194</v>
      </c>
      <c r="E9813" t="s">
        <v>926</v>
      </c>
      <c r="F9813" t="s">
        <v>32195</v>
      </c>
      <c r="G9813" t="s">
        <v>32196</v>
      </c>
      <c r="H9813" t="s">
        <v>32197</v>
      </c>
    </row>
    <row r="9814" spans="1:8">
      <c r="A9814" t="n">
        <v>9817</v>
      </c>
      <c r="B9814" t="s">
        <v>8</v>
      </c>
      <c r="C9814" s="1" t="n">
        <v>39755.85803240741</v>
      </c>
      <c r="D9814" t="s">
        <v>32198</v>
      </c>
      <c r="E9814" t="s">
        <v>32199</v>
      </c>
      <c r="F9814" t="s">
        <v>56</v>
      </c>
      <c r="G9814" t="s">
        <v>32200</v>
      </c>
      <c r="H9814" t="s">
        <v>32201</v>
      </c>
    </row>
    <row r="9815" spans="1:8">
      <c r="A9815" t="n">
        <v>9818</v>
      </c>
      <c r="B9815" t="s">
        <v>1</v>
      </c>
      <c r="C9815" s="1" t="n">
        <v>42419.05679398148</v>
      </c>
      <c r="D9815" t="s">
        <v>32202</v>
      </c>
      <c r="E9815" t="s">
        <v>24</v>
      </c>
      <c r="F9815" t="s">
        <v>25</v>
      </c>
      <c r="G9815" t="s">
        <v>32203</v>
      </c>
      <c r="H9815" t="s">
        <v>32204</v>
      </c>
    </row>
    <row r="9816" spans="1:8">
      <c r="A9816" t="n">
        <v>9819</v>
      </c>
      <c r="B9816" t="s">
        <v>8</v>
      </c>
      <c r="C9816" s="1" t="n">
        <v>39772.53458333333</v>
      </c>
      <c r="D9816" t="s">
        <v>32205</v>
      </c>
      <c r="E9816" t="s">
        <v>1721</v>
      </c>
      <c r="G9816">
        <f>?big5?B?IKzdv/mkSA==?=</f>
        <v/>
      </c>
      <c r="H9816" t="s">
        <v>32206</v>
      </c>
    </row>
    <row r="9817" spans="1:8">
      <c r="A9817" t="n">
        <v>9820</v>
      </c>
      <c r="B9817" t="s">
        <v>8</v>
      </c>
      <c r="C9817" s="1" t="n">
        <v>42118.64254629629</v>
      </c>
      <c r="D9817" t="s">
        <v>32207</v>
      </c>
      <c r="E9817" t="s">
        <v>24</v>
      </c>
      <c r="F9817" t="s">
        <v>8382</v>
      </c>
      <c r="G9817" t="s">
        <v>32208</v>
      </c>
      <c r="H9817" t="s">
        <v>32209</v>
      </c>
    </row>
    <row r="9818" spans="1:8">
      <c r="A9818" t="n">
        <v>9821</v>
      </c>
      <c r="B9818" t="s">
        <v>8</v>
      </c>
      <c r="C9818" s="1" t="n">
        <v>42088.7640625</v>
      </c>
      <c r="D9818" t="s">
        <v>32210</v>
      </c>
      <c r="E9818" t="s">
        <v>266</v>
      </c>
      <c r="F9818" t="s">
        <v>25</v>
      </c>
      <c r="G9818" t="s">
        <v>32211</v>
      </c>
      <c r="H9818" t="s">
        <v>32212</v>
      </c>
    </row>
    <row r="9819" spans="1:8">
      <c r="A9819" t="n">
        <v>9822</v>
      </c>
      <c r="B9819" t="s">
        <v>8</v>
      </c>
      <c r="C9819" s="1" t="n">
        <v>42306.84059027778</v>
      </c>
      <c r="D9819" t="s">
        <v>32213</v>
      </c>
      <c r="E9819" t="s">
        <v>6699</v>
      </c>
      <c r="F9819" t="s">
        <v>6700</v>
      </c>
      <c r="G9819" t="s">
        <v>32214</v>
      </c>
      <c r="H9819" t="s">
        <v>32215</v>
      </c>
    </row>
    <row r="9820" spans="1:8">
      <c r="A9820" t="n">
        <v>9823</v>
      </c>
      <c r="B9820" t="s">
        <v>1</v>
      </c>
      <c r="C9820" s="1" t="n">
        <v>42292.81008101852</v>
      </c>
      <c r="D9820" t="s">
        <v>32216</v>
      </c>
      <c r="E9820" t="s">
        <v>92</v>
      </c>
      <c r="F9820" t="s">
        <v>7254</v>
      </c>
      <c r="G9820" t="s">
        <v>32217</v>
      </c>
      <c r="H9820" t="s">
        <v>32218</v>
      </c>
    </row>
    <row r="9821" spans="1:8">
      <c r="A9821" t="n">
        <v>9824</v>
      </c>
      <c r="B9821" t="s">
        <v>1</v>
      </c>
      <c r="C9821" s="1" t="n">
        <v>42262.71163194445</v>
      </c>
      <c r="D9821" t="s">
        <v>32219</v>
      </c>
      <c r="E9821" t="s">
        <v>6988</v>
      </c>
      <c r="F9821" t="s">
        <v>25</v>
      </c>
      <c r="G9821" t="s">
        <v>32220</v>
      </c>
      <c r="H9821" t="s">
        <v>32221</v>
      </c>
    </row>
    <row r="9822" spans="1:8">
      <c r="A9822" t="n">
        <v>9825</v>
      </c>
      <c r="B9822" t="s">
        <v>8</v>
      </c>
      <c r="C9822" s="1" t="n">
        <v>42194.69271990741</v>
      </c>
      <c r="D9822" t="s">
        <v>32222</v>
      </c>
      <c r="E9822" t="s">
        <v>331</v>
      </c>
      <c r="F9822" t="s">
        <v>32223</v>
      </c>
      <c r="G9822" t="s">
        <v>32224</v>
      </c>
      <c r="H9822" t="s">
        <v>32225</v>
      </c>
    </row>
    <row r="9823" spans="1:8">
      <c r="A9823" t="n">
        <v>9826</v>
      </c>
      <c r="B9823" t="s">
        <v>8</v>
      </c>
      <c r="C9823" s="1" t="n">
        <v>39756.23778935185</v>
      </c>
      <c r="D9823" t="s">
        <v>32226</v>
      </c>
      <c r="E9823" t="s">
        <v>5192</v>
      </c>
      <c r="F9823" t="s">
        <v>56</v>
      </c>
      <c r="G9823" t="s">
        <v>32227</v>
      </c>
      <c r="H9823" t="s">
        <v>32228</v>
      </c>
    </row>
    <row r="9824" spans="1:8">
      <c r="A9824" t="n">
        <v>9827</v>
      </c>
      <c r="B9824" t="s">
        <v>8</v>
      </c>
      <c r="C9824" s="1" t="n">
        <v>42373.06866898148</v>
      </c>
      <c r="D9824" t="s">
        <v>32229</v>
      </c>
      <c r="E9824" t="s">
        <v>25</v>
      </c>
      <c r="F9824" t="s">
        <v>348</v>
      </c>
      <c r="G9824" t="s">
        <v>32230</v>
      </c>
      <c r="H9824" t="s">
        <v>32231</v>
      </c>
    </row>
    <row r="9825" spans="1:8">
      <c r="A9825" t="n">
        <v>9828</v>
      </c>
      <c r="B9825" t="s">
        <v>8</v>
      </c>
      <c r="C9825" s="1" t="n">
        <v>39485.66740740741</v>
      </c>
      <c r="D9825" t="s">
        <v>32232</v>
      </c>
      <c r="E9825" t="s">
        <v>32233</v>
      </c>
      <c r="F9825" t="s">
        <v>56</v>
      </c>
      <c r="G9825" t="s">
        <v>17043</v>
      </c>
      <c r="H9825" t="s">
        <v>32234</v>
      </c>
    </row>
    <row r="9826" spans="1:8">
      <c r="A9826" t="n">
        <v>9829</v>
      </c>
      <c r="B9826" t="s">
        <v>8</v>
      </c>
      <c r="C9826" s="1" t="n">
        <v>42227.2033912037</v>
      </c>
      <c r="D9826" t="s">
        <v>32235</v>
      </c>
      <c r="E9826" t="s">
        <v>7089</v>
      </c>
      <c r="F9826" t="s">
        <v>25</v>
      </c>
      <c r="G9826" t="s">
        <v>32236</v>
      </c>
      <c r="H9826" t="s">
        <v>32237</v>
      </c>
    </row>
    <row r="9827" spans="1:8">
      <c r="A9827" t="n">
        <v>9830</v>
      </c>
      <c r="B9827" t="s">
        <v>8</v>
      </c>
      <c r="C9827" s="1" t="n">
        <v>42146.97260416667</v>
      </c>
      <c r="D9827" t="s">
        <v>32238</v>
      </c>
      <c r="E9827" t="s">
        <v>225</v>
      </c>
      <c r="F9827" t="s">
        <v>210</v>
      </c>
      <c r="G9827" t="s">
        <v>32239</v>
      </c>
      <c r="H9827" t="s">
        <v>32240</v>
      </c>
    </row>
    <row r="9828" spans="1:8">
      <c r="A9828" t="n">
        <v>9831</v>
      </c>
      <c r="B9828" t="s">
        <v>8</v>
      </c>
      <c r="C9828" s="1" t="n">
        <v>42330.56313657408</v>
      </c>
      <c r="D9828" t="s">
        <v>32241</v>
      </c>
      <c r="E9828" t="s">
        <v>12965</v>
      </c>
      <c r="F9828" t="s">
        <v>25</v>
      </c>
      <c r="G9828" t="s">
        <v>32242</v>
      </c>
      <c r="H9828" t="s">
        <v>32243</v>
      </c>
    </row>
    <row r="9829" spans="1:8">
      <c r="A9829" t="n">
        <v>9832</v>
      </c>
      <c r="B9829" t="s">
        <v>8</v>
      </c>
      <c r="C9829" s="1" t="n">
        <v>42127.90354166667</v>
      </c>
      <c r="D9829" t="s">
        <v>32244</v>
      </c>
      <c r="E9829" t="s">
        <v>25</v>
      </c>
      <c r="F9829" t="s">
        <v>5053</v>
      </c>
      <c r="G9829" t="s">
        <v>32245</v>
      </c>
      <c r="H9829" t="s">
        <v>32246</v>
      </c>
    </row>
    <row r="9830" spans="1:8">
      <c r="A9830" t="n">
        <v>9833</v>
      </c>
      <c r="B9830" t="s">
        <v>8</v>
      </c>
      <c r="C9830" s="1" t="n">
        <v>39972.47462962963</v>
      </c>
      <c r="D9830" t="s">
        <v>32247</v>
      </c>
      <c r="E9830" t="s">
        <v>2194</v>
      </c>
      <c r="F9830" t="s">
        <v>20</v>
      </c>
      <c r="G9830" t="s">
        <v>32248</v>
      </c>
      <c r="H9830" t="s">
        <v>32249</v>
      </c>
    </row>
    <row r="9831" spans="1:8">
      <c r="A9831" t="n">
        <v>9834</v>
      </c>
      <c r="B9831" t="s">
        <v>8</v>
      </c>
      <c r="C9831" s="1" t="n">
        <v>42032.7619212963</v>
      </c>
      <c r="D9831" t="s">
        <v>32250</v>
      </c>
      <c r="E9831" t="s">
        <v>6695</v>
      </c>
      <c r="F9831" t="s">
        <v>25</v>
      </c>
      <c r="G9831" t="s">
        <v>32251</v>
      </c>
      <c r="H9831" t="s">
        <v>32252</v>
      </c>
    </row>
    <row r="9832" spans="1:8">
      <c r="A9832" t="n">
        <v>9835</v>
      </c>
      <c r="B9832" t="s">
        <v>8</v>
      </c>
      <c r="C9832" s="1" t="n">
        <v>40127.70196759259</v>
      </c>
      <c r="D9832" t="s">
        <v>32253</v>
      </c>
      <c r="E9832" t="s">
        <v>1224</v>
      </c>
      <c r="F9832" t="s">
        <v>11</v>
      </c>
      <c r="G9832" t="s">
        <v>32254</v>
      </c>
      <c r="H9832" t="s">
        <v>32255</v>
      </c>
    </row>
    <row r="9833" spans="1:8">
      <c r="A9833" t="n">
        <v>9836</v>
      </c>
      <c r="B9833" t="s">
        <v>1</v>
      </c>
      <c r="C9833" s="1" t="n">
        <v>42282.77623842593</v>
      </c>
      <c r="D9833" t="s">
        <v>32256</v>
      </c>
      <c r="E9833" t="s">
        <v>931</v>
      </c>
      <c r="F9833" t="s">
        <v>25</v>
      </c>
      <c r="G9833" t="s">
        <v>32257</v>
      </c>
      <c r="H9833" t="s">
        <v>32258</v>
      </c>
    </row>
    <row r="9834" spans="1:8">
      <c r="A9834" t="n">
        <v>9837</v>
      </c>
      <c r="B9834" t="s">
        <v>8</v>
      </c>
      <c r="C9834" s="1" t="n">
        <v>42110.9580324074</v>
      </c>
      <c r="D9834" t="s">
        <v>32259</v>
      </c>
      <c r="E9834" t="s">
        <v>25</v>
      </c>
      <c r="F9834" t="s">
        <v>3635</v>
      </c>
      <c r="G9834" t="s">
        <v>14205</v>
      </c>
      <c r="H9834" t="s">
        <v>32260</v>
      </c>
    </row>
    <row r="9835" spans="1:8">
      <c r="A9835" t="n">
        <v>9838</v>
      </c>
      <c r="B9835" t="s">
        <v>8</v>
      </c>
      <c r="C9835" s="1" t="n">
        <v>42390.95857638889</v>
      </c>
      <c r="D9835" t="s">
        <v>32261</v>
      </c>
      <c r="E9835" t="s">
        <v>2212</v>
      </c>
      <c r="F9835" t="s">
        <v>1677</v>
      </c>
      <c r="G9835" t="s">
        <v>32262</v>
      </c>
      <c r="H9835" t="s">
        <v>32263</v>
      </c>
    </row>
    <row r="9836" spans="1:8">
      <c r="A9836" t="n">
        <v>9839</v>
      </c>
      <c r="B9836" t="s">
        <v>1</v>
      </c>
      <c r="C9836" s="1" t="n">
        <v>42317.77585648148</v>
      </c>
      <c r="D9836" t="s">
        <v>32264</v>
      </c>
      <c r="E9836" t="s">
        <v>32265</v>
      </c>
      <c r="F9836" t="s">
        <v>56</v>
      </c>
      <c r="G9836" t="s">
        <v>32266</v>
      </c>
      <c r="H9836" t="s">
        <v>32267</v>
      </c>
    </row>
    <row r="9837" spans="1:8">
      <c r="A9837" t="n">
        <v>9840</v>
      </c>
      <c r="B9837" t="s">
        <v>1</v>
      </c>
      <c r="C9837" s="1" t="n">
        <v>42440.84369212963</v>
      </c>
      <c r="D9837" t="s">
        <v>32268</v>
      </c>
      <c r="E9837" t="s">
        <v>10529</v>
      </c>
      <c r="F9837" t="s">
        <v>16031</v>
      </c>
      <c r="G9837" t="s">
        <v>32269</v>
      </c>
      <c r="H9837" t="s">
        <v>32270</v>
      </c>
    </row>
    <row r="9838" spans="1:8">
      <c r="A9838" t="n">
        <v>9841</v>
      </c>
      <c r="B9838" t="s">
        <v>8</v>
      </c>
      <c r="C9838" s="1" t="n">
        <v>42311.996875</v>
      </c>
      <c r="D9838" t="s">
        <v>32271</v>
      </c>
      <c r="E9838" t="s">
        <v>25</v>
      </c>
      <c r="F9838" t="s">
        <v>2651</v>
      </c>
      <c r="G9838" t="s">
        <v>32272</v>
      </c>
      <c r="H9838" t="s">
        <v>32273</v>
      </c>
    </row>
    <row r="9839" spans="1:8">
      <c r="A9839" t="n">
        <v>9842</v>
      </c>
      <c r="B9839" t="s">
        <v>8</v>
      </c>
      <c r="C9839" s="1" t="n">
        <v>42344.90638888889</v>
      </c>
      <c r="D9839" t="s">
        <v>32274</v>
      </c>
      <c r="E9839" t="s">
        <v>1677</v>
      </c>
      <c r="F9839" t="s">
        <v>18034</v>
      </c>
      <c r="G9839" t="s">
        <v>32275</v>
      </c>
      <c r="H9839" t="s">
        <v>32276</v>
      </c>
    </row>
    <row r="9840" spans="1:8">
      <c r="A9840" t="n">
        <v>9843</v>
      </c>
      <c r="B9840" t="s">
        <v>8</v>
      </c>
      <c r="C9840" s="1" t="n">
        <v>39469.83085648148</v>
      </c>
      <c r="D9840" t="s">
        <v>32277</v>
      </c>
      <c r="E9840" t="s">
        <v>10514</v>
      </c>
      <c r="F9840" t="s">
        <v>32278</v>
      </c>
      <c r="G9840" t="s">
        <v>32279</v>
      </c>
      <c r="H9840" t="s">
        <v>32280</v>
      </c>
    </row>
    <row r="9841" spans="1:8">
      <c r="A9841" t="n">
        <v>9844</v>
      </c>
      <c r="B9841" t="s">
        <v>8</v>
      </c>
      <c r="C9841" s="1" t="n">
        <v>42437.88515046296</v>
      </c>
      <c r="D9841" t="s">
        <v>32281</v>
      </c>
      <c r="E9841" t="s">
        <v>25</v>
      </c>
      <c r="F9841" t="s">
        <v>348</v>
      </c>
      <c r="G9841" t="s">
        <v>16913</v>
      </c>
      <c r="H9841" t="s">
        <v>32282</v>
      </c>
    </row>
    <row r="9842" spans="1:8">
      <c r="A9842" t="n">
        <v>9845</v>
      </c>
      <c r="B9842" t="s">
        <v>8</v>
      </c>
      <c r="C9842" s="1" t="n">
        <v>42289.75701388889</v>
      </c>
      <c r="D9842" t="s">
        <v>32283</v>
      </c>
      <c r="E9842" t="s">
        <v>32284</v>
      </c>
      <c r="F9842" t="s">
        <v>32285</v>
      </c>
      <c r="G9842" t="s">
        <v>32286</v>
      </c>
      <c r="H9842" t="s">
        <v>32287</v>
      </c>
    </row>
    <row r="9843" spans="1:8">
      <c r="A9843" t="n">
        <v>9846</v>
      </c>
      <c r="B9843" t="s">
        <v>8</v>
      </c>
      <c r="C9843" s="1" t="n">
        <v>42269.86246527778</v>
      </c>
      <c r="D9843" t="s">
        <v>32288</v>
      </c>
      <c r="E9843" t="s">
        <v>3168</v>
      </c>
      <c r="F9843" t="s">
        <v>32289</v>
      </c>
      <c r="G9843" t="s">
        <v>32290</v>
      </c>
      <c r="H9843" t="s">
        <v>32291</v>
      </c>
    </row>
    <row r="9844" spans="1:8">
      <c r="A9844" t="n">
        <v>9847</v>
      </c>
      <c r="B9844" t="s">
        <v>1</v>
      </c>
      <c r="C9844" s="1" t="n">
        <v>42249.62524305555</v>
      </c>
      <c r="D9844" t="s">
        <v>32292</v>
      </c>
      <c r="E9844" t="s">
        <v>7186</v>
      </c>
      <c r="F9844" t="s">
        <v>32293</v>
      </c>
      <c r="G9844" t="s">
        <v>32294</v>
      </c>
      <c r="H9844" t="s">
        <v>32295</v>
      </c>
    </row>
    <row r="9845" spans="1:8">
      <c r="A9845" t="n">
        <v>9848</v>
      </c>
      <c r="B9845" t="s">
        <v>8</v>
      </c>
      <c r="C9845" s="1" t="n">
        <v>42339.71460648148</v>
      </c>
      <c r="D9845" t="s">
        <v>32296</v>
      </c>
      <c r="E9845" t="s">
        <v>2880</v>
      </c>
      <c r="F9845" t="s">
        <v>2880</v>
      </c>
      <c r="G9845" t="s">
        <v>32297</v>
      </c>
      <c r="H9845" t="s">
        <v>32298</v>
      </c>
    </row>
    <row r="9846" spans="1:8">
      <c r="A9846" t="n">
        <v>9849</v>
      </c>
      <c r="B9846" t="s">
        <v>1</v>
      </c>
      <c r="C9846" s="1" t="n">
        <v>42432.80287037037</v>
      </c>
      <c r="D9846" t="s">
        <v>32299</v>
      </c>
      <c r="E9846" t="s">
        <v>10907</v>
      </c>
      <c r="F9846" t="s">
        <v>32300</v>
      </c>
      <c r="G9846" t="s">
        <v>32301</v>
      </c>
      <c r="H9846" t="s">
        <v>32302</v>
      </c>
    </row>
    <row r="9847" spans="1:8">
      <c r="A9847" t="n">
        <v>9850</v>
      </c>
      <c r="B9847" t="s">
        <v>8</v>
      </c>
      <c r="C9847" s="1" t="n">
        <v>41985.83826388889</v>
      </c>
      <c r="D9847" t="s">
        <v>32303</v>
      </c>
      <c r="E9847" t="s">
        <v>25</v>
      </c>
      <c r="F9847" t="s">
        <v>6203</v>
      </c>
      <c r="G9847" t="s">
        <v>32304</v>
      </c>
      <c r="H9847" t="s">
        <v>32305</v>
      </c>
    </row>
    <row r="9848" spans="1:8">
      <c r="A9848" t="n">
        <v>9851</v>
      </c>
      <c r="B9848" t="s">
        <v>8</v>
      </c>
      <c r="C9848" s="1" t="n">
        <v>40906.68868055556</v>
      </c>
      <c r="D9848" t="s">
        <v>32306</v>
      </c>
      <c r="E9848" t="s">
        <v>32307</v>
      </c>
      <c r="F9848" t="s">
        <v>8378</v>
      </c>
      <c r="G9848" t="s">
        <v>32308</v>
      </c>
      <c r="H9848" t="s">
        <v>32309</v>
      </c>
    </row>
    <row r="9849" spans="1:8">
      <c r="A9849" t="n">
        <v>9852</v>
      </c>
      <c r="B9849" t="s">
        <v>1</v>
      </c>
      <c r="C9849" s="1" t="n">
        <v>41995.91450231482</v>
      </c>
      <c r="D9849" t="s">
        <v>32310</v>
      </c>
      <c r="E9849" t="s">
        <v>1238</v>
      </c>
      <c r="F9849" t="s">
        <v>25</v>
      </c>
      <c r="G9849" t="s">
        <v>32311</v>
      </c>
      <c r="H9849" t="s">
        <v>32312</v>
      </c>
    </row>
    <row r="9850" spans="1:8">
      <c r="A9850" t="n">
        <v>9853</v>
      </c>
      <c r="B9850" t="s">
        <v>8</v>
      </c>
      <c r="C9850" s="1" t="n">
        <v>42065.79694444445</v>
      </c>
      <c r="D9850" t="s">
        <v>32313</v>
      </c>
      <c r="E9850" t="s">
        <v>319</v>
      </c>
      <c r="F9850" t="s">
        <v>25</v>
      </c>
      <c r="G9850" t="s">
        <v>32314</v>
      </c>
      <c r="H9850" t="s">
        <v>32315</v>
      </c>
    </row>
    <row r="9851" spans="1:8">
      <c r="A9851" t="n">
        <v>9854</v>
      </c>
      <c r="B9851" t="s">
        <v>8</v>
      </c>
      <c r="C9851" s="1" t="n">
        <v>42269.87854166667</v>
      </c>
      <c r="D9851" t="s">
        <v>32316</v>
      </c>
      <c r="E9851" t="s">
        <v>10907</v>
      </c>
      <c r="F9851" t="s">
        <v>32317</v>
      </c>
      <c r="G9851" t="s">
        <v>32318</v>
      </c>
      <c r="H9851" t="s">
        <v>32319</v>
      </c>
    </row>
    <row r="9852" spans="1:8">
      <c r="A9852" t="n">
        <v>9855</v>
      </c>
      <c r="B9852" t="s">
        <v>8</v>
      </c>
      <c r="C9852" s="1" t="n">
        <v>42420.99594907407</v>
      </c>
      <c r="D9852" t="s">
        <v>32320</v>
      </c>
      <c r="E9852" t="s">
        <v>87</v>
      </c>
      <c r="F9852" t="s">
        <v>87</v>
      </c>
      <c r="G9852" t="s">
        <v>32321</v>
      </c>
      <c r="H9852" t="s">
        <v>32322</v>
      </c>
    </row>
    <row r="9853" spans="1:8">
      <c r="A9853" t="n">
        <v>9856</v>
      </c>
      <c r="B9853" t="s">
        <v>8</v>
      </c>
      <c r="C9853" s="1" t="n">
        <v>41982.50351851852</v>
      </c>
      <c r="D9853" t="s">
        <v>32323</v>
      </c>
      <c r="E9853" t="s">
        <v>9902</v>
      </c>
      <c r="F9853" t="s">
        <v>25</v>
      </c>
      <c r="G9853" t="s">
        <v>32324</v>
      </c>
      <c r="H9853" t="s">
        <v>32325</v>
      </c>
    </row>
    <row r="9854" spans="1:8">
      <c r="A9854" t="n">
        <v>9857</v>
      </c>
      <c r="B9854" t="s">
        <v>8</v>
      </c>
      <c r="C9854" s="1" t="n">
        <v>41880.56892361111</v>
      </c>
      <c r="D9854" t="s">
        <v>32326</v>
      </c>
      <c r="E9854" t="s">
        <v>6867</v>
      </c>
      <c r="F9854" t="s">
        <v>52</v>
      </c>
      <c r="G9854" t="s">
        <v>32327</v>
      </c>
      <c r="H9854" t="s">
        <v>32328</v>
      </c>
    </row>
    <row r="9855" spans="1:8">
      <c r="A9855" t="n">
        <v>9858</v>
      </c>
      <c r="B9855" t="s">
        <v>8</v>
      </c>
      <c r="C9855" s="1" t="n">
        <v>41901.64583333334</v>
      </c>
      <c r="D9855" t="s">
        <v>32329</v>
      </c>
      <c r="E9855" t="s">
        <v>9046</v>
      </c>
      <c r="F9855" t="s">
        <v>4078</v>
      </c>
      <c r="G9855" t="s">
        <v>21698</v>
      </c>
      <c r="H9855" t="s">
        <v>32330</v>
      </c>
    </row>
    <row r="9856" spans="1:8">
      <c r="A9856" t="n">
        <v>9859</v>
      </c>
      <c r="B9856" t="s">
        <v>8</v>
      </c>
      <c r="C9856" s="1" t="n">
        <v>42383.7769675926</v>
      </c>
      <c r="D9856" t="s">
        <v>32331</v>
      </c>
      <c r="E9856" t="s">
        <v>32332</v>
      </c>
      <c r="F9856" t="s">
        <v>32333</v>
      </c>
      <c r="G9856" t="s">
        <v>32334</v>
      </c>
      <c r="H9856" t="s">
        <v>32335</v>
      </c>
    </row>
    <row r="9857" spans="1:8">
      <c r="A9857" t="n">
        <v>9860</v>
      </c>
      <c r="B9857" t="s">
        <v>8</v>
      </c>
      <c r="C9857" s="1" t="n">
        <v>42132.57570601852</v>
      </c>
      <c r="D9857" t="s">
        <v>32336</v>
      </c>
      <c r="E9857" t="s">
        <v>1979</v>
      </c>
      <c r="F9857" t="s">
        <v>1979</v>
      </c>
      <c r="G9857" t="s">
        <v>7021</v>
      </c>
      <c r="H9857" t="s">
        <v>32337</v>
      </c>
    </row>
    <row r="9858" spans="1:8">
      <c r="A9858" t="n">
        <v>9861</v>
      </c>
      <c r="B9858" t="s">
        <v>8</v>
      </c>
      <c r="C9858" s="1" t="n">
        <v>42212.79177083333</v>
      </c>
      <c r="D9858" t="s">
        <v>32338</v>
      </c>
      <c r="E9858" t="s">
        <v>25</v>
      </c>
      <c r="F9858" t="s">
        <v>24</v>
      </c>
      <c r="G9858" t="s">
        <v>32339</v>
      </c>
      <c r="H9858" t="s">
        <v>32340</v>
      </c>
    </row>
    <row r="9859" spans="1:8">
      <c r="A9859" t="n">
        <v>9862</v>
      </c>
      <c r="B9859" t="s">
        <v>8</v>
      </c>
      <c r="C9859" s="1" t="n">
        <v>39250.94849537037</v>
      </c>
      <c r="D9859" t="s">
        <v>32341</v>
      </c>
      <c r="E9859" t="s">
        <v>2723</v>
      </c>
      <c r="F9859" t="s">
        <v>56</v>
      </c>
      <c r="G9859" t="s">
        <v>2724</v>
      </c>
      <c r="H9859" t="s">
        <v>32342</v>
      </c>
    </row>
    <row r="9860" spans="1:8">
      <c r="A9860" t="n">
        <v>9863</v>
      </c>
      <c r="B9860" t="s">
        <v>1</v>
      </c>
      <c r="C9860" s="1" t="n">
        <v>42202.85577546297</v>
      </c>
      <c r="D9860" t="s">
        <v>32343</v>
      </c>
      <c r="E9860" t="s">
        <v>381</v>
      </c>
      <c r="F9860" t="s">
        <v>146</v>
      </c>
      <c r="G9860" t="s">
        <v>32344</v>
      </c>
      <c r="H9860" t="s">
        <v>32345</v>
      </c>
    </row>
    <row r="9861" spans="1:8">
      <c r="A9861" t="n">
        <v>9864</v>
      </c>
      <c r="B9861" t="s">
        <v>8</v>
      </c>
      <c r="C9861" s="1" t="n">
        <v>40413.6199537037</v>
      </c>
      <c r="D9861" t="s">
        <v>32346</v>
      </c>
      <c r="E9861" t="s">
        <v>7885</v>
      </c>
      <c r="F9861" t="s">
        <v>56</v>
      </c>
      <c r="G9861" t="s">
        <v>32347</v>
      </c>
      <c r="H9861" t="s">
        <v>32348</v>
      </c>
    </row>
    <row r="9862" spans="1:8">
      <c r="A9862" t="n">
        <v>9865</v>
      </c>
      <c r="B9862" t="s">
        <v>8</v>
      </c>
      <c r="C9862" s="1" t="n">
        <v>42209.6449537037</v>
      </c>
      <c r="D9862" t="s">
        <v>32349</v>
      </c>
      <c r="E9862" t="s">
        <v>7792</v>
      </c>
      <c r="F9862" t="s">
        <v>25</v>
      </c>
      <c r="G9862" t="s">
        <v>32350</v>
      </c>
      <c r="H9862" t="s">
        <v>32351</v>
      </c>
    </row>
    <row r="9863" spans="1:8">
      <c r="A9863" t="n">
        <v>9866</v>
      </c>
      <c r="B9863" t="s">
        <v>8</v>
      </c>
      <c r="C9863" s="1" t="n">
        <v>42106.08496527778</v>
      </c>
      <c r="D9863" t="s">
        <v>32352</v>
      </c>
      <c r="E9863" t="s">
        <v>7780</v>
      </c>
      <c r="F9863" t="s">
        <v>32353</v>
      </c>
      <c r="G9863" t="s">
        <v>32354</v>
      </c>
      <c r="H9863" t="s">
        <v>32355</v>
      </c>
    </row>
    <row r="9864" spans="1:8">
      <c r="A9864" t="n">
        <v>9867</v>
      </c>
      <c r="B9864" t="s">
        <v>8</v>
      </c>
      <c r="C9864" s="1" t="n">
        <v>42008.88408564815</v>
      </c>
      <c r="D9864" t="s">
        <v>32356</v>
      </c>
      <c r="E9864" t="s">
        <v>10842</v>
      </c>
      <c r="F9864" t="s">
        <v>10871</v>
      </c>
      <c r="G9864" t="s">
        <v>8093</v>
      </c>
      <c r="H9864" t="s">
        <v>32357</v>
      </c>
    </row>
    <row r="9865" spans="1:8">
      <c r="A9865" t="n">
        <v>9868</v>
      </c>
      <c r="B9865" t="s">
        <v>8</v>
      </c>
      <c r="C9865" s="1" t="n">
        <v>42272.17189814815</v>
      </c>
      <c r="D9865" t="s">
        <v>32358</v>
      </c>
      <c r="E9865" t="s">
        <v>32359</v>
      </c>
      <c r="F9865" t="s">
        <v>387</v>
      </c>
      <c r="G9865" t="s">
        <v>32360</v>
      </c>
      <c r="H9865" t="s">
        <v>32361</v>
      </c>
    </row>
    <row r="9866" spans="1:8">
      <c r="A9866" t="n">
        <v>9869</v>
      </c>
      <c r="B9866" t="s">
        <v>8</v>
      </c>
      <c r="C9866" s="1" t="n">
        <v>41177.8962962963</v>
      </c>
      <c r="D9866" t="s">
        <v>32362</v>
      </c>
      <c r="E9866" t="s">
        <v>19644</v>
      </c>
      <c r="F9866" t="s">
        <v>56</v>
      </c>
      <c r="G9866" t="s">
        <v>32363</v>
      </c>
      <c r="H9866" t="s">
        <v>32364</v>
      </c>
    </row>
    <row r="9867" spans="1:8">
      <c r="A9867" t="n">
        <v>9870</v>
      </c>
      <c r="B9867" t="s">
        <v>8</v>
      </c>
      <c r="C9867" s="1" t="n">
        <v>42240.62402777778</v>
      </c>
      <c r="D9867" t="s">
        <v>32365</v>
      </c>
      <c r="E9867" t="s">
        <v>24</v>
      </c>
      <c r="F9867" t="s">
        <v>25</v>
      </c>
      <c r="G9867" t="s">
        <v>32366</v>
      </c>
      <c r="H9867" t="s">
        <v>32367</v>
      </c>
    </row>
    <row r="9868" spans="1:8">
      <c r="A9868" t="n">
        <v>9871</v>
      </c>
      <c r="B9868" t="s">
        <v>1</v>
      </c>
      <c r="C9868" s="1" t="n">
        <v>42444.91413194445</v>
      </c>
      <c r="D9868" t="s">
        <v>32368</v>
      </c>
      <c r="E9868" t="s">
        <v>394</v>
      </c>
      <c r="F9868" t="s">
        <v>7892</v>
      </c>
      <c r="G9868" t="s">
        <v>32369</v>
      </c>
      <c r="H9868" t="s">
        <v>32370</v>
      </c>
    </row>
    <row r="9869" spans="1:8">
      <c r="A9869" t="n">
        <v>9872</v>
      </c>
      <c r="B9869" t="s">
        <v>8</v>
      </c>
      <c r="C9869" s="1" t="n">
        <v>40305.61672453704</v>
      </c>
      <c r="D9869" t="s">
        <v>32371</v>
      </c>
      <c r="E9869" t="s">
        <v>6718</v>
      </c>
      <c r="F9869" t="s">
        <v>6938</v>
      </c>
      <c r="G9869" t="s">
        <v>32372</v>
      </c>
      <c r="H9869" t="s">
        <v>32373</v>
      </c>
    </row>
    <row r="9870" spans="1:8">
      <c r="A9870" t="n">
        <v>9873</v>
      </c>
      <c r="B9870" t="s">
        <v>8</v>
      </c>
      <c r="C9870" s="1" t="n">
        <v>41933.75998842593</v>
      </c>
      <c r="D9870" t="s">
        <v>32374</v>
      </c>
      <c r="E9870" t="s">
        <v>67</v>
      </c>
      <c r="F9870" t="s">
        <v>68</v>
      </c>
      <c r="G9870">
        <f>?UTF-8?Q?=E2=80=8BCorrect_The_Record_Tuesday_October_21=2C_2014_After?=
	=?UTF-8?Q?noon_Roundup?=</f>
        <v/>
      </c>
      <c r="H9870" t="s">
        <v>32375</v>
      </c>
    </row>
    <row r="9871" spans="1:8">
      <c r="A9871" t="n">
        <v>9874</v>
      </c>
      <c r="B9871" t="s">
        <v>8</v>
      </c>
      <c r="C9871" s="1" t="n">
        <v>42155.47958333333</v>
      </c>
      <c r="D9871" t="s">
        <v>32376</v>
      </c>
      <c r="E9871" t="s">
        <v>23670</v>
      </c>
      <c r="F9871" t="s">
        <v>23671</v>
      </c>
      <c r="G9871" t="s">
        <v>32377</v>
      </c>
      <c r="H9871" t="s">
        <v>32378</v>
      </c>
    </row>
    <row r="9872" spans="1:8">
      <c r="A9872" t="n">
        <v>9875</v>
      </c>
      <c r="B9872" t="s">
        <v>8</v>
      </c>
      <c r="C9872" s="1" t="n">
        <v>40199.12608796296</v>
      </c>
      <c r="D9872" t="s">
        <v>32379</v>
      </c>
      <c r="E9872" t="s">
        <v>8777</v>
      </c>
      <c r="F9872" t="s">
        <v>56</v>
      </c>
      <c r="G9872" t="s">
        <v>32380</v>
      </c>
      <c r="H9872" t="s">
        <v>32381</v>
      </c>
    </row>
    <row r="9873" spans="1:8">
      <c r="A9873" t="n">
        <v>9876</v>
      </c>
      <c r="B9873" t="s">
        <v>1</v>
      </c>
      <c r="C9873" s="1" t="n">
        <v>42230.46530092593</v>
      </c>
      <c r="D9873" t="s">
        <v>32382</v>
      </c>
      <c r="E9873" t="s">
        <v>7544</v>
      </c>
      <c r="F9873" t="s">
        <v>56</v>
      </c>
      <c r="G9873" t="s">
        <v>7545</v>
      </c>
      <c r="H9873" t="s">
        <v>32383</v>
      </c>
    </row>
    <row r="9874" spans="1:8">
      <c r="A9874" t="n">
        <v>9877</v>
      </c>
      <c r="B9874" t="s">
        <v>8</v>
      </c>
      <c r="C9874" s="1" t="n">
        <v>41130.63350694445</v>
      </c>
      <c r="D9874" t="s">
        <v>32384</v>
      </c>
      <c r="E9874" t="s">
        <v>5662</v>
      </c>
      <c r="F9874" t="s">
        <v>283</v>
      </c>
      <c r="G9874" t="s">
        <v>32385</v>
      </c>
      <c r="H9874" t="s">
        <v>32386</v>
      </c>
    </row>
    <row r="9875" spans="1:8">
      <c r="A9875" t="n">
        <v>9878</v>
      </c>
      <c r="B9875" t="s">
        <v>8</v>
      </c>
      <c r="C9875" s="1" t="n">
        <v>42112.56795138889</v>
      </c>
      <c r="D9875" t="s">
        <v>32387</v>
      </c>
      <c r="E9875" t="s">
        <v>1144</v>
      </c>
      <c r="F9875" t="s">
        <v>32388</v>
      </c>
      <c r="G9875" t="s">
        <v>32389</v>
      </c>
      <c r="H9875" t="s">
        <v>32390</v>
      </c>
    </row>
    <row r="9876" spans="1:8">
      <c r="A9876" t="n">
        <v>9879</v>
      </c>
      <c r="B9876" t="s">
        <v>1</v>
      </c>
      <c r="C9876" s="1" t="n">
        <v>42434.85770833334</v>
      </c>
      <c r="D9876" t="s">
        <v>32391</v>
      </c>
      <c r="E9876" t="s">
        <v>32392</v>
      </c>
      <c r="F9876" t="s">
        <v>555</v>
      </c>
      <c r="G9876" t="s">
        <v>32393</v>
      </c>
      <c r="H9876" t="s">
        <v>32394</v>
      </c>
    </row>
    <row r="9877" spans="1:8">
      <c r="A9877" t="n">
        <v>9880</v>
      </c>
      <c r="B9877" t="s">
        <v>8</v>
      </c>
      <c r="C9877" s="1" t="n">
        <v>41845.85143518518</v>
      </c>
      <c r="D9877" t="s">
        <v>32395</v>
      </c>
      <c r="E9877" t="s">
        <v>111</v>
      </c>
      <c r="F9877" t="s">
        <v>52</v>
      </c>
      <c r="G9877" t="s">
        <v>32396</v>
      </c>
      <c r="H9877" t="s">
        <v>32397</v>
      </c>
    </row>
    <row r="9878" spans="1:8">
      <c r="A9878" t="n">
        <v>9881</v>
      </c>
      <c r="B9878" t="s">
        <v>1</v>
      </c>
      <c r="C9878" s="1" t="n">
        <v>42355.10011574074</v>
      </c>
      <c r="D9878" t="s">
        <v>32398</v>
      </c>
      <c r="E9878" t="s">
        <v>11536</v>
      </c>
      <c r="F9878" t="s">
        <v>32399</v>
      </c>
      <c r="G9878" t="s">
        <v>32400</v>
      </c>
      <c r="H9878" t="s">
        <v>32401</v>
      </c>
    </row>
    <row r="9879" spans="1:8">
      <c r="A9879" t="n">
        <v>9882</v>
      </c>
      <c r="B9879" t="s">
        <v>8</v>
      </c>
      <c r="C9879" s="1" t="n">
        <v>42321.631875</v>
      </c>
      <c r="D9879" t="s">
        <v>32402</v>
      </c>
      <c r="E9879">
        <f>?utf-8?Q?Clyde=20Williams=20For=20Congress?= &lt;contact@clyde2016.com&gt;</f>
        <v/>
      </c>
      <c r="F9879" t="s">
        <v>56</v>
      </c>
      <c r="G9879">
        <f>?utf-8?Q?National=20Latino=20Leader=20Bill=20Richardson=20is=20on=20Board...?=</f>
        <v/>
      </c>
      <c r="H9879" t="s">
        <v>32403</v>
      </c>
    </row>
    <row r="9880" spans="1:8">
      <c r="A9880" t="n">
        <v>9883</v>
      </c>
      <c r="B9880" t="s">
        <v>1</v>
      </c>
      <c r="C9880" s="1" t="n">
        <v>42009.54055555556</v>
      </c>
      <c r="D9880" t="s">
        <v>32404</v>
      </c>
      <c r="E9880" t="s">
        <v>8167</v>
      </c>
      <c r="F9880" t="s">
        <v>32405</v>
      </c>
      <c r="G9880" t="s">
        <v>32406</v>
      </c>
      <c r="H9880" t="s">
        <v>32407</v>
      </c>
    </row>
    <row r="9881" spans="1:8">
      <c r="A9881" t="n">
        <v>9884</v>
      </c>
      <c r="B9881" t="s">
        <v>1</v>
      </c>
      <c r="C9881" s="1" t="n">
        <v>42278.83774305556</v>
      </c>
      <c r="D9881" t="s">
        <v>32408</v>
      </c>
      <c r="E9881" t="s">
        <v>8382</v>
      </c>
      <c r="F9881" t="s">
        <v>25</v>
      </c>
      <c r="G9881" t="s">
        <v>12536</v>
      </c>
      <c r="H9881" t="s">
        <v>32409</v>
      </c>
    </row>
    <row r="9882" spans="1:8">
      <c r="A9882" t="n">
        <v>9885</v>
      </c>
      <c r="B9882" t="s">
        <v>8</v>
      </c>
      <c r="C9882" s="1" t="n">
        <v>42242.00878472222</v>
      </c>
      <c r="D9882" t="s">
        <v>32410</v>
      </c>
      <c r="E9882" t="s">
        <v>14982</v>
      </c>
      <c r="F9882" t="s">
        <v>25</v>
      </c>
      <c r="G9882" t="s">
        <v>32411</v>
      </c>
      <c r="H9882" t="s">
        <v>32412</v>
      </c>
    </row>
    <row r="9883" spans="1:8">
      <c r="A9883" t="n">
        <v>9886</v>
      </c>
      <c r="B9883" t="s">
        <v>8</v>
      </c>
      <c r="C9883" s="1" t="n">
        <v>42172.5897337963</v>
      </c>
      <c r="D9883" t="s">
        <v>32413</v>
      </c>
      <c r="E9883" t="s">
        <v>25</v>
      </c>
      <c r="F9883" t="s">
        <v>2099</v>
      </c>
      <c r="G9883" t="s">
        <v>32414</v>
      </c>
      <c r="H9883" t="s">
        <v>32415</v>
      </c>
    </row>
    <row r="9884" spans="1:8">
      <c r="A9884" t="n">
        <v>9887</v>
      </c>
      <c r="B9884" t="s">
        <v>8</v>
      </c>
      <c r="C9884" s="1" t="n">
        <v>41933.04483796296</v>
      </c>
      <c r="D9884" t="s">
        <v>32416</v>
      </c>
      <c r="E9884" t="s">
        <v>31811</v>
      </c>
      <c r="F9884" t="s">
        <v>555</v>
      </c>
      <c r="G9884" t="s">
        <v>32417</v>
      </c>
      <c r="H9884" t="s">
        <v>32418</v>
      </c>
    </row>
    <row r="9885" spans="1:8">
      <c r="A9885" t="n">
        <v>9888</v>
      </c>
      <c r="B9885" t="s">
        <v>8</v>
      </c>
      <c r="C9885" s="1" t="n">
        <v>42268.79788194445</v>
      </c>
      <c r="D9885" t="s">
        <v>32419</v>
      </c>
      <c r="E9885" t="s">
        <v>25</v>
      </c>
      <c r="F9885" t="s">
        <v>8382</v>
      </c>
      <c r="G9885" t="s"/>
      <c r="H9885" t="s">
        <v>32420</v>
      </c>
    </row>
    <row r="9886" spans="1:8">
      <c r="A9886" t="n">
        <v>9889</v>
      </c>
      <c r="B9886" t="s">
        <v>8</v>
      </c>
      <c r="C9886" s="1" t="n">
        <v>39735.90833333333</v>
      </c>
      <c r="D9886" t="s">
        <v>32421</v>
      </c>
      <c r="E9886" t="s">
        <v>32422</v>
      </c>
      <c r="F9886" t="s">
        <v>32423</v>
      </c>
      <c r="G9886" t="s">
        <v>32424</v>
      </c>
      <c r="H9886" t="s">
        <v>32425</v>
      </c>
    </row>
    <row r="9887" spans="1:8">
      <c r="A9887" t="n">
        <v>9890</v>
      </c>
      <c r="B9887" t="s">
        <v>8</v>
      </c>
      <c r="C9887" s="1" t="n">
        <v>42361.51899305556</v>
      </c>
      <c r="D9887" t="s">
        <v>32426</v>
      </c>
      <c r="E9887" t="s">
        <v>32427</v>
      </c>
      <c r="F9887" t="s">
        <v>555</v>
      </c>
      <c r="G9887">
        <f>?utf-8?Q?=E2=9E=A1_John's_card_is_NOT_activated!?=</f>
        <v/>
      </c>
      <c r="H9887" t="s">
        <v>32428</v>
      </c>
    </row>
    <row r="9888" spans="1:8">
      <c r="A9888" t="n">
        <v>9891</v>
      </c>
      <c r="B9888" t="s">
        <v>8</v>
      </c>
      <c r="C9888" s="1" t="n">
        <v>39659.84695601852</v>
      </c>
      <c r="D9888" t="s">
        <v>32429</v>
      </c>
      <c r="E9888" t="s">
        <v>32430</v>
      </c>
      <c r="F9888" t="s">
        <v>32431</v>
      </c>
      <c r="G9888" t="s"/>
      <c r="H9888" t="s">
        <v>32432</v>
      </c>
    </row>
    <row r="9889" spans="1:8">
      <c r="A9889" t="n">
        <v>9892</v>
      </c>
      <c r="B9889" t="s">
        <v>8</v>
      </c>
      <c r="C9889" s="1" t="n">
        <v>42139.25760416667</v>
      </c>
      <c r="D9889" t="s">
        <v>32433</v>
      </c>
      <c r="E9889" t="s">
        <v>13522</v>
      </c>
      <c r="F9889" t="s">
        <v>32434</v>
      </c>
      <c r="G9889" t="s">
        <v>32435</v>
      </c>
      <c r="H9889" t="s">
        <v>32436</v>
      </c>
    </row>
    <row r="9890" spans="1:8">
      <c r="A9890" t="n">
        <v>9893</v>
      </c>
      <c r="B9890" t="s">
        <v>8</v>
      </c>
      <c r="C9890" s="1" t="n">
        <v>39626.59263888889</v>
      </c>
      <c r="D9890" t="s">
        <v>32437</v>
      </c>
      <c r="E9890" t="s">
        <v>3272</v>
      </c>
      <c r="F9890" t="s">
        <v>17755</v>
      </c>
      <c r="G9890" t="s">
        <v>32438</v>
      </c>
      <c r="H9890" t="s">
        <v>32439</v>
      </c>
    </row>
    <row r="9891" spans="1:8">
      <c r="A9891" t="n">
        <v>9894</v>
      </c>
      <c r="B9891" t="s">
        <v>8</v>
      </c>
      <c r="C9891" s="1" t="n">
        <v>42362.65528935185</v>
      </c>
      <c r="D9891" t="s">
        <v>32440</v>
      </c>
      <c r="E9891" t="s">
        <v>32441</v>
      </c>
      <c r="F9891" t="s">
        <v>2394</v>
      </c>
      <c r="G9891" t="s">
        <v>30705</v>
      </c>
      <c r="H9891" t="s">
        <v>32442</v>
      </c>
    </row>
    <row r="9892" spans="1:8">
      <c r="A9892" t="n">
        <v>9895</v>
      </c>
      <c r="B9892" t="s">
        <v>1</v>
      </c>
      <c r="C9892" s="1" t="n">
        <v>41845.83979166667</v>
      </c>
      <c r="D9892" t="s">
        <v>32443</v>
      </c>
      <c r="E9892" t="s">
        <v>7544</v>
      </c>
      <c r="F9892" t="s">
        <v>56</v>
      </c>
      <c r="G9892" t="s">
        <v>32444</v>
      </c>
      <c r="H9892" t="s">
        <v>32445</v>
      </c>
    </row>
    <row r="9893" spans="1:8">
      <c r="A9893" t="n">
        <v>9896</v>
      </c>
      <c r="B9893" t="s">
        <v>8</v>
      </c>
      <c r="C9893" s="1" t="n">
        <v>42192.94561342592</v>
      </c>
      <c r="D9893" t="s">
        <v>32446</v>
      </c>
      <c r="E9893" t="s">
        <v>2479</v>
      </c>
      <c r="F9893" t="s">
        <v>32447</v>
      </c>
      <c r="G9893" t="s">
        <v>32448</v>
      </c>
      <c r="H9893" t="s">
        <v>32449</v>
      </c>
    </row>
    <row r="9894" spans="1:8">
      <c r="A9894" t="n">
        <v>9897</v>
      </c>
      <c r="B9894" t="s">
        <v>8</v>
      </c>
      <c r="C9894" s="1" t="n">
        <v>41116.7437037037</v>
      </c>
      <c r="D9894" t="s">
        <v>32450</v>
      </c>
      <c r="E9894" t="s">
        <v>5467</v>
      </c>
      <c r="F9894" t="s">
        <v>6450</v>
      </c>
      <c r="G9894" t="s">
        <v>32451</v>
      </c>
      <c r="H9894" t="s">
        <v>32452</v>
      </c>
    </row>
    <row r="9895" spans="1:8">
      <c r="A9895" t="n">
        <v>9898</v>
      </c>
      <c r="B9895" t="s">
        <v>8</v>
      </c>
      <c r="C9895" s="1" t="n">
        <v>39798.77540509259</v>
      </c>
      <c r="D9895" t="s">
        <v>32453</v>
      </c>
      <c r="E9895" t="s">
        <v>22642</v>
      </c>
      <c r="F9895" t="s">
        <v>56</v>
      </c>
      <c r="G9895" t="s">
        <v>32454</v>
      </c>
      <c r="H9895" t="s">
        <v>32455</v>
      </c>
    </row>
    <row r="9896" spans="1:8">
      <c r="A9896" t="n">
        <v>9899</v>
      </c>
      <c r="B9896" t="s">
        <v>1</v>
      </c>
      <c r="C9896" s="1" t="n">
        <v>42410.17274305555</v>
      </c>
      <c r="D9896" t="s">
        <v>32456</v>
      </c>
      <c r="E9896" t="s">
        <v>6554</v>
      </c>
      <c r="F9896" t="s">
        <v>32457</v>
      </c>
      <c r="G9896" t="s">
        <v>14806</v>
      </c>
      <c r="H9896" t="s">
        <v>32458</v>
      </c>
    </row>
    <row r="9897" spans="1:8">
      <c r="A9897" t="n">
        <v>9900</v>
      </c>
      <c r="B9897" t="s">
        <v>1</v>
      </c>
      <c r="C9897" s="1" t="n">
        <v>42243.9641087963</v>
      </c>
      <c r="D9897" t="s">
        <v>32459</v>
      </c>
      <c r="E9897" t="s">
        <v>7254</v>
      </c>
      <c r="F9897" t="s">
        <v>11100</v>
      </c>
      <c r="G9897" t="s">
        <v>32460</v>
      </c>
      <c r="H9897" t="s">
        <v>32461</v>
      </c>
    </row>
    <row r="9898" spans="1:8">
      <c r="A9898" t="n">
        <v>9901</v>
      </c>
      <c r="B9898" t="s">
        <v>8</v>
      </c>
      <c r="C9898" s="1" t="n">
        <v>42439.715625</v>
      </c>
      <c r="D9898" t="s">
        <v>32462</v>
      </c>
      <c r="E9898" t="s">
        <v>7298</v>
      </c>
      <c r="F9898" t="s">
        <v>32463</v>
      </c>
      <c r="G9898" t="s">
        <v>32464</v>
      </c>
      <c r="H9898" t="s">
        <v>32465</v>
      </c>
    </row>
    <row r="9899" spans="1:8">
      <c r="A9899" t="n">
        <v>9902</v>
      </c>
      <c r="B9899" t="s">
        <v>1</v>
      </c>
      <c r="C9899" s="1" t="n">
        <v>42266.19012731482</v>
      </c>
      <c r="D9899" t="s">
        <v>32466</v>
      </c>
      <c r="E9899" t="s">
        <v>10842</v>
      </c>
      <c r="F9899" t="s">
        <v>32467</v>
      </c>
      <c r="G9899" t="s">
        <v>32468</v>
      </c>
      <c r="H9899" t="s">
        <v>32469</v>
      </c>
    </row>
    <row r="9900" spans="1:8">
      <c r="A9900" t="n">
        <v>9903</v>
      </c>
      <c r="B9900" t="s">
        <v>8</v>
      </c>
      <c r="C9900" s="1" t="n">
        <v>42327.79672453704</v>
      </c>
      <c r="D9900" t="s">
        <v>32470</v>
      </c>
      <c r="E9900" t="s">
        <v>25</v>
      </c>
      <c r="F9900" t="s">
        <v>6747</v>
      </c>
      <c r="G9900" t="s">
        <v>32471</v>
      </c>
      <c r="H9900" t="s">
        <v>32472</v>
      </c>
    </row>
    <row r="9901" spans="1:8">
      <c r="A9901" t="n">
        <v>9904</v>
      </c>
      <c r="B9901" t="s">
        <v>8</v>
      </c>
      <c r="C9901" s="1" t="n">
        <v>42166.6397337963</v>
      </c>
      <c r="D9901" t="s">
        <v>32473</v>
      </c>
      <c r="E9901" t="s">
        <v>1263</v>
      </c>
      <c r="F9901" t="s">
        <v>1264</v>
      </c>
      <c r="G9901" t="s">
        <v>32474</v>
      </c>
      <c r="H9901" t="s">
        <v>32475</v>
      </c>
    </row>
    <row r="9902" spans="1:8">
      <c r="A9902" t="n">
        <v>9905</v>
      </c>
      <c r="B9902" t="s">
        <v>8</v>
      </c>
      <c r="C9902" s="1" t="n">
        <v>42392.94892361111</v>
      </c>
      <c r="D9902" t="s">
        <v>32476</v>
      </c>
      <c r="E9902" t="s">
        <v>2959</v>
      </c>
      <c r="F9902" t="s">
        <v>25</v>
      </c>
      <c r="G9902" t="s">
        <v>32477</v>
      </c>
      <c r="H9902" t="s">
        <v>32478</v>
      </c>
    </row>
    <row r="9903" spans="1:8">
      <c r="A9903" t="n">
        <v>9906</v>
      </c>
      <c r="B9903" t="s">
        <v>8</v>
      </c>
      <c r="C9903" s="1" t="n">
        <v>39785.65543981481</v>
      </c>
      <c r="D9903" t="s">
        <v>32479</v>
      </c>
      <c r="E9903" t="s">
        <v>25186</v>
      </c>
      <c r="F9903" t="s">
        <v>25186</v>
      </c>
      <c r="G9903" t="s">
        <v>32480</v>
      </c>
      <c r="H9903" t="s">
        <v>32481</v>
      </c>
    </row>
    <row r="9904" spans="1:8">
      <c r="A9904" t="n">
        <v>9907</v>
      </c>
      <c r="B9904" t="s">
        <v>8</v>
      </c>
      <c r="C9904" s="1" t="n">
        <v>40928.98967592593</v>
      </c>
      <c r="D9904" t="s">
        <v>32482</v>
      </c>
      <c r="E9904" t="s">
        <v>484</v>
      </c>
      <c r="F9904" t="s">
        <v>32483</v>
      </c>
      <c r="G9904" t="s">
        <v>32484</v>
      </c>
      <c r="H9904" t="s">
        <v>32485</v>
      </c>
    </row>
    <row r="9905" spans="1:8">
      <c r="A9905" t="n">
        <v>9908</v>
      </c>
      <c r="B9905" t="s">
        <v>8</v>
      </c>
      <c r="C9905" s="1" t="n">
        <v>42413.71094907408</v>
      </c>
      <c r="D9905" t="s">
        <v>32486</v>
      </c>
      <c r="E9905" t="s">
        <v>32487</v>
      </c>
      <c r="F9905" t="s">
        <v>555</v>
      </c>
      <c r="G9905" t="s">
        <v>32488</v>
      </c>
      <c r="H9905" t="s">
        <v>32489</v>
      </c>
    </row>
    <row r="9906" spans="1:8">
      <c r="A9906" t="n">
        <v>9909</v>
      </c>
      <c r="B9906" t="s">
        <v>1</v>
      </c>
      <c r="C9906" s="1" t="n">
        <v>42441.87741898148</v>
      </c>
      <c r="D9906" t="s">
        <v>32490</v>
      </c>
      <c r="E9906" t="s">
        <v>7313</v>
      </c>
      <c r="F9906" t="s">
        <v>30</v>
      </c>
      <c r="G9906" t="s">
        <v>32491</v>
      </c>
      <c r="H9906" t="s">
        <v>32492</v>
      </c>
    </row>
    <row r="9907" spans="1:8">
      <c r="A9907" t="n">
        <v>9910</v>
      </c>
      <c r="B9907" t="s">
        <v>8</v>
      </c>
      <c r="C9907" s="1" t="n">
        <v>40199.68462962963</v>
      </c>
      <c r="D9907" t="s">
        <v>32493</v>
      </c>
      <c r="E9907" t="s">
        <v>8660</v>
      </c>
      <c r="F9907" t="s">
        <v>20</v>
      </c>
      <c r="G9907" t="s">
        <v>32494</v>
      </c>
      <c r="H9907" t="s">
        <v>32495</v>
      </c>
    </row>
    <row r="9908" spans="1:8">
      <c r="A9908" t="n">
        <v>9911</v>
      </c>
      <c r="B9908" t="s">
        <v>8</v>
      </c>
      <c r="C9908" s="1" t="n">
        <v>42181.57327546296</v>
      </c>
      <c r="D9908" t="s">
        <v>32496</v>
      </c>
      <c r="E9908" t="s">
        <v>32497</v>
      </c>
      <c r="F9908" t="s">
        <v>100</v>
      </c>
      <c r="G9908" t="s">
        <v>32498</v>
      </c>
      <c r="H9908" t="s">
        <v>32499</v>
      </c>
    </row>
    <row r="9909" spans="1:8">
      <c r="A9909" t="n">
        <v>9912</v>
      </c>
      <c r="B9909" t="s">
        <v>8</v>
      </c>
      <c r="C9909" s="1" t="n">
        <v>40658.85079861111</v>
      </c>
      <c r="D9909" t="s">
        <v>32500</v>
      </c>
      <c r="E9909" t="s">
        <v>32501</v>
      </c>
      <c r="F9909" t="s">
        <v>25</v>
      </c>
      <c r="G9909" t="s">
        <v>32502</v>
      </c>
      <c r="H9909" t="s">
        <v>32503</v>
      </c>
    </row>
    <row r="9910" spans="1:8">
      <c r="A9910" t="n">
        <v>9913</v>
      </c>
      <c r="B9910" t="s">
        <v>8</v>
      </c>
      <c r="C9910" s="1" t="n">
        <v>39743.11103009259</v>
      </c>
      <c r="D9910" t="s">
        <v>32504</v>
      </c>
      <c r="E9910" t="s">
        <v>56</v>
      </c>
      <c r="F9910" t="s">
        <v>7561</v>
      </c>
      <c r="G9910" t="s">
        <v>5888</v>
      </c>
      <c r="H9910" t="s">
        <v>32505</v>
      </c>
    </row>
    <row r="9911" spans="1:8">
      <c r="A9911" t="n">
        <v>9914</v>
      </c>
      <c r="B9911" t="s">
        <v>1</v>
      </c>
      <c r="C9911" s="1" t="n">
        <v>42308.58055555556</v>
      </c>
      <c r="D9911" t="s">
        <v>32506</v>
      </c>
      <c r="E9911" t="s">
        <v>132</v>
      </c>
      <c r="F9911" t="s">
        <v>9624</v>
      </c>
      <c r="G9911" t="s">
        <v>32507</v>
      </c>
      <c r="H9911" t="s">
        <v>32508</v>
      </c>
    </row>
    <row r="9912" spans="1:8">
      <c r="A9912" t="n">
        <v>9915</v>
      </c>
      <c r="B9912" t="s">
        <v>1</v>
      </c>
      <c r="C9912" s="1" t="n">
        <v>42220.13866898148</v>
      </c>
      <c r="D9912" t="s">
        <v>32509</v>
      </c>
      <c r="E9912" t="s">
        <v>6988</v>
      </c>
      <c r="F9912" t="s">
        <v>16587</v>
      </c>
      <c r="G9912" t="s">
        <v>32510</v>
      </c>
      <c r="H9912" t="s">
        <v>32511</v>
      </c>
    </row>
    <row r="9913" spans="1:8">
      <c r="A9913" t="n">
        <v>9916</v>
      </c>
      <c r="B9913" t="s">
        <v>8</v>
      </c>
      <c r="C9913" s="1" t="n">
        <v>42371.92506944444</v>
      </c>
      <c r="D9913" t="s">
        <v>32512</v>
      </c>
      <c r="E9913" t="s">
        <v>25</v>
      </c>
      <c r="F9913" t="s">
        <v>32513</v>
      </c>
      <c r="G9913" t="s">
        <v>13827</v>
      </c>
      <c r="H9913" t="s">
        <v>32514</v>
      </c>
    </row>
    <row r="9914" spans="1:8">
      <c r="A9914" t="n">
        <v>9917</v>
      </c>
      <c r="B9914" t="s">
        <v>1</v>
      </c>
      <c r="C9914" s="1" t="n">
        <v>42243.97013888889</v>
      </c>
      <c r="D9914" t="s">
        <v>32515</v>
      </c>
      <c r="E9914" t="s">
        <v>30</v>
      </c>
      <c r="F9914" t="s">
        <v>394</v>
      </c>
      <c r="G9914" t="s">
        <v>32516</v>
      </c>
      <c r="H9914" t="s">
        <v>32517</v>
      </c>
    </row>
    <row r="9915" spans="1:8">
      <c r="A9915" t="n">
        <v>9918</v>
      </c>
      <c r="B9915" t="s">
        <v>1</v>
      </c>
      <c r="C9915" s="1" t="n">
        <v>42159.06087962963</v>
      </c>
      <c r="D9915" t="s">
        <v>32518</v>
      </c>
      <c r="E9915" t="s">
        <v>146</v>
      </c>
      <c r="F9915" t="s">
        <v>30</v>
      </c>
      <c r="G9915" t="s">
        <v>15861</v>
      </c>
      <c r="H9915" t="s">
        <v>32519</v>
      </c>
    </row>
    <row r="9916" spans="1:8">
      <c r="A9916" t="n">
        <v>9919</v>
      </c>
      <c r="B9916" t="s">
        <v>8</v>
      </c>
      <c r="C9916" s="1" t="n">
        <v>42082.7100462963</v>
      </c>
      <c r="D9916" t="s">
        <v>32520</v>
      </c>
      <c r="E9916" t="s">
        <v>25</v>
      </c>
      <c r="F9916" t="s">
        <v>10810</v>
      </c>
      <c r="G9916" t="s">
        <v>32521</v>
      </c>
      <c r="H9916" t="s">
        <v>32522</v>
      </c>
    </row>
    <row r="9917" spans="1:8">
      <c r="A9917" t="n">
        <v>9920</v>
      </c>
      <c r="B9917" t="s">
        <v>1</v>
      </c>
      <c r="C9917" s="1" t="n">
        <v>41312.63546296296</v>
      </c>
      <c r="D9917" t="s">
        <v>32523</v>
      </c>
      <c r="E9917" t="s">
        <v>7063</v>
      </c>
      <c r="F9917" t="s">
        <v>56</v>
      </c>
      <c r="G9917" t="s">
        <v>32524</v>
      </c>
      <c r="H9917" t="s">
        <v>32525</v>
      </c>
    </row>
    <row r="9918" spans="1:8">
      <c r="A9918" t="n">
        <v>9921</v>
      </c>
      <c r="B9918" t="s">
        <v>8</v>
      </c>
      <c r="C9918" s="1" t="n">
        <v>42396.71502314815</v>
      </c>
      <c r="D9918" t="s">
        <v>32526</v>
      </c>
      <c r="E9918" t="s">
        <v>20609</v>
      </c>
      <c r="F9918" t="s">
        <v>25</v>
      </c>
      <c r="G9918" t="s">
        <v>32527</v>
      </c>
      <c r="H9918" t="s">
        <v>32528</v>
      </c>
    </row>
    <row r="9919" spans="1:8">
      <c r="A9919" t="n">
        <v>9922</v>
      </c>
      <c r="B9919" t="s">
        <v>8</v>
      </c>
      <c r="C9919" s="1" t="n">
        <v>41679.57717592592</v>
      </c>
      <c r="D9919" t="s">
        <v>32529</v>
      </c>
      <c r="E9919" t="s">
        <v>7780</v>
      </c>
      <c r="F9919" t="s">
        <v>32530</v>
      </c>
      <c r="G9919" t="s">
        <v>28204</v>
      </c>
      <c r="H9919" t="s">
        <v>32531</v>
      </c>
    </row>
    <row r="9920" spans="1:8">
      <c r="A9920" t="n">
        <v>9923</v>
      </c>
      <c r="B9920" t="s">
        <v>8</v>
      </c>
      <c r="C9920" s="1" t="n">
        <v>39674.91461805555</v>
      </c>
      <c r="D9920" t="s">
        <v>32532</v>
      </c>
      <c r="E9920" t="s">
        <v>376</v>
      </c>
      <c r="F9920" t="s">
        <v>32533</v>
      </c>
      <c r="G9920" t="s">
        <v>32534</v>
      </c>
      <c r="H9920" t="s">
        <v>32535</v>
      </c>
    </row>
    <row r="9921" spans="1:8">
      <c r="A9921" t="n">
        <v>9924</v>
      </c>
      <c r="B9921" t="s">
        <v>8</v>
      </c>
      <c r="C9921" s="1" t="n">
        <v>42277.78928240741</v>
      </c>
      <c r="D9921" t="s">
        <v>32536</v>
      </c>
      <c r="E9921" t="s">
        <v>6886</v>
      </c>
      <c r="F9921" t="s">
        <v>32537</v>
      </c>
      <c r="G9921" t="s">
        <v>32538</v>
      </c>
      <c r="H9921" t="s">
        <v>32539</v>
      </c>
    </row>
    <row r="9922" spans="1:8">
      <c r="A9922" t="n">
        <v>9925</v>
      </c>
      <c r="B9922" t="s">
        <v>8</v>
      </c>
      <c r="C9922" s="1" t="n">
        <v>42178.93596064814</v>
      </c>
      <c r="D9922" t="s">
        <v>32540</v>
      </c>
      <c r="E9922" t="s">
        <v>25</v>
      </c>
      <c r="F9922" t="s">
        <v>2099</v>
      </c>
      <c r="G9922" t="s">
        <v>32541</v>
      </c>
      <c r="H9922" t="s">
        <v>32542</v>
      </c>
    </row>
    <row r="9923" spans="1:8">
      <c r="A9923" t="n">
        <v>9926</v>
      </c>
      <c r="B9923" t="s">
        <v>8</v>
      </c>
      <c r="C9923" s="1" t="n">
        <v>42436.90813657407</v>
      </c>
      <c r="D9923" t="s">
        <v>32543</v>
      </c>
      <c r="E9923" t="s">
        <v>7615</v>
      </c>
      <c r="F9923" t="s">
        <v>32544</v>
      </c>
      <c r="G9923" t="s">
        <v>32545</v>
      </c>
      <c r="H9923" t="s">
        <v>32546</v>
      </c>
    </row>
    <row r="9924" spans="1:8">
      <c r="A9924" t="n">
        <v>9927</v>
      </c>
      <c r="B9924" t="s">
        <v>8</v>
      </c>
      <c r="C9924" s="1" t="n">
        <v>39959.12804398148</v>
      </c>
      <c r="D9924" t="s">
        <v>32547</v>
      </c>
      <c r="E9924" t="s">
        <v>11185</v>
      </c>
      <c r="F9924" t="s">
        <v>32548</v>
      </c>
      <c r="G9924" t="s">
        <v>32549</v>
      </c>
      <c r="H9924" t="s">
        <v>32550</v>
      </c>
    </row>
    <row r="9925" spans="1:8">
      <c r="A9925" t="n">
        <v>9928</v>
      </c>
      <c r="B9925" t="s">
        <v>1</v>
      </c>
      <c r="C9925" s="1" t="n">
        <v>41982.16597222222</v>
      </c>
      <c r="D9925" t="s">
        <v>32551</v>
      </c>
      <c r="E9925" t="s">
        <v>30615</v>
      </c>
      <c r="F9925" t="s">
        <v>32552</v>
      </c>
      <c r="G9925" t="s">
        <v>32553</v>
      </c>
      <c r="H9925" t="s">
        <v>32554</v>
      </c>
    </row>
    <row r="9926" spans="1:8">
      <c r="A9926" t="n">
        <v>9929</v>
      </c>
      <c r="B9926" t="s">
        <v>1</v>
      </c>
      <c r="C9926" s="1" t="n">
        <v>41533.54190972223</v>
      </c>
      <c r="D9926" t="s">
        <v>32555</v>
      </c>
      <c r="E9926" t="s">
        <v>1923</v>
      </c>
      <c r="F9926" t="s">
        <v>56</v>
      </c>
      <c r="G9926" t="s">
        <v>32556</v>
      </c>
      <c r="H9926" t="s">
        <v>32557</v>
      </c>
    </row>
    <row r="9927" spans="1:8">
      <c r="A9927" t="n">
        <v>9930</v>
      </c>
      <c r="B9927" t="s">
        <v>8</v>
      </c>
      <c r="C9927" s="1" t="n">
        <v>39737.02831018518</v>
      </c>
      <c r="D9927" t="s">
        <v>32558</v>
      </c>
      <c r="E9927" t="s">
        <v>56</v>
      </c>
      <c r="F9927" t="s">
        <v>56</v>
      </c>
      <c r="G9927" t="s">
        <v>32559</v>
      </c>
      <c r="H9927" t="s">
        <v>32560</v>
      </c>
    </row>
    <row r="9928" spans="1:8">
      <c r="A9928" t="n">
        <v>9931</v>
      </c>
      <c r="B9928" t="s">
        <v>8</v>
      </c>
      <c r="C9928" s="1" t="n">
        <v>41294.86393518518</v>
      </c>
      <c r="D9928" t="s">
        <v>32561</v>
      </c>
      <c r="E9928" t="s">
        <v>16427</v>
      </c>
      <c r="F9928" t="s">
        <v>25</v>
      </c>
      <c r="G9928" t="s">
        <v>32562</v>
      </c>
      <c r="H9928" t="s">
        <v>32563</v>
      </c>
    </row>
    <row r="9929" spans="1:8">
      <c r="A9929" t="n">
        <v>9932</v>
      </c>
      <c r="B9929" t="s">
        <v>8</v>
      </c>
      <c r="C9929" s="1" t="n">
        <v>42097.11712962963</v>
      </c>
      <c r="D9929" t="s">
        <v>32564</v>
      </c>
      <c r="E9929" t="s">
        <v>660</v>
      </c>
      <c r="F9929" t="s">
        <v>25</v>
      </c>
      <c r="G9929" t="s">
        <v>7493</v>
      </c>
      <c r="H9929" t="s">
        <v>32565</v>
      </c>
    </row>
    <row r="9930" spans="1:8">
      <c r="A9930" t="n">
        <v>9933</v>
      </c>
      <c r="B9930" t="s">
        <v>1</v>
      </c>
      <c r="C9930" s="1" t="n">
        <v>41779.86487268518</v>
      </c>
      <c r="D9930" t="s">
        <v>32566</v>
      </c>
      <c r="E9930" t="s">
        <v>6203</v>
      </c>
      <c r="F9930" t="s">
        <v>12794</v>
      </c>
      <c r="G9930" t="s">
        <v>32567</v>
      </c>
      <c r="H9930" t="s">
        <v>32568</v>
      </c>
    </row>
    <row r="9931" spans="1:8">
      <c r="A9931" t="n">
        <v>9934</v>
      </c>
      <c r="B9931" t="s">
        <v>8</v>
      </c>
      <c r="C9931" s="1" t="n">
        <v>42038.19061342593</v>
      </c>
      <c r="D9931" t="s">
        <v>32569</v>
      </c>
      <c r="E9931" t="s">
        <v>32570</v>
      </c>
      <c r="F9931" t="s">
        <v>10211</v>
      </c>
      <c r="G9931" t="s">
        <v>32571</v>
      </c>
      <c r="H9931" t="s">
        <v>32572</v>
      </c>
    </row>
    <row r="9932" spans="1:8">
      <c r="A9932" t="n">
        <v>9935</v>
      </c>
      <c r="B9932" t="s">
        <v>8</v>
      </c>
      <c r="C9932" s="1" t="n">
        <v>42339.77108796296</v>
      </c>
      <c r="D9932" t="s">
        <v>32573</v>
      </c>
      <c r="E9932">
        <f>?utf-8?Q?The=20Century=20Foundation?= &lt;events@tcf.org&gt;</f>
        <v/>
      </c>
      <c r="F9932" t="s">
        <v>52</v>
      </c>
      <c r="G9932">
        <f>?utf-8?Q?Event=20Reminder=3A=20What=27s=20Next=20for=20Affirmative=20Action=20in=20Higher=20Ed=3F?=</f>
        <v/>
      </c>
      <c r="H9932" t="s">
        <v>32574</v>
      </c>
    </row>
    <row r="9933" spans="1:8">
      <c r="A9933" t="n">
        <v>9936</v>
      </c>
      <c r="B9933" t="s">
        <v>8</v>
      </c>
      <c r="C9933" s="1" t="n">
        <v>42129.10268518519</v>
      </c>
      <c r="D9933" t="s">
        <v>32575</v>
      </c>
      <c r="E9933" t="s">
        <v>25</v>
      </c>
      <c r="F9933" t="s">
        <v>7419</v>
      </c>
      <c r="G9933" t="s">
        <v>7420</v>
      </c>
      <c r="H9933" t="s">
        <v>32576</v>
      </c>
    </row>
    <row r="9934" spans="1:8">
      <c r="A9934" t="n">
        <v>9937</v>
      </c>
      <c r="B9934" t="s">
        <v>8</v>
      </c>
      <c r="C9934" s="1" t="n">
        <v>39827.148125</v>
      </c>
      <c r="D9934" t="s">
        <v>32577</v>
      </c>
      <c r="E9934" t="s">
        <v>9155</v>
      </c>
      <c r="F9934" t="s">
        <v>387</v>
      </c>
      <c r="G9934" t="s">
        <v>32578</v>
      </c>
      <c r="H9934" t="s">
        <v>32579</v>
      </c>
    </row>
    <row r="9935" spans="1:8">
      <c r="A9935" t="n">
        <v>9938</v>
      </c>
      <c r="B9935" t="s">
        <v>8</v>
      </c>
      <c r="C9935" s="1" t="n">
        <v>40984.68431712963</v>
      </c>
      <c r="D9935" t="s">
        <v>32580</v>
      </c>
      <c r="E9935" t="s">
        <v>484</v>
      </c>
      <c r="F9935" t="s">
        <v>18121</v>
      </c>
      <c r="G9935" t="s">
        <v>32581</v>
      </c>
      <c r="H9935" t="s">
        <v>32582</v>
      </c>
    </row>
    <row r="9936" spans="1:8">
      <c r="A9936" t="n">
        <v>9939</v>
      </c>
      <c r="B9936" t="s">
        <v>1</v>
      </c>
      <c r="C9936" s="1" t="n">
        <v>42301.87890046297</v>
      </c>
      <c r="D9936" t="s">
        <v>32583</v>
      </c>
      <c r="E9936" t="s">
        <v>146</v>
      </c>
      <c r="F9936" t="s">
        <v>348</v>
      </c>
      <c r="G9936" t="s">
        <v>32584</v>
      </c>
      <c r="H9936" t="s">
        <v>32585</v>
      </c>
    </row>
    <row r="9937" spans="1:8">
      <c r="A9937" t="n">
        <v>9940</v>
      </c>
      <c r="B9937" t="s">
        <v>8</v>
      </c>
      <c r="C9937" s="1" t="n">
        <v>39763.48763888889</v>
      </c>
      <c r="D9937" t="s">
        <v>32586</v>
      </c>
      <c r="E9937" t="s">
        <v>56</v>
      </c>
      <c r="F9937" t="s">
        <v>56</v>
      </c>
      <c r="G9937" t="s">
        <v>32587</v>
      </c>
      <c r="H9937" t="s">
        <v>32588</v>
      </c>
    </row>
    <row r="9938" spans="1:8">
      <c r="A9938" t="n">
        <v>9941</v>
      </c>
      <c r="B9938" t="s">
        <v>8</v>
      </c>
      <c r="C9938" s="1" t="n">
        <v>42305.05987268518</v>
      </c>
      <c r="D9938" t="s">
        <v>32589</v>
      </c>
      <c r="E9938" t="s">
        <v>25</v>
      </c>
      <c r="F9938" t="s">
        <v>6042</v>
      </c>
      <c r="G9938" t="s">
        <v>2015</v>
      </c>
      <c r="H9938" t="s">
        <v>32590</v>
      </c>
    </row>
    <row r="9939" spans="1:8">
      <c r="A9939" t="n">
        <v>9942</v>
      </c>
      <c r="B9939" t="s">
        <v>8</v>
      </c>
      <c r="C9939" s="1" t="n">
        <v>41887.59190972222</v>
      </c>
      <c r="D9939" t="s">
        <v>32591</v>
      </c>
      <c r="E9939" t="s">
        <v>11114</v>
      </c>
      <c r="F9939" t="s">
        <v>25</v>
      </c>
      <c r="G9939" t="s">
        <v>32592</v>
      </c>
      <c r="H9939" t="s">
        <v>32593</v>
      </c>
    </row>
    <row r="9940" spans="1:8">
      <c r="A9940" t="n">
        <v>9943</v>
      </c>
      <c r="B9940" t="s">
        <v>8</v>
      </c>
      <c r="C9940" s="1" t="n">
        <v>41880.8768287037</v>
      </c>
      <c r="D9940" t="s">
        <v>32594</v>
      </c>
      <c r="E9940" t="s">
        <v>25</v>
      </c>
      <c r="F9940" t="s">
        <v>5506</v>
      </c>
      <c r="G9940" t="s">
        <v>32595</v>
      </c>
      <c r="H9940" t="s">
        <v>32596</v>
      </c>
    </row>
    <row r="9941" spans="1:8">
      <c r="A9941" t="n">
        <v>9944</v>
      </c>
      <c r="B9941" t="s">
        <v>1</v>
      </c>
      <c r="C9941" s="1" t="n">
        <v>42357.69604166667</v>
      </c>
      <c r="D9941" t="s">
        <v>32597</v>
      </c>
      <c r="E9941" t="s">
        <v>32598</v>
      </c>
      <c r="F9941" t="s">
        <v>1264</v>
      </c>
      <c r="G9941" t="s">
        <v>32599</v>
      </c>
      <c r="H9941" t="s">
        <v>32600</v>
      </c>
    </row>
    <row r="9942" spans="1:8">
      <c r="A9942" t="n">
        <v>9945</v>
      </c>
      <c r="B9942" t="s">
        <v>8</v>
      </c>
      <c r="C9942" s="1" t="n">
        <v>41759.0738425926</v>
      </c>
      <c r="D9942" t="s">
        <v>32601</v>
      </c>
      <c r="E9942" t="s">
        <v>6784</v>
      </c>
      <c r="F9942" t="s">
        <v>32602</v>
      </c>
      <c r="G9942" t="s">
        <v>10064</v>
      </c>
      <c r="H9942" t="s">
        <v>32603</v>
      </c>
    </row>
    <row r="9943" spans="1:8">
      <c r="A9943" t="n">
        <v>9946</v>
      </c>
      <c r="B9943" t="s">
        <v>8</v>
      </c>
      <c r="C9943" s="1" t="n">
        <v>40892.65173611111</v>
      </c>
      <c r="D9943" t="s">
        <v>32604</v>
      </c>
      <c r="E9943" t="s">
        <v>6203</v>
      </c>
      <c r="F9943" t="s">
        <v>4576</v>
      </c>
      <c r="G9943" t="s">
        <v>32605</v>
      </c>
      <c r="H9943" t="s">
        <v>32606</v>
      </c>
    </row>
    <row r="9944" spans="1:8">
      <c r="A9944" t="n">
        <v>9947</v>
      </c>
      <c r="B9944" t="s">
        <v>1</v>
      </c>
      <c r="C9944" s="1" t="n">
        <v>42193.84028935185</v>
      </c>
      <c r="D9944" t="s">
        <v>32607</v>
      </c>
      <c r="E9944" t="s">
        <v>9633</v>
      </c>
      <c r="F9944" t="s">
        <v>6747</v>
      </c>
      <c r="G9944" t="s">
        <v>16760</v>
      </c>
      <c r="H9944" t="s">
        <v>32608</v>
      </c>
    </row>
    <row r="9945" spans="1:8">
      <c r="A9945" t="n">
        <v>9948</v>
      </c>
      <c r="B9945" t="s">
        <v>8</v>
      </c>
      <c r="C9945" s="1" t="n">
        <v>42055.57439814815</v>
      </c>
      <c r="D9945" t="s">
        <v>32609</v>
      </c>
      <c r="E9945" t="s">
        <v>25</v>
      </c>
      <c r="F9945" t="s">
        <v>32610</v>
      </c>
      <c r="G9945" t="s">
        <v>32611</v>
      </c>
      <c r="H9945" t="s">
        <v>32612</v>
      </c>
    </row>
    <row r="9946" spans="1:8">
      <c r="A9946" t="n">
        <v>9949</v>
      </c>
      <c r="B9946" t="s">
        <v>8</v>
      </c>
      <c r="C9946" s="1" t="n">
        <v>42111.89618055556</v>
      </c>
      <c r="D9946" t="s">
        <v>32613</v>
      </c>
      <c r="E9946" t="s">
        <v>25</v>
      </c>
      <c r="F9946" t="s">
        <v>266</v>
      </c>
      <c r="G9946" t="s">
        <v>17542</v>
      </c>
      <c r="H9946" t="s">
        <v>32614</v>
      </c>
    </row>
    <row r="9947" spans="1:8">
      <c r="A9947" t="n">
        <v>9950</v>
      </c>
      <c r="B9947" t="s">
        <v>8</v>
      </c>
      <c r="C9947" s="1" t="n">
        <v>42372.89856481482</v>
      </c>
      <c r="D9947" t="s">
        <v>32615</v>
      </c>
      <c r="E9947" t="s">
        <v>25</v>
      </c>
      <c r="F9947" t="s">
        <v>32616</v>
      </c>
      <c r="G9947" t="s">
        <v>10724</v>
      </c>
      <c r="H9947" t="s">
        <v>32617</v>
      </c>
    </row>
    <row r="9948" spans="1:8">
      <c r="A9948" t="n">
        <v>9951</v>
      </c>
      <c r="B9948" t="s">
        <v>8</v>
      </c>
      <c r="C9948" s="1" t="n">
        <v>42096.68422453704</v>
      </c>
      <c r="D9948" t="s">
        <v>32618</v>
      </c>
      <c r="E9948" t="s">
        <v>765</v>
      </c>
      <c r="F9948" t="s">
        <v>31422</v>
      </c>
      <c r="G9948" t="s">
        <v>32619</v>
      </c>
      <c r="H9948" t="s">
        <v>32620</v>
      </c>
    </row>
    <row r="9949" spans="1:8">
      <c r="A9949" t="n">
        <v>9952</v>
      </c>
      <c r="B9949" t="s">
        <v>1</v>
      </c>
      <c r="C9949" s="1" t="n">
        <v>42439.73303240741</v>
      </c>
      <c r="D9949" t="s">
        <v>32621</v>
      </c>
      <c r="E9949" t="s">
        <v>32622</v>
      </c>
      <c r="F9949" t="s">
        <v>25</v>
      </c>
      <c r="G9949" t="s">
        <v>32623</v>
      </c>
      <c r="H9949" t="s">
        <v>32624</v>
      </c>
    </row>
    <row r="9950" spans="1:8">
      <c r="A9950" t="n">
        <v>9953</v>
      </c>
      <c r="B9950" t="s">
        <v>1</v>
      </c>
      <c r="C9950" s="1" t="n">
        <v>42172.70944444444</v>
      </c>
      <c r="D9950" t="s">
        <v>32625</v>
      </c>
      <c r="E9950" t="s">
        <v>146</v>
      </c>
      <c r="F9950" t="s">
        <v>32626</v>
      </c>
      <c r="G9950" t="s">
        <v>32627</v>
      </c>
      <c r="H9950" t="s">
        <v>32628</v>
      </c>
    </row>
    <row r="9951" spans="1:8">
      <c r="A9951" t="n">
        <v>9954</v>
      </c>
      <c r="B9951" t="s">
        <v>8</v>
      </c>
      <c r="C9951" s="1" t="n">
        <v>39706.93836805555</v>
      </c>
      <c r="D9951" t="s">
        <v>32629</v>
      </c>
      <c r="E9951" t="s">
        <v>246</v>
      </c>
      <c r="F9951" t="s">
        <v>20</v>
      </c>
      <c r="G9951" t="s">
        <v>32630</v>
      </c>
      <c r="H9951" t="s">
        <v>32631</v>
      </c>
    </row>
    <row r="9952" spans="1:8">
      <c r="A9952" t="n">
        <v>9955</v>
      </c>
      <c r="B9952" t="s">
        <v>8</v>
      </c>
      <c r="C9952" s="1" t="n">
        <v>39485.01074074074</v>
      </c>
      <c r="D9952" t="s">
        <v>32632</v>
      </c>
      <c r="E9952" t="s">
        <v>7518</v>
      </c>
      <c r="F9952" t="s">
        <v>387</v>
      </c>
      <c r="G9952" t="s">
        <v>32633</v>
      </c>
      <c r="H9952" t="s">
        <v>32634</v>
      </c>
    </row>
    <row r="9953" spans="1:8">
      <c r="A9953" t="n">
        <v>9956</v>
      </c>
      <c r="B9953" t="s">
        <v>8</v>
      </c>
      <c r="C9953" s="1" t="n">
        <v>42124.74092592593</v>
      </c>
      <c r="D9953" t="s">
        <v>32635</v>
      </c>
      <c r="E9953" t="s">
        <v>145</v>
      </c>
      <c r="F9953" t="s">
        <v>25</v>
      </c>
      <c r="G9953" t="s">
        <v>32636</v>
      </c>
      <c r="H9953" t="s">
        <v>32637</v>
      </c>
    </row>
    <row r="9954" spans="1:8">
      <c r="A9954" t="n">
        <v>9957</v>
      </c>
      <c r="B9954" t="s">
        <v>8</v>
      </c>
      <c r="C9954" s="1" t="n">
        <v>42219.58421296296</v>
      </c>
      <c r="D9954" t="s">
        <v>32638</v>
      </c>
      <c r="E9954" t="s">
        <v>3168</v>
      </c>
      <c r="F9954" t="s">
        <v>3168</v>
      </c>
      <c r="G9954" t="s">
        <v>32639</v>
      </c>
      <c r="H9954" t="s">
        <v>32640</v>
      </c>
    </row>
    <row r="9955" spans="1:8">
      <c r="A9955" t="n">
        <v>9958</v>
      </c>
      <c r="B9955" t="s">
        <v>8</v>
      </c>
      <c r="C9955" s="1" t="n">
        <v>42387.87405092592</v>
      </c>
      <c r="D9955" t="s">
        <v>32641</v>
      </c>
      <c r="E9955" t="s">
        <v>32642</v>
      </c>
      <c r="F9955" t="s">
        <v>555</v>
      </c>
      <c r="G9955" t="s">
        <v>8063</v>
      </c>
      <c r="H9955" t="s">
        <v>32643</v>
      </c>
    </row>
    <row r="9956" spans="1:8">
      <c r="A9956" t="n">
        <v>9959</v>
      </c>
      <c r="B9956" t="s">
        <v>8</v>
      </c>
      <c r="C9956" s="1" t="n">
        <v>42089.06309027778</v>
      </c>
      <c r="D9956" t="s">
        <v>32644</v>
      </c>
      <c r="E9956" t="s">
        <v>4140</v>
      </c>
      <c r="F9956" t="s">
        <v>10810</v>
      </c>
      <c r="G9956" t="s">
        <v>32645</v>
      </c>
      <c r="H9956" t="s">
        <v>32646</v>
      </c>
    </row>
    <row r="9957" spans="1:8">
      <c r="A9957" t="n">
        <v>9960</v>
      </c>
      <c r="B9957" t="s">
        <v>8</v>
      </c>
      <c r="C9957" s="1" t="n">
        <v>42180.69986111111</v>
      </c>
      <c r="D9957" t="s">
        <v>32647</v>
      </c>
      <c r="E9957" t="s">
        <v>26609</v>
      </c>
      <c r="F9957" t="s">
        <v>26610</v>
      </c>
      <c r="G9957" t="s">
        <v>32648</v>
      </c>
      <c r="H9957" t="s">
        <v>32649</v>
      </c>
    </row>
    <row r="9958" spans="1:8">
      <c r="A9958" t="n">
        <v>9961</v>
      </c>
      <c r="B9958" t="s">
        <v>1</v>
      </c>
      <c r="C9958" s="1" t="n">
        <v>42254.47501157408</v>
      </c>
      <c r="D9958" t="s">
        <v>32650</v>
      </c>
      <c r="E9958" t="s">
        <v>348</v>
      </c>
      <c r="F9958" t="s">
        <v>25</v>
      </c>
      <c r="G9958" t="s">
        <v>32651</v>
      </c>
      <c r="H9958" t="s">
        <v>32652</v>
      </c>
    </row>
    <row r="9959" spans="1:8">
      <c r="A9959" t="n">
        <v>9962</v>
      </c>
      <c r="B9959" t="s">
        <v>8</v>
      </c>
      <c r="C9959" s="1" t="n">
        <v>42144.58349537037</v>
      </c>
      <c r="D9959" t="s">
        <v>32653</v>
      </c>
      <c r="E9959" t="s">
        <v>25861</v>
      </c>
      <c r="F9959" t="s">
        <v>11396</v>
      </c>
      <c r="G9959" t="s">
        <v>8063</v>
      </c>
      <c r="H9959" t="s">
        <v>32654</v>
      </c>
    </row>
    <row r="9960" spans="1:8">
      <c r="A9960" t="n">
        <v>9963</v>
      </c>
      <c r="B9960" t="s">
        <v>8</v>
      </c>
      <c r="C9960" s="1" t="n">
        <v>39625.68501157407</v>
      </c>
      <c r="D9960" t="s">
        <v>32655</v>
      </c>
      <c r="E9960" t="s">
        <v>14398</v>
      </c>
      <c r="F9960" t="s">
        <v>20</v>
      </c>
      <c r="G9960" t="s">
        <v>32656</v>
      </c>
      <c r="H9960" t="s">
        <v>32657</v>
      </c>
    </row>
    <row r="9961" spans="1:8">
      <c r="A9961" t="n">
        <v>9964</v>
      </c>
      <c r="B9961" t="s">
        <v>8</v>
      </c>
      <c r="C9961" s="1" t="n">
        <v>39764.94365740741</v>
      </c>
      <c r="D9961" t="s">
        <v>32658</v>
      </c>
      <c r="E9961" t="s">
        <v>56</v>
      </c>
      <c r="F9961" t="s">
        <v>13286</v>
      </c>
      <c r="G9961" t="s">
        <v>32659</v>
      </c>
      <c r="H9961" t="s">
        <v>32660</v>
      </c>
    </row>
    <row r="9962" spans="1:8">
      <c r="A9962" t="n">
        <v>9965</v>
      </c>
      <c r="B9962" t="s">
        <v>8</v>
      </c>
      <c r="C9962" s="1" t="n">
        <v>42228.5831712963</v>
      </c>
      <c r="D9962" t="s">
        <v>32661</v>
      </c>
      <c r="E9962" t="s">
        <v>13040</v>
      </c>
      <c r="F9962" t="s">
        <v>32662</v>
      </c>
      <c r="G9962" t="s">
        <v>32663</v>
      </c>
      <c r="H9962" t="s">
        <v>32664</v>
      </c>
    </row>
    <row r="9963" spans="1:8">
      <c r="A9963" t="n">
        <v>9966</v>
      </c>
      <c r="B9963" t="s">
        <v>8</v>
      </c>
      <c r="C9963" s="1" t="n">
        <v>42229.54207175926</v>
      </c>
      <c r="D9963" t="s">
        <v>32665</v>
      </c>
      <c r="E9963" t="s">
        <v>7901</v>
      </c>
      <c r="F9963" t="s">
        <v>32666</v>
      </c>
      <c r="G9963" t="s">
        <v>21444</v>
      </c>
      <c r="H9963" t="s">
        <v>32667</v>
      </c>
    </row>
    <row r="9964" spans="1:8">
      <c r="A9964" t="n">
        <v>9967</v>
      </c>
      <c r="B9964" t="s">
        <v>8</v>
      </c>
      <c r="C9964" s="1" t="n">
        <v>39689.66827546297</v>
      </c>
      <c r="D9964" t="s">
        <v>32668</v>
      </c>
      <c r="E9964" t="s">
        <v>32669</v>
      </c>
      <c r="F9964" t="s">
        <v>56</v>
      </c>
      <c r="G9964" t="s">
        <v>32670</v>
      </c>
      <c r="H9964" t="s">
        <v>32671</v>
      </c>
    </row>
    <row r="9965" spans="1:8">
      <c r="A9965" t="n">
        <v>9968</v>
      </c>
      <c r="B9965" t="s">
        <v>8</v>
      </c>
      <c r="C9965" s="1" t="n">
        <v>41901.66666666666</v>
      </c>
      <c r="D9965" t="s">
        <v>32672</v>
      </c>
      <c r="E9965" t="s">
        <v>15021</v>
      </c>
      <c r="F9965" t="s">
        <v>4078</v>
      </c>
      <c r="G9965" t="s">
        <v>15022</v>
      </c>
      <c r="H9965" t="s">
        <v>32673</v>
      </c>
    </row>
    <row r="9966" spans="1:8">
      <c r="A9966" t="n">
        <v>9969</v>
      </c>
      <c r="B9966" t="s">
        <v>8</v>
      </c>
      <c r="C9966" s="1" t="n">
        <v>39626.86219907407</v>
      </c>
      <c r="D9966" t="s">
        <v>32674</v>
      </c>
      <c r="E9966" t="s">
        <v>1534</v>
      </c>
      <c r="F9966" t="s">
        <v>32675</v>
      </c>
      <c r="G9966" t="s">
        <v>32676</v>
      </c>
      <c r="H9966" t="s">
        <v>32677</v>
      </c>
    </row>
    <row r="9967" spans="1:8">
      <c r="A9967" t="n">
        <v>9970</v>
      </c>
      <c r="B9967" t="s">
        <v>8</v>
      </c>
      <c r="C9967" s="1" t="n">
        <v>39463.9291087963</v>
      </c>
      <c r="D9967" t="s">
        <v>32678</v>
      </c>
      <c r="E9967" t="s">
        <v>32679</v>
      </c>
      <c r="F9967" t="s">
        <v>32680</v>
      </c>
      <c r="G9967" t="s">
        <v>32681</v>
      </c>
      <c r="H9967" t="s">
        <v>32682</v>
      </c>
    </row>
    <row r="9968" spans="1:8">
      <c r="A9968" t="n">
        <v>9971</v>
      </c>
      <c r="B9968" t="s">
        <v>8</v>
      </c>
      <c r="C9968" s="1" t="n">
        <v>39801.98178240741</v>
      </c>
      <c r="D9968" t="s">
        <v>32683</v>
      </c>
      <c r="E9968" t="s">
        <v>2828</v>
      </c>
      <c r="F9968" t="s">
        <v>32684</v>
      </c>
      <c r="H9968" t="s">
        <v>32685</v>
      </c>
    </row>
    <row r="9969" spans="1:8">
      <c r="A9969" t="n">
        <v>9972</v>
      </c>
      <c r="B9969" t="s">
        <v>8</v>
      </c>
      <c r="C9969" s="1" t="n">
        <v>42373.71322916666</v>
      </c>
      <c r="D9969" t="s">
        <v>32686</v>
      </c>
      <c r="E9969" t="s">
        <v>25</v>
      </c>
      <c r="F9969" t="s">
        <v>13998</v>
      </c>
      <c r="G9969" t="s">
        <v>13999</v>
      </c>
      <c r="H9969" t="s">
        <v>32687</v>
      </c>
    </row>
    <row r="9970" spans="1:8">
      <c r="A9970" t="n">
        <v>9973</v>
      </c>
      <c r="B9970" t="s">
        <v>8</v>
      </c>
      <c r="C9970" s="1" t="n">
        <v>42387.72297453704</v>
      </c>
      <c r="D9970" t="s">
        <v>32688</v>
      </c>
      <c r="E9970" t="s">
        <v>9736</v>
      </c>
      <c r="F9970" t="s">
        <v>9189</v>
      </c>
      <c r="G9970" t="s">
        <v>22142</v>
      </c>
      <c r="H9970" t="s">
        <v>32689</v>
      </c>
    </row>
    <row r="9971" spans="1:8">
      <c r="A9971" t="n">
        <v>9974</v>
      </c>
      <c r="B9971" t="s">
        <v>1</v>
      </c>
      <c r="C9971" s="1" t="n">
        <v>42170.56341435185</v>
      </c>
      <c r="D9971" t="s">
        <v>32690</v>
      </c>
      <c r="E9971" t="s">
        <v>145</v>
      </c>
      <c r="F9971" t="s">
        <v>25</v>
      </c>
      <c r="G9971" t="s">
        <v>32691</v>
      </c>
      <c r="H9971" t="s">
        <v>32692</v>
      </c>
    </row>
    <row r="9972" spans="1:8">
      <c r="A9972" t="n">
        <v>9975</v>
      </c>
      <c r="B9972" t="s">
        <v>1</v>
      </c>
      <c r="C9972" s="1" t="n">
        <v>42381.68657407408</v>
      </c>
      <c r="D9972" t="s">
        <v>32693</v>
      </c>
      <c r="E9972" t="s">
        <v>14526</v>
      </c>
      <c r="F9972" t="s">
        <v>32694</v>
      </c>
      <c r="G9972" t="s">
        <v>32695</v>
      </c>
      <c r="H9972" t="s">
        <v>32696</v>
      </c>
    </row>
    <row r="9973" spans="1:8">
      <c r="A9973" t="n">
        <v>9976</v>
      </c>
      <c r="B9973" t="s">
        <v>8</v>
      </c>
      <c r="C9973" s="1" t="n">
        <v>42248.75215277778</v>
      </c>
      <c r="D9973" t="s">
        <v>32697</v>
      </c>
      <c r="E9973" t="s">
        <v>17770</v>
      </c>
      <c r="G9973" t="s">
        <v>32698</v>
      </c>
      <c r="H9973" t="s">
        <v>32699</v>
      </c>
    </row>
    <row r="9974" spans="1:8">
      <c r="A9974" t="n">
        <v>9977</v>
      </c>
      <c r="B9974" t="s">
        <v>8</v>
      </c>
      <c r="C9974" s="1" t="n">
        <v>39497.8890625</v>
      </c>
      <c r="D9974" t="s">
        <v>32700</v>
      </c>
      <c r="E9974" t="s">
        <v>376</v>
      </c>
      <c r="F9974" t="s">
        <v>32701</v>
      </c>
      <c r="G9974" t="s">
        <v>32702</v>
      </c>
      <c r="H9974" t="s">
        <v>32703</v>
      </c>
    </row>
    <row r="9975" spans="1:8">
      <c r="A9975" t="n">
        <v>9978</v>
      </c>
      <c r="B9975" t="s">
        <v>8</v>
      </c>
      <c r="C9975" s="1" t="n">
        <v>41202.62560185185</v>
      </c>
      <c r="D9975" t="s">
        <v>6682</v>
      </c>
      <c r="E9975" t="s">
        <v>6683</v>
      </c>
      <c r="F9975" t="s">
        <v>56</v>
      </c>
      <c r="G9975" t="s">
        <v>6684</v>
      </c>
      <c r="H9975" t="s">
        <v>32704</v>
      </c>
    </row>
    <row r="9976" spans="1:8">
      <c r="A9976" t="n">
        <v>9979</v>
      </c>
      <c r="B9976" t="s">
        <v>1</v>
      </c>
      <c r="C9976" s="1" t="n">
        <v>42275.70545138889</v>
      </c>
      <c r="D9976" t="s">
        <v>32705</v>
      </c>
      <c r="E9976" t="s">
        <v>348</v>
      </c>
      <c r="F9976" t="s">
        <v>6259</v>
      </c>
      <c r="G9976" t="s">
        <v>32706</v>
      </c>
      <c r="H9976" t="s">
        <v>32707</v>
      </c>
    </row>
    <row r="9977" spans="1:8">
      <c r="A9977" t="n">
        <v>9980</v>
      </c>
      <c r="B9977" t="s">
        <v>8</v>
      </c>
      <c r="C9977" s="1" t="n">
        <v>42369.75319444444</v>
      </c>
      <c r="D9977" t="s">
        <v>32708</v>
      </c>
      <c r="E9977" t="s">
        <v>7482</v>
      </c>
      <c r="F9977" t="s">
        <v>52</v>
      </c>
      <c r="G9977" t="s">
        <v>32709</v>
      </c>
      <c r="H9977" t="s">
        <v>32710</v>
      </c>
    </row>
    <row r="9978" spans="1:8">
      <c r="A9978" t="n">
        <v>9981</v>
      </c>
      <c r="B9978" t="s">
        <v>8</v>
      </c>
      <c r="C9978" s="1" t="n">
        <v>42209.70712962963</v>
      </c>
      <c r="D9978" t="s">
        <v>32711</v>
      </c>
      <c r="E9978" t="s">
        <v>651</v>
      </c>
      <c r="F9978" t="s">
        <v>32712</v>
      </c>
      <c r="G9978" t="s">
        <v>32713</v>
      </c>
      <c r="H9978" t="s">
        <v>32714</v>
      </c>
    </row>
    <row r="9979" spans="1:8">
      <c r="A9979" t="n">
        <v>9982</v>
      </c>
      <c r="B9979" t="s">
        <v>8</v>
      </c>
      <c r="C9979" s="1" t="n">
        <v>42338.76327546296</v>
      </c>
      <c r="D9979" t="s">
        <v>32715</v>
      </c>
      <c r="E9979" t="s">
        <v>32716</v>
      </c>
      <c r="F9979" t="s">
        <v>52</v>
      </c>
      <c r="G9979" t="s"/>
      <c r="H9979" t="s">
        <v>32717</v>
      </c>
    </row>
    <row r="9980" spans="1:8">
      <c r="A9980" t="n">
        <v>9983</v>
      </c>
      <c r="B9980" t="s">
        <v>8</v>
      </c>
      <c r="C9980" s="1" t="n">
        <v>39657.67410879629</v>
      </c>
      <c r="D9980" t="s">
        <v>32718</v>
      </c>
      <c r="E9980" t="s">
        <v>230</v>
      </c>
      <c r="F9980" t="s">
        <v>283</v>
      </c>
      <c r="G9980" t="s">
        <v>32719</v>
      </c>
      <c r="H9980" t="s">
        <v>32720</v>
      </c>
    </row>
    <row r="9981" spans="1:8">
      <c r="A9981" t="n">
        <v>9984</v>
      </c>
      <c r="B9981" t="s">
        <v>8</v>
      </c>
      <c r="C9981" s="1" t="n">
        <v>39759.01744212963</v>
      </c>
      <c r="D9981" t="s">
        <v>32721</v>
      </c>
      <c r="E9981" t="s">
        <v>56</v>
      </c>
      <c r="F9981" t="s">
        <v>56</v>
      </c>
      <c r="G9981" t="s">
        <v>32722</v>
      </c>
      <c r="H9981" t="s">
        <v>32723</v>
      </c>
    </row>
    <row r="9982" spans="1:8">
      <c r="A9982" t="n">
        <v>9985</v>
      </c>
      <c r="B9982" t="s">
        <v>8</v>
      </c>
      <c r="C9982" s="1" t="n">
        <v>42438.74637731481</v>
      </c>
      <c r="D9982" t="s">
        <v>32724</v>
      </c>
      <c r="E9982" t="s">
        <v>25</v>
      </c>
      <c r="F9982" t="s">
        <v>145</v>
      </c>
      <c r="G9982" t="s">
        <v>32725</v>
      </c>
      <c r="H9982" t="s">
        <v>32726</v>
      </c>
    </row>
    <row r="9983" spans="1:8">
      <c r="A9983" t="n">
        <v>9986</v>
      </c>
      <c r="B9983" t="s">
        <v>8</v>
      </c>
      <c r="C9983" s="1" t="n">
        <v>42417.18797453704</v>
      </c>
      <c r="D9983" t="s">
        <v>32727</v>
      </c>
      <c r="E9983">
        <f>?utf-8?Q?General=20Counsel=20Summit?= &lt;knowledgesummits@gmail.com&gt;</f>
        <v/>
      </c>
      <c r="F9983" t="s">
        <v>52</v>
      </c>
      <c r="G9983">
        <f>?utf-8?Q?Mumbai=20=2D=20The=20Grand=20Masters=20are=20in=20Your=20city=20on=2026th=20Feb=202016?=</f>
        <v/>
      </c>
      <c r="H9983" t="s">
        <v>32728</v>
      </c>
    </row>
    <row r="9984" spans="1:8">
      <c r="A9984" t="n">
        <v>9987</v>
      </c>
      <c r="B9984" t="s">
        <v>8</v>
      </c>
      <c r="C9984" s="1" t="n">
        <v>41953.849375</v>
      </c>
      <c r="D9984" t="s">
        <v>32729</v>
      </c>
      <c r="E9984" t="s">
        <v>32730</v>
      </c>
      <c r="F9984" t="s">
        <v>100</v>
      </c>
      <c r="G9984" t="s">
        <v>32731</v>
      </c>
      <c r="H9984" t="s">
        <v>32732</v>
      </c>
    </row>
    <row r="9985" spans="1:8">
      <c r="A9985" t="n">
        <v>9988</v>
      </c>
      <c r="B9985" t="s">
        <v>8</v>
      </c>
      <c r="C9985" s="1" t="n">
        <v>39715.77814814815</v>
      </c>
      <c r="D9985" t="s">
        <v>32733</v>
      </c>
      <c r="E9985" t="s">
        <v>376</v>
      </c>
      <c r="F9985" t="s">
        <v>32734</v>
      </c>
      <c r="G9985" t="s">
        <v>32735</v>
      </c>
      <c r="H9985" t="s">
        <v>32736</v>
      </c>
    </row>
    <row r="9986" spans="1:8">
      <c r="A9986" t="n">
        <v>9989</v>
      </c>
      <c r="B9986" t="s">
        <v>8</v>
      </c>
      <c r="C9986" s="1" t="n">
        <v>42089.93039351852</v>
      </c>
      <c r="D9986" t="s">
        <v>32737</v>
      </c>
      <c r="E9986" t="s">
        <v>27739</v>
      </c>
      <c r="F9986" t="s">
        <v>56</v>
      </c>
      <c r="G9986" t="s">
        <v>27740</v>
      </c>
      <c r="H9986" t="s">
        <v>32738</v>
      </c>
    </row>
    <row r="9987" spans="1:8">
      <c r="A9987" t="n">
        <v>9990</v>
      </c>
      <c r="B9987" t="s">
        <v>8</v>
      </c>
      <c r="C9987" s="1" t="n">
        <v>42375.92148148148</v>
      </c>
      <c r="D9987" t="s">
        <v>32739</v>
      </c>
      <c r="E9987" t="s">
        <v>25</v>
      </c>
      <c r="F9987" t="s">
        <v>24</v>
      </c>
      <c r="G9987" t="s">
        <v>32740</v>
      </c>
      <c r="H9987" t="s">
        <v>32741</v>
      </c>
    </row>
    <row r="9988" spans="1:8">
      <c r="A9988" t="n">
        <v>9991</v>
      </c>
      <c r="B9988" t="s">
        <v>8</v>
      </c>
      <c r="C9988" s="1" t="n">
        <v>42329.92737268518</v>
      </c>
      <c r="D9988" t="s">
        <v>32742</v>
      </c>
      <c r="E9988" t="s">
        <v>2099</v>
      </c>
      <c r="F9988" t="s">
        <v>25</v>
      </c>
      <c r="G9988" t="s">
        <v>32743</v>
      </c>
      <c r="H9988" t="s">
        <v>32744</v>
      </c>
    </row>
    <row r="9989" spans="1:8">
      <c r="A9989" t="n">
        <v>9992</v>
      </c>
      <c r="B9989" t="s">
        <v>8</v>
      </c>
      <c r="C9989" s="1" t="n">
        <v>42273.97664351852</v>
      </c>
      <c r="D9989" t="s">
        <v>32745</v>
      </c>
      <c r="E9989" t="s">
        <v>25</v>
      </c>
      <c r="F9989" t="s">
        <v>16838</v>
      </c>
      <c r="G9989" t="s">
        <v>5888</v>
      </c>
      <c r="H9989" t="s">
        <v>32746</v>
      </c>
    </row>
    <row r="9990" spans="1:8">
      <c r="A9990" t="n">
        <v>9993</v>
      </c>
      <c r="B9990" t="s">
        <v>8</v>
      </c>
      <c r="C9990" s="1" t="n">
        <v>42350.64407407407</v>
      </c>
      <c r="D9990" t="s">
        <v>32747</v>
      </c>
      <c r="E9990" t="s">
        <v>32748</v>
      </c>
      <c r="F9990" t="s">
        <v>555</v>
      </c>
      <c r="G9990" t="s">
        <v>32749</v>
      </c>
      <c r="H9990" t="s">
        <v>32750</v>
      </c>
    </row>
    <row r="9991" spans="1:8">
      <c r="A9991" t="n">
        <v>9994</v>
      </c>
      <c r="B9991" t="s">
        <v>8</v>
      </c>
      <c r="C9991" s="1" t="n">
        <v>40757.54324074074</v>
      </c>
      <c r="D9991" t="s">
        <v>32751</v>
      </c>
      <c r="E9991" t="s">
        <v>356</v>
      </c>
      <c r="F9991" t="s">
        <v>12838</v>
      </c>
      <c r="G9991" t="s">
        <v>32752</v>
      </c>
      <c r="H9991" t="s">
        <v>32753</v>
      </c>
    </row>
    <row r="9992" spans="1:8">
      <c r="A9992" t="n">
        <v>9995</v>
      </c>
      <c r="B9992" t="s">
        <v>8</v>
      </c>
      <c r="C9992" s="1" t="n">
        <v>40867.13452546296</v>
      </c>
      <c r="D9992" t="s">
        <v>32754</v>
      </c>
      <c r="E9992" t="s">
        <v>484</v>
      </c>
      <c r="F9992" t="s">
        <v>32755</v>
      </c>
      <c r="G9992" t="s">
        <v>32756</v>
      </c>
      <c r="H9992" t="s">
        <v>32757</v>
      </c>
    </row>
    <row r="9993" spans="1:8">
      <c r="A9993" t="n">
        <v>9996</v>
      </c>
      <c r="B9993" t="s">
        <v>8</v>
      </c>
      <c r="C9993" s="1" t="n">
        <v>40473.59591435185</v>
      </c>
      <c r="D9993" t="s">
        <v>32758</v>
      </c>
      <c r="E9993" t="s">
        <v>2194</v>
      </c>
      <c r="G9993" t="s">
        <v>32759</v>
      </c>
      <c r="H9993" t="s">
        <v>32760</v>
      </c>
    </row>
    <row r="9994" spans="1:8">
      <c r="A9994" t="n">
        <v>9997</v>
      </c>
      <c r="B9994" t="s">
        <v>1</v>
      </c>
      <c r="C9994" s="1" t="n">
        <v>42059.10329861111</v>
      </c>
      <c r="D9994" t="s">
        <v>32761</v>
      </c>
      <c r="E9994" t="s">
        <v>6203</v>
      </c>
      <c r="F9994" t="s">
        <v>25</v>
      </c>
      <c r="G9994" t="s">
        <v>32762</v>
      </c>
      <c r="H9994" t="s">
        <v>32763</v>
      </c>
    </row>
    <row r="9995" spans="1:8">
      <c r="A9995" t="n">
        <v>9998</v>
      </c>
      <c r="B9995" t="s">
        <v>8</v>
      </c>
      <c r="C9995" s="1" t="n">
        <v>42178.16799768519</v>
      </c>
      <c r="D9995" t="s">
        <v>32764</v>
      </c>
      <c r="E9995" t="s">
        <v>27107</v>
      </c>
      <c r="F9995" t="s">
        <v>32765</v>
      </c>
      <c r="G9995" t="s">
        <v>32766</v>
      </c>
      <c r="H9995" t="s">
        <v>32767</v>
      </c>
    </row>
    <row r="9996" spans="1:8">
      <c r="A9996" t="n">
        <v>9999</v>
      </c>
      <c r="B9996" t="s">
        <v>8</v>
      </c>
      <c r="C9996" s="1" t="n">
        <v>42097.2187037037</v>
      </c>
      <c r="D9996" t="s">
        <v>32768</v>
      </c>
      <c r="E9996" t="s">
        <v>2099</v>
      </c>
      <c r="F9996" t="s">
        <v>25</v>
      </c>
      <c r="G9996" t="s">
        <v>9193</v>
      </c>
      <c r="H9996" t="s">
        <v>32769</v>
      </c>
    </row>
    <row r="9997" spans="1:8">
      <c r="A9997" t="n">
        <v>10000</v>
      </c>
      <c r="B9997" t="s">
        <v>8</v>
      </c>
      <c r="C9997" s="1" t="n">
        <v>42324.79042824074</v>
      </c>
      <c r="D9997" t="s">
        <v>32770</v>
      </c>
      <c r="E9997" t="s">
        <v>13427</v>
      </c>
      <c r="F9997" t="s">
        <v>56</v>
      </c>
      <c r="G9997" t="s">
        <v>13428</v>
      </c>
      <c r="H9997" t="s">
        <v>32771</v>
      </c>
    </row>
    <row r="9998" spans="1:8">
      <c r="A9998" t="n">
        <v>10001</v>
      </c>
      <c r="B9998" t="s">
        <v>1</v>
      </c>
      <c r="C9998" s="1" t="n">
        <v>42109.90515046296</v>
      </c>
      <c r="D9998" t="s">
        <v>32772</v>
      </c>
      <c r="E9998" t="s">
        <v>15</v>
      </c>
      <c r="F9998" t="s">
        <v>6747</v>
      </c>
      <c r="G9998" t="s">
        <v>16578</v>
      </c>
      <c r="H9998" t="s">
        <v>32773</v>
      </c>
    </row>
    <row r="9999" spans="1:8">
      <c r="A9999" t="n">
        <v>10002</v>
      </c>
      <c r="B9999" t="s">
        <v>8</v>
      </c>
      <c r="C9999" s="1" t="n">
        <v>42216.76498842592</v>
      </c>
      <c r="D9999" t="s">
        <v>32774</v>
      </c>
      <c r="E9999" t="s">
        <v>25</v>
      </c>
      <c r="F9999" t="s">
        <v>12141</v>
      </c>
      <c r="G9999" t="s">
        <v>32775</v>
      </c>
      <c r="H9999" t="s">
        <v>32776</v>
      </c>
    </row>
    <row r="10000" spans="1:8">
      <c r="A10000" t="n">
        <v>10003</v>
      </c>
      <c r="B10000" t="s">
        <v>8</v>
      </c>
      <c r="C10000" s="1" t="n">
        <v>42208.74650462963</v>
      </c>
      <c r="D10000" t="s">
        <v>32777</v>
      </c>
      <c r="E10000" t="s">
        <v>32778</v>
      </c>
      <c r="F10000" t="s">
        <v>20467</v>
      </c>
      <c r="G10000" t="s">
        <v>32779</v>
      </c>
      <c r="H10000" t="s">
        <v>32780</v>
      </c>
    </row>
    <row r="10001" spans="1:8">
      <c r="A10001" t="n">
        <v>10004</v>
      </c>
      <c r="B10001" t="s">
        <v>8</v>
      </c>
      <c r="C10001" s="1" t="n">
        <v>42002.26501157408</v>
      </c>
      <c r="D10001" t="s">
        <v>32781</v>
      </c>
      <c r="E10001" t="s">
        <v>6654</v>
      </c>
      <c r="F10001" t="s">
        <v>32782</v>
      </c>
      <c r="G10001" t="s">
        <v>32783</v>
      </c>
      <c r="H10001" t="s">
        <v>32784</v>
      </c>
    </row>
    <row r="10002" spans="1:8">
      <c r="A10002" t="n">
        <v>10005</v>
      </c>
      <c r="B10002" t="s">
        <v>8</v>
      </c>
      <c r="C10002" s="1" t="n">
        <v>42074.69475694445</v>
      </c>
      <c r="D10002" t="s">
        <v>32785</v>
      </c>
      <c r="E10002" t="s">
        <v>8087</v>
      </c>
      <c r="F10002" t="s">
        <v>376</v>
      </c>
      <c r="G10002" t="s">
        <v>14515</v>
      </c>
      <c r="H10002" t="s">
        <v>32786</v>
      </c>
    </row>
    <row r="10003" spans="1:8">
      <c r="A10003" t="n">
        <v>10006</v>
      </c>
      <c r="B10003" t="s">
        <v>8</v>
      </c>
      <c r="C10003" s="1" t="n">
        <v>41951.89429398148</v>
      </c>
      <c r="D10003" t="s">
        <v>32787</v>
      </c>
      <c r="E10003" t="s">
        <v>111</v>
      </c>
      <c r="F10003" t="s">
        <v>52</v>
      </c>
      <c r="G10003" t="s">
        <v>32788</v>
      </c>
      <c r="H10003" t="s">
        <v>32789</v>
      </c>
    </row>
    <row r="10004" spans="1:8">
      <c r="A10004" t="n">
        <v>10007</v>
      </c>
      <c r="B10004" t="s">
        <v>1</v>
      </c>
      <c r="C10004" s="1" t="n">
        <v>42029.1084837963</v>
      </c>
      <c r="D10004" t="s">
        <v>32790</v>
      </c>
      <c r="E10004" t="s">
        <v>48</v>
      </c>
      <c r="F10004" t="s">
        <v>32791</v>
      </c>
      <c r="G10004" t="s">
        <v>32792</v>
      </c>
      <c r="H10004" t="s">
        <v>32793</v>
      </c>
    </row>
    <row r="10005" spans="1:8">
      <c r="A10005" t="n">
        <v>10008</v>
      </c>
      <c r="B10005" t="s">
        <v>8</v>
      </c>
      <c r="C10005" s="1" t="n">
        <v>42410.98091435185</v>
      </c>
      <c r="D10005" t="s">
        <v>32794</v>
      </c>
      <c r="E10005" t="s">
        <v>32795</v>
      </c>
      <c r="F10005" t="s">
        <v>1264</v>
      </c>
      <c r="G10005" t="s">
        <v>14411</v>
      </c>
      <c r="H10005" t="s">
        <v>32796</v>
      </c>
    </row>
    <row r="10006" spans="1:8">
      <c r="A10006" t="n">
        <v>10009</v>
      </c>
      <c r="B10006" t="s">
        <v>8</v>
      </c>
      <c r="C10006" s="1" t="n">
        <v>42168.75390046297</v>
      </c>
      <c r="D10006" t="s">
        <v>32797</v>
      </c>
      <c r="E10006" t="s">
        <v>8532</v>
      </c>
      <c r="F10006" t="s">
        <v>376</v>
      </c>
      <c r="G10006" t="s">
        <v>32798</v>
      </c>
      <c r="H10006" t="s">
        <v>32799</v>
      </c>
    </row>
    <row r="10007" spans="1:8">
      <c r="A10007" t="n">
        <v>10010</v>
      </c>
      <c r="B10007" t="s">
        <v>8</v>
      </c>
      <c r="C10007" s="1" t="n">
        <v>42297.84736111111</v>
      </c>
      <c r="D10007" t="s">
        <v>32800</v>
      </c>
      <c r="E10007" t="s">
        <v>24</v>
      </c>
      <c r="F10007" t="s">
        <v>25</v>
      </c>
      <c r="G10007" t="s">
        <v>32801</v>
      </c>
      <c r="H10007" t="s">
        <v>32802</v>
      </c>
    </row>
    <row r="10008" spans="1:8">
      <c r="A10008" t="n">
        <v>10011</v>
      </c>
      <c r="B10008" t="s">
        <v>8</v>
      </c>
      <c r="C10008" s="1" t="n">
        <v>41977.83423611111</v>
      </c>
      <c r="D10008" t="s">
        <v>32803</v>
      </c>
      <c r="E10008" t="s">
        <v>3770</v>
      </c>
      <c r="F10008" t="s">
        <v>555</v>
      </c>
      <c r="G10008" t="s">
        <v>32804</v>
      </c>
      <c r="H10008" t="s">
        <v>32805</v>
      </c>
    </row>
    <row r="10009" spans="1:8">
      <c r="A10009" t="n">
        <v>10012</v>
      </c>
      <c r="B10009" t="s">
        <v>8</v>
      </c>
      <c r="C10009" s="1" t="n">
        <v>41711.13049768518</v>
      </c>
      <c r="D10009" t="s">
        <v>32806</v>
      </c>
      <c r="E10009" t="s">
        <v>25</v>
      </c>
      <c r="F10009" t="s">
        <v>6547</v>
      </c>
      <c r="G10009" t="s">
        <v>8228</v>
      </c>
      <c r="H10009" t="s">
        <v>32807</v>
      </c>
    </row>
    <row r="10010" spans="1:8">
      <c r="A10010" t="n">
        <v>10013</v>
      </c>
      <c r="B10010" t="s">
        <v>8</v>
      </c>
      <c r="C10010" s="1" t="n">
        <v>41955.01346064815</v>
      </c>
      <c r="D10010" t="s">
        <v>32808</v>
      </c>
      <c r="E10010" t="s">
        <v>12526</v>
      </c>
      <c r="F10010" t="s">
        <v>32809</v>
      </c>
      <c r="G10010" t="s">
        <v>32810</v>
      </c>
      <c r="H10010" t="s">
        <v>32811</v>
      </c>
    </row>
    <row r="10011" spans="1:8">
      <c r="A10011" t="n">
        <v>10014</v>
      </c>
      <c r="B10011" t="s">
        <v>8</v>
      </c>
      <c r="C10011" s="1" t="n">
        <v>42090.76805555556</v>
      </c>
      <c r="D10011" t="s">
        <v>32812</v>
      </c>
      <c r="E10011" t="s">
        <v>6629</v>
      </c>
      <c r="F10011" t="s">
        <v>32813</v>
      </c>
      <c r="G10011" t="s">
        <v>32814</v>
      </c>
      <c r="H10011" t="s">
        <v>32815</v>
      </c>
    </row>
    <row r="10012" spans="1:8">
      <c r="A10012" t="n">
        <v>10015</v>
      </c>
      <c r="B10012" t="s">
        <v>8</v>
      </c>
      <c r="C10012" s="1" t="n">
        <v>39483.77884259259</v>
      </c>
      <c r="D10012" t="s">
        <v>32816</v>
      </c>
      <c r="E10012" t="s">
        <v>15990</v>
      </c>
      <c r="F10012" t="s">
        <v>25</v>
      </c>
      <c r="G10012" t="s">
        <v>32817</v>
      </c>
      <c r="H10012" t="s">
        <v>32818</v>
      </c>
    </row>
    <row r="10013" spans="1:8">
      <c r="A10013" t="n">
        <v>10016</v>
      </c>
      <c r="B10013" t="s">
        <v>1</v>
      </c>
      <c r="C10013" s="1" t="n">
        <v>42438.90341435185</v>
      </c>
      <c r="D10013" t="s">
        <v>32819</v>
      </c>
      <c r="E10013" t="s">
        <v>1186</v>
      </c>
      <c r="F10013" t="s">
        <v>32820</v>
      </c>
      <c r="G10013" t="s">
        <v>32821</v>
      </c>
      <c r="H10013" t="s">
        <v>32822</v>
      </c>
    </row>
    <row r="10014" spans="1:8">
      <c r="A10014" t="n">
        <v>10017</v>
      </c>
      <c r="B10014" t="s">
        <v>8</v>
      </c>
      <c r="C10014" s="1" t="n">
        <v>42261.86540509259</v>
      </c>
      <c r="D10014" t="s">
        <v>32823</v>
      </c>
      <c r="E10014" t="s">
        <v>1677</v>
      </c>
      <c r="F10014" t="s">
        <v>32824</v>
      </c>
      <c r="G10014" t="s">
        <v>32825</v>
      </c>
      <c r="H10014" t="s">
        <v>32826</v>
      </c>
    </row>
    <row r="10015" spans="1:8">
      <c r="A10015" t="n">
        <v>10018</v>
      </c>
      <c r="B10015" t="s">
        <v>8</v>
      </c>
      <c r="C10015" s="1" t="n">
        <v>42411.94478009259</v>
      </c>
      <c r="D10015" t="s">
        <v>32827</v>
      </c>
      <c r="E10015" t="s">
        <v>739</v>
      </c>
      <c r="F10015" t="s">
        <v>1264</v>
      </c>
      <c r="G10015" t="s">
        <v>32828</v>
      </c>
      <c r="H10015" t="s">
        <v>32829</v>
      </c>
    </row>
    <row r="10016" spans="1:8">
      <c r="A10016" t="n">
        <v>10019</v>
      </c>
      <c r="B10016" t="s">
        <v>8</v>
      </c>
      <c r="C10016" s="1" t="n">
        <v>41167.63697916667</v>
      </c>
      <c r="D10016" t="s">
        <v>32830</v>
      </c>
      <c r="E10016" t="s">
        <v>7006</v>
      </c>
      <c r="F10016" t="s">
        <v>56</v>
      </c>
      <c r="G10016" t="s">
        <v>32831</v>
      </c>
      <c r="H10016" t="s">
        <v>32832</v>
      </c>
    </row>
    <row r="10017" spans="1:8">
      <c r="A10017" t="n">
        <v>10020</v>
      </c>
      <c r="B10017" t="s">
        <v>8</v>
      </c>
      <c r="C10017" s="1" t="n">
        <v>42199.70791666667</v>
      </c>
      <c r="D10017" t="s">
        <v>32833</v>
      </c>
      <c r="E10017" t="s">
        <v>32834</v>
      </c>
      <c r="F10017" t="s">
        <v>52</v>
      </c>
      <c r="G10017" t="s">
        <v>32835</v>
      </c>
      <c r="H10017" t="s">
        <v>32836</v>
      </c>
    </row>
    <row r="10018" spans="1:8">
      <c r="A10018" t="n">
        <v>10021</v>
      </c>
      <c r="B10018" t="s">
        <v>8</v>
      </c>
      <c r="C10018" s="1" t="n">
        <v>42121.78237268519</v>
      </c>
      <c r="D10018" t="s">
        <v>32837</v>
      </c>
      <c r="E10018" t="s">
        <v>25</v>
      </c>
      <c r="F10018" t="s">
        <v>32838</v>
      </c>
      <c r="G10018" t="s">
        <v>32839</v>
      </c>
      <c r="H10018" t="s">
        <v>32840</v>
      </c>
    </row>
    <row r="10019" spans="1:8">
      <c r="A10019" t="n">
        <v>10022</v>
      </c>
      <c r="B10019" t="s">
        <v>8</v>
      </c>
      <c r="C10019" s="1" t="n">
        <v>42088.674375</v>
      </c>
      <c r="D10019" t="s">
        <v>32841</v>
      </c>
      <c r="E10019" t="s">
        <v>15698</v>
      </c>
      <c r="F10019" t="s">
        <v>25</v>
      </c>
      <c r="G10019" t="s">
        <v>22409</v>
      </c>
      <c r="H10019" t="s">
        <v>32842</v>
      </c>
    </row>
    <row r="10020" spans="1:8">
      <c r="A10020" t="n">
        <v>10023</v>
      </c>
      <c r="B10020" t="s">
        <v>1</v>
      </c>
      <c r="C10020" s="1" t="n">
        <v>41845.4408912037</v>
      </c>
      <c r="D10020" t="s">
        <v>32843</v>
      </c>
      <c r="E10020" t="s">
        <v>6203</v>
      </c>
      <c r="F10020" t="s">
        <v>25</v>
      </c>
      <c r="G10020" t="s">
        <v>24127</v>
      </c>
      <c r="H10020" t="s">
        <v>32844</v>
      </c>
    </row>
    <row r="10021" spans="1:8">
      <c r="A10021" t="n">
        <v>10024</v>
      </c>
      <c r="B10021" t="s">
        <v>8</v>
      </c>
      <c r="C10021" s="1" t="n">
        <v>41216.01299768518</v>
      </c>
      <c r="D10021" t="s">
        <v>32845</v>
      </c>
      <c r="E10021" t="s">
        <v>32846</v>
      </c>
      <c r="F10021" t="s">
        <v>25</v>
      </c>
      <c r="G10021" t="s">
        <v>32847</v>
      </c>
      <c r="H10021" t="s">
        <v>32848</v>
      </c>
    </row>
    <row r="10022" spans="1:8">
      <c r="A10022" t="n">
        <v>10025</v>
      </c>
      <c r="B10022" t="s">
        <v>8</v>
      </c>
      <c r="C10022" s="1" t="n">
        <v>42316.63287037037</v>
      </c>
      <c r="D10022" t="s">
        <v>32849</v>
      </c>
      <c r="E10022" t="s">
        <v>25</v>
      </c>
      <c r="F10022" t="s">
        <v>11274</v>
      </c>
      <c r="G10022" t="s">
        <v>11452</v>
      </c>
      <c r="H10022" t="s">
        <v>32850</v>
      </c>
    </row>
    <row r="10023" spans="1:8">
      <c r="A10023" t="n">
        <v>10026</v>
      </c>
      <c r="B10023" t="s">
        <v>8</v>
      </c>
      <c r="C10023" s="1" t="n">
        <v>42409.02829861111</v>
      </c>
      <c r="D10023" t="s">
        <v>32851</v>
      </c>
      <c r="E10023" t="s">
        <v>17227</v>
      </c>
      <c r="F10023" t="s">
        <v>25</v>
      </c>
      <c r="G10023" t="s">
        <v>32852</v>
      </c>
      <c r="H10023" t="s">
        <v>32853</v>
      </c>
    </row>
    <row r="10024" spans="1:8">
      <c r="A10024" t="n">
        <v>10027</v>
      </c>
      <c r="B10024" t="s">
        <v>8</v>
      </c>
      <c r="C10024" s="1" t="n">
        <v>42137.6953125</v>
      </c>
      <c r="D10024" t="s">
        <v>32854</v>
      </c>
      <c r="E10024" t="s">
        <v>7780</v>
      </c>
      <c r="F10024" t="s">
        <v>25</v>
      </c>
      <c r="G10024" t="s">
        <v>32855</v>
      </c>
      <c r="H10024" t="s">
        <v>32856</v>
      </c>
    </row>
    <row r="10025" spans="1:8">
      <c r="A10025" t="n">
        <v>10028</v>
      </c>
      <c r="B10025" t="s">
        <v>1</v>
      </c>
      <c r="C10025" s="1" t="n">
        <v>42407.75542824074</v>
      </c>
      <c r="D10025" t="s">
        <v>32857</v>
      </c>
      <c r="E10025" t="s">
        <v>11931</v>
      </c>
      <c r="F10025" t="s">
        <v>32858</v>
      </c>
      <c r="G10025" t="s">
        <v>32859</v>
      </c>
      <c r="H10025" t="s">
        <v>32860</v>
      </c>
    </row>
    <row r="10026" spans="1:8">
      <c r="A10026" t="n">
        <v>10029</v>
      </c>
      <c r="B10026" t="s">
        <v>1</v>
      </c>
      <c r="C10026" s="1" t="n">
        <v>42405.97625</v>
      </c>
      <c r="D10026" t="s">
        <v>32861</v>
      </c>
      <c r="E10026" t="s">
        <v>348</v>
      </c>
      <c r="F10026" t="s">
        <v>4611</v>
      </c>
      <c r="G10026" t="s">
        <v>32862</v>
      </c>
      <c r="H10026" t="s">
        <v>32863</v>
      </c>
    </row>
    <row r="10027" spans="1:8">
      <c r="A10027" t="n">
        <v>10030</v>
      </c>
      <c r="B10027" t="s">
        <v>8</v>
      </c>
      <c r="C10027" s="1" t="n">
        <v>41678.09542824074</v>
      </c>
      <c r="D10027" t="s">
        <v>32864</v>
      </c>
      <c r="E10027" t="s">
        <v>6203</v>
      </c>
      <c r="F10027" t="s">
        <v>25</v>
      </c>
      <c r="G10027" t="s">
        <v>23787</v>
      </c>
      <c r="H10027" t="s">
        <v>32865</v>
      </c>
    </row>
    <row r="10028" spans="1:8">
      <c r="A10028" t="n">
        <v>10031</v>
      </c>
      <c r="B10028" t="s">
        <v>8</v>
      </c>
      <c r="C10028" s="1" t="n">
        <v>42070.01284722222</v>
      </c>
      <c r="D10028" t="s">
        <v>32866</v>
      </c>
      <c r="E10028" t="s">
        <v>6203</v>
      </c>
      <c r="F10028" t="s">
        <v>32867</v>
      </c>
      <c r="G10028" t="s">
        <v>32868</v>
      </c>
      <c r="H10028" t="s">
        <v>32869</v>
      </c>
    </row>
    <row r="10029" spans="1:8">
      <c r="A10029" t="n">
        <v>10032</v>
      </c>
      <c r="B10029" t="s">
        <v>1</v>
      </c>
      <c r="C10029" s="1" t="n">
        <v>42099.69237268518</v>
      </c>
      <c r="D10029" t="s">
        <v>32870</v>
      </c>
      <c r="E10029" t="s">
        <v>48</v>
      </c>
      <c r="F10029" t="s">
        <v>660</v>
      </c>
      <c r="G10029" t="s">
        <v>32871</v>
      </c>
      <c r="H10029" t="s">
        <v>32872</v>
      </c>
    </row>
    <row r="10030" spans="1:8">
      <c r="A10030" t="n">
        <v>10033</v>
      </c>
      <c r="B10030" t="s">
        <v>8</v>
      </c>
      <c r="C10030" s="1" t="n">
        <v>41421.68876157407</v>
      </c>
      <c r="D10030" t="s">
        <v>32873</v>
      </c>
      <c r="E10030" t="s">
        <v>11226</v>
      </c>
      <c r="F10030" t="s">
        <v>25</v>
      </c>
      <c r="G10030" t="s">
        <v>32874</v>
      </c>
      <c r="H10030" t="s">
        <v>32875</v>
      </c>
    </row>
    <row r="10031" spans="1:8">
      <c r="A10031" t="n">
        <v>10034</v>
      </c>
      <c r="B10031" t="s">
        <v>8</v>
      </c>
      <c r="C10031" s="1" t="n">
        <v>40947.83868055556</v>
      </c>
      <c r="D10031" t="s">
        <v>32876</v>
      </c>
      <c r="E10031" t="s">
        <v>25</v>
      </c>
      <c r="F10031" t="s">
        <v>7557</v>
      </c>
      <c r="G10031" t="s">
        <v>32877</v>
      </c>
      <c r="H10031" t="s">
        <v>32878</v>
      </c>
    </row>
    <row r="10032" spans="1:8">
      <c r="A10032" t="n">
        <v>10035</v>
      </c>
      <c r="B10032" t="s">
        <v>8</v>
      </c>
      <c r="C10032" s="1" t="n">
        <v>42125.71609953704</v>
      </c>
      <c r="D10032" t="s">
        <v>32879</v>
      </c>
      <c r="E10032" t="s">
        <v>739</v>
      </c>
      <c r="F10032" t="s">
        <v>25</v>
      </c>
      <c r="G10032" t="s">
        <v>32880</v>
      </c>
      <c r="H10032" t="s">
        <v>32881</v>
      </c>
    </row>
    <row r="10033" spans="1:8">
      <c r="A10033" t="n">
        <v>10036</v>
      </c>
      <c r="B10033" t="s">
        <v>8</v>
      </c>
      <c r="C10033" s="1" t="n">
        <v>42363.62510416667</v>
      </c>
      <c r="D10033" t="s">
        <v>32882</v>
      </c>
      <c r="E10033" t="s">
        <v>7502</v>
      </c>
      <c r="F10033" t="s">
        <v>7502</v>
      </c>
      <c r="G10033" t="s">
        <v>32883</v>
      </c>
      <c r="H10033" t="s">
        <v>32884</v>
      </c>
    </row>
    <row r="10034" spans="1:8">
      <c r="A10034" t="n">
        <v>10037</v>
      </c>
      <c r="B10034" t="s">
        <v>8</v>
      </c>
      <c r="C10034" s="1" t="n">
        <v>40032.09788194444</v>
      </c>
      <c r="D10034" t="s">
        <v>32885</v>
      </c>
      <c r="E10034" t="s">
        <v>4576</v>
      </c>
      <c r="F10034" t="s">
        <v>32886</v>
      </c>
      <c r="G10034" t="s">
        <v>32887</v>
      </c>
      <c r="H10034" t="s">
        <v>32888</v>
      </c>
    </row>
    <row r="10035" spans="1:8">
      <c r="A10035" t="n">
        <v>10038</v>
      </c>
      <c r="B10035" t="s">
        <v>1</v>
      </c>
      <c r="C10035" s="1" t="n">
        <v>42196.71836805555</v>
      </c>
      <c r="D10035" t="s">
        <v>32889</v>
      </c>
      <c r="E10035" t="s">
        <v>145</v>
      </c>
      <c r="F10035" t="s">
        <v>32890</v>
      </c>
      <c r="G10035" t="s">
        <v>32891</v>
      </c>
      <c r="H10035" t="s">
        <v>32892</v>
      </c>
    </row>
    <row r="10036" spans="1:8">
      <c r="A10036" t="n">
        <v>10039</v>
      </c>
      <c r="B10036" t="s">
        <v>1</v>
      </c>
      <c r="C10036" s="1" t="n">
        <v>42345.88957175926</v>
      </c>
      <c r="D10036" t="s">
        <v>32893</v>
      </c>
      <c r="E10036" t="s">
        <v>7544</v>
      </c>
      <c r="F10036" t="s">
        <v>56</v>
      </c>
      <c r="G10036" t="s">
        <v>32894</v>
      </c>
      <c r="H10036" t="s">
        <v>32895</v>
      </c>
    </row>
    <row r="10037" spans="1:8">
      <c r="A10037" t="n">
        <v>10040</v>
      </c>
      <c r="B10037" t="s">
        <v>8</v>
      </c>
      <c r="C10037" s="1" t="n">
        <v>39596.21061342592</v>
      </c>
      <c r="D10037" t="s">
        <v>32896</v>
      </c>
      <c r="E10037" t="s">
        <v>2198</v>
      </c>
      <c r="F10037" t="s">
        <v>2394</v>
      </c>
      <c r="G10037" t="s">
        <v>32897</v>
      </c>
      <c r="H10037" t="s">
        <v>32898</v>
      </c>
    </row>
    <row r="10038" spans="1:8">
      <c r="A10038" t="n">
        <v>10041</v>
      </c>
      <c r="B10038" t="s">
        <v>8</v>
      </c>
      <c r="C10038" s="1" t="n">
        <v>40382.79116898148</v>
      </c>
      <c r="D10038" t="s">
        <v>32899</v>
      </c>
      <c r="E10038" t="s">
        <v>161</v>
      </c>
      <c r="F10038" t="s">
        <v>56</v>
      </c>
      <c r="G10038" t="s">
        <v>32900</v>
      </c>
      <c r="H10038" t="s">
        <v>32901</v>
      </c>
    </row>
    <row r="10039" spans="1:8">
      <c r="A10039" t="n">
        <v>10042</v>
      </c>
      <c r="B10039" t="s">
        <v>8</v>
      </c>
      <c r="C10039" s="1" t="n">
        <v>42060.91869212963</v>
      </c>
      <c r="D10039" t="s">
        <v>32902</v>
      </c>
      <c r="E10039" t="s">
        <v>7780</v>
      </c>
      <c r="F10039" t="s">
        <v>25</v>
      </c>
      <c r="G10039" t="s">
        <v>11140</v>
      </c>
      <c r="H10039" t="s">
        <v>32903</v>
      </c>
    </row>
    <row r="10040" spans="1:8">
      <c r="A10040" t="n">
        <v>10043</v>
      </c>
      <c r="B10040" t="s">
        <v>8</v>
      </c>
      <c r="C10040" s="1" t="n">
        <v>42255.92065972222</v>
      </c>
      <c r="D10040" t="s">
        <v>32904</v>
      </c>
      <c r="E10040" t="s">
        <v>25</v>
      </c>
      <c r="F10040" t="s">
        <v>24</v>
      </c>
      <c r="G10040" t="s">
        <v>32905</v>
      </c>
      <c r="H10040" t="s">
        <v>32906</v>
      </c>
    </row>
    <row r="10041" spans="1:8">
      <c r="A10041" t="n">
        <v>10044</v>
      </c>
      <c r="B10041" t="s">
        <v>1</v>
      </c>
      <c r="C10041" s="1" t="n">
        <v>42305.14949074074</v>
      </c>
      <c r="D10041" t="s">
        <v>32907</v>
      </c>
      <c r="E10041" t="s">
        <v>11722</v>
      </c>
      <c r="F10041" t="s">
        <v>25</v>
      </c>
      <c r="G10041" t="s">
        <v>32908</v>
      </c>
      <c r="H10041" t="s">
        <v>32909</v>
      </c>
    </row>
    <row r="10042" spans="1:8">
      <c r="A10042" t="n">
        <v>10045</v>
      </c>
      <c r="B10042" t="s">
        <v>8</v>
      </c>
      <c r="C10042" s="1" t="n">
        <v>42160.5537962963</v>
      </c>
      <c r="D10042" t="s">
        <v>32910</v>
      </c>
      <c r="E10042" t="s">
        <v>225</v>
      </c>
      <c r="F10042" t="s">
        <v>1293</v>
      </c>
      <c r="G10042" t="s">
        <v>32911</v>
      </c>
      <c r="H10042" t="s">
        <v>32912</v>
      </c>
    </row>
    <row r="10043" spans="1:8">
      <c r="A10043" t="n">
        <v>10046</v>
      </c>
      <c r="B10043" t="s">
        <v>8</v>
      </c>
      <c r="C10043" s="1" t="n">
        <v>39744.01331018518</v>
      </c>
      <c r="D10043" t="s">
        <v>32913</v>
      </c>
      <c r="E10043" t="s">
        <v>60</v>
      </c>
      <c r="F10043" t="s">
        <v>20</v>
      </c>
      <c r="G10043" t="s">
        <v>32914</v>
      </c>
      <c r="H10043" t="s">
        <v>32915</v>
      </c>
    </row>
    <row r="10044" spans="1:8">
      <c r="A10044" t="n">
        <v>10047</v>
      </c>
      <c r="B10044" t="s">
        <v>8</v>
      </c>
      <c r="C10044" s="1" t="n">
        <v>42062.6990625</v>
      </c>
      <c r="D10044" t="s">
        <v>32916</v>
      </c>
      <c r="E10044" t="s">
        <v>21424</v>
      </c>
      <c r="F10044" t="s">
        <v>25</v>
      </c>
      <c r="G10044" t="s">
        <v>32917</v>
      </c>
      <c r="H10044" t="s">
        <v>32918</v>
      </c>
    </row>
    <row r="10045" spans="1:8">
      <c r="A10045" t="n">
        <v>10048</v>
      </c>
      <c r="B10045" t="s">
        <v>8</v>
      </c>
      <c r="C10045" s="1" t="n">
        <v>39661.90532407408</v>
      </c>
      <c r="D10045" t="s">
        <v>32919</v>
      </c>
      <c r="E10045" t="s">
        <v>3797</v>
      </c>
      <c r="F10045" t="s">
        <v>3798</v>
      </c>
      <c r="G10045" t="s">
        <v>32920</v>
      </c>
      <c r="H10045" t="s">
        <v>32921</v>
      </c>
    </row>
    <row r="10046" spans="1:8">
      <c r="A10046" t="n">
        <v>10049</v>
      </c>
      <c r="B10046" t="s">
        <v>8</v>
      </c>
      <c r="C10046" s="1" t="n">
        <v>39744.58269675926</v>
      </c>
      <c r="D10046" t="s">
        <v>32922</v>
      </c>
      <c r="E10046" t="s">
        <v>5192</v>
      </c>
      <c r="F10046" t="s">
        <v>32923</v>
      </c>
      <c r="G10046" t="s">
        <v>32924</v>
      </c>
      <c r="H10046" t="s">
        <v>32925</v>
      </c>
    </row>
    <row r="10047" spans="1:8">
      <c r="A10047" t="n">
        <v>10050</v>
      </c>
      <c r="B10047" t="s">
        <v>8</v>
      </c>
      <c r="C10047" s="1" t="n">
        <v>42192.14908564815</v>
      </c>
      <c r="D10047" t="s">
        <v>32926</v>
      </c>
      <c r="E10047" t="s">
        <v>25</v>
      </c>
      <c r="F10047" t="s">
        <v>32927</v>
      </c>
      <c r="G10047" t="s">
        <v>32928</v>
      </c>
      <c r="H10047" t="s">
        <v>32929</v>
      </c>
    </row>
    <row r="10048" spans="1:8">
      <c r="A10048" t="n">
        <v>10051</v>
      </c>
      <c r="B10048" t="s">
        <v>8</v>
      </c>
      <c r="C10048" s="1" t="n">
        <v>42219.69890046296</v>
      </c>
      <c r="D10048" t="s">
        <v>32930</v>
      </c>
      <c r="E10048" t="s">
        <v>14047</v>
      </c>
      <c r="F10048" t="s">
        <v>387</v>
      </c>
      <c r="G10048" t="s">
        <v>32931</v>
      </c>
      <c r="H10048" t="s">
        <v>32932</v>
      </c>
    </row>
    <row r="10049" spans="1:8">
      <c r="A10049" t="n">
        <v>10052</v>
      </c>
      <c r="B10049" t="s">
        <v>1</v>
      </c>
      <c r="C10049" s="1" t="n">
        <v>42285.74126157408</v>
      </c>
      <c r="D10049" t="s">
        <v>32933</v>
      </c>
      <c r="E10049" t="s">
        <v>32934</v>
      </c>
      <c r="F10049" t="s">
        <v>17532</v>
      </c>
      <c r="G10049" t="s">
        <v>17534</v>
      </c>
      <c r="H10049" t="s">
        <v>32935</v>
      </c>
    </row>
    <row r="10050" spans="1:8">
      <c r="A10050" t="n">
        <v>10053</v>
      </c>
      <c r="B10050" t="s">
        <v>1</v>
      </c>
      <c r="C10050" s="1" t="n">
        <v>42269.69966435185</v>
      </c>
      <c r="D10050" t="s">
        <v>32936</v>
      </c>
      <c r="E10050" t="s">
        <v>12468</v>
      </c>
      <c r="F10050" t="s">
        <v>32937</v>
      </c>
      <c r="G10050" t="s">
        <v>29202</v>
      </c>
      <c r="H10050" t="s">
        <v>32938</v>
      </c>
    </row>
    <row r="10051" spans="1:8">
      <c r="A10051" t="n">
        <v>10054</v>
      </c>
      <c r="B10051" t="s">
        <v>8</v>
      </c>
      <c r="C10051" s="1" t="n">
        <v>40717.12300925926</v>
      </c>
      <c r="D10051" t="s">
        <v>32939</v>
      </c>
      <c r="E10051" t="s">
        <v>18425</v>
      </c>
      <c r="F10051" t="s">
        <v>25</v>
      </c>
      <c r="G10051" t="s">
        <v>32940</v>
      </c>
      <c r="H10051" t="s">
        <v>32941</v>
      </c>
    </row>
    <row r="10052" spans="1:8">
      <c r="A10052" t="n">
        <v>10055</v>
      </c>
      <c r="B10052" t="s">
        <v>8</v>
      </c>
      <c r="C10052" s="1" t="n">
        <v>42425.16106481481</v>
      </c>
      <c r="D10052" t="s">
        <v>32942</v>
      </c>
      <c r="E10052" t="s">
        <v>348</v>
      </c>
      <c r="F10052" t="s">
        <v>4611</v>
      </c>
      <c r="G10052" t="s">
        <v>32943</v>
      </c>
      <c r="H10052" t="s">
        <v>32944</v>
      </c>
    </row>
    <row r="10053" spans="1:8">
      <c r="A10053" t="n">
        <v>10056</v>
      </c>
      <c r="B10053" t="s">
        <v>1</v>
      </c>
      <c r="C10053" s="1" t="n">
        <v>42444.87900462963</v>
      </c>
      <c r="D10053" t="s">
        <v>32945</v>
      </c>
      <c r="E10053" t="s">
        <v>24</v>
      </c>
      <c r="F10053" t="s">
        <v>25</v>
      </c>
      <c r="G10053" t="s">
        <v>32946</v>
      </c>
      <c r="H10053" t="s">
        <v>32947</v>
      </c>
    </row>
    <row r="10054" spans="1:8">
      <c r="A10054" t="n">
        <v>10057</v>
      </c>
      <c r="B10054" t="s">
        <v>8</v>
      </c>
      <c r="C10054" s="1" t="n">
        <v>42049.0731712963</v>
      </c>
      <c r="D10054" t="s">
        <v>32948</v>
      </c>
      <c r="E10054" t="s">
        <v>271</v>
      </c>
      <c r="F10054" t="s">
        <v>9672</v>
      </c>
      <c r="G10054" t="s">
        <v>32949</v>
      </c>
      <c r="H10054" t="s">
        <v>32950</v>
      </c>
    </row>
    <row r="10055" spans="1:8">
      <c r="A10055" t="n">
        <v>10058</v>
      </c>
      <c r="B10055" t="s">
        <v>8</v>
      </c>
      <c r="C10055" s="1" t="n">
        <v>42181.59216435185</v>
      </c>
      <c r="D10055" t="s">
        <v>32951</v>
      </c>
      <c r="E10055" t="s">
        <v>32952</v>
      </c>
      <c r="F10055" t="s">
        <v>32953</v>
      </c>
      <c r="G10055" t="s">
        <v>32954</v>
      </c>
      <c r="H10055" t="s">
        <v>32955</v>
      </c>
    </row>
    <row r="10056" spans="1:8">
      <c r="A10056" t="n">
        <v>10059</v>
      </c>
      <c r="B10056" t="s">
        <v>8</v>
      </c>
      <c r="C10056" s="1" t="n">
        <v>41713.77395833333</v>
      </c>
      <c r="D10056" t="s">
        <v>32956</v>
      </c>
      <c r="E10056" t="s">
        <v>32957</v>
      </c>
      <c r="F10056" t="s">
        <v>16965</v>
      </c>
      <c r="G10056" t="s">
        <v>32958</v>
      </c>
      <c r="H10056" t="s">
        <v>32959</v>
      </c>
    </row>
    <row r="10057" spans="1:8">
      <c r="A10057" t="n">
        <v>10060</v>
      </c>
      <c r="B10057" t="s">
        <v>8</v>
      </c>
      <c r="C10057" s="1" t="n">
        <v>41952.87048611111</v>
      </c>
      <c r="D10057" t="s">
        <v>32960</v>
      </c>
      <c r="E10057" t="s">
        <v>111</v>
      </c>
      <c r="F10057" t="s">
        <v>52</v>
      </c>
      <c r="G10057" t="s">
        <v>32961</v>
      </c>
      <c r="H10057" t="s">
        <v>32962</v>
      </c>
    </row>
    <row r="10058" spans="1:8">
      <c r="A10058" t="n">
        <v>10061</v>
      </c>
      <c r="B10058" t="s">
        <v>8</v>
      </c>
      <c r="C10058" s="1" t="n">
        <v>42313.66666666666</v>
      </c>
      <c r="D10058" t="s">
        <v>32963</v>
      </c>
      <c r="E10058" t="s">
        <v>32964</v>
      </c>
      <c r="F10058" t="s">
        <v>555</v>
      </c>
      <c r="G10058" t="s">
        <v>32965</v>
      </c>
      <c r="H10058" t="s">
        <v>32966</v>
      </c>
    </row>
    <row r="10059" spans="1:8">
      <c r="A10059" t="n">
        <v>10062</v>
      </c>
      <c r="B10059" t="s">
        <v>8</v>
      </c>
      <c r="C10059" s="1" t="n">
        <v>42358.1758912037</v>
      </c>
      <c r="D10059" t="s">
        <v>32967</v>
      </c>
      <c r="E10059" t="s">
        <v>9597</v>
      </c>
      <c r="F10059" t="s">
        <v>555</v>
      </c>
      <c r="G10059" t="s">
        <v>32968</v>
      </c>
      <c r="H10059" t="s">
        <v>32969</v>
      </c>
    </row>
    <row r="10060" spans="1:8">
      <c r="A10060" t="n">
        <v>10063</v>
      </c>
      <c r="B10060" t="s">
        <v>8</v>
      </c>
      <c r="C10060" s="1" t="n">
        <v>39700.9924537037</v>
      </c>
      <c r="D10060" t="s">
        <v>32970</v>
      </c>
      <c r="E10060" t="s">
        <v>32971</v>
      </c>
      <c r="F10060" t="s">
        <v>32971</v>
      </c>
      <c r="G10060" t="s">
        <v>32972</v>
      </c>
      <c r="H10060" t="s">
        <v>32973</v>
      </c>
    </row>
    <row r="10061" spans="1:8">
      <c r="A10061" t="n">
        <v>10064</v>
      </c>
      <c r="B10061" t="s">
        <v>8</v>
      </c>
      <c r="C10061" s="1" t="n">
        <v>41849.60773148148</v>
      </c>
      <c r="D10061" t="s">
        <v>32974</v>
      </c>
      <c r="E10061" t="s">
        <v>4801</v>
      </c>
      <c r="F10061" t="s">
        <v>52</v>
      </c>
      <c r="G10061" t="s">
        <v>7464</v>
      </c>
      <c r="H10061" t="s">
        <v>32975</v>
      </c>
    </row>
    <row r="10062" spans="1:8">
      <c r="A10062" t="n">
        <v>10065</v>
      </c>
      <c r="B10062" t="s">
        <v>8</v>
      </c>
      <c r="C10062" s="1" t="n">
        <v>41794.79516203704</v>
      </c>
      <c r="D10062" t="s">
        <v>32976</v>
      </c>
      <c r="E10062" t="s">
        <v>25</v>
      </c>
      <c r="F10062" t="s">
        <v>11707</v>
      </c>
      <c r="G10062" t="s">
        <v>32977</v>
      </c>
      <c r="H10062" t="s">
        <v>32978</v>
      </c>
    </row>
    <row r="10063" spans="1:8">
      <c r="A10063" t="n">
        <v>10066</v>
      </c>
      <c r="B10063" t="s">
        <v>8</v>
      </c>
      <c r="C10063" s="1" t="n">
        <v>42295.74876157408</v>
      </c>
      <c r="D10063" t="s">
        <v>32979</v>
      </c>
      <c r="E10063" t="s">
        <v>6203</v>
      </c>
      <c r="F10063" t="s">
        <v>132</v>
      </c>
      <c r="G10063" t="s">
        <v>8825</v>
      </c>
      <c r="H10063" t="s">
        <v>32980</v>
      </c>
    </row>
    <row r="10064" spans="1:8">
      <c r="A10064" t="n">
        <v>10067</v>
      </c>
      <c r="B10064" t="s">
        <v>1</v>
      </c>
      <c r="C10064" s="1" t="n">
        <v>42157.68251157407</v>
      </c>
      <c r="D10064" t="s">
        <v>32981</v>
      </c>
      <c r="E10064" t="s">
        <v>24</v>
      </c>
      <c r="F10064" t="s">
        <v>25</v>
      </c>
      <c r="G10064" t="s">
        <v>32982</v>
      </c>
      <c r="H10064" t="s">
        <v>32983</v>
      </c>
    </row>
    <row r="10065" spans="1:8">
      <c r="A10065" t="n">
        <v>10068</v>
      </c>
      <c r="B10065" t="s">
        <v>1</v>
      </c>
      <c r="C10065" s="1" t="n">
        <v>42137.48630787037</v>
      </c>
      <c r="D10065" t="s">
        <v>32984</v>
      </c>
      <c r="E10065" t="s">
        <v>7313</v>
      </c>
      <c r="F10065" t="s">
        <v>25</v>
      </c>
      <c r="G10065" t="s">
        <v>32985</v>
      </c>
      <c r="H10065" t="s">
        <v>32986</v>
      </c>
    </row>
    <row r="10066" spans="1:8">
      <c r="A10066" t="n">
        <v>10069</v>
      </c>
      <c r="B10066" t="s">
        <v>1</v>
      </c>
      <c r="C10066" s="1" t="n">
        <v>42400.80803240741</v>
      </c>
      <c r="D10066" t="s">
        <v>32987</v>
      </c>
      <c r="E10066" t="s">
        <v>348</v>
      </c>
      <c r="F10066" t="s">
        <v>32988</v>
      </c>
      <c r="G10066" t="s">
        <v>32989</v>
      </c>
      <c r="H10066" t="s">
        <v>32990</v>
      </c>
    </row>
    <row r="10067" spans="1:8">
      <c r="A10067" t="n">
        <v>10070</v>
      </c>
      <c r="B10067" t="s">
        <v>8</v>
      </c>
      <c r="C10067" s="1" t="n">
        <v>42341.32508101852</v>
      </c>
      <c r="D10067" t="s">
        <v>32991</v>
      </c>
      <c r="E10067" t="s">
        <v>7254</v>
      </c>
      <c r="F10067" t="s">
        <v>262</v>
      </c>
      <c r="G10067" t="s">
        <v>16298</v>
      </c>
      <c r="H10067" t="s">
        <v>32992</v>
      </c>
    </row>
    <row r="10068" spans="1:8">
      <c r="A10068" t="n">
        <v>10071</v>
      </c>
      <c r="B10068" t="s">
        <v>8</v>
      </c>
      <c r="C10068" s="1" t="n">
        <v>40787.85491898148</v>
      </c>
      <c r="D10068" t="s">
        <v>32993</v>
      </c>
      <c r="E10068" t="s">
        <v>10</v>
      </c>
      <c r="F10068" t="s">
        <v>32994</v>
      </c>
      <c r="G10068" t="s">
        <v>32995</v>
      </c>
      <c r="H10068" t="s">
        <v>32996</v>
      </c>
    </row>
    <row r="10069" spans="1:8">
      <c r="A10069" t="n">
        <v>10072</v>
      </c>
      <c r="B10069" t="s">
        <v>8</v>
      </c>
      <c r="C10069" s="1" t="n">
        <v>42207.82190972222</v>
      </c>
      <c r="D10069" t="s">
        <v>32997</v>
      </c>
      <c r="E10069" t="s">
        <v>10719</v>
      </c>
      <c r="F10069" t="s">
        <v>6619</v>
      </c>
      <c r="G10069" t="s">
        <v>32998</v>
      </c>
      <c r="H10069" t="s">
        <v>32999</v>
      </c>
    </row>
    <row r="10070" spans="1:8">
      <c r="A10070" t="n">
        <v>10073</v>
      </c>
      <c r="B10070" t="s">
        <v>8</v>
      </c>
      <c r="C10070" s="1" t="n">
        <v>42047.59384259259</v>
      </c>
      <c r="D10070" t="s">
        <v>33000</v>
      </c>
      <c r="E10070" t="s">
        <v>12177</v>
      </c>
      <c r="F10070" t="s">
        <v>1369</v>
      </c>
      <c r="G10070" t="s">
        <v>33001</v>
      </c>
      <c r="H10070" t="s">
        <v>33002</v>
      </c>
    </row>
    <row r="10071" spans="1:8">
      <c r="A10071" t="n">
        <v>10074</v>
      </c>
      <c r="B10071" t="s">
        <v>1</v>
      </c>
      <c r="C10071" s="1" t="n">
        <v>41799.58125</v>
      </c>
      <c r="D10071" t="s">
        <v>33003</v>
      </c>
      <c r="E10071" t="s">
        <v>6668</v>
      </c>
      <c r="F10071" t="s">
        <v>56</v>
      </c>
      <c r="G10071" t="s">
        <v>33004</v>
      </c>
      <c r="H10071" t="s">
        <v>33005</v>
      </c>
    </row>
    <row r="10072" spans="1:8">
      <c r="A10072" t="n">
        <v>10075</v>
      </c>
      <c r="B10072" t="s">
        <v>8</v>
      </c>
      <c r="C10072" s="1" t="n">
        <v>41741.31506944444</v>
      </c>
      <c r="D10072" t="s">
        <v>33006</v>
      </c>
      <c r="E10072" t="s">
        <v>25</v>
      </c>
      <c r="F10072" t="s">
        <v>17195</v>
      </c>
      <c r="G10072" t="s">
        <v>33007</v>
      </c>
      <c r="H10072" t="s">
        <v>33008</v>
      </c>
    </row>
    <row r="10073" spans="1:8">
      <c r="A10073" t="n">
        <v>10076</v>
      </c>
      <c r="B10073" t="s">
        <v>1</v>
      </c>
      <c r="C10073" s="1" t="n">
        <v>42308.58013888889</v>
      </c>
      <c r="D10073" t="s">
        <v>33009</v>
      </c>
      <c r="E10073" t="s">
        <v>323</v>
      </c>
      <c r="F10073" t="s">
        <v>33010</v>
      </c>
      <c r="G10073" t="s">
        <v>33011</v>
      </c>
      <c r="H10073" t="s">
        <v>33012</v>
      </c>
    </row>
    <row r="10074" spans="1:8">
      <c r="A10074" t="n">
        <v>10077</v>
      </c>
      <c r="B10074" t="s">
        <v>8</v>
      </c>
      <c r="C10074" s="1" t="n">
        <v>42359.91569444445</v>
      </c>
      <c r="D10074" t="s">
        <v>33013</v>
      </c>
      <c r="E10074" t="s">
        <v>132</v>
      </c>
      <c r="F10074" t="s">
        <v>33014</v>
      </c>
      <c r="G10074" t="s">
        <v>33015</v>
      </c>
      <c r="H10074" t="s">
        <v>33016</v>
      </c>
    </row>
    <row r="10075" spans="1:8">
      <c r="A10075" t="n">
        <v>10078</v>
      </c>
      <c r="B10075" t="s">
        <v>8</v>
      </c>
      <c r="C10075" s="1" t="n">
        <v>42249.07424768519</v>
      </c>
      <c r="D10075" t="s">
        <v>33017</v>
      </c>
      <c r="E10075" t="s">
        <v>10095</v>
      </c>
      <c r="F10075" t="s">
        <v>10095</v>
      </c>
      <c r="G10075" t="s">
        <v>33018</v>
      </c>
      <c r="H10075" t="s">
        <v>33019</v>
      </c>
    </row>
    <row r="10076" spans="1:8">
      <c r="A10076" t="n">
        <v>10079</v>
      </c>
      <c r="B10076" t="s">
        <v>8</v>
      </c>
      <c r="C10076" s="1" t="n">
        <v>42419.90924768519</v>
      </c>
      <c r="D10076" t="s">
        <v>33020</v>
      </c>
      <c r="E10076" t="s">
        <v>7402</v>
      </c>
      <c r="F10076" t="s">
        <v>56</v>
      </c>
      <c r="G10076">
        <f>?US-ASCII?Q?Pre-empting_Progress_in_Birmingham?=</f>
        <v/>
      </c>
      <c r="H10076" t="s">
        <v>33021</v>
      </c>
    </row>
    <row r="10077" spans="1:8">
      <c r="A10077" t="n">
        <v>10080</v>
      </c>
      <c r="B10077" t="s">
        <v>8</v>
      </c>
      <c r="C10077" s="1" t="n">
        <v>42377.85096064815</v>
      </c>
      <c r="D10077" t="s">
        <v>33022</v>
      </c>
      <c r="E10077" t="s">
        <v>21245</v>
      </c>
      <c r="F10077" t="s">
        <v>33023</v>
      </c>
      <c r="G10077" t="s">
        <v>33024</v>
      </c>
      <c r="H10077" t="s">
        <v>33025</v>
      </c>
    </row>
    <row r="10078" spans="1:8">
      <c r="A10078" t="n">
        <v>10081</v>
      </c>
      <c r="B10078" t="s">
        <v>8</v>
      </c>
      <c r="C10078" s="1" t="n">
        <v>42351.97622685185</v>
      </c>
      <c r="D10078" t="s">
        <v>33026</v>
      </c>
      <c r="E10078" t="s">
        <v>6675</v>
      </c>
      <c r="F10078" t="s">
        <v>1264</v>
      </c>
      <c r="G10078" t="s">
        <v>33027</v>
      </c>
      <c r="H10078" t="s">
        <v>33028</v>
      </c>
    </row>
    <row r="10079" spans="1:8">
      <c r="A10079" t="n">
        <v>10082</v>
      </c>
      <c r="B10079" t="s">
        <v>8</v>
      </c>
      <c r="C10079" s="1" t="n">
        <v>39610.60009259259</v>
      </c>
      <c r="D10079" t="s">
        <v>33029</v>
      </c>
      <c r="E10079" t="s">
        <v>15568</v>
      </c>
      <c r="F10079" t="s">
        <v>20</v>
      </c>
      <c r="G10079" t="s">
        <v>33030</v>
      </c>
      <c r="H10079" t="s">
        <v>33031</v>
      </c>
    </row>
    <row r="10080" spans="1:8">
      <c r="A10080" t="n">
        <v>10083</v>
      </c>
      <c r="B10080" t="s">
        <v>8</v>
      </c>
      <c r="C10080" s="1" t="n">
        <v>41919.55063657407</v>
      </c>
      <c r="D10080" t="s">
        <v>33032</v>
      </c>
      <c r="E10080" t="s">
        <v>11952</v>
      </c>
      <c r="F10080" t="s">
        <v>52</v>
      </c>
      <c r="G10080" t="s">
        <v>33033</v>
      </c>
      <c r="H10080" t="s">
        <v>33034</v>
      </c>
    </row>
    <row r="10081" spans="1:8">
      <c r="A10081" t="n">
        <v>10084</v>
      </c>
      <c r="B10081" t="s">
        <v>8</v>
      </c>
      <c r="C10081" s="1" t="n">
        <v>40540.57069444445</v>
      </c>
      <c r="D10081" t="s">
        <v>33035</v>
      </c>
      <c r="E10081" t="s">
        <v>698</v>
      </c>
      <c r="F10081" t="s">
        <v>25</v>
      </c>
      <c r="G10081" t="s">
        <v>33036</v>
      </c>
      <c r="H10081" t="s">
        <v>33037</v>
      </c>
    </row>
    <row r="10082" spans="1:8">
      <c r="A10082" t="n">
        <v>10085</v>
      </c>
      <c r="B10082" t="s">
        <v>8</v>
      </c>
      <c r="C10082" s="1" t="n">
        <v>42283.62081018519</v>
      </c>
      <c r="D10082" t="s">
        <v>33038</v>
      </c>
      <c r="E10082" t="s">
        <v>33039</v>
      </c>
      <c r="F10082" t="s">
        <v>9022</v>
      </c>
      <c r="G10082" t="s">
        <v>33040</v>
      </c>
      <c r="H10082" t="s">
        <v>33041</v>
      </c>
    </row>
    <row r="10083" spans="1:8">
      <c r="A10083" t="n">
        <v>10086</v>
      </c>
      <c r="B10083" t="s">
        <v>8</v>
      </c>
      <c r="C10083" s="1" t="n">
        <v>42342.54434027777</v>
      </c>
      <c r="D10083" t="s">
        <v>33042</v>
      </c>
      <c r="E10083" t="s">
        <v>25</v>
      </c>
      <c r="F10083" t="s">
        <v>33043</v>
      </c>
      <c r="G10083" t="s">
        <v>33044</v>
      </c>
      <c r="H10083" t="s">
        <v>33045</v>
      </c>
    </row>
    <row r="10084" spans="1:8">
      <c r="A10084" t="n">
        <v>10087</v>
      </c>
      <c r="B10084" t="s">
        <v>8</v>
      </c>
      <c r="C10084" s="1" t="n">
        <v>42105.72690972222</v>
      </c>
      <c r="D10084" t="s">
        <v>33046</v>
      </c>
      <c r="E10084" t="s">
        <v>18989</v>
      </c>
      <c r="F10084" t="s">
        <v>56</v>
      </c>
      <c r="G10084">
        <f>?UTF-8?B?cm9zZQ==?=</f>
        <v/>
      </c>
      <c r="H10084" t="s">
        <v>33047</v>
      </c>
    </row>
    <row r="10085" spans="1:8">
      <c r="A10085" t="n">
        <v>10088</v>
      </c>
      <c r="B10085" t="s">
        <v>8</v>
      </c>
      <c r="C10085" s="1" t="n">
        <v>39732.74280092592</v>
      </c>
      <c r="D10085" t="s">
        <v>33048</v>
      </c>
      <c r="E10085" t="s">
        <v>1351</v>
      </c>
      <c r="F10085" t="s">
        <v>56</v>
      </c>
      <c r="G10085" t="s">
        <v>19864</v>
      </c>
      <c r="H10085" t="s">
        <v>33049</v>
      </c>
    </row>
    <row r="10086" spans="1:8">
      <c r="A10086" t="n">
        <v>10089</v>
      </c>
      <c r="B10086" t="s">
        <v>8</v>
      </c>
      <c r="C10086" s="1" t="n">
        <v>42422.04697916667</v>
      </c>
      <c r="D10086" t="s">
        <v>33050</v>
      </c>
      <c r="E10086" t="s">
        <v>33051</v>
      </c>
      <c r="F10086" t="s">
        <v>7215</v>
      </c>
      <c r="G10086" t="s">
        <v>33052</v>
      </c>
      <c r="H10086" t="s">
        <v>33053</v>
      </c>
    </row>
    <row r="10087" spans="1:8">
      <c r="A10087" t="n">
        <v>10090</v>
      </c>
      <c r="B10087" t="s">
        <v>1</v>
      </c>
      <c r="C10087" s="1" t="n">
        <v>41934.81054398148</v>
      </c>
      <c r="D10087" t="s">
        <v>33054</v>
      </c>
      <c r="E10087" t="s">
        <v>10842</v>
      </c>
      <c r="F10087" t="s">
        <v>1264</v>
      </c>
      <c r="G10087" t="s">
        <v>33055</v>
      </c>
      <c r="H10087" t="s">
        <v>33056</v>
      </c>
    </row>
    <row r="10088" spans="1:8">
      <c r="A10088" t="n">
        <v>10091</v>
      </c>
      <c r="B10088" t="s">
        <v>8</v>
      </c>
      <c r="C10088" s="1" t="n">
        <v>42193.59849537037</v>
      </c>
      <c r="D10088" t="s">
        <v>33057</v>
      </c>
      <c r="E10088" t="s">
        <v>33058</v>
      </c>
      <c r="F10088" t="s">
        <v>52</v>
      </c>
      <c r="G10088" t="s">
        <v>33059</v>
      </c>
      <c r="H10088" t="s">
        <v>33060</v>
      </c>
    </row>
    <row r="10089" spans="1:8">
      <c r="A10089" t="n">
        <v>10092</v>
      </c>
      <c r="B10089" t="s">
        <v>1</v>
      </c>
      <c r="C10089" s="1" t="n">
        <v>42355.67591435185</v>
      </c>
      <c r="D10089" t="s">
        <v>33061</v>
      </c>
      <c r="E10089" t="s">
        <v>348</v>
      </c>
      <c r="F10089" t="s">
        <v>25</v>
      </c>
      <c r="G10089" t="s">
        <v>33062</v>
      </c>
      <c r="H10089" t="s">
        <v>33063</v>
      </c>
    </row>
    <row r="10090" spans="1:8">
      <c r="A10090" t="n">
        <v>10093</v>
      </c>
      <c r="B10090" t="s">
        <v>8</v>
      </c>
      <c r="C10090" s="1" t="n">
        <v>42051.48217592593</v>
      </c>
      <c r="D10090" t="s">
        <v>33064</v>
      </c>
      <c r="E10090" t="s">
        <v>25</v>
      </c>
      <c r="F10090" t="s">
        <v>25307</v>
      </c>
      <c r="G10090" t="s">
        <v>33065</v>
      </c>
      <c r="H10090" t="s">
        <v>33066</v>
      </c>
    </row>
    <row r="10091" spans="1:8">
      <c r="A10091" t="n">
        <v>10094</v>
      </c>
      <c r="B10091" t="s">
        <v>8</v>
      </c>
      <c r="C10091" s="1" t="n">
        <v>42333.60832175926</v>
      </c>
      <c r="D10091" t="s">
        <v>33067</v>
      </c>
      <c r="E10091">
        <f>?utf-8?Q?American=20Security=20Project?= &lt;events@americansecurityproject.org&gt;</f>
        <v/>
      </c>
      <c r="F10091" t="s">
        <v>56</v>
      </c>
      <c r="G10091">
        <f>?utf-8?Q?Department=20of=20Defense=20Action=20on=20Climate=20Change?=</f>
        <v/>
      </c>
      <c r="H10091" t="s">
        <v>33068</v>
      </c>
    </row>
    <row r="10092" spans="1:8">
      <c r="A10092" t="n">
        <v>10095</v>
      </c>
      <c r="B10092" t="s">
        <v>8</v>
      </c>
      <c r="C10092" s="1" t="n">
        <v>42286.75179398148</v>
      </c>
      <c r="D10092" t="s">
        <v>33069</v>
      </c>
      <c r="E10092" t="s">
        <v>8032</v>
      </c>
      <c r="F10092" t="s">
        <v>33070</v>
      </c>
      <c r="G10092" t="s">
        <v>33071</v>
      </c>
      <c r="H10092" t="s">
        <v>33072</v>
      </c>
    </row>
    <row r="10093" spans="1:8">
      <c r="A10093" t="n">
        <v>10096</v>
      </c>
      <c r="B10093" t="s">
        <v>1</v>
      </c>
      <c r="C10093" s="1" t="n">
        <v>42430.87170138889</v>
      </c>
      <c r="D10093" t="s">
        <v>33073</v>
      </c>
      <c r="E10093" t="s">
        <v>348</v>
      </c>
      <c r="F10093" t="s">
        <v>4611</v>
      </c>
      <c r="G10093" t="s">
        <v>33074</v>
      </c>
      <c r="H10093" t="s">
        <v>33075</v>
      </c>
    </row>
    <row r="10094" spans="1:8">
      <c r="A10094" t="n">
        <v>10097</v>
      </c>
      <c r="B10094" t="s">
        <v>8</v>
      </c>
      <c r="C10094" s="1" t="n">
        <v>40374.79033564815</v>
      </c>
      <c r="D10094" t="s">
        <v>33076</v>
      </c>
      <c r="E10094" t="s">
        <v>2467</v>
      </c>
      <c r="F10094" t="s">
        <v>283</v>
      </c>
      <c r="G10094" t="s">
        <v>33077</v>
      </c>
      <c r="H10094" t="s">
        <v>33078</v>
      </c>
    </row>
    <row r="10095" spans="1:8">
      <c r="A10095" t="n">
        <v>10098</v>
      </c>
      <c r="B10095" t="s">
        <v>8</v>
      </c>
      <c r="C10095" s="1" t="n">
        <v>42057.66311342592</v>
      </c>
      <c r="D10095" t="s">
        <v>33079</v>
      </c>
      <c r="E10095" t="s">
        <v>29</v>
      </c>
      <c r="F10095" t="s">
        <v>33080</v>
      </c>
      <c r="G10095" t="s">
        <v>33081</v>
      </c>
      <c r="H10095" t="s">
        <v>33082</v>
      </c>
    </row>
    <row r="10096" spans="1:8">
      <c r="A10096" t="n">
        <v>10099</v>
      </c>
      <c r="B10096" t="s">
        <v>8</v>
      </c>
      <c r="C10096" s="1" t="n">
        <v>40696.5280324074</v>
      </c>
      <c r="D10096" t="s">
        <v>33083</v>
      </c>
      <c r="E10096" t="s">
        <v>1822</v>
      </c>
      <c r="F10096" t="s">
        <v>25</v>
      </c>
      <c r="G10096" t="s">
        <v>33084</v>
      </c>
      <c r="H10096" t="s">
        <v>33085</v>
      </c>
    </row>
    <row r="10097" spans="1:8">
      <c r="A10097" t="n">
        <v>10100</v>
      </c>
      <c r="B10097" t="s">
        <v>8</v>
      </c>
      <c r="C10097" s="1" t="n">
        <v>39722.70537037037</v>
      </c>
      <c r="D10097" t="s">
        <v>33086</v>
      </c>
      <c r="E10097" t="s">
        <v>282</v>
      </c>
      <c r="F10097" t="s">
        <v>33087</v>
      </c>
      <c r="G10097" t="s">
        <v>33088</v>
      </c>
      <c r="H10097" t="s">
        <v>33089</v>
      </c>
    </row>
    <row r="10098" spans="1:8">
      <c r="A10098" t="n">
        <v>10101</v>
      </c>
      <c r="B10098" t="s">
        <v>8</v>
      </c>
      <c r="C10098" s="1" t="n">
        <v>39736.68990740741</v>
      </c>
      <c r="D10098" t="s">
        <v>33090</v>
      </c>
      <c r="E10098" t="s">
        <v>3045</v>
      </c>
      <c r="F10098" t="s">
        <v>33091</v>
      </c>
      <c r="G10098" t="s">
        <v>33092</v>
      </c>
      <c r="H10098" t="s">
        <v>33093</v>
      </c>
    </row>
    <row r="10099" spans="1:8">
      <c r="A10099" t="n">
        <v>10102</v>
      </c>
      <c r="B10099" t="s">
        <v>8</v>
      </c>
      <c r="C10099" s="1" t="n">
        <v>39636.8089699074</v>
      </c>
      <c r="D10099" t="s">
        <v>33094</v>
      </c>
      <c r="E10099" t="s">
        <v>12935</v>
      </c>
      <c r="F10099" t="s">
        <v>56</v>
      </c>
      <c r="G10099" t="s">
        <v>33095</v>
      </c>
      <c r="H10099" t="s">
        <v>33096</v>
      </c>
    </row>
    <row r="10100" spans="1:8">
      <c r="A10100" t="n">
        <v>10103</v>
      </c>
      <c r="B10100" t="s">
        <v>8</v>
      </c>
      <c r="C10100" s="1" t="n">
        <v>42182.91440972222</v>
      </c>
      <c r="D10100" t="s">
        <v>33097</v>
      </c>
      <c r="E10100" t="s">
        <v>33098</v>
      </c>
      <c r="F10100" t="s">
        <v>15257</v>
      </c>
      <c r="G10100" t="s">
        <v>33099</v>
      </c>
      <c r="H10100" t="s">
        <v>33100</v>
      </c>
    </row>
    <row r="10101" spans="1:8">
      <c r="A10101" t="n">
        <v>10104</v>
      </c>
      <c r="B10101" t="s">
        <v>1</v>
      </c>
      <c r="C10101" s="1" t="n">
        <v>42173.91746527778</v>
      </c>
      <c r="D10101" t="s">
        <v>33101</v>
      </c>
      <c r="E10101" t="s">
        <v>24</v>
      </c>
      <c r="F10101" t="s">
        <v>25</v>
      </c>
      <c r="G10101" t="s">
        <v>33102</v>
      </c>
      <c r="H10101" t="s">
        <v>33103</v>
      </c>
    </row>
    <row r="10102" spans="1:8">
      <c r="A10102" t="n">
        <v>10105</v>
      </c>
      <c r="B10102" t="s">
        <v>8</v>
      </c>
      <c r="C10102" s="1" t="n">
        <v>42362.87988425926</v>
      </c>
      <c r="D10102" t="s">
        <v>33104</v>
      </c>
      <c r="E10102" t="s">
        <v>8823</v>
      </c>
      <c r="F10102" t="s">
        <v>387</v>
      </c>
      <c r="G10102" t="s">
        <v>28888</v>
      </c>
      <c r="H10102" t="s">
        <v>33105</v>
      </c>
    </row>
    <row r="10103" spans="1:8">
      <c r="A10103" t="n">
        <v>10106</v>
      </c>
      <c r="B10103" t="s">
        <v>1</v>
      </c>
      <c r="C10103" s="1" t="n">
        <v>42353.11246527778</v>
      </c>
      <c r="D10103" t="s">
        <v>33106</v>
      </c>
      <c r="E10103" t="s">
        <v>7313</v>
      </c>
      <c r="F10103" t="s">
        <v>25</v>
      </c>
      <c r="G10103" t="s">
        <v>33107</v>
      </c>
      <c r="H10103" t="s">
        <v>33108</v>
      </c>
    </row>
    <row r="10104" spans="1:8">
      <c r="A10104" t="n">
        <v>10107</v>
      </c>
      <c r="B10104" t="s">
        <v>8</v>
      </c>
      <c r="C10104" s="1" t="n">
        <v>39739.99193287037</v>
      </c>
      <c r="D10104" t="s">
        <v>33109</v>
      </c>
      <c r="E10104" t="s">
        <v>5192</v>
      </c>
      <c r="F10104" t="s">
        <v>33110</v>
      </c>
      <c r="G10104" t="s">
        <v>22603</v>
      </c>
      <c r="H10104" t="s">
        <v>33111</v>
      </c>
    </row>
    <row r="10105" spans="1:8">
      <c r="A10105" t="n">
        <v>10108</v>
      </c>
      <c r="B10105" t="s">
        <v>8</v>
      </c>
      <c r="C10105" s="1" t="n">
        <v>42435.84768518519</v>
      </c>
      <c r="D10105" t="s">
        <v>33112</v>
      </c>
      <c r="E10105" t="s">
        <v>25</v>
      </c>
      <c r="F10105" t="s">
        <v>33043</v>
      </c>
      <c r="G10105" t="s">
        <v>26040</v>
      </c>
      <c r="H10105" t="s">
        <v>33113</v>
      </c>
    </row>
    <row r="10106" spans="1:8">
      <c r="A10106" t="n">
        <v>10109</v>
      </c>
      <c r="B10106" t="s">
        <v>8</v>
      </c>
      <c r="C10106" s="1" t="n">
        <v>42059.96745370371</v>
      </c>
      <c r="D10106" t="s">
        <v>33114</v>
      </c>
      <c r="E10106" t="s">
        <v>5631</v>
      </c>
      <c r="F10106" t="s">
        <v>1238</v>
      </c>
      <c r="G10106" t="s">
        <v>30924</v>
      </c>
      <c r="H10106" t="s">
        <v>33115</v>
      </c>
    </row>
    <row r="10107" spans="1:8">
      <c r="A10107" t="n">
        <v>10110</v>
      </c>
      <c r="B10107" t="s">
        <v>8</v>
      </c>
      <c r="C10107" s="1" t="n">
        <v>39660.61799768519</v>
      </c>
      <c r="D10107" t="s">
        <v>33116</v>
      </c>
      <c r="E10107" t="s">
        <v>1177</v>
      </c>
      <c r="F10107" t="s">
        <v>473</v>
      </c>
      <c r="G10107" t="s">
        <v>33117</v>
      </c>
      <c r="H10107" t="s">
        <v>33118</v>
      </c>
    </row>
    <row r="10108" spans="1:8">
      <c r="A10108" t="n">
        <v>10111</v>
      </c>
      <c r="B10108" t="s">
        <v>8</v>
      </c>
      <c r="C10108" s="1" t="n">
        <v>40886.6912037037</v>
      </c>
      <c r="D10108" t="s">
        <v>33119</v>
      </c>
      <c r="E10108" t="s">
        <v>9414</v>
      </c>
      <c r="F10108" t="s">
        <v>25</v>
      </c>
      <c r="G10108" t="s">
        <v>33120</v>
      </c>
      <c r="H10108" t="s">
        <v>33121</v>
      </c>
    </row>
    <row r="10109" spans="1:8">
      <c r="A10109" t="n">
        <v>10112</v>
      </c>
      <c r="B10109" t="s">
        <v>8</v>
      </c>
      <c r="C10109" s="1" t="n">
        <v>42206.6665625</v>
      </c>
      <c r="D10109" t="s">
        <v>33122</v>
      </c>
      <c r="E10109" t="s">
        <v>1186</v>
      </c>
      <c r="F10109" t="s">
        <v>17982</v>
      </c>
      <c r="G10109" t="s">
        <v>33123</v>
      </c>
      <c r="H10109" t="s">
        <v>33124</v>
      </c>
    </row>
    <row r="10110" spans="1:8">
      <c r="A10110" t="n">
        <v>10113</v>
      </c>
      <c r="B10110" t="s">
        <v>1</v>
      </c>
      <c r="C10110" s="1" t="n">
        <v>42124.79126157407</v>
      </c>
      <c r="D10110" t="s">
        <v>33125</v>
      </c>
      <c r="E10110" t="s">
        <v>33126</v>
      </c>
      <c r="F10110" t="s">
        <v>25</v>
      </c>
      <c r="G10110" t="s">
        <v>33127</v>
      </c>
      <c r="H10110" t="s">
        <v>33128</v>
      </c>
    </row>
    <row r="10111" spans="1:8">
      <c r="A10111" t="n">
        <v>10114</v>
      </c>
      <c r="B10111" t="s">
        <v>8</v>
      </c>
      <c r="C10111" s="1" t="n">
        <v>42164.08806712963</v>
      </c>
      <c r="D10111" t="s">
        <v>33129</v>
      </c>
      <c r="E10111" t="s">
        <v>25</v>
      </c>
      <c r="F10111" t="s">
        <v>10602</v>
      </c>
      <c r="G10111" t="s">
        <v>33130</v>
      </c>
      <c r="H10111" t="s">
        <v>33131</v>
      </c>
    </row>
    <row r="10112" spans="1:8">
      <c r="A10112" t="n">
        <v>10115</v>
      </c>
      <c r="B10112" t="s">
        <v>8</v>
      </c>
      <c r="C10112" s="1" t="n">
        <v>42317.19710648148</v>
      </c>
      <c r="D10112" t="s">
        <v>33132</v>
      </c>
      <c r="E10112" t="s">
        <v>25</v>
      </c>
      <c r="F10112" t="s">
        <v>6654</v>
      </c>
      <c r="G10112" t="s">
        <v>33133</v>
      </c>
      <c r="H10112" t="s">
        <v>33134</v>
      </c>
    </row>
    <row r="10113" spans="1:8">
      <c r="A10113" t="n">
        <v>10116</v>
      </c>
      <c r="B10113" t="s">
        <v>1</v>
      </c>
      <c r="C10113" s="1" t="n">
        <v>42156.73178240741</v>
      </c>
      <c r="D10113" t="s">
        <v>33135</v>
      </c>
      <c r="E10113" t="s">
        <v>33136</v>
      </c>
      <c r="F10113" t="s">
        <v>25</v>
      </c>
      <c r="G10113" t="s">
        <v>15636</v>
      </c>
      <c r="H10113" t="s">
        <v>33137</v>
      </c>
    </row>
    <row r="10114" spans="1:8">
      <c r="A10114" t="n">
        <v>10117</v>
      </c>
      <c r="B10114" t="s">
        <v>8</v>
      </c>
      <c r="C10114" s="1" t="n">
        <v>41960.50375</v>
      </c>
      <c r="D10114" t="s">
        <v>33138</v>
      </c>
      <c r="E10114" t="s">
        <v>7615</v>
      </c>
      <c r="F10114" t="s">
        <v>33139</v>
      </c>
      <c r="G10114" t="s">
        <v>33140</v>
      </c>
      <c r="H10114" t="s">
        <v>33141</v>
      </c>
    </row>
    <row r="10115" spans="1:8">
      <c r="A10115" t="n">
        <v>10118</v>
      </c>
      <c r="B10115" t="s">
        <v>8</v>
      </c>
      <c r="C10115" s="1" t="n">
        <v>42248.51421296296</v>
      </c>
      <c r="D10115" t="s">
        <v>33142</v>
      </c>
      <c r="E10115" t="s">
        <v>7901</v>
      </c>
      <c r="F10115" t="s">
        <v>33143</v>
      </c>
      <c r="G10115" t="s">
        <v>33144</v>
      </c>
      <c r="H10115" t="s">
        <v>33145</v>
      </c>
    </row>
    <row r="10116" spans="1:8">
      <c r="A10116" t="n">
        <v>10119</v>
      </c>
      <c r="B10116" t="s">
        <v>8</v>
      </c>
      <c r="C10116" s="1" t="n">
        <v>42350.87763888889</v>
      </c>
      <c r="D10116" t="s">
        <v>33146</v>
      </c>
      <c r="E10116" t="s">
        <v>6675</v>
      </c>
      <c r="F10116" t="s">
        <v>1264</v>
      </c>
      <c r="G10116" t="s">
        <v>33147</v>
      </c>
      <c r="H10116" t="s">
        <v>33148</v>
      </c>
    </row>
    <row r="10117" spans="1:8">
      <c r="A10117" t="n">
        <v>10120</v>
      </c>
      <c r="B10117" t="s">
        <v>8</v>
      </c>
      <c r="C10117" s="1" t="n">
        <v>42224.41574074074</v>
      </c>
      <c r="D10117" t="s">
        <v>33149</v>
      </c>
      <c r="E10117" t="s">
        <v>25</v>
      </c>
      <c r="F10117" t="s">
        <v>145</v>
      </c>
      <c r="G10117" t="s">
        <v>33150</v>
      </c>
      <c r="H10117" t="s">
        <v>33151</v>
      </c>
    </row>
    <row r="10118" spans="1:8">
      <c r="A10118" t="n">
        <v>10121</v>
      </c>
      <c r="B10118" t="s">
        <v>8</v>
      </c>
      <c r="C10118" s="1" t="n">
        <v>42225.50002314815</v>
      </c>
      <c r="D10118" t="s">
        <v>33152</v>
      </c>
      <c r="E10118" t="s">
        <v>7254</v>
      </c>
      <c r="F10118" t="s">
        <v>33153</v>
      </c>
      <c r="G10118" t="s">
        <v>7605</v>
      </c>
      <c r="H10118" t="s">
        <v>33154</v>
      </c>
    </row>
    <row r="10119" spans="1:8">
      <c r="A10119" t="n">
        <v>10122</v>
      </c>
      <c r="B10119" t="s">
        <v>1</v>
      </c>
      <c r="C10119" s="1" t="n">
        <v>41988.55270833334</v>
      </c>
      <c r="D10119" t="s">
        <v>33155</v>
      </c>
      <c r="E10119" t="s">
        <v>6203</v>
      </c>
      <c r="F10119" t="s">
        <v>25</v>
      </c>
      <c r="G10119" t="s">
        <v>33156</v>
      </c>
      <c r="H10119" t="s">
        <v>33157</v>
      </c>
    </row>
    <row r="10120" spans="1:8">
      <c r="A10120" t="n">
        <v>10123</v>
      </c>
      <c r="B10120" t="s">
        <v>8</v>
      </c>
      <c r="C10120" s="1" t="n">
        <v>41887.03710648148</v>
      </c>
      <c r="D10120" t="s">
        <v>33158</v>
      </c>
      <c r="E10120" t="s">
        <v>8454</v>
      </c>
      <c r="F10120" t="s">
        <v>6450</v>
      </c>
      <c r="G10120" t="s">
        <v>33159</v>
      </c>
      <c r="H10120" t="s">
        <v>33160</v>
      </c>
    </row>
    <row r="10121" spans="1:8">
      <c r="A10121" t="n">
        <v>10124</v>
      </c>
      <c r="B10121" t="s">
        <v>8</v>
      </c>
      <c r="C10121" s="1" t="n">
        <v>41894.77802083334</v>
      </c>
      <c r="D10121" t="s">
        <v>33161</v>
      </c>
      <c r="E10121" t="s">
        <v>16144</v>
      </c>
      <c r="F10121" t="s">
        <v>52</v>
      </c>
      <c r="G10121" t="s">
        <v>17855</v>
      </c>
      <c r="H10121" t="s">
        <v>33162</v>
      </c>
    </row>
    <row r="10122" spans="1:8">
      <c r="A10122" t="n">
        <v>10125</v>
      </c>
      <c r="B10122" t="s">
        <v>8</v>
      </c>
      <c r="C10122" s="1" t="n">
        <v>41966.60297453704</v>
      </c>
      <c r="D10122" t="s">
        <v>33163</v>
      </c>
      <c r="E10122" t="s">
        <v>11005</v>
      </c>
      <c r="F10122" t="s">
        <v>52</v>
      </c>
      <c r="G10122" t="s">
        <v>33164</v>
      </c>
      <c r="H10122" t="s">
        <v>33165</v>
      </c>
    </row>
    <row r="10123" spans="1:8">
      <c r="A10123" t="n">
        <v>10126</v>
      </c>
      <c r="B10123" t="s">
        <v>8</v>
      </c>
      <c r="C10123" s="1" t="n">
        <v>41125.70567129629</v>
      </c>
      <c r="D10123" t="s">
        <v>33166</v>
      </c>
      <c r="E10123" t="s">
        <v>9576</v>
      </c>
      <c r="F10123" t="s">
        <v>25</v>
      </c>
      <c r="G10123" t="s">
        <v>33167</v>
      </c>
      <c r="H10123" t="s">
        <v>33168</v>
      </c>
    </row>
    <row r="10124" spans="1:8">
      <c r="A10124" t="n">
        <v>10127</v>
      </c>
      <c r="B10124" t="s">
        <v>8</v>
      </c>
      <c r="C10124" s="1" t="n">
        <v>40146.0477662037</v>
      </c>
      <c r="D10124" t="s">
        <v>33169</v>
      </c>
      <c r="E10124" t="s">
        <v>25</v>
      </c>
      <c r="F10124" t="s">
        <v>33170</v>
      </c>
      <c r="G10124" t="s">
        <v>33171</v>
      </c>
      <c r="H10124" t="s">
        <v>33172</v>
      </c>
    </row>
    <row r="10125" spans="1:8">
      <c r="A10125" t="n">
        <v>10128</v>
      </c>
      <c r="B10125" t="s">
        <v>1</v>
      </c>
      <c r="C10125" s="1" t="n">
        <v>42229.96297453704</v>
      </c>
      <c r="D10125" t="s">
        <v>33173</v>
      </c>
      <c r="E10125" t="s">
        <v>1144</v>
      </c>
      <c r="F10125" t="s">
        <v>4611</v>
      </c>
      <c r="G10125" t="s">
        <v>33174</v>
      </c>
      <c r="H10125" t="s">
        <v>33175</v>
      </c>
    </row>
    <row r="10126" spans="1:8">
      <c r="A10126" t="n">
        <v>10129</v>
      </c>
      <c r="B10126" t="s">
        <v>8</v>
      </c>
      <c r="C10126" s="1" t="n">
        <v>42005.11826388889</v>
      </c>
      <c r="D10126" t="s">
        <v>33176</v>
      </c>
      <c r="E10126" t="s">
        <v>25</v>
      </c>
      <c r="F10126" t="s">
        <v>6988</v>
      </c>
      <c r="G10126" t="s">
        <v>33177</v>
      </c>
      <c r="H10126" t="s">
        <v>33178</v>
      </c>
    </row>
    <row r="10127" spans="1:8">
      <c r="A10127" t="n">
        <v>10130</v>
      </c>
      <c r="B10127" t="s">
        <v>8</v>
      </c>
      <c r="C10127" s="1" t="n">
        <v>41948.9478125</v>
      </c>
      <c r="D10127" t="s">
        <v>33179</v>
      </c>
      <c r="E10127" t="s">
        <v>179</v>
      </c>
      <c r="F10127" t="s">
        <v>6559</v>
      </c>
      <c r="G10127" t="s">
        <v>33180</v>
      </c>
      <c r="H10127" t="s">
        <v>33181</v>
      </c>
    </row>
    <row r="10128" spans="1:8">
      <c r="A10128" t="n">
        <v>10131</v>
      </c>
      <c r="B10128" t="s">
        <v>8</v>
      </c>
      <c r="C10128" s="1" t="n">
        <v>41701.59199074074</v>
      </c>
      <c r="D10128" t="s">
        <v>33182</v>
      </c>
      <c r="E10128" t="s">
        <v>33183</v>
      </c>
      <c r="F10128" t="s">
        <v>7738</v>
      </c>
      <c r="G10128" t="s">
        <v>33184</v>
      </c>
      <c r="H10128" t="s">
        <v>33185</v>
      </c>
    </row>
    <row r="10129" spans="1:8">
      <c r="A10129" t="n">
        <v>10132</v>
      </c>
      <c r="B10129" t="s">
        <v>8</v>
      </c>
      <c r="C10129" s="1" t="n">
        <v>42275.89888888889</v>
      </c>
      <c r="D10129" t="s">
        <v>33186</v>
      </c>
      <c r="E10129" t="s">
        <v>33187</v>
      </c>
      <c r="F10129" t="s">
        <v>56</v>
      </c>
      <c r="G10129" t="s">
        <v>33188</v>
      </c>
      <c r="H10129" t="s">
        <v>33189</v>
      </c>
    </row>
    <row r="10130" spans="1:8">
      <c r="A10130" t="n">
        <v>10133</v>
      </c>
      <c r="B10130" t="s">
        <v>1</v>
      </c>
      <c r="C10130" s="1" t="n">
        <v>42024.97636574074</v>
      </c>
      <c r="D10130" t="s">
        <v>33190</v>
      </c>
      <c r="E10130" t="s">
        <v>262</v>
      </c>
      <c r="F10130" t="s">
        <v>33191</v>
      </c>
      <c r="G10130" t="s">
        <v>24649</v>
      </c>
      <c r="H10130" t="s">
        <v>33192</v>
      </c>
    </row>
    <row r="10131" spans="1:8">
      <c r="A10131" t="n">
        <v>10134</v>
      </c>
      <c r="B10131" t="s">
        <v>8</v>
      </c>
      <c r="C10131" s="1" t="n">
        <v>42441.23204861111</v>
      </c>
      <c r="D10131" t="s">
        <v>33193</v>
      </c>
      <c r="E10131" t="s">
        <v>33194</v>
      </c>
      <c r="F10131" t="s">
        <v>7254</v>
      </c>
      <c r="G10131" t="s">
        <v>33195</v>
      </c>
      <c r="H10131" t="s">
        <v>33196</v>
      </c>
    </row>
    <row r="10132" spans="1:8">
      <c r="A10132" t="n">
        <v>10135</v>
      </c>
      <c r="B10132" t="s">
        <v>8</v>
      </c>
      <c r="C10132" s="1" t="n">
        <v>42279.00221064815</v>
      </c>
      <c r="D10132" t="s">
        <v>33197</v>
      </c>
      <c r="E10132" t="s">
        <v>27724</v>
      </c>
      <c r="F10132" t="s">
        <v>2099</v>
      </c>
      <c r="G10132" t="s">
        <v>7647</v>
      </c>
      <c r="H10132" t="s">
        <v>33198</v>
      </c>
    </row>
    <row r="10133" spans="1:8">
      <c r="A10133" t="n">
        <v>10136</v>
      </c>
      <c r="B10133" t="s">
        <v>1</v>
      </c>
      <c r="C10133" s="1" t="n">
        <v>42343.22739583333</v>
      </c>
      <c r="D10133" t="s">
        <v>33199</v>
      </c>
      <c r="E10133" t="s">
        <v>9560</v>
      </c>
      <c r="F10133" t="s">
        <v>25</v>
      </c>
      <c r="G10133">
        <f>?UTF-8?Q?This_survey_pays__60_Award_Miles_=E2=86=92_Complete_now!?=</f>
        <v/>
      </c>
      <c r="H10133" t="s">
        <v>33200</v>
      </c>
    </row>
    <row r="10134" spans="1:8">
      <c r="A10134" t="n">
        <v>10137</v>
      </c>
      <c r="B10134" t="s">
        <v>8</v>
      </c>
      <c r="C10134" s="1" t="n">
        <v>39433.7491087963</v>
      </c>
      <c r="D10134" t="s">
        <v>33201</v>
      </c>
      <c r="E10134" t="s">
        <v>184</v>
      </c>
      <c r="G10134" t="s">
        <v>33202</v>
      </c>
      <c r="H10134" t="s">
        <v>33203</v>
      </c>
    </row>
    <row r="10135" spans="1:8">
      <c r="A10135" t="n">
        <v>10138</v>
      </c>
      <c r="B10135" t="s">
        <v>8</v>
      </c>
      <c r="C10135" s="1" t="n">
        <v>41132.62077546296</v>
      </c>
      <c r="D10135" t="s">
        <v>33204</v>
      </c>
      <c r="E10135" t="s">
        <v>5467</v>
      </c>
      <c r="F10135" t="s">
        <v>6450</v>
      </c>
      <c r="G10135" t="s">
        <v>33205</v>
      </c>
      <c r="H10135" t="s">
        <v>33206</v>
      </c>
    </row>
    <row r="10136" spans="1:8">
      <c r="A10136" t="n">
        <v>10139</v>
      </c>
      <c r="B10136" t="s">
        <v>8</v>
      </c>
      <c r="C10136" s="1" t="n">
        <v>41143.73685185185</v>
      </c>
      <c r="D10136" t="s">
        <v>33207</v>
      </c>
      <c r="E10136" t="s">
        <v>6577</v>
      </c>
      <c r="F10136" t="s">
        <v>56</v>
      </c>
      <c r="G10136" t="s">
        <v>33208</v>
      </c>
      <c r="H10136" t="s">
        <v>33209</v>
      </c>
    </row>
    <row r="10137" spans="1:8">
      <c r="A10137" t="n">
        <v>10140</v>
      </c>
      <c r="B10137" t="s">
        <v>8</v>
      </c>
      <c r="C10137" s="1" t="n">
        <v>42085.0670949074</v>
      </c>
      <c r="D10137" t="s">
        <v>33210</v>
      </c>
      <c r="E10137" t="s">
        <v>25</v>
      </c>
      <c r="F10137" t="s">
        <v>25801</v>
      </c>
      <c r="G10137" t="s">
        <v>33211</v>
      </c>
      <c r="H10137" t="s">
        <v>33212</v>
      </c>
    </row>
    <row r="10138" spans="1:8">
      <c r="A10138" t="n">
        <v>10141</v>
      </c>
      <c r="B10138" t="s">
        <v>8</v>
      </c>
      <c r="C10138" s="1" t="n">
        <v>41899.65811342592</v>
      </c>
      <c r="D10138" t="s">
        <v>33213</v>
      </c>
      <c r="E10138" t="s">
        <v>12177</v>
      </c>
      <c r="F10138" t="s">
        <v>1369</v>
      </c>
      <c r="G10138" t="s">
        <v>33214</v>
      </c>
      <c r="H10138" t="s">
        <v>33215</v>
      </c>
    </row>
    <row r="10139" spans="1:8">
      <c r="A10139" t="n">
        <v>10142</v>
      </c>
      <c r="B10139" t="s">
        <v>8</v>
      </c>
      <c r="C10139" s="1" t="n">
        <v>42040.1562037037</v>
      </c>
      <c r="D10139" t="s">
        <v>33216</v>
      </c>
      <c r="E10139" t="s">
        <v>25</v>
      </c>
      <c r="F10139" t="s">
        <v>8393</v>
      </c>
      <c r="G10139" t="s">
        <v>33217</v>
      </c>
      <c r="H10139" t="s">
        <v>33218</v>
      </c>
    </row>
    <row r="10140" spans="1:8">
      <c r="A10140" t="n">
        <v>10143</v>
      </c>
      <c r="B10140" t="s">
        <v>1</v>
      </c>
      <c r="C10140" s="1" t="n">
        <v>42299.98273148148</v>
      </c>
      <c r="D10140" t="s">
        <v>33219</v>
      </c>
      <c r="E10140" t="s">
        <v>30</v>
      </c>
      <c r="F10140" t="s">
        <v>7254</v>
      </c>
      <c r="G10140" t="s">
        <v>15372</v>
      </c>
      <c r="H10140" t="s">
        <v>33220</v>
      </c>
    </row>
    <row r="10141" spans="1:8">
      <c r="A10141" t="n">
        <v>10144</v>
      </c>
      <c r="B10141" t="s">
        <v>8</v>
      </c>
      <c r="C10141" s="1" t="n">
        <v>39484.81895833334</v>
      </c>
      <c r="D10141" t="s">
        <v>33221</v>
      </c>
      <c r="E10141" t="s">
        <v>12084</v>
      </c>
      <c r="F10141" t="s">
        <v>33222</v>
      </c>
      <c r="G10141" t="s">
        <v>33223</v>
      </c>
      <c r="H10141" t="s">
        <v>33224</v>
      </c>
    </row>
    <row r="10142" spans="1:8">
      <c r="A10142" t="n">
        <v>10145</v>
      </c>
      <c r="B10142" t="s">
        <v>1</v>
      </c>
      <c r="C10142" s="1" t="n">
        <v>42322.99075231481</v>
      </c>
      <c r="D10142" t="s">
        <v>33225</v>
      </c>
      <c r="E10142" t="s">
        <v>33226</v>
      </c>
      <c r="F10142" t="s">
        <v>145</v>
      </c>
      <c r="G10142" t="s">
        <v>26303</v>
      </c>
      <c r="H10142" t="s">
        <v>33227</v>
      </c>
    </row>
    <row r="10143" spans="1:8">
      <c r="A10143" t="n">
        <v>10146</v>
      </c>
      <c r="B10143" t="s">
        <v>8</v>
      </c>
      <c r="C10143" s="1" t="n">
        <v>42117.06099537037</v>
      </c>
      <c r="D10143" t="s">
        <v>33228</v>
      </c>
      <c r="E10143" t="s">
        <v>29</v>
      </c>
      <c r="F10143" t="s">
        <v>4950</v>
      </c>
      <c r="G10143" t="s">
        <v>33229</v>
      </c>
      <c r="H10143" t="s">
        <v>33230</v>
      </c>
    </row>
    <row r="10144" spans="1:8">
      <c r="A10144" t="n">
        <v>10147</v>
      </c>
      <c r="B10144" t="s">
        <v>8</v>
      </c>
      <c r="C10144" s="1" t="n">
        <v>41878.15091435185</v>
      </c>
      <c r="D10144" t="s">
        <v>33231</v>
      </c>
      <c r="E10144" t="s">
        <v>4793</v>
      </c>
      <c r="F10144" t="s">
        <v>4794</v>
      </c>
      <c r="G10144" t="s">
        <v>33232</v>
      </c>
      <c r="H10144" t="s">
        <v>33233</v>
      </c>
    </row>
    <row r="10145" spans="1:8">
      <c r="A10145" t="n">
        <v>10148</v>
      </c>
      <c r="B10145" t="s">
        <v>8</v>
      </c>
      <c r="C10145" s="1" t="n">
        <v>42036.7578125</v>
      </c>
      <c r="D10145" t="s">
        <v>33234</v>
      </c>
      <c r="E10145" t="s">
        <v>7717</v>
      </c>
      <c r="F10145" t="s">
        <v>33235</v>
      </c>
      <c r="G10145" t="s">
        <v>33236</v>
      </c>
      <c r="H10145" t="s">
        <v>33237</v>
      </c>
    </row>
    <row r="10146" spans="1:8">
      <c r="A10146" t="n">
        <v>10149</v>
      </c>
      <c r="B10146" t="s">
        <v>8</v>
      </c>
      <c r="C10146" s="1" t="n">
        <v>39749.69925925926</v>
      </c>
      <c r="D10146" t="s">
        <v>33238</v>
      </c>
      <c r="E10146" t="s">
        <v>56</v>
      </c>
      <c r="F10146" t="s">
        <v>56</v>
      </c>
      <c r="G10146" t="s">
        <v>33239</v>
      </c>
      <c r="H10146" t="s">
        <v>33240</v>
      </c>
    </row>
    <row r="10147" spans="1:8">
      <c r="A10147" t="n">
        <v>10150</v>
      </c>
      <c r="B10147" t="s">
        <v>1</v>
      </c>
      <c r="C10147" s="1" t="n">
        <v>42272.83688657408</v>
      </c>
      <c r="D10147" t="s">
        <v>33241</v>
      </c>
      <c r="E10147" t="s">
        <v>25789</v>
      </c>
      <c r="F10147" t="s">
        <v>56</v>
      </c>
      <c r="G10147" t="s">
        <v>33242</v>
      </c>
      <c r="H10147" t="s">
        <v>33243</v>
      </c>
    </row>
    <row r="10148" spans="1:8">
      <c r="A10148" t="n">
        <v>10151</v>
      </c>
      <c r="B10148" t="s">
        <v>1</v>
      </c>
      <c r="C10148" s="1" t="n">
        <v>42436.79289351852</v>
      </c>
      <c r="D10148" t="s">
        <v>33244</v>
      </c>
      <c r="E10148" t="s">
        <v>7840</v>
      </c>
      <c r="F10148" t="s">
        <v>25</v>
      </c>
      <c r="G10148" t="s">
        <v>7841</v>
      </c>
      <c r="H10148" t="s">
        <v>33245</v>
      </c>
    </row>
    <row r="10149" spans="1:8">
      <c r="A10149" t="n">
        <v>10152</v>
      </c>
      <c r="B10149" t="s">
        <v>8</v>
      </c>
      <c r="C10149" s="1" t="n">
        <v>42045.00497685185</v>
      </c>
      <c r="D10149" t="s">
        <v>33246</v>
      </c>
      <c r="E10149" t="s">
        <v>7726</v>
      </c>
      <c r="F10149" t="s">
        <v>33247</v>
      </c>
      <c r="G10149" t="s">
        <v>33248</v>
      </c>
      <c r="H10149" t="s">
        <v>33249</v>
      </c>
    </row>
    <row r="10150" spans="1:8">
      <c r="A10150" t="n">
        <v>10153</v>
      </c>
      <c r="B10150" t="s">
        <v>1</v>
      </c>
      <c r="C10150" s="1" t="n">
        <v>42172.10903935185</v>
      </c>
      <c r="D10150" t="s">
        <v>33250</v>
      </c>
      <c r="E10150" t="s">
        <v>9633</v>
      </c>
      <c r="F10150" t="s">
        <v>30</v>
      </c>
      <c r="G10150" t="s">
        <v>11996</v>
      </c>
      <c r="H10150" t="s">
        <v>33251</v>
      </c>
    </row>
    <row r="10151" spans="1:8">
      <c r="A10151" t="n">
        <v>10154</v>
      </c>
      <c r="B10151" t="s">
        <v>8</v>
      </c>
      <c r="C10151" s="1" t="n">
        <v>39756.1842824074</v>
      </c>
      <c r="D10151" t="s">
        <v>33252</v>
      </c>
      <c r="E10151" t="s">
        <v>4881</v>
      </c>
      <c r="F10151" t="s">
        <v>56</v>
      </c>
      <c r="G10151" t="s">
        <v>33253</v>
      </c>
      <c r="H10151" t="s">
        <v>33254</v>
      </c>
    </row>
    <row r="10152" spans="1:8">
      <c r="A10152" t="n">
        <v>10155</v>
      </c>
      <c r="B10152" t="s">
        <v>8</v>
      </c>
      <c r="C10152" s="1" t="n">
        <v>42372.91716435185</v>
      </c>
      <c r="D10152" t="s">
        <v>33255</v>
      </c>
      <c r="E10152" t="s">
        <v>33256</v>
      </c>
      <c r="F10152" t="s">
        <v>25</v>
      </c>
      <c r="G10152" t="s">
        <v>10724</v>
      </c>
      <c r="H10152" t="s">
        <v>33257</v>
      </c>
    </row>
    <row r="10153" spans="1:8">
      <c r="A10153" t="n">
        <v>10156</v>
      </c>
      <c r="B10153" t="s">
        <v>1</v>
      </c>
      <c r="C10153" s="1" t="n">
        <v>42274.67057870371</v>
      </c>
      <c r="D10153" t="s">
        <v>33258</v>
      </c>
      <c r="E10153" t="s">
        <v>984</v>
      </c>
      <c r="F10153" t="s">
        <v>394</v>
      </c>
      <c r="G10153" t="s">
        <v>30902</v>
      </c>
      <c r="H10153" t="s">
        <v>33259</v>
      </c>
    </row>
    <row r="10154" spans="1:8">
      <c r="A10154" t="n">
        <v>10157</v>
      </c>
      <c r="B10154" t="s">
        <v>8</v>
      </c>
      <c r="C10154" s="1" t="n">
        <v>42286.72621527778</v>
      </c>
      <c r="D10154" t="s">
        <v>33260</v>
      </c>
      <c r="E10154" t="s">
        <v>7901</v>
      </c>
      <c r="F10154" t="s">
        <v>33261</v>
      </c>
      <c r="G10154" t="s">
        <v>33262</v>
      </c>
      <c r="H10154" t="s">
        <v>33263</v>
      </c>
    </row>
    <row r="10155" spans="1:8">
      <c r="A10155" t="n">
        <v>10158</v>
      </c>
      <c r="B10155" t="s">
        <v>8</v>
      </c>
      <c r="C10155" s="1" t="n">
        <v>39758.93168981482</v>
      </c>
      <c r="D10155" t="s">
        <v>33264</v>
      </c>
      <c r="E10155" t="s">
        <v>56</v>
      </c>
      <c r="F10155" t="s">
        <v>56</v>
      </c>
      <c r="G10155" t="s">
        <v>21068</v>
      </c>
      <c r="H10155" t="s">
        <v>33265</v>
      </c>
    </row>
    <row r="10156" spans="1:8">
      <c r="A10156" t="n">
        <v>10159</v>
      </c>
      <c r="B10156" t="s">
        <v>1</v>
      </c>
      <c r="C10156" s="1" t="n">
        <v>42445.70996527778</v>
      </c>
      <c r="D10156" t="s">
        <v>33266</v>
      </c>
      <c r="E10156" t="s">
        <v>10907</v>
      </c>
      <c r="F10156" t="s">
        <v>33267</v>
      </c>
      <c r="G10156" t="s">
        <v>33268</v>
      </c>
      <c r="H10156" t="s">
        <v>33269</v>
      </c>
    </row>
    <row r="10157" spans="1:8">
      <c r="A10157" t="n">
        <v>10160</v>
      </c>
      <c r="B10157" t="s">
        <v>1</v>
      </c>
      <c r="C10157" s="1" t="n">
        <v>42130.47283564815</v>
      </c>
      <c r="D10157" t="s">
        <v>33270</v>
      </c>
      <c r="E10157" t="s">
        <v>7313</v>
      </c>
      <c r="F10157" t="s">
        <v>33271</v>
      </c>
      <c r="G10157" t="s">
        <v>33272</v>
      </c>
      <c r="H10157" t="s">
        <v>33273</v>
      </c>
    </row>
    <row r="10158" spans="1:8">
      <c r="A10158" t="n">
        <v>10161</v>
      </c>
      <c r="B10158" t="s">
        <v>8</v>
      </c>
      <c r="C10158" s="1" t="n">
        <v>42096.74025462963</v>
      </c>
      <c r="D10158" t="s">
        <v>33274</v>
      </c>
      <c r="E10158" t="s">
        <v>6629</v>
      </c>
      <c r="F10158" t="s">
        <v>25</v>
      </c>
      <c r="G10158" t="s">
        <v>33275</v>
      </c>
      <c r="H10158" t="s">
        <v>33276</v>
      </c>
    </row>
    <row r="10159" spans="1:8">
      <c r="A10159" t="n">
        <v>10162</v>
      </c>
      <c r="B10159" t="s">
        <v>8</v>
      </c>
      <c r="C10159" s="1" t="n">
        <v>40512.6568287037</v>
      </c>
      <c r="D10159" t="s">
        <v>33277</v>
      </c>
      <c r="E10159" t="s">
        <v>33278</v>
      </c>
      <c r="F10159" t="s">
        <v>56</v>
      </c>
      <c r="G10159" t="s">
        <v>33279</v>
      </c>
      <c r="H10159" t="s">
        <v>33280</v>
      </c>
    </row>
    <row r="10160" spans="1:8">
      <c r="A10160" t="n">
        <v>10163</v>
      </c>
      <c r="B10160" t="s">
        <v>1</v>
      </c>
      <c r="C10160" s="1" t="n">
        <v>42158.61966435185</v>
      </c>
      <c r="D10160" t="s">
        <v>33281</v>
      </c>
      <c r="E10160" t="s">
        <v>33282</v>
      </c>
      <c r="F10160" t="s">
        <v>25</v>
      </c>
      <c r="G10160" t="s">
        <v>15636</v>
      </c>
      <c r="H10160" t="s">
        <v>33283</v>
      </c>
    </row>
    <row r="10161" spans="1:8">
      <c r="A10161" t="n">
        <v>10164</v>
      </c>
      <c r="B10161" t="s">
        <v>8</v>
      </c>
      <c r="C10161" s="1" t="n">
        <v>39735.68222222223</v>
      </c>
      <c r="D10161" t="s">
        <v>33284</v>
      </c>
      <c r="E10161" t="s">
        <v>60</v>
      </c>
      <c r="F10161" t="s">
        <v>20</v>
      </c>
      <c r="G10161" t="s">
        <v>33285</v>
      </c>
      <c r="H10161" t="s">
        <v>33286</v>
      </c>
    </row>
    <row r="10162" spans="1:8">
      <c r="A10162" t="n">
        <v>10165</v>
      </c>
      <c r="B10162" t="s">
        <v>8</v>
      </c>
      <c r="C10162" s="1" t="n">
        <v>39757.24581018519</v>
      </c>
      <c r="D10162" t="s">
        <v>33287</v>
      </c>
      <c r="E10162" t="s">
        <v>6543</v>
      </c>
      <c r="F10162" t="s">
        <v>33288</v>
      </c>
      <c r="G10162" t="s">
        <v>33289</v>
      </c>
      <c r="H10162" t="s">
        <v>33290</v>
      </c>
    </row>
    <row r="10163" spans="1:8">
      <c r="A10163" t="n">
        <v>10166</v>
      </c>
      <c r="B10163" t="s">
        <v>8</v>
      </c>
      <c r="C10163" s="1" t="n">
        <v>42379.89658564814</v>
      </c>
      <c r="D10163" t="s">
        <v>33291</v>
      </c>
      <c r="E10163" t="s">
        <v>132</v>
      </c>
      <c r="F10163" t="s">
        <v>21620</v>
      </c>
      <c r="G10163" t="s">
        <v>33292</v>
      </c>
      <c r="H10163" t="s">
        <v>33293</v>
      </c>
    </row>
    <row r="10164" spans="1:8">
      <c r="A10164" t="n">
        <v>10167</v>
      </c>
      <c r="B10164" t="s">
        <v>8</v>
      </c>
      <c r="C10164" s="1" t="n">
        <v>39659.43888888889</v>
      </c>
      <c r="D10164" t="s">
        <v>33294</v>
      </c>
      <c r="E10164" t="s">
        <v>1822</v>
      </c>
      <c r="F10164" t="s">
        <v>25</v>
      </c>
      <c r="G10164" t="s">
        <v>33295</v>
      </c>
      <c r="H10164" t="s">
        <v>33296</v>
      </c>
    </row>
    <row r="10165" spans="1:8">
      <c r="A10165" t="n">
        <v>10168</v>
      </c>
      <c r="B10165" t="s">
        <v>1</v>
      </c>
      <c r="C10165" s="1" t="n">
        <v>42308.76517361111</v>
      </c>
      <c r="D10165" t="s">
        <v>33297</v>
      </c>
      <c r="E10165" t="s">
        <v>1731</v>
      </c>
      <c r="F10165" t="s">
        <v>25</v>
      </c>
      <c r="G10165" t="s">
        <v>32507</v>
      </c>
      <c r="H10165" t="s">
        <v>33298</v>
      </c>
    </row>
    <row r="10166" spans="1:8">
      <c r="A10166" t="n">
        <v>10169</v>
      </c>
      <c r="B10166" t="s">
        <v>8</v>
      </c>
      <c r="C10166" s="1" t="n">
        <v>42408.80700231482</v>
      </c>
      <c r="D10166" t="s">
        <v>33299</v>
      </c>
      <c r="E10166" t="s">
        <v>25</v>
      </c>
      <c r="F10166" t="s">
        <v>2099</v>
      </c>
      <c r="G10166" t="s">
        <v>33300</v>
      </c>
      <c r="H10166" t="s">
        <v>33301</v>
      </c>
    </row>
    <row r="10167" spans="1:8">
      <c r="A10167" t="n">
        <v>10170</v>
      </c>
      <c r="B10167" t="s">
        <v>8</v>
      </c>
      <c r="C10167" s="1" t="n">
        <v>42377.88768518518</v>
      </c>
      <c r="D10167" t="s">
        <v>33302</v>
      </c>
      <c r="E10167" t="s">
        <v>14642</v>
      </c>
      <c r="F10167" t="s">
        <v>555</v>
      </c>
      <c r="G10167" t="s">
        <v>33303</v>
      </c>
      <c r="H10167" t="s">
        <v>33304</v>
      </c>
    </row>
    <row r="10168" spans="1:8">
      <c r="A10168" t="n">
        <v>10171</v>
      </c>
      <c r="B10168" t="s">
        <v>8</v>
      </c>
      <c r="C10168" s="1" t="n">
        <v>39817.81177083333</v>
      </c>
      <c r="D10168" t="s">
        <v>33305</v>
      </c>
      <c r="E10168" t="s">
        <v>9155</v>
      </c>
      <c r="F10168" t="s">
        <v>24156</v>
      </c>
      <c r="G10168" t="s">
        <v>33306</v>
      </c>
      <c r="H10168" t="s">
        <v>33307</v>
      </c>
    </row>
    <row r="10169" spans="1:8">
      <c r="A10169" t="n">
        <v>10172</v>
      </c>
      <c r="B10169" t="s">
        <v>8</v>
      </c>
      <c r="C10169" s="1" t="n">
        <v>41143.73685185185</v>
      </c>
      <c r="D10169" t="s">
        <v>33207</v>
      </c>
      <c r="E10169" t="s">
        <v>6577</v>
      </c>
      <c r="F10169" t="s">
        <v>56</v>
      </c>
      <c r="G10169" t="s">
        <v>33208</v>
      </c>
      <c r="H10169" t="s">
        <v>33308</v>
      </c>
    </row>
    <row r="10170" spans="1:8">
      <c r="A10170" t="n">
        <v>10173</v>
      </c>
      <c r="B10170" t="s">
        <v>8</v>
      </c>
      <c r="C10170" s="1" t="n">
        <v>42408.29523148148</v>
      </c>
      <c r="D10170" t="s">
        <v>33309</v>
      </c>
      <c r="E10170">
        <f>?utf-8?Q?Lex=20Witness?= &lt;grandmasters2016@gmail.com&gt;</f>
        <v/>
      </c>
      <c r="F10170" t="s">
        <v>52</v>
      </c>
      <c r="G10170">
        <f>?utf-8?Q?12th=20Feb=202016=20=2D=20Your=20Date=20with=20The=20Country=27s=20Top=20General=20Counsel?=</f>
        <v/>
      </c>
      <c r="H10170" t="s">
        <v>33310</v>
      </c>
    </row>
    <row r="10171" spans="1:8">
      <c r="A10171" t="n">
        <v>10174</v>
      </c>
      <c r="B10171" t="s">
        <v>8</v>
      </c>
      <c r="C10171" s="1" t="n">
        <v>42307.75848379629</v>
      </c>
      <c r="D10171" t="s">
        <v>33311</v>
      </c>
      <c r="E10171" t="s">
        <v>22419</v>
      </c>
      <c r="F10171" t="s">
        <v>555</v>
      </c>
      <c r="G10171" t="s">
        <v>33312</v>
      </c>
      <c r="H10171" t="s">
        <v>33313</v>
      </c>
    </row>
    <row r="10172" spans="1:8">
      <c r="A10172" t="n">
        <v>10175</v>
      </c>
      <c r="B10172" t="s">
        <v>1</v>
      </c>
      <c r="C10172" s="1" t="n">
        <v>41986.6772337963</v>
      </c>
      <c r="D10172" t="s">
        <v>33314</v>
      </c>
      <c r="E10172" t="s">
        <v>23484</v>
      </c>
      <c r="F10172" t="s">
        <v>1264</v>
      </c>
      <c r="G10172" t="s">
        <v>23485</v>
      </c>
      <c r="H10172" t="s">
        <v>33315</v>
      </c>
    </row>
    <row r="10173" spans="1:8">
      <c r="A10173" t="n">
        <v>10176</v>
      </c>
      <c r="B10173" t="s">
        <v>8</v>
      </c>
      <c r="C10173" s="1" t="n">
        <v>42248.72875</v>
      </c>
      <c r="D10173" t="s">
        <v>33316</v>
      </c>
      <c r="E10173" t="s">
        <v>8823</v>
      </c>
      <c r="F10173" t="s">
        <v>12542</v>
      </c>
      <c r="G10173" t="s">
        <v>33317</v>
      </c>
      <c r="H10173" t="s">
        <v>33318</v>
      </c>
    </row>
    <row r="10174" spans="1:8">
      <c r="A10174" t="n">
        <v>10177</v>
      </c>
      <c r="B10174" t="s">
        <v>1</v>
      </c>
      <c r="C10174" s="1" t="n">
        <v>42152.57583333334</v>
      </c>
      <c r="D10174" t="s">
        <v>33319</v>
      </c>
      <c r="E10174" t="s">
        <v>7313</v>
      </c>
      <c r="F10174" t="s">
        <v>25</v>
      </c>
      <c r="G10174" t="s">
        <v>5888</v>
      </c>
      <c r="H10174" t="s">
        <v>33320</v>
      </c>
    </row>
    <row r="10175" spans="1:8">
      <c r="A10175" t="n">
        <v>10178</v>
      </c>
      <c r="B10175" t="s">
        <v>1</v>
      </c>
      <c r="C10175" s="1" t="n">
        <v>42075.48143518518</v>
      </c>
      <c r="D10175" t="s">
        <v>33321</v>
      </c>
      <c r="E10175" t="s">
        <v>2099</v>
      </c>
      <c r="F10175" t="s">
        <v>25</v>
      </c>
      <c r="G10175" t="s">
        <v>33322</v>
      </c>
      <c r="H10175" t="s">
        <v>33323</v>
      </c>
    </row>
    <row r="10176" spans="1:8">
      <c r="A10176" t="n">
        <v>10179</v>
      </c>
      <c r="B10176" t="s">
        <v>8</v>
      </c>
      <c r="C10176" s="1" t="n">
        <v>42074.66140046297</v>
      </c>
      <c r="D10176" t="s">
        <v>33324</v>
      </c>
      <c r="E10176" t="s">
        <v>2099</v>
      </c>
      <c r="F10176" t="s">
        <v>1264</v>
      </c>
      <c r="G10176" t="s">
        <v>33325</v>
      </c>
      <c r="H10176" t="s">
        <v>33326</v>
      </c>
    </row>
    <row r="10177" spans="1:8">
      <c r="A10177" t="n">
        <v>10180</v>
      </c>
      <c r="B10177" t="s">
        <v>1</v>
      </c>
      <c r="C10177" s="1" t="n">
        <v>41724.15773148148</v>
      </c>
      <c r="D10177" t="s">
        <v>33327</v>
      </c>
      <c r="E10177" t="s">
        <v>7096</v>
      </c>
      <c r="F10177" t="s">
        <v>56</v>
      </c>
      <c r="G10177" t="s">
        <v>33328</v>
      </c>
      <c r="H10177" t="s">
        <v>33329</v>
      </c>
    </row>
    <row r="10178" spans="1:8">
      <c r="A10178" t="n">
        <v>10181</v>
      </c>
      <c r="B10178" t="s">
        <v>8</v>
      </c>
      <c r="C10178" s="1" t="n">
        <v>42384.03796296296</v>
      </c>
      <c r="D10178" t="s">
        <v>33330</v>
      </c>
      <c r="E10178" t="s">
        <v>7254</v>
      </c>
      <c r="F10178" t="s">
        <v>33331</v>
      </c>
      <c r="G10178" t="s">
        <v>7255</v>
      </c>
      <c r="H10178" t="s">
        <v>33332</v>
      </c>
    </row>
    <row r="10179" spans="1:8">
      <c r="A10179" t="n">
        <v>10182</v>
      </c>
      <c r="B10179" t="s">
        <v>1</v>
      </c>
      <c r="C10179" s="1" t="n">
        <v>41994.5681712963</v>
      </c>
      <c r="D10179" t="s">
        <v>33333</v>
      </c>
      <c r="E10179" t="s">
        <v>8126</v>
      </c>
      <c r="F10179" t="s">
        <v>25</v>
      </c>
      <c r="G10179" t="s">
        <v>33334</v>
      </c>
      <c r="H10179" t="s">
        <v>33335</v>
      </c>
    </row>
    <row r="10180" spans="1:8">
      <c r="A10180" t="n">
        <v>10183</v>
      </c>
      <c r="B10180" t="s">
        <v>8</v>
      </c>
      <c r="C10180" s="1" t="n">
        <v>39583.62287037037</v>
      </c>
      <c r="D10180" t="s">
        <v>33336</v>
      </c>
      <c r="E10180" t="s">
        <v>1534</v>
      </c>
      <c r="F10180" t="s">
        <v>33337</v>
      </c>
      <c r="G10180" t="s">
        <v>33338</v>
      </c>
      <c r="H10180" t="s">
        <v>33339</v>
      </c>
    </row>
    <row r="10181" spans="1:8">
      <c r="A10181" t="n">
        <v>10184</v>
      </c>
      <c r="B10181" t="s">
        <v>8</v>
      </c>
      <c r="C10181" s="1" t="n">
        <v>39631.35923611111</v>
      </c>
      <c r="D10181" t="s">
        <v>33340</v>
      </c>
      <c r="E10181" t="s">
        <v>2070</v>
      </c>
      <c r="F10181" t="s">
        <v>2071</v>
      </c>
      <c r="G10181" t="s">
        <v>33341</v>
      </c>
      <c r="H10181" t="s">
        <v>33342</v>
      </c>
    </row>
    <row r="10182" spans="1:8">
      <c r="A10182" t="n">
        <v>10185</v>
      </c>
      <c r="B10182" t="s">
        <v>8</v>
      </c>
      <c r="C10182" s="1" t="n">
        <v>42336.77892361111</v>
      </c>
      <c r="D10182" t="s">
        <v>33343</v>
      </c>
      <c r="E10182" t="s">
        <v>179</v>
      </c>
      <c r="F10182" t="s">
        <v>25</v>
      </c>
      <c r="G10182" t="s">
        <v>33344</v>
      </c>
      <c r="H10182" t="s">
        <v>33345</v>
      </c>
    </row>
    <row r="10183" spans="1:8">
      <c r="A10183" t="n">
        <v>10186</v>
      </c>
      <c r="B10183" t="s">
        <v>1</v>
      </c>
      <c r="C10183" s="1" t="n">
        <v>42441.03840277778</v>
      </c>
      <c r="D10183" t="s">
        <v>33346</v>
      </c>
      <c r="E10183" t="s">
        <v>1677</v>
      </c>
      <c r="F10183" t="s">
        <v>7254</v>
      </c>
      <c r="G10183" t="s">
        <v>16968</v>
      </c>
      <c r="H10183" t="s">
        <v>33347</v>
      </c>
    </row>
    <row r="10184" spans="1:8">
      <c r="A10184" t="n">
        <v>10187</v>
      </c>
      <c r="B10184" t="s">
        <v>8</v>
      </c>
      <c r="C10184" s="1" t="n">
        <v>41984.4506712963</v>
      </c>
      <c r="D10184" t="s">
        <v>33348</v>
      </c>
      <c r="E10184" t="s">
        <v>25</v>
      </c>
      <c r="F10184" t="s">
        <v>8247</v>
      </c>
      <c r="G10184" t="s">
        <v>24971</v>
      </c>
      <c r="H10184" t="s">
        <v>33349</v>
      </c>
    </row>
    <row r="10185" spans="1:8">
      <c r="A10185" t="n">
        <v>10188</v>
      </c>
      <c r="B10185" t="s">
        <v>1</v>
      </c>
      <c r="C10185" s="1" t="n">
        <v>42197.01501157408</v>
      </c>
      <c r="D10185" t="s">
        <v>33350</v>
      </c>
      <c r="E10185" t="s">
        <v>30</v>
      </c>
      <c r="F10185" t="s">
        <v>33351</v>
      </c>
      <c r="G10185" t="s">
        <v>33352</v>
      </c>
      <c r="H10185" t="s">
        <v>33353</v>
      </c>
    </row>
    <row r="10186" spans="1:8">
      <c r="A10186" t="n">
        <v>10189</v>
      </c>
      <c r="B10186" t="s">
        <v>8</v>
      </c>
      <c r="C10186" s="1" t="n">
        <v>42134.68443287037</v>
      </c>
      <c r="D10186" t="s">
        <v>33354</v>
      </c>
      <c r="E10186" t="s">
        <v>25</v>
      </c>
      <c r="F10186" t="s">
        <v>33355</v>
      </c>
      <c r="G10186" t="s">
        <v>33356</v>
      </c>
      <c r="H10186" t="s">
        <v>33357</v>
      </c>
    </row>
    <row r="10187" spans="1:8">
      <c r="A10187" t="n">
        <v>10190</v>
      </c>
      <c r="B10187" t="s">
        <v>8</v>
      </c>
      <c r="C10187" s="1" t="n">
        <v>41164.69262731481</v>
      </c>
      <c r="D10187" t="s">
        <v>33358</v>
      </c>
      <c r="E10187" t="s">
        <v>2032</v>
      </c>
      <c r="F10187" t="s">
        <v>20</v>
      </c>
      <c r="G10187" t="s">
        <v>33359</v>
      </c>
      <c r="H10187" t="s">
        <v>33360</v>
      </c>
    </row>
    <row r="10188" spans="1:8">
      <c r="A10188" t="n">
        <v>10191</v>
      </c>
      <c r="B10188" t="s">
        <v>8</v>
      </c>
      <c r="C10188" s="1" t="n">
        <v>41762.27846064815</v>
      </c>
      <c r="D10188" t="s">
        <v>33361</v>
      </c>
      <c r="E10188" t="s">
        <v>25</v>
      </c>
      <c r="F10188" t="s">
        <v>33362</v>
      </c>
      <c r="G10188" t="s">
        <v>33363</v>
      </c>
      <c r="H10188" t="s">
        <v>33364</v>
      </c>
    </row>
    <row r="10189" spans="1:8">
      <c r="A10189" t="n">
        <v>10192</v>
      </c>
      <c r="B10189" t="s">
        <v>1</v>
      </c>
      <c r="C10189" s="1" t="n">
        <v>42389.13090277778</v>
      </c>
      <c r="D10189" t="s">
        <v>33365</v>
      </c>
      <c r="E10189" t="s">
        <v>21923</v>
      </c>
      <c r="F10189" t="s">
        <v>179</v>
      </c>
      <c r="G10189" t="s">
        <v>21924</v>
      </c>
      <c r="H10189" t="s">
        <v>33366</v>
      </c>
    </row>
    <row r="10190" spans="1:8">
      <c r="A10190" t="n">
        <v>10193</v>
      </c>
      <c r="B10190" t="s">
        <v>8</v>
      </c>
      <c r="C10190" s="1" t="n">
        <v>42093.83545138889</v>
      </c>
      <c r="D10190" t="s">
        <v>33367</v>
      </c>
      <c r="E10190" t="s">
        <v>30914</v>
      </c>
      <c r="F10190" t="s">
        <v>52</v>
      </c>
      <c r="G10190" t="s">
        <v>8753</v>
      </c>
      <c r="H10190" t="s">
        <v>33368</v>
      </c>
    </row>
    <row r="10191" spans="1:8">
      <c r="A10191" t="n">
        <v>10194</v>
      </c>
      <c r="B10191" t="s">
        <v>8</v>
      </c>
      <c r="C10191" s="1" t="n">
        <v>42084.98489583333</v>
      </c>
      <c r="D10191" t="s">
        <v>33369</v>
      </c>
      <c r="E10191" t="s">
        <v>1238</v>
      </c>
      <c r="F10191" t="s">
        <v>48</v>
      </c>
      <c r="G10191" t="s">
        <v>25833</v>
      </c>
      <c r="H10191" t="s">
        <v>33370</v>
      </c>
    </row>
    <row r="10192" spans="1:8">
      <c r="A10192" t="n">
        <v>10195</v>
      </c>
      <c r="B10192" t="s">
        <v>8</v>
      </c>
      <c r="C10192" s="1" t="n">
        <v>42089.58016203704</v>
      </c>
      <c r="D10192" t="s">
        <v>33371</v>
      </c>
      <c r="E10192" t="s">
        <v>25</v>
      </c>
      <c r="F10192" t="s">
        <v>33372</v>
      </c>
      <c r="G10192" t="s">
        <v>33373</v>
      </c>
      <c r="H10192" t="s">
        <v>33374</v>
      </c>
    </row>
    <row r="10193" spans="1:8">
      <c r="A10193" t="n">
        <v>10196</v>
      </c>
      <c r="B10193" t="s">
        <v>8</v>
      </c>
      <c r="C10193" s="1" t="n">
        <v>42258.63834490741</v>
      </c>
      <c r="D10193" t="s">
        <v>33375</v>
      </c>
      <c r="E10193" t="s">
        <v>739</v>
      </c>
      <c r="F10193" t="s">
        <v>9653</v>
      </c>
      <c r="G10193" t="s">
        <v>33376</v>
      </c>
      <c r="H10193" t="s">
        <v>33377</v>
      </c>
    </row>
    <row r="10194" spans="1:8">
      <c r="A10194" t="n">
        <v>10197</v>
      </c>
      <c r="B10194" t="s">
        <v>8</v>
      </c>
      <c r="C10194" s="1" t="n">
        <v>42328.75888888889</v>
      </c>
      <c r="D10194" t="s">
        <v>33378</v>
      </c>
      <c r="E10194" t="s">
        <v>8367</v>
      </c>
      <c r="F10194" t="s">
        <v>294</v>
      </c>
      <c r="G10194" t="s">
        <v>7007</v>
      </c>
      <c r="H10194" t="s">
        <v>33379</v>
      </c>
    </row>
    <row r="10195" spans="1:8">
      <c r="A10195" t="n">
        <v>10198</v>
      </c>
      <c r="B10195" t="s">
        <v>8</v>
      </c>
      <c r="C10195" s="1" t="n">
        <v>42021.94972222222</v>
      </c>
      <c r="D10195" t="s">
        <v>33380</v>
      </c>
      <c r="E10195" t="s">
        <v>7787</v>
      </c>
      <c r="F10195" t="s">
        <v>7787</v>
      </c>
      <c r="G10195" t="s">
        <v>33381</v>
      </c>
      <c r="H10195" t="s">
        <v>33382</v>
      </c>
    </row>
    <row r="10196" spans="1:8">
      <c r="A10196" t="n">
        <v>10199</v>
      </c>
      <c r="B10196" t="s">
        <v>8</v>
      </c>
      <c r="C10196" s="1" t="n">
        <v>42258.46872685185</v>
      </c>
      <c r="D10196" t="s">
        <v>33383</v>
      </c>
      <c r="E10196" t="s">
        <v>16636</v>
      </c>
      <c r="F10196" t="s">
        <v>56</v>
      </c>
      <c r="G10196" t="s">
        <v>33384</v>
      </c>
      <c r="H10196" t="s">
        <v>33385</v>
      </c>
    </row>
    <row r="10197" spans="1:8">
      <c r="A10197" t="n">
        <v>10200</v>
      </c>
      <c r="B10197" t="s">
        <v>8</v>
      </c>
      <c r="C10197" s="1" t="n">
        <v>42218.96362268519</v>
      </c>
      <c r="D10197" t="s">
        <v>33386</v>
      </c>
      <c r="E10197" t="s">
        <v>660</v>
      </c>
      <c r="F10197" t="s">
        <v>25</v>
      </c>
      <c r="G10197" t="s">
        <v>8577</v>
      </c>
      <c r="H10197" t="s">
        <v>33387</v>
      </c>
    </row>
    <row r="10198" spans="1:8">
      <c r="A10198" t="n">
        <v>10201</v>
      </c>
      <c r="B10198" t="s">
        <v>8</v>
      </c>
      <c r="C10198" s="1" t="n">
        <v>39608.68846064815</v>
      </c>
      <c r="D10198" t="s">
        <v>33388</v>
      </c>
      <c r="E10198" t="s">
        <v>33389</v>
      </c>
      <c r="F10198" t="s">
        <v>33390</v>
      </c>
      <c r="G10198" t="s">
        <v>33391</v>
      </c>
      <c r="H10198" t="s">
        <v>33392</v>
      </c>
    </row>
    <row r="10199" spans="1:8">
      <c r="A10199" t="n">
        <v>10202</v>
      </c>
      <c r="B10199" t="s">
        <v>8</v>
      </c>
      <c r="C10199" s="1" t="n">
        <v>42143.00900462963</v>
      </c>
      <c r="D10199" t="s">
        <v>33393</v>
      </c>
      <c r="E10199" t="s">
        <v>29</v>
      </c>
      <c r="F10199" t="s">
        <v>6747</v>
      </c>
      <c r="G10199" t="s">
        <v>19681</v>
      </c>
      <c r="H10199" t="s">
        <v>33394</v>
      </c>
    </row>
    <row r="10200" spans="1:8">
      <c r="A10200" t="n">
        <v>10203</v>
      </c>
      <c r="B10200" t="s">
        <v>8</v>
      </c>
      <c r="C10200" s="1" t="n">
        <v>41976.90016203704</v>
      </c>
      <c r="D10200" t="s">
        <v>33395</v>
      </c>
      <c r="E10200" t="s">
        <v>6867</v>
      </c>
      <c r="F10200" t="s">
        <v>17678</v>
      </c>
      <c r="G10200" t="s">
        <v>33396</v>
      </c>
      <c r="H10200" t="s">
        <v>33397</v>
      </c>
    </row>
    <row r="10201" spans="1:8">
      <c r="A10201" t="n">
        <v>10204</v>
      </c>
      <c r="B10201" t="s">
        <v>1</v>
      </c>
      <c r="C10201" s="1" t="n">
        <v>42443.23065972222</v>
      </c>
      <c r="D10201" t="s">
        <v>33398</v>
      </c>
      <c r="E10201" t="s">
        <v>6654</v>
      </c>
      <c r="F10201" t="s">
        <v>25</v>
      </c>
      <c r="G10201" t="s">
        <v>7033</v>
      </c>
      <c r="H10201" t="s">
        <v>33399</v>
      </c>
    </row>
    <row r="10202" spans="1:8">
      <c r="A10202" t="n">
        <v>10205</v>
      </c>
      <c r="B10202" t="s">
        <v>8</v>
      </c>
      <c r="C10202" s="1" t="n">
        <v>41718.0980324074</v>
      </c>
      <c r="D10202" t="s">
        <v>33400</v>
      </c>
      <c r="E10202" t="s">
        <v>25</v>
      </c>
      <c r="F10202" t="s">
        <v>4012</v>
      </c>
      <c r="G10202" t="s">
        <v>33401</v>
      </c>
      <c r="H10202" t="s">
        <v>33402</v>
      </c>
    </row>
    <row r="10203" spans="1:8">
      <c r="A10203" t="n">
        <v>10206</v>
      </c>
      <c r="B10203" t="s">
        <v>8</v>
      </c>
      <c r="C10203" s="1" t="n">
        <v>41685.15988425926</v>
      </c>
      <c r="D10203" t="s">
        <v>33403</v>
      </c>
      <c r="E10203" t="s">
        <v>319</v>
      </c>
      <c r="F10203" t="s">
        <v>26187</v>
      </c>
      <c r="G10203" t="s">
        <v>33404</v>
      </c>
      <c r="H10203" t="s">
        <v>33405</v>
      </c>
    </row>
    <row r="10204" spans="1:8">
      <c r="A10204" t="n">
        <v>10207</v>
      </c>
      <c r="B10204" t="s">
        <v>1</v>
      </c>
      <c r="C10204" s="1" t="n">
        <v>42417.99481481482</v>
      </c>
      <c r="D10204" t="s">
        <v>33406</v>
      </c>
      <c r="E10204" t="s">
        <v>7901</v>
      </c>
      <c r="F10204" t="s">
        <v>33407</v>
      </c>
      <c r="G10204" t="s">
        <v>15104</v>
      </c>
      <c r="H10204" t="s">
        <v>33408</v>
      </c>
    </row>
    <row r="10205" spans="1:8">
      <c r="A10205" t="n">
        <v>10208</v>
      </c>
      <c r="B10205" t="s">
        <v>1</v>
      </c>
      <c r="C10205" s="1" t="n">
        <v>42305.63928240741</v>
      </c>
      <c r="D10205" t="s">
        <v>33409</v>
      </c>
      <c r="E10205" t="s">
        <v>348</v>
      </c>
      <c r="F10205" t="s">
        <v>30</v>
      </c>
      <c r="G10205" t="s">
        <v>27656</v>
      </c>
      <c r="H10205" t="s">
        <v>33410</v>
      </c>
    </row>
    <row r="10206" spans="1:8">
      <c r="A10206" t="n">
        <v>10209</v>
      </c>
      <c r="B10206" t="s">
        <v>1</v>
      </c>
      <c r="C10206" s="1" t="n">
        <v>42227.86195601852</v>
      </c>
      <c r="D10206" t="s">
        <v>33411</v>
      </c>
      <c r="E10206" t="s">
        <v>1731</v>
      </c>
      <c r="F10206" t="s">
        <v>28587</v>
      </c>
      <c r="G10206" t="s">
        <v>30628</v>
      </c>
      <c r="H10206" t="s">
        <v>33412</v>
      </c>
    </row>
    <row r="10207" spans="1:8">
      <c r="A10207" t="n">
        <v>10210</v>
      </c>
      <c r="B10207" t="s">
        <v>1</v>
      </c>
      <c r="C10207" s="1" t="n">
        <v>42061.10192129629</v>
      </c>
      <c r="D10207" t="s">
        <v>33413</v>
      </c>
      <c r="E10207" t="s">
        <v>7313</v>
      </c>
      <c r="F10207" t="s">
        <v>25</v>
      </c>
      <c r="G10207" t="s">
        <v>33414</v>
      </c>
      <c r="H10207" t="s">
        <v>33415</v>
      </c>
    </row>
    <row r="10208" spans="1:8">
      <c r="A10208" t="n">
        <v>10211</v>
      </c>
      <c r="B10208" t="s">
        <v>1</v>
      </c>
      <c r="C10208" s="1" t="n">
        <v>42258.62996527777</v>
      </c>
      <c r="D10208" t="s">
        <v>33416</v>
      </c>
      <c r="E10208" t="s">
        <v>29279</v>
      </c>
      <c r="F10208" t="s">
        <v>376</v>
      </c>
      <c r="G10208" t="s">
        <v>33417</v>
      </c>
      <c r="H10208" t="s">
        <v>33418</v>
      </c>
    </row>
    <row r="10209" spans="1:8">
      <c r="A10209" t="n">
        <v>10212</v>
      </c>
      <c r="B10209" t="s">
        <v>8</v>
      </c>
      <c r="C10209" s="1" t="n">
        <v>42207.0196875</v>
      </c>
      <c r="D10209" t="s">
        <v>33419</v>
      </c>
      <c r="E10209" t="s">
        <v>25</v>
      </c>
      <c r="F10209" t="s">
        <v>2099</v>
      </c>
      <c r="G10209" t="s">
        <v>33420</v>
      </c>
      <c r="H10209" t="s">
        <v>33421</v>
      </c>
    </row>
    <row r="10210" spans="1:8">
      <c r="A10210" t="n">
        <v>10213</v>
      </c>
      <c r="B10210" t="s">
        <v>8</v>
      </c>
      <c r="C10210" s="1" t="n">
        <v>42303.7009375</v>
      </c>
      <c r="D10210" t="s">
        <v>33422</v>
      </c>
      <c r="E10210" t="s">
        <v>1636</v>
      </c>
      <c r="F10210" t="s">
        <v>52</v>
      </c>
      <c r="G10210" t="s">
        <v>33423</v>
      </c>
      <c r="H10210" t="s">
        <v>33424</v>
      </c>
    </row>
    <row r="10211" spans="1:8">
      <c r="A10211" t="n">
        <v>10214</v>
      </c>
      <c r="B10211" t="s">
        <v>1</v>
      </c>
      <c r="C10211" s="1" t="n">
        <v>42074.77149305555</v>
      </c>
      <c r="D10211" t="s">
        <v>33425</v>
      </c>
      <c r="E10211" t="s">
        <v>2099</v>
      </c>
      <c r="F10211" t="s">
        <v>1264</v>
      </c>
      <c r="G10211" t="s">
        <v>33426</v>
      </c>
      <c r="H10211" t="s">
        <v>33427</v>
      </c>
    </row>
    <row r="10212" spans="1:8">
      <c r="A10212" t="n">
        <v>10215</v>
      </c>
      <c r="B10212" t="s">
        <v>8</v>
      </c>
      <c r="C10212" s="1" t="n">
        <v>42030.68100694445</v>
      </c>
      <c r="D10212" t="s">
        <v>33428</v>
      </c>
      <c r="E10212" t="s">
        <v>33429</v>
      </c>
      <c r="F10212" t="s">
        <v>56</v>
      </c>
      <c r="G10212" t="s">
        <v>33430</v>
      </c>
      <c r="H10212" t="s">
        <v>33431</v>
      </c>
    </row>
    <row r="10213" spans="1:8">
      <c r="A10213" t="n">
        <v>10216</v>
      </c>
      <c r="B10213" t="s">
        <v>8</v>
      </c>
      <c r="C10213" s="1" t="n">
        <v>42394.74806712963</v>
      </c>
      <c r="D10213" t="s">
        <v>33432</v>
      </c>
      <c r="E10213" t="s">
        <v>33433</v>
      </c>
      <c r="F10213" t="s">
        <v>6450</v>
      </c>
      <c r="G10213" t="s">
        <v>33434</v>
      </c>
      <c r="H10213" t="s">
        <v>33435</v>
      </c>
    </row>
    <row r="10214" spans="1:8">
      <c r="A10214" t="n">
        <v>10217</v>
      </c>
      <c r="B10214" t="s">
        <v>8</v>
      </c>
      <c r="C10214" s="1" t="n">
        <v>39500.89927083333</v>
      </c>
      <c r="D10214" t="s">
        <v>33436</v>
      </c>
      <c r="E10214" t="s">
        <v>21800</v>
      </c>
      <c r="F10214" t="s">
        <v>28962</v>
      </c>
      <c r="G10214" t="s">
        <v>33437</v>
      </c>
      <c r="H10214" t="s">
        <v>33438</v>
      </c>
    </row>
    <row r="10215" spans="1:8">
      <c r="A10215" t="n">
        <v>10218</v>
      </c>
      <c r="B10215" t="s">
        <v>1</v>
      </c>
      <c r="C10215" s="1" t="n">
        <v>42201.10403935185</v>
      </c>
      <c r="D10215" t="s">
        <v>33439</v>
      </c>
      <c r="E10215" t="s">
        <v>30</v>
      </c>
      <c r="F10215" t="s">
        <v>9649</v>
      </c>
      <c r="G10215" t="s">
        <v>33440</v>
      </c>
      <c r="H10215" t="s">
        <v>33441</v>
      </c>
    </row>
    <row r="10216" spans="1:8">
      <c r="A10216" t="n">
        <v>10219</v>
      </c>
      <c r="B10216" t="s">
        <v>8</v>
      </c>
      <c r="C10216" s="1" t="n">
        <v>42277.58853009259</v>
      </c>
      <c r="D10216" t="s">
        <v>33442</v>
      </c>
      <c r="E10216">
        <f>?utf-8?Q?DC=20Government?= &lt;dcdocs@dc.gov&gt;</f>
        <v/>
      </c>
      <c r="F10216" t="s">
        <v>33443</v>
      </c>
      <c r="G10216">
        <f>?utf-8?Q?September=202015=20Newsletter=20DC=20DMV=20News=20You=20Can=20Use?=</f>
        <v/>
      </c>
      <c r="H10216" t="s">
        <v>33444</v>
      </c>
    </row>
    <row r="10217" spans="1:8">
      <c r="A10217" t="n">
        <v>10220</v>
      </c>
      <c r="B10217" t="s">
        <v>8</v>
      </c>
      <c r="C10217" s="1" t="n">
        <v>42401.30803240741</v>
      </c>
      <c r="D10217" t="s">
        <v>33445</v>
      </c>
      <c r="E10217">
        <f>?utf-8?Q?Lex=20Witness?= &lt;grandmasters2016@gmail.com&gt;</f>
        <v/>
      </c>
      <c r="F10217" t="s">
        <v>52</v>
      </c>
      <c r="G10217">
        <f>?utf-8?Q?Lex=20Witness=20Welcomes=20=27AZB=20&amp;=20Partners=27=20to=20The=20Grand=20Masters=202016=20Series?=</f>
        <v/>
      </c>
      <c r="H10217" t="s">
        <v>33446</v>
      </c>
    </row>
    <row r="10218" spans="1:8">
      <c r="A10218" t="n">
        <v>10221</v>
      </c>
      <c r="B10218" t="s">
        <v>8</v>
      </c>
      <c r="C10218" s="1" t="n">
        <v>42070.910625</v>
      </c>
      <c r="D10218" t="s">
        <v>33447</v>
      </c>
      <c r="E10218" t="s">
        <v>7024</v>
      </c>
      <c r="F10218" t="s">
        <v>33448</v>
      </c>
      <c r="G10218" t="s">
        <v>9888</v>
      </c>
      <c r="H10218" t="s">
        <v>33449</v>
      </c>
    </row>
    <row r="10219" spans="1:8">
      <c r="A10219" t="n">
        <v>10222</v>
      </c>
      <c r="B10219" t="s">
        <v>8</v>
      </c>
      <c r="C10219" s="1" t="n">
        <v>42267.07751157408</v>
      </c>
      <c r="D10219" t="s">
        <v>33450</v>
      </c>
      <c r="E10219" t="s">
        <v>25</v>
      </c>
      <c r="F10219" t="s">
        <v>6203</v>
      </c>
      <c r="G10219" t="s">
        <v>33451</v>
      </c>
      <c r="H10219" t="s">
        <v>33452</v>
      </c>
    </row>
    <row r="10220" spans="1:8">
      <c r="A10220" t="n">
        <v>10223</v>
      </c>
      <c r="B10220" t="s">
        <v>8</v>
      </c>
      <c r="C10220" s="1" t="n">
        <v>40027.69100694444</v>
      </c>
      <c r="D10220" t="s">
        <v>33453</v>
      </c>
      <c r="E10220" t="s">
        <v>4576</v>
      </c>
      <c r="F10220" t="s">
        <v>33454</v>
      </c>
      <c r="G10220" t="s">
        <v>5888</v>
      </c>
      <c r="H10220" t="s">
        <v>33455</v>
      </c>
    </row>
    <row r="10221" spans="1:8">
      <c r="A10221" t="n">
        <v>10224</v>
      </c>
      <c r="B10221" t="s">
        <v>8</v>
      </c>
      <c r="C10221" s="1" t="n">
        <v>41851.84186342593</v>
      </c>
      <c r="D10221" t="s">
        <v>33456</v>
      </c>
      <c r="E10221" t="s">
        <v>33457</v>
      </c>
      <c r="F10221" t="s">
        <v>555</v>
      </c>
      <c r="G10221" t="s">
        <v>33458</v>
      </c>
      <c r="H10221" t="s">
        <v>33459</v>
      </c>
    </row>
    <row r="10222" spans="1:8">
      <c r="A10222" t="n">
        <v>10225</v>
      </c>
      <c r="B10222" t="s">
        <v>1</v>
      </c>
      <c r="C10222" s="1" t="n">
        <v>42081.68225694444</v>
      </c>
      <c r="D10222" t="s">
        <v>33460</v>
      </c>
      <c r="E10222" t="s">
        <v>1238</v>
      </c>
      <c r="F10222" t="s">
        <v>33461</v>
      </c>
      <c r="G10222" t="s">
        <v>33462</v>
      </c>
      <c r="H10222" t="s">
        <v>33463</v>
      </c>
    </row>
    <row r="10223" spans="1:8">
      <c r="A10223" t="n">
        <v>10226</v>
      </c>
      <c r="B10223" t="s">
        <v>8</v>
      </c>
      <c r="C10223" s="1" t="n">
        <v>42415.01997685185</v>
      </c>
      <c r="D10223" t="s">
        <v>33464</v>
      </c>
      <c r="E10223" t="s">
        <v>8553</v>
      </c>
      <c r="F10223" t="s">
        <v>25</v>
      </c>
      <c r="G10223">
        <f>?utf-8?Q?Join_more_than_200,000_Democrats_and_stand_with_President_Obama_=E2=86=92?=</f>
        <v/>
      </c>
      <c r="H10223" t="s">
        <v>33465</v>
      </c>
    </row>
    <row r="10224" spans="1:8">
      <c r="A10224" t="n">
        <v>10227</v>
      </c>
      <c r="B10224" t="s">
        <v>8</v>
      </c>
      <c r="C10224" s="1" t="n">
        <v>39776.78825231481</v>
      </c>
      <c r="D10224" t="s">
        <v>33466</v>
      </c>
      <c r="E10224" t="s">
        <v>4019</v>
      </c>
      <c r="F10224" t="s">
        <v>33467</v>
      </c>
      <c r="G10224" t="s">
        <v>33468</v>
      </c>
      <c r="H10224" t="s">
        <v>33469</v>
      </c>
    </row>
    <row r="10225" spans="1:8">
      <c r="A10225" t="n">
        <v>10228</v>
      </c>
      <c r="B10225" t="s">
        <v>8</v>
      </c>
      <c r="C10225" s="1" t="n">
        <v>41742.47543981481</v>
      </c>
      <c r="D10225" t="s">
        <v>33470</v>
      </c>
      <c r="E10225" t="s">
        <v>25</v>
      </c>
      <c r="F10225" t="s">
        <v>6547</v>
      </c>
      <c r="G10225" t="s">
        <v>33471</v>
      </c>
      <c r="H10225" t="s">
        <v>33472</v>
      </c>
    </row>
    <row r="10226" spans="1:8">
      <c r="A10226" t="n">
        <v>10229</v>
      </c>
      <c r="B10226" t="s">
        <v>8</v>
      </c>
      <c r="C10226" s="1" t="n">
        <v>42299.01464120371</v>
      </c>
      <c r="D10226" t="s">
        <v>33473</v>
      </c>
      <c r="E10226" t="s">
        <v>15675</v>
      </c>
      <c r="F10226" t="s">
        <v>56</v>
      </c>
      <c r="G10226" t="s">
        <v>33474</v>
      </c>
      <c r="H10226" t="s">
        <v>33475</v>
      </c>
    </row>
    <row r="10227" spans="1:8">
      <c r="A10227" t="n">
        <v>10230</v>
      </c>
      <c r="B10227" t="s">
        <v>8</v>
      </c>
      <c r="C10227" s="1" t="n">
        <v>42062.04393518518</v>
      </c>
      <c r="D10227" t="s">
        <v>33476</v>
      </c>
      <c r="E10227" t="s">
        <v>25</v>
      </c>
      <c r="F10227" t="s">
        <v>33477</v>
      </c>
      <c r="G10227" t="s">
        <v>33478</v>
      </c>
      <c r="H10227" t="s">
        <v>33479</v>
      </c>
    </row>
    <row r="10228" spans="1:8">
      <c r="A10228" t="n">
        <v>10231</v>
      </c>
      <c r="B10228" t="s">
        <v>8</v>
      </c>
      <c r="C10228" s="1" t="n">
        <v>42079.5263425926</v>
      </c>
      <c r="D10228" t="s">
        <v>33480</v>
      </c>
      <c r="E10228" t="s">
        <v>25</v>
      </c>
      <c r="F10228" t="s">
        <v>7419</v>
      </c>
      <c r="G10228" t="s">
        <v>33481</v>
      </c>
      <c r="H10228" t="s">
        <v>33482</v>
      </c>
    </row>
    <row r="10229" spans="1:8">
      <c r="A10229" t="n">
        <v>10232</v>
      </c>
      <c r="B10229" t="s">
        <v>1</v>
      </c>
      <c r="C10229" s="1" t="n">
        <v>42192.04969907407</v>
      </c>
      <c r="D10229" t="s">
        <v>33483</v>
      </c>
      <c r="E10229" t="s">
        <v>146</v>
      </c>
      <c r="F10229" t="s">
        <v>4611</v>
      </c>
      <c r="G10229" t="s">
        <v>33484</v>
      </c>
      <c r="H10229" t="s">
        <v>33485</v>
      </c>
    </row>
    <row r="10230" spans="1:8">
      <c r="A10230" t="n">
        <v>10233</v>
      </c>
      <c r="B10230" t="s">
        <v>8</v>
      </c>
      <c r="C10230" s="1" t="n">
        <v>42422.11697916667</v>
      </c>
      <c r="D10230" t="s">
        <v>33486</v>
      </c>
      <c r="E10230" t="s">
        <v>9522</v>
      </c>
      <c r="F10230" t="s">
        <v>33487</v>
      </c>
      <c r="G10230" t="s">
        <v>33488</v>
      </c>
      <c r="H10230" t="s">
        <v>33489</v>
      </c>
    </row>
    <row r="10231" spans="1:8">
      <c r="A10231" t="n">
        <v>10234</v>
      </c>
      <c r="B10231" t="s">
        <v>1</v>
      </c>
      <c r="C10231" s="1" t="n">
        <v>42221.46905092592</v>
      </c>
      <c r="D10231" t="s">
        <v>33490</v>
      </c>
      <c r="E10231" t="s">
        <v>6988</v>
      </c>
      <c r="F10231" t="s">
        <v>25</v>
      </c>
      <c r="G10231" t="s">
        <v>33491</v>
      </c>
      <c r="H10231" t="s">
        <v>33492</v>
      </c>
    </row>
    <row r="10232" spans="1:8">
      <c r="A10232" t="n">
        <v>10235</v>
      </c>
      <c r="B10232" t="s">
        <v>1</v>
      </c>
      <c r="C10232" s="1" t="n">
        <v>42407.97611111111</v>
      </c>
      <c r="D10232" t="s">
        <v>33493</v>
      </c>
      <c r="E10232" t="s">
        <v>146</v>
      </c>
      <c r="F10232" t="s">
        <v>33494</v>
      </c>
      <c r="G10232" t="s">
        <v>14646</v>
      </c>
      <c r="H10232" t="s">
        <v>33495</v>
      </c>
    </row>
    <row r="10233" spans="1:8">
      <c r="A10233" t="n">
        <v>10236</v>
      </c>
      <c r="B10233" t="s">
        <v>8</v>
      </c>
      <c r="C10233" s="1" t="n">
        <v>41994.93950231482</v>
      </c>
      <c r="D10233" t="s">
        <v>33496</v>
      </c>
      <c r="E10233" t="s">
        <v>25</v>
      </c>
      <c r="F10233" t="s">
        <v>4949</v>
      </c>
      <c r="G10233" t="s">
        <v>33497</v>
      </c>
      <c r="H10233" t="s">
        <v>33498</v>
      </c>
    </row>
    <row r="10234" spans="1:8">
      <c r="A10234" t="n">
        <v>10237</v>
      </c>
      <c r="B10234" t="s">
        <v>1</v>
      </c>
      <c r="C10234" s="1" t="n">
        <v>42107.18953703704</v>
      </c>
      <c r="D10234" t="s">
        <v>33499</v>
      </c>
      <c r="E10234" t="s">
        <v>33500</v>
      </c>
      <c r="F10234" t="s">
        <v>39</v>
      </c>
      <c r="G10234" t="s">
        <v>33501</v>
      </c>
      <c r="H10234" t="s">
        <v>33502</v>
      </c>
    </row>
    <row r="10235" spans="1:8">
      <c r="A10235" t="n">
        <v>10238</v>
      </c>
      <c r="B10235" t="s">
        <v>8</v>
      </c>
      <c r="C10235" s="1" t="n">
        <v>42417.04342592593</v>
      </c>
      <c r="D10235" t="s">
        <v>33503</v>
      </c>
      <c r="E10235" t="s">
        <v>20424</v>
      </c>
      <c r="F10235" t="s">
        <v>555</v>
      </c>
      <c r="G10235" t="s">
        <v>33504</v>
      </c>
      <c r="H10235" t="s">
        <v>33505</v>
      </c>
    </row>
    <row r="10236" spans="1:8">
      <c r="A10236" t="n">
        <v>10239</v>
      </c>
      <c r="B10236" t="s">
        <v>8</v>
      </c>
      <c r="C10236" s="1" t="n">
        <v>39742.94482638889</v>
      </c>
      <c r="D10236" t="s">
        <v>33506</v>
      </c>
      <c r="E10236" t="s">
        <v>56</v>
      </c>
      <c r="F10236" t="s">
        <v>56</v>
      </c>
      <c r="G10236" t="s">
        <v>33507</v>
      </c>
      <c r="H10236" t="s">
        <v>33508</v>
      </c>
    </row>
    <row r="10237" spans="1:8">
      <c r="A10237" t="n">
        <v>10240</v>
      </c>
      <c r="B10237" t="s">
        <v>8</v>
      </c>
      <c r="C10237" s="1" t="n">
        <v>41928.64351851852</v>
      </c>
      <c r="D10237" t="s">
        <v>33509</v>
      </c>
      <c r="E10237" t="s">
        <v>2880</v>
      </c>
      <c r="F10237" t="s">
        <v>2880</v>
      </c>
      <c r="G10237" t="s">
        <v>33510</v>
      </c>
      <c r="H10237" t="s">
        <v>33511</v>
      </c>
    </row>
    <row r="10238" spans="1:8">
      <c r="A10238" t="n">
        <v>10241</v>
      </c>
      <c r="B10238" t="s">
        <v>8</v>
      </c>
      <c r="C10238" s="1" t="n">
        <v>42016.19391203704</v>
      </c>
      <c r="D10238" t="s">
        <v>33512</v>
      </c>
      <c r="E10238" t="s">
        <v>48</v>
      </c>
      <c r="F10238" t="s">
        <v>33513</v>
      </c>
      <c r="G10238" t="s">
        <v>33514</v>
      </c>
      <c r="H10238" t="s">
        <v>33515</v>
      </c>
    </row>
    <row r="10239" spans="1:8">
      <c r="A10239" t="n">
        <v>10242</v>
      </c>
      <c r="B10239" t="s">
        <v>8</v>
      </c>
      <c r="C10239" s="1" t="n">
        <v>41904.58590277778</v>
      </c>
      <c r="D10239" t="s">
        <v>33516</v>
      </c>
      <c r="E10239" t="s">
        <v>33517</v>
      </c>
      <c r="F10239" t="s">
        <v>6700</v>
      </c>
      <c r="G10239" t="s">
        <v>33518</v>
      </c>
      <c r="H10239" t="s">
        <v>33519</v>
      </c>
    </row>
    <row r="10240" spans="1:8">
      <c r="A10240" t="n">
        <v>10243</v>
      </c>
      <c r="B10240" t="s">
        <v>8</v>
      </c>
      <c r="C10240" s="1" t="n">
        <v>42158.60519675926</v>
      </c>
      <c r="D10240" t="s">
        <v>33520</v>
      </c>
      <c r="E10240" t="s">
        <v>87</v>
      </c>
      <c r="F10240" t="s">
        <v>88</v>
      </c>
      <c r="G10240" t="s">
        <v>33521</v>
      </c>
      <c r="H10240" t="s">
        <v>33522</v>
      </c>
    </row>
    <row r="10241" spans="1:8">
      <c r="A10241" t="n">
        <v>10244</v>
      </c>
      <c r="B10241" t="s">
        <v>8</v>
      </c>
      <c r="C10241" s="1" t="n">
        <v>42027.71638888889</v>
      </c>
      <c r="D10241" t="s">
        <v>33523</v>
      </c>
      <c r="E10241" t="s">
        <v>33524</v>
      </c>
      <c r="F10241" t="s">
        <v>1264</v>
      </c>
      <c r="G10241" t="s">
        <v>33525</v>
      </c>
      <c r="H10241" t="s">
        <v>33526</v>
      </c>
    </row>
    <row r="10242" spans="1:8">
      <c r="A10242" t="n">
        <v>10245</v>
      </c>
      <c r="B10242" t="s">
        <v>1</v>
      </c>
      <c r="C10242" s="1" t="n">
        <v>42164.96956018519</v>
      </c>
      <c r="D10242" t="s">
        <v>33527</v>
      </c>
      <c r="E10242" t="s">
        <v>24</v>
      </c>
      <c r="F10242" t="s">
        <v>25</v>
      </c>
      <c r="G10242" t="s">
        <v>33528</v>
      </c>
      <c r="H10242" t="s">
        <v>33529</v>
      </c>
    </row>
    <row r="10243" spans="1:8">
      <c r="A10243" t="n">
        <v>10246</v>
      </c>
      <c r="B10243" t="s">
        <v>8</v>
      </c>
      <c r="C10243" s="1" t="n">
        <v>40523.01122685185</v>
      </c>
      <c r="D10243" t="s">
        <v>33530</v>
      </c>
      <c r="E10243" t="s">
        <v>32430</v>
      </c>
      <c r="F10243" t="s">
        <v>9689</v>
      </c>
      <c r="G10243" t="s">
        <v>33531</v>
      </c>
      <c r="H10243" t="s">
        <v>33532</v>
      </c>
    </row>
    <row r="10244" spans="1:8">
      <c r="A10244" t="n">
        <v>10247</v>
      </c>
      <c r="B10244" t="s">
        <v>8</v>
      </c>
      <c r="C10244" s="1" t="n">
        <v>42145.87096064815</v>
      </c>
      <c r="D10244" t="s">
        <v>33533</v>
      </c>
      <c r="E10244" t="s">
        <v>7844</v>
      </c>
      <c r="F10244" t="s">
        <v>25</v>
      </c>
      <c r="G10244" t="s">
        <v>33534</v>
      </c>
      <c r="H10244" t="s">
        <v>33535</v>
      </c>
    </row>
    <row r="10245" spans="1:8">
      <c r="A10245" t="n">
        <v>10248</v>
      </c>
      <c r="B10245" t="s">
        <v>8</v>
      </c>
      <c r="C10245" s="1" t="n">
        <v>41856.8125</v>
      </c>
      <c r="D10245" t="s">
        <v>33536</v>
      </c>
      <c r="E10245" t="s">
        <v>33537</v>
      </c>
      <c r="F10245" t="s">
        <v>4078</v>
      </c>
      <c r="G10245" t="s">
        <v>33538</v>
      </c>
      <c r="H10245" t="s">
        <v>33539</v>
      </c>
    </row>
    <row r="10246" spans="1:8">
      <c r="A10246" t="n">
        <v>10249</v>
      </c>
      <c r="B10246" t="s">
        <v>1</v>
      </c>
      <c r="C10246" s="1" t="n">
        <v>42234.9563425926</v>
      </c>
      <c r="D10246" t="s">
        <v>33540</v>
      </c>
      <c r="E10246" t="s">
        <v>24</v>
      </c>
      <c r="F10246" t="s">
        <v>25</v>
      </c>
      <c r="G10246" t="s">
        <v>33541</v>
      </c>
      <c r="H10246" t="s">
        <v>33542</v>
      </c>
    </row>
    <row r="10247" spans="1:8">
      <c r="A10247" t="n">
        <v>10250</v>
      </c>
      <c r="B10247" t="s">
        <v>1</v>
      </c>
      <c r="C10247" s="1" t="n">
        <v>42145.72446759259</v>
      </c>
      <c r="D10247" t="s">
        <v>33543</v>
      </c>
      <c r="E10247" t="s">
        <v>2099</v>
      </c>
      <c r="F10247" t="s">
        <v>25</v>
      </c>
      <c r="G10247" t="s">
        <v>33544</v>
      </c>
      <c r="H10247" t="s">
        <v>33545</v>
      </c>
    </row>
    <row r="10248" spans="1:8">
      <c r="A10248" t="n">
        <v>10251</v>
      </c>
      <c r="B10248" t="s">
        <v>8</v>
      </c>
      <c r="C10248" s="1" t="n">
        <v>41400.68109953704</v>
      </c>
      <c r="D10248" t="s">
        <v>33546</v>
      </c>
      <c r="E10248" t="s">
        <v>16427</v>
      </c>
      <c r="F10248" t="s">
        <v>25</v>
      </c>
      <c r="G10248" t="s">
        <v>33547</v>
      </c>
      <c r="H10248" t="s">
        <v>33548</v>
      </c>
    </row>
    <row r="10249" spans="1:8">
      <c r="A10249" t="n">
        <v>10252</v>
      </c>
      <c r="B10249" t="s">
        <v>8</v>
      </c>
      <c r="C10249" s="1" t="n">
        <v>42354.84586805556</v>
      </c>
      <c r="D10249" t="s">
        <v>33549</v>
      </c>
      <c r="E10249" t="s">
        <v>25</v>
      </c>
      <c r="F10249" t="s">
        <v>6988</v>
      </c>
      <c r="G10249" t="s">
        <v>33550</v>
      </c>
      <c r="H10249" t="s">
        <v>33551</v>
      </c>
    </row>
    <row r="10250" spans="1:8">
      <c r="A10250" t="n">
        <v>10253</v>
      </c>
      <c r="B10250" t="s">
        <v>8</v>
      </c>
      <c r="C10250" s="1" t="n">
        <v>42352.85612268518</v>
      </c>
      <c r="D10250" t="s">
        <v>33552</v>
      </c>
      <c r="E10250" t="s">
        <v>18942</v>
      </c>
      <c r="F10250" t="s">
        <v>25</v>
      </c>
      <c r="G10250" t="s">
        <v>33553</v>
      </c>
      <c r="H10250" t="s">
        <v>33554</v>
      </c>
    </row>
    <row r="10251" spans="1:8">
      <c r="A10251" t="n">
        <v>10254</v>
      </c>
      <c r="B10251" t="s">
        <v>8</v>
      </c>
      <c r="C10251" s="1" t="n">
        <v>42050.07881944445</v>
      </c>
      <c r="D10251" t="s">
        <v>33555</v>
      </c>
      <c r="E10251" t="s">
        <v>2099</v>
      </c>
      <c r="F10251" t="s">
        <v>33556</v>
      </c>
      <c r="G10251" t="s">
        <v>33557</v>
      </c>
      <c r="H10251" t="s">
        <v>33558</v>
      </c>
    </row>
    <row r="10252" spans="1:8">
      <c r="A10252" t="n">
        <v>10255</v>
      </c>
      <c r="B10252" t="s">
        <v>8</v>
      </c>
      <c r="C10252" s="1" t="n">
        <v>41902.10326388889</v>
      </c>
      <c r="D10252" t="s">
        <v>33559</v>
      </c>
      <c r="E10252" t="s">
        <v>13567</v>
      </c>
      <c r="F10252" t="s">
        <v>26087</v>
      </c>
      <c r="G10252" t="s">
        <v>5888</v>
      </c>
      <c r="H10252" t="s">
        <v>33560</v>
      </c>
    </row>
    <row r="10253" spans="1:8">
      <c r="A10253" t="n">
        <v>10256</v>
      </c>
      <c r="B10253" t="s">
        <v>8</v>
      </c>
      <c r="C10253" s="1" t="n">
        <v>42385.98991898148</v>
      </c>
      <c r="D10253" t="s">
        <v>33561</v>
      </c>
      <c r="E10253" t="s">
        <v>25</v>
      </c>
      <c r="F10253" t="s">
        <v>146</v>
      </c>
      <c r="G10253" t="s">
        <v>33562</v>
      </c>
      <c r="H10253" t="s">
        <v>33563</v>
      </c>
    </row>
    <row r="10254" spans="1:8">
      <c r="A10254" t="n">
        <v>10257</v>
      </c>
      <c r="B10254" t="s">
        <v>8</v>
      </c>
      <c r="C10254" s="1" t="n">
        <v>42225.11153935185</v>
      </c>
      <c r="D10254" t="s">
        <v>33564</v>
      </c>
      <c r="E10254" t="s">
        <v>132</v>
      </c>
      <c r="F10254" t="s">
        <v>146</v>
      </c>
      <c r="G10254" t="s">
        <v>33565</v>
      </c>
      <c r="H10254" t="s">
        <v>33566</v>
      </c>
    </row>
    <row r="10255" spans="1:8">
      <c r="A10255" t="n">
        <v>10258</v>
      </c>
      <c r="B10255" t="s">
        <v>1</v>
      </c>
      <c r="C10255" s="1" t="n">
        <v>42179.77274305555</v>
      </c>
      <c r="D10255" t="s">
        <v>33567</v>
      </c>
      <c r="E10255" t="s">
        <v>39</v>
      </c>
      <c r="F10255" t="s">
        <v>394</v>
      </c>
      <c r="G10255" t="s">
        <v>30499</v>
      </c>
      <c r="H10255" t="s">
        <v>33568</v>
      </c>
    </row>
    <row r="10256" spans="1:8">
      <c r="A10256" t="n">
        <v>10259</v>
      </c>
      <c r="B10256" t="s">
        <v>8</v>
      </c>
      <c r="C10256" s="1" t="n">
        <v>42184.68974537037</v>
      </c>
      <c r="D10256" t="s">
        <v>33569</v>
      </c>
      <c r="E10256" t="s">
        <v>5828</v>
      </c>
      <c r="F10256" t="s">
        <v>25</v>
      </c>
      <c r="G10256" t="s">
        <v>33570</v>
      </c>
      <c r="H10256" t="s">
        <v>33571</v>
      </c>
    </row>
    <row r="10257" spans="1:8">
      <c r="A10257" t="n">
        <v>10260</v>
      </c>
      <c r="B10257" t="s">
        <v>8</v>
      </c>
      <c r="C10257" s="1" t="n">
        <v>42395.57137731482</v>
      </c>
      <c r="D10257" t="s">
        <v>33572</v>
      </c>
      <c r="E10257" t="s">
        <v>6759</v>
      </c>
      <c r="F10257" t="s">
        <v>25</v>
      </c>
      <c r="G10257" t="s">
        <v>33573</v>
      </c>
      <c r="H10257" t="s">
        <v>33574</v>
      </c>
    </row>
    <row r="10258" spans="1:8">
      <c r="A10258" t="n">
        <v>10261</v>
      </c>
      <c r="B10258" t="s">
        <v>8</v>
      </c>
      <c r="C10258" s="1" t="n">
        <v>40160.04908564815</v>
      </c>
      <c r="D10258" t="s">
        <v>33575</v>
      </c>
      <c r="E10258" t="s">
        <v>7518</v>
      </c>
      <c r="F10258" t="s">
        <v>33576</v>
      </c>
      <c r="G10258" t="s">
        <v>33577</v>
      </c>
      <c r="H10258" t="s">
        <v>33578</v>
      </c>
    </row>
    <row r="10259" spans="1:8">
      <c r="A10259" t="n">
        <v>10262</v>
      </c>
      <c r="B10259" t="s">
        <v>1</v>
      </c>
      <c r="C10259" s="1" t="n">
        <v>42313.04243055556</v>
      </c>
      <c r="D10259" t="s">
        <v>33579</v>
      </c>
      <c r="E10259" t="s">
        <v>348</v>
      </c>
      <c r="F10259" t="s">
        <v>25</v>
      </c>
      <c r="G10259" t="s">
        <v>33580</v>
      </c>
      <c r="H10259" t="s">
        <v>33581</v>
      </c>
    </row>
    <row r="10260" spans="1:8">
      <c r="A10260" t="n">
        <v>10263</v>
      </c>
      <c r="B10260" t="s">
        <v>8</v>
      </c>
      <c r="C10260" s="1" t="n">
        <v>42379.94496527778</v>
      </c>
      <c r="D10260" t="s">
        <v>33582</v>
      </c>
      <c r="E10260" t="s">
        <v>25</v>
      </c>
      <c r="F10260" t="s">
        <v>2099</v>
      </c>
      <c r="G10260" t="s">
        <v>33583</v>
      </c>
      <c r="H10260" t="s">
        <v>33584</v>
      </c>
    </row>
    <row r="10261" spans="1:8">
      <c r="A10261" t="n">
        <v>10264</v>
      </c>
      <c r="B10261" t="s">
        <v>8</v>
      </c>
      <c r="C10261" s="1" t="n">
        <v>42265.94966435185</v>
      </c>
      <c r="D10261" t="s">
        <v>33585</v>
      </c>
      <c r="E10261" t="s">
        <v>12078</v>
      </c>
      <c r="F10261" t="s">
        <v>33586</v>
      </c>
      <c r="G10261" t="s">
        <v>33587</v>
      </c>
      <c r="H10261" t="s">
        <v>33588</v>
      </c>
    </row>
    <row r="10262" spans="1:8">
      <c r="A10262" t="n">
        <v>10265</v>
      </c>
      <c r="B10262" t="s">
        <v>8</v>
      </c>
      <c r="C10262" s="1" t="n">
        <v>42140.7074537037</v>
      </c>
      <c r="D10262" t="s">
        <v>33589</v>
      </c>
      <c r="E10262" t="s">
        <v>2099</v>
      </c>
      <c r="F10262" t="s">
        <v>25</v>
      </c>
      <c r="G10262" t="s">
        <v>21109</v>
      </c>
      <c r="H10262" t="s">
        <v>33590</v>
      </c>
    </row>
    <row r="10263" spans="1:8">
      <c r="A10263" t="n">
        <v>10266</v>
      </c>
      <c r="B10263" t="s">
        <v>1</v>
      </c>
      <c r="C10263" s="1" t="n">
        <v>42169.86697916667</v>
      </c>
      <c r="D10263" t="s">
        <v>33591</v>
      </c>
      <c r="E10263" t="s">
        <v>984</v>
      </c>
      <c r="F10263" t="s">
        <v>33592</v>
      </c>
      <c r="G10263" t="s">
        <v>33593</v>
      </c>
      <c r="H10263" t="s">
        <v>33594</v>
      </c>
    </row>
    <row r="10264" spans="1:8">
      <c r="A10264" t="n">
        <v>10267</v>
      </c>
      <c r="B10264" t="s">
        <v>8</v>
      </c>
      <c r="C10264" s="1" t="n">
        <v>39658.90782407407</v>
      </c>
      <c r="D10264" t="s">
        <v>33595</v>
      </c>
      <c r="E10264" t="s">
        <v>60</v>
      </c>
      <c r="F10264" t="s">
        <v>20</v>
      </c>
      <c r="G10264" t="s">
        <v>33596</v>
      </c>
      <c r="H10264" t="s">
        <v>33597</v>
      </c>
    </row>
    <row r="10265" spans="1:8">
      <c r="A10265" t="n">
        <v>10268</v>
      </c>
      <c r="B10265" t="s">
        <v>8</v>
      </c>
      <c r="C10265" s="1" t="n">
        <v>39761.62881944444</v>
      </c>
      <c r="D10265" t="s">
        <v>33598</v>
      </c>
      <c r="E10265" t="s">
        <v>477</v>
      </c>
      <c r="F10265" t="s">
        <v>376</v>
      </c>
      <c r="G10265" t="s">
        <v>33599</v>
      </c>
      <c r="H10265" t="s">
        <v>33600</v>
      </c>
    </row>
    <row r="10266" spans="1:8">
      <c r="A10266" t="n">
        <v>10269</v>
      </c>
      <c r="B10266" t="s">
        <v>8</v>
      </c>
      <c r="C10266" s="1" t="n">
        <v>39790.06089120371</v>
      </c>
      <c r="D10266" t="s">
        <v>33601</v>
      </c>
      <c r="E10266" t="s">
        <v>7926</v>
      </c>
      <c r="F10266" t="s">
        <v>33602</v>
      </c>
      <c r="G10266" t="s">
        <v>33603</v>
      </c>
      <c r="H10266" t="s">
        <v>33604</v>
      </c>
    </row>
    <row r="10267" spans="1:8">
      <c r="A10267" t="n">
        <v>10270</v>
      </c>
      <c r="B10267" t="s">
        <v>8</v>
      </c>
      <c r="C10267" s="1" t="n">
        <v>42303.69395833334</v>
      </c>
      <c r="D10267" t="s">
        <v>33605</v>
      </c>
      <c r="E10267" t="s">
        <v>25</v>
      </c>
      <c r="F10267" t="s">
        <v>24</v>
      </c>
      <c r="G10267" t="s">
        <v>33606</v>
      </c>
      <c r="H10267" t="s">
        <v>33607</v>
      </c>
    </row>
    <row r="10268" spans="1:8">
      <c r="A10268" t="n">
        <v>10271</v>
      </c>
      <c r="B10268" t="s">
        <v>8</v>
      </c>
      <c r="C10268" s="1" t="n">
        <v>41924.68796296296</v>
      </c>
      <c r="D10268" t="s">
        <v>33608</v>
      </c>
      <c r="E10268" t="s">
        <v>8037</v>
      </c>
      <c r="F10268" t="s">
        <v>6203</v>
      </c>
      <c r="G10268" t="s">
        <v>33609</v>
      </c>
      <c r="H10268" t="s">
        <v>33610</v>
      </c>
    </row>
    <row r="10269" spans="1:8">
      <c r="A10269" t="n">
        <v>10272</v>
      </c>
      <c r="B10269" t="s">
        <v>8</v>
      </c>
      <c r="C10269" s="1" t="n">
        <v>41925.54087962963</v>
      </c>
      <c r="D10269" t="s">
        <v>33611</v>
      </c>
      <c r="E10269" t="s">
        <v>33612</v>
      </c>
      <c r="F10269" t="s">
        <v>1264</v>
      </c>
      <c r="G10269" t="s"/>
      <c r="H10269" t="s">
        <v>33613</v>
      </c>
    </row>
    <row r="10270" spans="1:8">
      <c r="A10270" t="n">
        <v>10273</v>
      </c>
      <c r="B10270" t="s">
        <v>8</v>
      </c>
      <c r="C10270" s="1" t="n">
        <v>39631.66188657407</v>
      </c>
      <c r="D10270" t="s">
        <v>33614</v>
      </c>
      <c r="E10270" t="s">
        <v>450</v>
      </c>
      <c r="F10270" t="s">
        <v>20</v>
      </c>
      <c r="G10270" t="s">
        <v>33615</v>
      </c>
      <c r="H10270" t="s">
        <v>33616</v>
      </c>
    </row>
    <row r="10271" spans="1:8">
      <c r="A10271" t="n">
        <v>10274</v>
      </c>
      <c r="B10271" t="s">
        <v>1</v>
      </c>
      <c r="C10271" s="1" t="n">
        <v>41731.73381944445</v>
      </c>
      <c r="D10271" t="s">
        <v>33617</v>
      </c>
      <c r="E10271" t="s">
        <v>6654</v>
      </c>
      <c r="F10271" t="s">
        <v>31473</v>
      </c>
      <c r="G10271" t="s">
        <v>33618</v>
      </c>
      <c r="H10271" t="s">
        <v>33619</v>
      </c>
    </row>
    <row r="10272" spans="1:8">
      <c r="A10272" t="n">
        <v>10275</v>
      </c>
      <c r="B10272" t="s">
        <v>8</v>
      </c>
      <c r="C10272" s="1" t="n">
        <v>42376.73373842592</v>
      </c>
      <c r="D10272" t="s">
        <v>33620</v>
      </c>
      <c r="E10272" t="s">
        <v>25</v>
      </c>
      <c r="F10272" t="s">
        <v>33621</v>
      </c>
      <c r="G10272" t="s">
        <v>33622</v>
      </c>
      <c r="H10272" t="s">
        <v>33623</v>
      </c>
    </row>
    <row r="10273" spans="1:8">
      <c r="A10273" t="n">
        <v>10276</v>
      </c>
      <c r="B10273" t="s">
        <v>8</v>
      </c>
      <c r="C10273" s="1" t="n">
        <v>41233.03525462963</v>
      </c>
      <c r="D10273" t="s">
        <v>33624</v>
      </c>
      <c r="E10273" t="s">
        <v>15287</v>
      </c>
      <c r="F10273" t="s">
        <v>25</v>
      </c>
      <c r="G10273" t="s">
        <v>33625</v>
      </c>
      <c r="H10273" t="s">
        <v>33626</v>
      </c>
    </row>
    <row r="10274" spans="1:8">
      <c r="A10274" t="n">
        <v>10277</v>
      </c>
      <c r="B10274" t="s">
        <v>1</v>
      </c>
      <c r="C10274" s="1" t="n">
        <v>42355.91506944445</v>
      </c>
      <c r="D10274" t="s">
        <v>33627</v>
      </c>
      <c r="E10274" t="s">
        <v>30861</v>
      </c>
      <c r="F10274" t="s">
        <v>56</v>
      </c>
      <c r="G10274" t="s">
        <v>33628</v>
      </c>
      <c r="H10274" t="s">
        <v>33629</v>
      </c>
    </row>
    <row r="10275" spans="1:8">
      <c r="A10275" t="n">
        <v>10278</v>
      </c>
      <c r="B10275" t="s">
        <v>1</v>
      </c>
      <c r="C10275" s="1" t="n">
        <v>42302.89185185185</v>
      </c>
      <c r="D10275" t="s">
        <v>33630</v>
      </c>
      <c r="E10275" t="s">
        <v>132</v>
      </c>
      <c r="F10275" t="s">
        <v>33631</v>
      </c>
      <c r="G10275" t="s">
        <v>8580</v>
      </c>
      <c r="H10275" t="s">
        <v>33632</v>
      </c>
    </row>
    <row r="10276" spans="1:8">
      <c r="A10276" t="n">
        <v>10279</v>
      </c>
      <c r="B10276" t="s">
        <v>8</v>
      </c>
      <c r="C10276" s="1" t="n">
        <v>42288.65179398148</v>
      </c>
      <c r="D10276" t="s">
        <v>33633</v>
      </c>
      <c r="E10276" t="s">
        <v>25</v>
      </c>
      <c r="F10276" t="s">
        <v>43</v>
      </c>
      <c r="G10276" t="s">
        <v>33634</v>
      </c>
      <c r="H10276" t="s">
        <v>33635</v>
      </c>
    </row>
    <row r="10277" spans="1:8">
      <c r="A10277" t="n">
        <v>10280</v>
      </c>
      <c r="B10277" t="s">
        <v>1</v>
      </c>
      <c r="C10277" s="1" t="n">
        <v>42332.80451388889</v>
      </c>
      <c r="D10277" t="s">
        <v>33636</v>
      </c>
      <c r="E10277" t="s">
        <v>6759</v>
      </c>
      <c r="F10277" t="s">
        <v>179</v>
      </c>
      <c r="G10277" t="s">
        <v>33637</v>
      </c>
      <c r="H10277" t="s">
        <v>33638</v>
      </c>
    </row>
    <row r="10278" spans="1:8">
      <c r="A10278" t="n">
        <v>10281</v>
      </c>
      <c r="B10278" t="s">
        <v>8</v>
      </c>
      <c r="C10278" s="1" t="n">
        <v>42352.90008101852</v>
      </c>
      <c r="D10278" t="s">
        <v>33639</v>
      </c>
      <c r="E10278" t="s">
        <v>28620</v>
      </c>
      <c r="F10278" t="s">
        <v>52</v>
      </c>
      <c r="G10278" t="s">
        <v>33640</v>
      </c>
      <c r="H10278" t="s">
        <v>33641</v>
      </c>
    </row>
    <row r="10279" spans="1:8">
      <c r="A10279" t="n">
        <v>10282</v>
      </c>
      <c r="B10279" t="s">
        <v>1</v>
      </c>
      <c r="C10279" s="1" t="n">
        <v>42177.87652777778</v>
      </c>
      <c r="D10279" t="s">
        <v>33642</v>
      </c>
      <c r="E10279" t="s">
        <v>13126</v>
      </c>
      <c r="F10279" t="s">
        <v>25</v>
      </c>
      <c r="G10279" t="s">
        <v>5888</v>
      </c>
      <c r="H10279" t="s">
        <v>33643</v>
      </c>
    </row>
    <row r="10280" spans="1:8">
      <c r="A10280" t="n">
        <v>10283</v>
      </c>
      <c r="B10280" t="s">
        <v>8</v>
      </c>
      <c r="C10280" s="1" t="n">
        <v>41957.54578703704</v>
      </c>
      <c r="D10280" t="s">
        <v>33644</v>
      </c>
      <c r="E10280" t="s">
        <v>67</v>
      </c>
      <c r="F10280" t="s">
        <v>68</v>
      </c>
      <c r="G10280" t="s">
        <v>33645</v>
      </c>
      <c r="H10280" t="s">
        <v>33646</v>
      </c>
    </row>
    <row r="10281" spans="1:8">
      <c r="A10281" t="n">
        <v>10284</v>
      </c>
      <c r="B10281" t="s">
        <v>8</v>
      </c>
      <c r="C10281" s="1" t="n">
        <v>42418.97835648148</v>
      </c>
      <c r="D10281" t="s">
        <v>33647</v>
      </c>
      <c r="E10281" t="s">
        <v>33648</v>
      </c>
      <c r="F10281" t="s">
        <v>25</v>
      </c>
      <c r="G10281" t="s">
        <v>33649</v>
      </c>
      <c r="H10281" t="s">
        <v>33650</v>
      </c>
    </row>
    <row r="10282" spans="1:8">
      <c r="A10282" t="n">
        <v>10285</v>
      </c>
      <c r="B10282" t="s">
        <v>8</v>
      </c>
      <c r="C10282" s="1" t="n">
        <v>42374.70144675926</v>
      </c>
      <c r="D10282" t="s">
        <v>33651</v>
      </c>
      <c r="E10282" t="s">
        <v>25</v>
      </c>
      <c r="F10282" t="s">
        <v>651</v>
      </c>
      <c r="G10282" t="s">
        <v>7571</v>
      </c>
      <c r="H10282" t="s">
        <v>33652</v>
      </c>
    </row>
    <row r="10283" spans="1:8">
      <c r="A10283" t="n">
        <v>10286</v>
      </c>
      <c r="B10283" t="s">
        <v>8</v>
      </c>
      <c r="C10283" s="1" t="n">
        <v>42252.02048611111</v>
      </c>
      <c r="D10283" t="s">
        <v>33653</v>
      </c>
      <c r="E10283" t="s">
        <v>12078</v>
      </c>
      <c r="F10283" t="s">
        <v>33654</v>
      </c>
      <c r="G10283" t="s">
        <v>33655</v>
      </c>
      <c r="H10283" t="s">
        <v>33656</v>
      </c>
    </row>
    <row r="10284" spans="1:8">
      <c r="A10284" t="n">
        <v>10287</v>
      </c>
      <c r="B10284" t="s">
        <v>8</v>
      </c>
      <c r="C10284" s="1" t="n">
        <v>42277.86846064815</v>
      </c>
      <c r="D10284" t="s">
        <v>33657</v>
      </c>
      <c r="E10284" t="s">
        <v>33658</v>
      </c>
      <c r="F10284" t="s">
        <v>1264</v>
      </c>
      <c r="G10284" t="s">
        <v>33659</v>
      </c>
      <c r="H10284" t="s">
        <v>33660</v>
      </c>
    </row>
    <row r="10285" spans="1:8">
      <c r="A10285" t="n">
        <v>10288</v>
      </c>
      <c r="B10285" t="s">
        <v>1</v>
      </c>
      <c r="C10285" s="1" t="n">
        <v>42378.10795138889</v>
      </c>
      <c r="D10285" t="s">
        <v>33661</v>
      </c>
      <c r="E10285" t="s">
        <v>146</v>
      </c>
      <c r="F10285" t="s">
        <v>497</v>
      </c>
      <c r="G10285" t="s">
        <v>33662</v>
      </c>
      <c r="H10285" t="s">
        <v>33663</v>
      </c>
    </row>
    <row r="10286" spans="1:8">
      <c r="A10286" t="n">
        <v>10289</v>
      </c>
      <c r="B10286" t="s">
        <v>8</v>
      </c>
      <c r="C10286" s="1" t="n">
        <v>41963.69857638889</v>
      </c>
      <c r="D10286" t="s">
        <v>33664</v>
      </c>
      <c r="E10286" t="s">
        <v>271</v>
      </c>
      <c r="F10286" t="s">
        <v>749</v>
      </c>
      <c r="G10286" t="s">
        <v>7769</v>
      </c>
      <c r="H10286" t="s">
        <v>33665</v>
      </c>
    </row>
    <row r="10287" spans="1:8">
      <c r="A10287" t="n">
        <v>10290</v>
      </c>
      <c r="B10287" t="s">
        <v>8</v>
      </c>
      <c r="C10287" s="1" t="n">
        <v>42138.81069444444</v>
      </c>
      <c r="D10287" t="s">
        <v>33666</v>
      </c>
      <c r="E10287" t="s">
        <v>7608</v>
      </c>
      <c r="F10287" t="s">
        <v>25</v>
      </c>
      <c r="G10287" t="s">
        <v>12056</v>
      </c>
      <c r="H10287" t="s">
        <v>33667</v>
      </c>
    </row>
    <row r="10288" spans="1:8">
      <c r="A10288" t="n">
        <v>10291</v>
      </c>
      <c r="B10288" t="s">
        <v>8</v>
      </c>
      <c r="C10288" s="1" t="n">
        <v>42371.91864583334</v>
      </c>
      <c r="D10288" t="s">
        <v>33668</v>
      </c>
      <c r="E10288" t="s">
        <v>25</v>
      </c>
      <c r="F10288" t="s">
        <v>33669</v>
      </c>
      <c r="G10288" t="s">
        <v>13827</v>
      </c>
      <c r="H10288" t="s">
        <v>33670</v>
      </c>
    </row>
    <row r="10289" spans="1:8">
      <c r="A10289" t="n">
        <v>10292</v>
      </c>
      <c r="B10289" t="s">
        <v>1</v>
      </c>
      <c r="C10289" s="1" t="n">
        <v>41971.91137731481</v>
      </c>
      <c r="D10289" t="s">
        <v>33671</v>
      </c>
      <c r="E10289" t="s">
        <v>6529</v>
      </c>
      <c r="F10289" t="s">
        <v>25</v>
      </c>
      <c r="G10289" t="s">
        <v>33672</v>
      </c>
      <c r="H10289" t="s">
        <v>33673</v>
      </c>
    </row>
    <row r="10290" spans="1:8">
      <c r="A10290" t="n">
        <v>10293</v>
      </c>
      <c r="B10290" t="s">
        <v>8</v>
      </c>
      <c r="C10290" s="1" t="n">
        <v>40142.88452546296</v>
      </c>
      <c r="D10290" t="s">
        <v>33674</v>
      </c>
      <c r="E10290" t="s">
        <v>33675</v>
      </c>
      <c r="F10290" t="s">
        <v>376</v>
      </c>
      <c r="G10290" t="s">
        <v>33676</v>
      </c>
      <c r="H10290" t="s">
        <v>33677</v>
      </c>
    </row>
    <row r="10291" spans="1:8">
      <c r="A10291" t="n">
        <v>10294</v>
      </c>
      <c r="B10291" t="s">
        <v>8</v>
      </c>
      <c r="C10291" s="1" t="n">
        <v>42038.65236111111</v>
      </c>
      <c r="D10291" t="s">
        <v>33678</v>
      </c>
      <c r="E10291" t="s">
        <v>33679</v>
      </c>
      <c r="F10291" t="s">
        <v>6450</v>
      </c>
      <c r="G10291">
        <f>?UTF-8?Q?ICETESMA=2D15=2C_Conference_at_JNU=2C_NEW=2DDELHI=2C_proceedin?=
	=?UTF-8?Q?gs_in_=E2=80=9CPEARSON=E2=80=9D_and_associated_journals?=</f>
        <v/>
      </c>
      <c r="H10291" t="s">
        <v>33680</v>
      </c>
    </row>
    <row r="10292" spans="1:8">
      <c r="A10292" t="n">
        <v>10295</v>
      </c>
      <c r="B10292" t="s">
        <v>1</v>
      </c>
      <c r="C10292" s="1" t="n">
        <v>42418.23181712963</v>
      </c>
      <c r="D10292" t="s">
        <v>33681</v>
      </c>
      <c r="E10292" t="s">
        <v>6554</v>
      </c>
      <c r="F10292" t="s">
        <v>132</v>
      </c>
      <c r="G10292" t="s">
        <v>33682</v>
      </c>
      <c r="H10292" t="s">
        <v>33683</v>
      </c>
    </row>
    <row r="10293" spans="1:8">
      <c r="A10293" t="n">
        <v>10296</v>
      </c>
      <c r="B10293" t="s">
        <v>1</v>
      </c>
      <c r="C10293" s="1" t="n">
        <v>42287.65711805555</v>
      </c>
      <c r="D10293" t="s">
        <v>33684</v>
      </c>
      <c r="E10293" t="s">
        <v>7544</v>
      </c>
      <c r="F10293" t="s">
        <v>56</v>
      </c>
      <c r="G10293">
        <f>?UTF-8?B?4pyIRmxpZ2h0cyB1cCB0byA0MCUgb2Zm4oCg?=</f>
        <v/>
      </c>
      <c r="H10293" t="s">
        <v>33685</v>
      </c>
    </row>
    <row r="10294" spans="1:8">
      <c r="A10294" t="n">
        <v>10297</v>
      </c>
      <c r="B10294" t="s">
        <v>8</v>
      </c>
      <c r="C10294" s="1" t="n">
        <v>39771.61537037037</v>
      </c>
      <c r="D10294" t="s">
        <v>33686</v>
      </c>
      <c r="E10294" t="s">
        <v>1808</v>
      </c>
      <c r="F10294" t="s">
        <v>387</v>
      </c>
      <c r="G10294" t="s">
        <v>26387</v>
      </c>
      <c r="H10294" t="s">
        <v>33687</v>
      </c>
    </row>
    <row r="10295" spans="1:8">
      <c r="A10295" t="n">
        <v>10298</v>
      </c>
      <c r="B10295" t="s">
        <v>1</v>
      </c>
      <c r="C10295" s="1" t="n">
        <v>41975.92408564815</v>
      </c>
      <c r="D10295" t="s">
        <v>33688</v>
      </c>
      <c r="E10295" t="s">
        <v>33689</v>
      </c>
      <c r="F10295" t="s">
        <v>6784</v>
      </c>
      <c r="G10295" t="s">
        <v>33690</v>
      </c>
      <c r="H10295" t="s">
        <v>33691</v>
      </c>
    </row>
    <row r="10296" spans="1:8">
      <c r="A10296" t="n">
        <v>10299</v>
      </c>
      <c r="B10296" t="s">
        <v>8</v>
      </c>
      <c r="C10296" s="1" t="n">
        <v>41918.15056712963</v>
      </c>
      <c r="D10296" t="s">
        <v>33692</v>
      </c>
      <c r="E10296" t="s">
        <v>8037</v>
      </c>
      <c r="F10296" t="s">
        <v>33693</v>
      </c>
      <c r="G10296" t="s">
        <v>33694</v>
      </c>
      <c r="H10296" t="s">
        <v>33695</v>
      </c>
    </row>
    <row r="10297" spans="1:8">
      <c r="A10297" t="n">
        <v>10300</v>
      </c>
      <c r="B10297" t="s">
        <v>8</v>
      </c>
      <c r="C10297" s="1" t="n">
        <v>42189.72409722222</v>
      </c>
      <c r="D10297" t="s">
        <v>33696</v>
      </c>
      <c r="E10297" t="s">
        <v>25</v>
      </c>
      <c r="F10297" t="s">
        <v>6747</v>
      </c>
      <c r="G10297" t="s">
        <v>33697</v>
      </c>
      <c r="H10297" t="s">
        <v>33698</v>
      </c>
    </row>
    <row r="10298" spans="1:8">
      <c r="A10298" t="n">
        <v>10301</v>
      </c>
      <c r="B10298" t="s">
        <v>8</v>
      </c>
      <c r="C10298" s="1" t="n">
        <v>42434.79075231482</v>
      </c>
      <c r="D10298" t="s">
        <v>33699</v>
      </c>
      <c r="E10298" t="s">
        <v>25</v>
      </c>
      <c r="F10298" t="s">
        <v>19145</v>
      </c>
      <c r="G10298" t="s">
        <v>28111</v>
      </c>
      <c r="H10298" t="s">
        <v>33700</v>
      </c>
    </row>
    <row r="10299" spans="1:8">
      <c r="A10299" t="n">
        <v>10302</v>
      </c>
      <c r="B10299" t="s">
        <v>8</v>
      </c>
      <c r="C10299" s="1" t="n">
        <v>42083.1175</v>
      </c>
      <c r="D10299" t="s">
        <v>33701</v>
      </c>
      <c r="E10299" t="s">
        <v>33702</v>
      </c>
      <c r="F10299" t="s">
        <v>11396</v>
      </c>
      <c r="G10299" t="s">
        <v>10919</v>
      </c>
      <c r="H10299" t="s">
        <v>33703</v>
      </c>
    </row>
    <row r="10300" spans="1:8">
      <c r="A10300" t="n">
        <v>10303</v>
      </c>
      <c r="B10300" t="s">
        <v>8</v>
      </c>
      <c r="C10300" s="1" t="n">
        <v>41952.22403935185</v>
      </c>
      <c r="D10300" t="s">
        <v>33704</v>
      </c>
      <c r="E10300" t="s">
        <v>25</v>
      </c>
      <c r="F10300" t="s">
        <v>2099</v>
      </c>
      <c r="G10300" t="s">
        <v>33705</v>
      </c>
      <c r="H10300" t="s">
        <v>33706</v>
      </c>
    </row>
    <row r="10301" spans="1:8">
      <c r="A10301" t="n">
        <v>10304</v>
      </c>
      <c r="B10301" t="s">
        <v>8</v>
      </c>
      <c r="C10301" s="1" t="n">
        <v>42390.64820601852</v>
      </c>
      <c r="D10301" t="s">
        <v>33707</v>
      </c>
      <c r="E10301" t="s">
        <v>16287</v>
      </c>
      <c r="F10301" t="s">
        <v>56</v>
      </c>
      <c r="G10301" t="s">
        <v>33708</v>
      </c>
      <c r="H10301" t="s">
        <v>33709</v>
      </c>
    </row>
    <row r="10302" spans="1:8">
      <c r="A10302" t="n">
        <v>10305</v>
      </c>
      <c r="B10302" t="s">
        <v>1</v>
      </c>
      <c r="C10302" s="1" t="n">
        <v>42163.60444444444</v>
      </c>
      <c r="D10302" t="s">
        <v>33710</v>
      </c>
      <c r="E10302" t="s">
        <v>30</v>
      </c>
      <c r="F10302" t="s">
        <v>132</v>
      </c>
      <c r="G10302" t="s">
        <v>33711</v>
      </c>
      <c r="H10302" t="s">
        <v>33712</v>
      </c>
    </row>
    <row r="10303" spans="1:8">
      <c r="A10303" t="n">
        <v>10306</v>
      </c>
      <c r="B10303" t="s">
        <v>8</v>
      </c>
      <c r="C10303" s="1" t="n">
        <v>39612.56518518519</v>
      </c>
      <c r="D10303" t="s">
        <v>33713</v>
      </c>
      <c r="E10303" t="s">
        <v>4903</v>
      </c>
      <c r="F10303" t="s">
        <v>20</v>
      </c>
      <c r="G10303" t="s">
        <v>33714</v>
      </c>
      <c r="H10303" t="s">
        <v>33715</v>
      </c>
    </row>
    <row r="10304" spans="1:8">
      <c r="A10304" t="n">
        <v>10307</v>
      </c>
      <c r="B10304" t="s">
        <v>8</v>
      </c>
      <c r="C10304" s="1" t="n">
        <v>39771.01798611111</v>
      </c>
      <c r="D10304" t="s">
        <v>33716</v>
      </c>
      <c r="E10304" t="s">
        <v>1808</v>
      </c>
      <c r="F10304" t="s">
        <v>387</v>
      </c>
      <c r="G10304" t="s">
        <v>33717</v>
      </c>
      <c r="H10304" t="s">
        <v>33718</v>
      </c>
    </row>
    <row r="10305" spans="1:8">
      <c r="A10305" t="n">
        <v>10308</v>
      </c>
      <c r="B10305" t="s">
        <v>8</v>
      </c>
      <c r="C10305" s="1" t="n">
        <v>42159.80174768518</v>
      </c>
      <c r="D10305" t="s">
        <v>33719</v>
      </c>
      <c r="E10305" t="s">
        <v>7780</v>
      </c>
      <c r="F10305" t="s">
        <v>25</v>
      </c>
      <c r="G10305" t="s">
        <v>33720</v>
      </c>
      <c r="H10305" t="s">
        <v>33721</v>
      </c>
    </row>
    <row r="10306" spans="1:8">
      <c r="A10306" t="n">
        <v>10309</v>
      </c>
      <c r="B10306" t="s">
        <v>8</v>
      </c>
      <c r="C10306" s="1" t="n">
        <v>39763.70695601852</v>
      </c>
      <c r="D10306" t="s">
        <v>33722</v>
      </c>
      <c r="E10306" t="s">
        <v>10681</v>
      </c>
      <c r="F10306" t="s">
        <v>56</v>
      </c>
      <c r="G10306" t="s">
        <v>33723</v>
      </c>
      <c r="H10306" t="s">
        <v>33724</v>
      </c>
    </row>
    <row r="10307" spans="1:8">
      <c r="A10307" t="n">
        <v>10310</v>
      </c>
      <c r="B10307" t="s">
        <v>8</v>
      </c>
      <c r="C10307" s="1" t="n">
        <v>42262.11594907408</v>
      </c>
      <c r="D10307" t="s">
        <v>33725</v>
      </c>
      <c r="E10307" t="s">
        <v>739</v>
      </c>
      <c r="F10307" t="s">
        <v>9653</v>
      </c>
      <c r="G10307" t="s">
        <v>33726</v>
      </c>
      <c r="H10307" t="s">
        <v>33727</v>
      </c>
    </row>
    <row r="10308" spans="1:8">
      <c r="A10308" t="n">
        <v>10311</v>
      </c>
      <c r="B10308" t="s">
        <v>1</v>
      </c>
      <c r="C10308" s="1" t="n">
        <v>42432.05075231481</v>
      </c>
      <c r="D10308" t="s">
        <v>33728</v>
      </c>
      <c r="E10308" t="s">
        <v>311</v>
      </c>
      <c r="F10308" t="s">
        <v>56</v>
      </c>
      <c r="G10308" t="s">
        <v>33729</v>
      </c>
      <c r="H10308" t="s">
        <v>33730</v>
      </c>
    </row>
    <row r="10309" spans="1:8">
      <c r="A10309" t="n">
        <v>10312</v>
      </c>
      <c r="B10309" t="s">
        <v>1</v>
      </c>
      <c r="C10309" s="1" t="n">
        <v>41903.48320601852</v>
      </c>
      <c r="D10309" t="s">
        <v>33731</v>
      </c>
      <c r="E10309" t="s">
        <v>33732</v>
      </c>
      <c r="F10309" t="s">
        <v>376</v>
      </c>
      <c r="G10309" t="s">
        <v>33733</v>
      </c>
      <c r="H10309" t="s">
        <v>33734</v>
      </c>
    </row>
    <row r="10310" spans="1:8">
      <c r="A10310" t="n">
        <v>10313</v>
      </c>
      <c r="B10310" t="s">
        <v>1</v>
      </c>
      <c r="C10310" s="1" t="n">
        <v>42158.63236111111</v>
      </c>
      <c r="D10310" t="s">
        <v>33735</v>
      </c>
      <c r="E10310" t="s">
        <v>7313</v>
      </c>
      <c r="F10310" t="s">
        <v>25</v>
      </c>
      <c r="G10310" t="s">
        <v>33736</v>
      </c>
      <c r="H10310" t="s">
        <v>33737</v>
      </c>
    </row>
    <row r="10311" spans="1:8">
      <c r="A10311" t="n">
        <v>10314</v>
      </c>
      <c r="B10311" t="s">
        <v>8</v>
      </c>
      <c r="C10311" s="1" t="n">
        <v>42395.76541666667</v>
      </c>
      <c r="D10311" t="s">
        <v>33738</v>
      </c>
      <c r="E10311" t="s">
        <v>3168</v>
      </c>
      <c r="F10311" t="s">
        <v>33739</v>
      </c>
      <c r="G10311" t="s"/>
      <c r="H10311" t="s">
        <v>33740</v>
      </c>
    </row>
    <row r="10312" spans="1:8">
      <c r="A10312" t="n">
        <v>10315</v>
      </c>
      <c r="B10312" t="s">
        <v>8</v>
      </c>
      <c r="C10312" s="1" t="n">
        <v>42141.71575231481</v>
      </c>
      <c r="D10312" t="s">
        <v>33741</v>
      </c>
      <c r="E10312" t="s">
        <v>29</v>
      </c>
      <c r="F10312" t="s">
        <v>9503</v>
      </c>
      <c r="G10312" t="s">
        <v>33742</v>
      </c>
      <c r="H10312" t="s">
        <v>33743</v>
      </c>
    </row>
    <row r="10313" spans="1:8">
      <c r="A10313" t="n">
        <v>10316</v>
      </c>
      <c r="B10313" t="s">
        <v>8</v>
      </c>
      <c r="C10313" s="1" t="n">
        <v>42094.65481481481</v>
      </c>
      <c r="D10313" t="s">
        <v>33744</v>
      </c>
      <c r="E10313" t="s">
        <v>323</v>
      </c>
      <c r="F10313" t="s">
        <v>12078</v>
      </c>
      <c r="G10313" t="s">
        <v>33745</v>
      </c>
      <c r="H10313" t="s">
        <v>33746</v>
      </c>
    </row>
    <row r="10314" spans="1:8">
      <c r="A10314" t="n">
        <v>10317</v>
      </c>
      <c r="B10314" t="s">
        <v>1</v>
      </c>
      <c r="C10314" s="1" t="n">
        <v>42130.83314814815</v>
      </c>
      <c r="D10314" t="s">
        <v>33747</v>
      </c>
      <c r="E10314" t="s">
        <v>2099</v>
      </c>
      <c r="F10314" t="s">
        <v>25</v>
      </c>
      <c r="G10314" t="s">
        <v>33748</v>
      </c>
      <c r="H10314" t="s">
        <v>33749</v>
      </c>
    </row>
    <row r="10315" spans="1:8">
      <c r="A10315" t="n">
        <v>10318</v>
      </c>
      <c r="B10315" t="s">
        <v>8</v>
      </c>
      <c r="C10315" s="1" t="n">
        <v>39825.8659837963</v>
      </c>
      <c r="D10315" t="s">
        <v>33750</v>
      </c>
      <c r="E10315" t="s">
        <v>1891</v>
      </c>
      <c r="F10315" t="s">
        <v>376</v>
      </c>
      <c r="G10315" t="s">
        <v>33751</v>
      </c>
      <c r="H10315" t="s">
        <v>33752</v>
      </c>
    </row>
    <row r="10316" spans="1:8">
      <c r="A10316" t="n">
        <v>10319</v>
      </c>
      <c r="B10316" t="s">
        <v>8</v>
      </c>
      <c r="C10316" s="1" t="n">
        <v>42194.56178240741</v>
      </c>
      <c r="D10316" t="s">
        <v>33753</v>
      </c>
      <c r="E10316" t="s">
        <v>9231</v>
      </c>
      <c r="F10316" t="s">
        <v>33754</v>
      </c>
      <c r="G10316" t="s">
        <v>33755</v>
      </c>
      <c r="H10316" t="s">
        <v>33756</v>
      </c>
    </row>
    <row r="10317" spans="1:8">
      <c r="A10317" t="n">
        <v>10320</v>
      </c>
      <c r="B10317" t="s">
        <v>1</v>
      </c>
      <c r="C10317" s="1" t="n">
        <v>42209.62510416667</v>
      </c>
      <c r="D10317" t="s">
        <v>33757</v>
      </c>
      <c r="E10317" t="s">
        <v>6654</v>
      </c>
      <c r="F10317" t="s">
        <v>13684</v>
      </c>
      <c r="G10317" t="s">
        <v>33758</v>
      </c>
      <c r="H10317" t="s">
        <v>33759</v>
      </c>
    </row>
    <row r="10318" spans="1:8">
      <c r="A10318" t="n">
        <v>10321</v>
      </c>
      <c r="B10318" t="s">
        <v>8</v>
      </c>
      <c r="C10318" s="1" t="n">
        <v>42353.96821759259</v>
      </c>
      <c r="D10318" t="s">
        <v>33760</v>
      </c>
      <c r="E10318" t="s">
        <v>7254</v>
      </c>
      <c r="F10318" t="s">
        <v>33761</v>
      </c>
      <c r="G10318" t="s">
        <v>33762</v>
      </c>
      <c r="H10318" t="s">
        <v>33763</v>
      </c>
    </row>
    <row r="10319" spans="1:8">
      <c r="A10319" t="n">
        <v>10322</v>
      </c>
      <c r="B10319" t="s">
        <v>8</v>
      </c>
      <c r="C10319" s="1" t="n">
        <v>39770.95706018519</v>
      </c>
      <c r="D10319" t="s">
        <v>33764</v>
      </c>
      <c r="E10319" t="s">
        <v>13941</v>
      </c>
      <c r="F10319" t="s">
        <v>17056</v>
      </c>
      <c r="G10319" t="s">
        <v>33765</v>
      </c>
      <c r="H10319" t="s">
        <v>33766</v>
      </c>
    </row>
    <row r="10320" spans="1:8">
      <c r="A10320" t="n">
        <v>10323</v>
      </c>
      <c r="B10320" t="s">
        <v>1</v>
      </c>
      <c r="C10320" s="1" t="n">
        <v>42168.86538194444</v>
      </c>
      <c r="D10320" t="s">
        <v>33767</v>
      </c>
      <c r="E10320" t="s">
        <v>7608</v>
      </c>
      <c r="F10320" t="s">
        <v>984</v>
      </c>
      <c r="G10320" t="s">
        <v>31356</v>
      </c>
      <c r="H10320" t="s">
        <v>33768</v>
      </c>
    </row>
    <row r="10321" spans="1:8">
      <c r="A10321" t="n">
        <v>10324</v>
      </c>
      <c r="B10321" t="s">
        <v>1</v>
      </c>
      <c r="C10321" s="1" t="n">
        <v>42279.79826388889</v>
      </c>
      <c r="D10321" t="s">
        <v>33769</v>
      </c>
      <c r="E10321" t="s">
        <v>12468</v>
      </c>
      <c r="F10321" t="s">
        <v>33770</v>
      </c>
      <c r="G10321" t="s">
        <v>12539</v>
      </c>
      <c r="H10321" t="s">
        <v>33771</v>
      </c>
    </row>
    <row r="10322" spans="1:8">
      <c r="A10322" t="n">
        <v>10325</v>
      </c>
      <c r="B10322" t="s">
        <v>1</v>
      </c>
      <c r="C10322" s="1" t="n">
        <v>42241.75592592593</v>
      </c>
      <c r="D10322" t="s">
        <v>33772</v>
      </c>
      <c r="E10322" t="s">
        <v>6554</v>
      </c>
      <c r="F10322" t="s">
        <v>12381</v>
      </c>
      <c r="G10322" t="s">
        <v>33773</v>
      </c>
      <c r="H10322" t="s">
        <v>33774</v>
      </c>
    </row>
    <row r="10323" spans="1:8">
      <c r="A10323" t="n">
        <v>10326</v>
      </c>
      <c r="B10323" t="s">
        <v>8</v>
      </c>
      <c r="C10323" s="1" t="n">
        <v>42128.12956018518</v>
      </c>
      <c r="D10323" t="s">
        <v>33775</v>
      </c>
      <c r="E10323" t="s">
        <v>33776</v>
      </c>
      <c r="F10323" t="s">
        <v>25</v>
      </c>
      <c r="G10323" t="s">
        <v>33777</v>
      </c>
      <c r="H10323" t="s">
        <v>33778</v>
      </c>
    </row>
    <row r="10324" spans="1:8">
      <c r="A10324" t="n">
        <v>10327</v>
      </c>
      <c r="B10324" t="s">
        <v>8</v>
      </c>
      <c r="C10324" s="1" t="n">
        <v>42358.17895833333</v>
      </c>
      <c r="D10324" t="s">
        <v>33779</v>
      </c>
      <c r="E10324" t="s">
        <v>33780</v>
      </c>
      <c r="F10324" t="s">
        <v>555</v>
      </c>
      <c r="G10324" t="s">
        <v>33781</v>
      </c>
      <c r="H10324" t="s">
        <v>33782</v>
      </c>
    </row>
    <row r="10325" spans="1:8">
      <c r="A10325" t="n">
        <v>10328</v>
      </c>
      <c r="B10325" t="s">
        <v>8</v>
      </c>
      <c r="C10325" s="1" t="n">
        <v>42129.08914351852</v>
      </c>
      <c r="D10325" t="s">
        <v>33783</v>
      </c>
      <c r="E10325" t="s">
        <v>25</v>
      </c>
      <c r="F10325" t="s">
        <v>7419</v>
      </c>
      <c r="G10325" t="s">
        <v>33784</v>
      </c>
      <c r="H10325" t="s">
        <v>33785</v>
      </c>
    </row>
    <row r="10326" spans="1:8">
      <c r="A10326" t="n">
        <v>10329</v>
      </c>
      <c r="B10326" t="s">
        <v>8</v>
      </c>
      <c r="C10326" s="1" t="n">
        <v>39007.80554398148</v>
      </c>
      <c r="D10326" t="s">
        <v>33786</v>
      </c>
      <c r="E10326" t="s">
        <v>376</v>
      </c>
      <c r="F10326" t="s">
        <v>6543</v>
      </c>
      <c r="G10326" t="s">
        <v>33787</v>
      </c>
      <c r="H10326" t="s">
        <v>33788</v>
      </c>
    </row>
    <row r="10327" spans="1:8">
      <c r="A10327" t="n">
        <v>10330</v>
      </c>
      <c r="B10327" t="s">
        <v>8</v>
      </c>
      <c r="C10327" s="1" t="n">
        <v>42127.63252314815</v>
      </c>
      <c r="D10327" t="s">
        <v>33789</v>
      </c>
      <c r="E10327" t="s">
        <v>16685</v>
      </c>
      <c r="F10327" t="s">
        <v>25</v>
      </c>
      <c r="G10327" t="s">
        <v>33790</v>
      </c>
      <c r="H10327" t="s">
        <v>33791</v>
      </c>
    </row>
    <row r="10328" spans="1:8">
      <c r="A10328" t="n">
        <v>10331</v>
      </c>
      <c r="B10328" t="s">
        <v>8</v>
      </c>
      <c r="C10328" s="1" t="n">
        <v>42391.06097222222</v>
      </c>
      <c r="D10328" t="s">
        <v>33792</v>
      </c>
      <c r="E10328" t="s">
        <v>8747</v>
      </c>
      <c r="F10328" t="s">
        <v>651</v>
      </c>
      <c r="G10328" t="s">
        <v>33793</v>
      </c>
      <c r="H10328" t="s">
        <v>33794</v>
      </c>
    </row>
    <row r="10329" spans="1:8">
      <c r="A10329" t="n">
        <v>10332</v>
      </c>
      <c r="B10329" t="s">
        <v>1</v>
      </c>
      <c r="C10329" s="1" t="n">
        <v>42346.04046296296</v>
      </c>
      <c r="D10329" t="s">
        <v>33795</v>
      </c>
      <c r="E10329" t="s">
        <v>28587</v>
      </c>
      <c r="F10329" t="s">
        <v>7254</v>
      </c>
      <c r="G10329" t="s">
        <v>33796</v>
      </c>
      <c r="H10329" t="s">
        <v>33797</v>
      </c>
    </row>
    <row r="10330" spans="1:8">
      <c r="A10330" t="n">
        <v>10333</v>
      </c>
      <c r="B10330" t="s">
        <v>8</v>
      </c>
      <c r="C10330" s="1" t="n">
        <v>41315.62561342592</v>
      </c>
      <c r="D10330" t="s">
        <v>33798</v>
      </c>
      <c r="E10330" t="s">
        <v>10929</v>
      </c>
      <c r="F10330" t="s">
        <v>56</v>
      </c>
      <c r="G10330" t="s">
        <v>33799</v>
      </c>
      <c r="H10330" t="s">
        <v>33800</v>
      </c>
    </row>
    <row r="10331" spans="1:8">
      <c r="A10331" t="n">
        <v>10334</v>
      </c>
      <c r="B10331" t="s">
        <v>1</v>
      </c>
      <c r="C10331" s="1" t="n">
        <v>41484.66598379629</v>
      </c>
      <c r="D10331" t="s">
        <v>33801</v>
      </c>
      <c r="E10331" t="s">
        <v>161</v>
      </c>
      <c r="F10331" t="s">
        <v>56</v>
      </c>
      <c r="G10331" t="s">
        <v>33802</v>
      </c>
      <c r="H10331" t="s">
        <v>33803</v>
      </c>
    </row>
    <row r="10332" spans="1:8">
      <c r="A10332" t="n">
        <v>10335</v>
      </c>
      <c r="B10332" t="s">
        <v>8</v>
      </c>
      <c r="C10332" s="1" t="n">
        <v>41646.11152777778</v>
      </c>
      <c r="D10332" t="s">
        <v>33804</v>
      </c>
      <c r="E10332" t="s">
        <v>25</v>
      </c>
      <c r="F10332" t="s">
        <v>7306</v>
      </c>
      <c r="G10332" t="s">
        <v>6607</v>
      </c>
      <c r="H10332" t="s">
        <v>33805</v>
      </c>
    </row>
    <row r="10333" spans="1:8">
      <c r="A10333" t="n">
        <v>10336</v>
      </c>
      <c r="B10333" t="s">
        <v>1</v>
      </c>
      <c r="C10333" s="1" t="n">
        <v>42065.84778935185</v>
      </c>
      <c r="D10333" t="s">
        <v>33806</v>
      </c>
      <c r="E10333" t="s">
        <v>7313</v>
      </c>
      <c r="F10333" t="s">
        <v>25</v>
      </c>
      <c r="G10333" t="s"/>
      <c r="H10333" t="s">
        <v>33807</v>
      </c>
    </row>
    <row r="10334" spans="1:8">
      <c r="A10334" t="n">
        <v>10337</v>
      </c>
      <c r="B10334" t="s">
        <v>8</v>
      </c>
      <c r="C10334" s="1" t="n">
        <v>42135.63413194445</v>
      </c>
      <c r="D10334" t="s">
        <v>33808</v>
      </c>
      <c r="E10334" t="s">
        <v>25</v>
      </c>
      <c r="F10334" t="s">
        <v>9902</v>
      </c>
      <c r="G10334" t="s">
        <v>33809</v>
      </c>
      <c r="H10334" t="s">
        <v>33810</v>
      </c>
    </row>
    <row r="10335" spans="1:8">
      <c r="A10335" t="n">
        <v>10338</v>
      </c>
      <c r="B10335" t="s">
        <v>8</v>
      </c>
      <c r="C10335" s="1" t="n">
        <v>42277.93628472222</v>
      </c>
      <c r="D10335" t="s">
        <v>33811</v>
      </c>
      <c r="E10335" t="s">
        <v>8743</v>
      </c>
      <c r="F10335" t="s">
        <v>56</v>
      </c>
      <c r="G10335" t="s">
        <v>33812</v>
      </c>
      <c r="H10335" t="s">
        <v>33813</v>
      </c>
    </row>
    <row r="10336" spans="1:8">
      <c r="A10336" t="n">
        <v>10339</v>
      </c>
      <c r="B10336" t="s">
        <v>8</v>
      </c>
      <c r="C10336" s="1" t="n">
        <v>42114.77068287037</v>
      </c>
      <c r="D10336" t="s">
        <v>33814</v>
      </c>
      <c r="E10336" t="s">
        <v>1144</v>
      </c>
      <c r="F10336" t="s">
        <v>33815</v>
      </c>
      <c r="G10336" t="s">
        <v>33816</v>
      </c>
      <c r="H10336" t="s">
        <v>33817</v>
      </c>
    </row>
    <row r="10337" spans="1:8">
      <c r="A10337" t="n">
        <v>10340</v>
      </c>
      <c r="B10337" t="s">
        <v>1</v>
      </c>
      <c r="C10337" s="1" t="n">
        <v>42402.93832175926</v>
      </c>
      <c r="D10337" t="s">
        <v>33818</v>
      </c>
      <c r="E10337" t="s">
        <v>30</v>
      </c>
      <c r="F10337" t="s">
        <v>33819</v>
      </c>
      <c r="G10337" t="s">
        <v>33820</v>
      </c>
      <c r="H10337" t="s">
        <v>33821</v>
      </c>
    </row>
    <row r="10338" spans="1:8">
      <c r="A10338" t="n">
        <v>10341</v>
      </c>
      <c r="B10338" t="s">
        <v>8</v>
      </c>
      <c r="C10338" s="1" t="n">
        <v>39771.89342592593</v>
      </c>
      <c r="D10338" t="s">
        <v>33822</v>
      </c>
      <c r="E10338" t="s">
        <v>31536</v>
      </c>
      <c r="F10338" t="s">
        <v>387</v>
      </c>
      <c r="G10338" t="s">
        <v>33823</v>
      </c>
      <c r="H10338" t="s">
        <v>33824</v>
      </c>
    </row>
    <row r="10339" spans="1:8">
      <c r="A10339" t="n">
        <v>10342</v>
      </c>
      <c r="B10339" t="s">
        <v>8</v>
      </c>
      <c r="C10339" s="1" t="n">
        <v>39764.97462962963</v>
      </c>
      <c r="D10339" t="s">
        <v>33825</v>
      </c>
      <c r="E10339" t="s">
        <v>386</v>
      </c>
      <c r="F10339" t="s">
        <v>387</v>
      </c>
      <c r="G10339" t="s">
        <v>33826</v>
      </c>
      <c r="H10339" t="s">
        <v>33827</v>
      </c>
    </row>
    <row r="10340" spans="1:8">
      <c r="A10340" t="n">
        <v>10343</v>
      </c>
      <c r="B10340" t="s">
        <v>8</v>
      </c>
      <c r="C10340" s="1" t="n">
        <v>42143.72618055555</v>
      </c>
      <c r="D10340" t="s">
        <v>33828</v>
      </c>
      <c r="E10340" t="s">
        <v>25</v>
      </c>
      <c r="F10340" t="s">
        <v>33829</v>
      </c>
      <c r="G10340" t="s">
        <v>33830</v>
      </c>
      <c r="H10340" t="s">
        <v>33831</v>
      </c>
    </row>
    <row r="10341" spans="1:8">
      <c r="A10341" t="n">
        <v>10344</v>
      </c>
      <c r="B10341" t="s">
        <v>8</v>
      </c>
      <c r="C10341" s="1" t="n">
        <v>41850.82737268518</v>
      </c>
      <c r="D10341" t="s">
        <v>33832</v>
      </c>
      <c r="E10341" t="s">
        <v>319</v>
      </c>
      <c r="F10341" t="s">
        <v>25</v>
      </c>
      <c r="G10341" t="s">
        <v>33833</v>
      </c>
      <c r="H10341" t="s">
        <v>33834</v>
      </c>
    </row>
    <row r="10342" spans="1:8">
      <c r="A10342" t="n">
        <v>10345</v>
      </c>
      <c r="B10342" t="s">
        <v>8</v>
      </c>
      <c r="C10342" s="1" t="n">
        <v>42155.88881944444</v>
      </c>
      <c r="D10342" t="s">
        <v>33835</v>
      </c>
      <c r="E10342" t="s">
        <v>25</v>
      </c>
      <c r="F10342" t="s">
        <v>8247</v>
      </c>
      <c r="G10342" t="s">
        <v>28402</v>
      </c>
      <c r="H10342" t="s">
        <v>33836</v>
      </c>
    </row>
    <row r="10343" spans="1:8">
      <c r="A10343" t="n">
        <v>10346</v>
      </c>
      <c r="B10343" t="s">
        <v>8</v>
      </c>
      <c r="C10343" s="1" t="n">
        <v>42158.7103125</v>
      </c>
      <c r="D10343" t="s">
        <v>33837</v>
      </c>
      <c r="E10343" t="s">
        <v>8247</v>
      </c>
      <c r="F10343" t="s">
        <v>9281</v>
      </c>
      <c r="G10343" t="s">
        <v>33838</v>
      </c>
      <c r="H10343" t="s">
        <v>33839</v>
      </c>
    </row>
    <row r="10344" spans="1:8">
      <c r="A10344" t="n">
        <v>10347</v>
      </c>
      <c r="B10344" t="s">
        <v>8</v>
      </c>
      <c r="C10344" s="1" t="n">
        <v>39555.85582175926</v>
      </c>
      <c r="D10344" t="s">
        <v>33840</v>
      </c>
      <c r="E10344" t="s">
        <v>376</v>
      </c>
      <c r="F10344" t="s">
        <v>33841</v>
      </c>
      <c r="G10344" t="s">
        <v>33842</v>
      </c>
      <c r="H10344" t="s">
        <v>33843</v>
      </c>
    </row>
    <row r="10345" spans="1:8">
      <c r="A10345" t="n">
        <v>10348</v>
      </c>
      <c r="B10345" t="s">
        <v>1</v>
      </c>
      <c r="C10345" s="1" t="n">
        <v>42214.61987268519</v>
      </c>
      <c r="D10345" t="s">
        <v>33844</v>
      </c>
      <c r="E10345" t="s">
        <v>8406</v>
      </c>
      <c r="F10345" t="s">
        <v>33845</v>
      </c>
      <c r="G10345" t="s">
        <v>33846</v>
      </c>
      <c r="H10345" t="s">
        <v>33847</v>
      </c>
    </row>
    <row r="10346" spans="1:8">
      <c r="A10346" t="n">
        <v>10349</v>
      </c>
      <c r="B10346" t="s">
        <v>1</v>
      </c>
      <c r="C10346" s="1" t="n">
        <v>42192.8555324074</v>
      </c>
      <c r="D10346" t="s">
        <v>33848</v>
      </c>
      <c r="E10346" t="s">
        <v>2099</v>
      </c>
      <c r="F10346" t="s">
        <v>33849</v>
      </c>
      <c r="G10346" t="s">
        <v>33850</v>
      </c>
      <c r="H10346" t="s">
        <v>33851</v>
      </c>
    </row>
    <row r="10347" spans="1:8">
      <c r="A10347" t="n">
        <v>10350</v>
      </c>
      <c r="B10347" t="s">
        <v>8</v>
      </c>
      <c r="C10347" s="1" t="n">
        <v>41870.92870370371</v>
      </c>
      <c r="D10347" t="s">
        <v>33852</v>
      </c>
      <c r="E10347" t="s">
        <v>13158</v>
      </c>
      <c r="F10347" t="s">
        <v>52</v>
      </c>
      <c r="G10347" t="s">
        <v>33853</v>
      </c>
      <c r="H10347" t="s">
        <v>33854</v>
      </c>
    </row>
    <row r="10348" spans="1:8">
      <c r="A10348" t="n">
        <v>10351</v>
      </c>
      <c r="B10348" t="s">
        <v>8</v>
      </c>
      <c r="C10348" s="1" t="n">
        <v>41856.82223379629</v>
      </c>
      <c r="D10348" t="s">
        <v>33855</v>
      </c>
      <c r="E10348" t="s">
        <v>33856</v>
      </c>
      <c r="F10348" t="s">
        <v>52</v>
      </c>
      <c r="G10348" t="s">
        <v>33857</v>
      </c>
      <c r="H10348" t="s">
        <v>33858</v>
      </c>
    </row>
    <row r="10349" spans="1:8">
      <c r="A10349" t="n">
        <v>10352</v>
      </c>
      <c r="B10349" t="s">
        <v>8</v>
      </c>
      <c r="C10349" s="1" t="n">
        <v>42310.97550925926</v>
      </c>
      <c r="D10349" t="s">
        <v>33859</v>
      </c>
      <c r="E10349" t="s">
        <v>25</v>
      </c>
      <c r="F10349" t="s">
        <v>24</v>
      </c>
      <c r="G10349" t="s">
        <v>33860</v>
      </c>
      <c r="H10349" t="s">
        <v>33861</v>
      </c>
    </row>
    <row r="10350" spans="1:8">
      <c r="A10350" t="n">
        <v>10353</v>
      </c>
      <c r="B10350" t="s">
        <v>8</v>
      </c>
      <c r="C10350" s="1" t="n">
        <v>42100.89251157407</v>
      </c>
      <c r="D10350" t="s">
        <v>33862</v>
      </c>
      <c r="E10350" t="s">
        <v>262</v>
      </c>
      <c r="F10350" t="s">
        <v>297</v>
      </c>
      <c r="G10350" t="s">
        <v>33863</v>
      </c>
      <c r="H10350" t="s">
        <v>33864</v>
      </c>
    </row>
    <row r="10351" spans="1:8">
      <c r="A10351" t="n">
        <v>10354</v>
      </c>
      <c r="B10351" t="s">
        <v>8</v>
      </c>
      <c r="C10351" s="1" t="n">
        <v>42380.04571759259</v>
      </c>
      <c r="D10351" t="s">
        <v>33865</v>
      </c>
      <c r="E10351" t="s">
        <v>12330</v>
      </c>
      <c r="F10351" t="s">
        <v>555</v>
      </c>
      <c r="G10351" t="s">
        <v>33866</v>
      </c>
      <c r="H10351" t="s">
        <v>33867</v>
      </c>
    </row>
    <row r="10352" spans="1:8">
      <c r="A10352" t="n">
        <v>10355</v>
      </c>
      <c r="B10352" t="s">
        <v>1</v>
      </c>
      <c r="C10352" s="1" t="n">
        <v>41954.64769675926</v>
      </c>
      <c r="D10352" t="s">
        <v>33868</v>
      </c>
      <c r="E10352" t="s">
        <v>10401</v>
      </c>
      <c r="F10352" t="s">
        <v>1264</v>
      </c>
      <c r="G10352" t="s">
        <v>33869</v>
      </c>
      <c r="H10352" t="s">
        <v>33870</v>
      </c>
    </row>
    <row r="10353" spans="1:8">
      <c r="A10353" t="n">
        <v>10356</v>
      </c>
      <c r="B10353" t="s">
        <v>8</v>
      </c>
      <c r="C10353" s="1" t="n">
        <v>39762.0053587963</v>
      </c>
      <c r="D10353" t="s">
        <v>33871</v>
      </c>
      <c r="E10353" t="s">
        <v>1808</v>
      </c>
      <c r="F10353" t="s">
        <v>33872</v>
      </c>
      <c r="G10353" t="s">
        <v>33873</v>
      </c>
      <c r="H10353" t="s">
        <v>33874</v>
      </c>
    </row>
    <row r="10354" spans="1:8">
      <c r="A10354" t="n">
        <v>10357</v>
      </c>
      <c r="B10354" t="s">
        <v>1</v>
      </c>
      <c r="C10354" s="1" t="n">
        <v>42356.7640625</v>
      </c>
      <c r="D10354" t="s">
        <v>33875</v>
      </c>
      <c r="E10354" t="s">
        <v>8406</v>
      </c>
      <c r="F10354" t="s">
        <v>394</v>
      </c>
      <c r="G10354" t="s">
        <v>33876</v>
      </c>
      <c r="H10354" t="s">
        <v>33877</v>
      </c>
    </row>
    <row r="10355" spans="1:8">
      <c r="A10355" t="n">
        <v>10358</v>
      </c>
      <c r="B10355" t="s">
        <v>8</v>
      </c>
      <c r="C10355" s="1" t="n">
        <v>42358.83378472222</v>
      </c>
      <c r="D10355" t="s">
        <v>33878</v>
      </c>
      <c r="E10355" t="s">
        <v>1677</v>
      </c>
      <c r="F10355" t="s">
        <v>33879</v>
      </c>
      <c r="G10355" t="s">
        <v>33880</v>
      </c>
      <c r="H10355" t="s">
        <v>33881</v>
      </c>
    </row>
    <row r="10356" spans="1:8">
      <c r="A10356" t="n">
        <v>10359</v>
      </c>
      <c r="B10356" t="s">
        <v>8</v>
      </c>
      <c r="C10356" s="1" t="n">
        <v>42145.64491898148</v>
      </c>
      <c r="D10356" t="s">
        <v>33882</v>
      </c>
      <c r="E10356" t="s">
        <v>25</v>
      </c>
      <c r="F10356" t="s">
        <v>11679</v>
      </c>
      <c r="G10356" t="s">
        <v>11680</v>
      </c>
      <c r="H10356" t="s">
        <v>33883</v>
      </c>
    </row>
    <row r="10357" spans="1:8">
      <c r="A10357" t="n">
        <v>10360</v>
      </c>
      <c r="B10357" t="s">
        <v>8</v>
      </c>
      <c r="C10357" s="1" t="n">
        <v>42124.95569444444</v>
      </c>
      <c r="D10357" t="s">
        <v>33884</v>
      </c>
      <c r="E10357" t="s">
        <v>1186</v>
      </c>
      <c r="F10357" t="s">
        <v>3233</v>
      </c>
      <c r="G10357" t="s">
        <v>33885</v>
      </c>
      <c r="H10357" t="s">
        <v>33886</v>
      </c>
    </row>
    <row r="10358" spans="1:8">
      <c r="A10358" t="n">
        <v>10361</v>
      </c>
      <c r="B10358" t="s">
        <v>8</v>
      </c>
      <c r="C10358" s="1" t="n">
        <v>42050.97796296296</v>
      </c>
      <c r="D10358" t="s">
        <v>33887</v>
      </c>
      <c r="E10358" t="s">
        <v>33888</v>
      </c>
      <c r="F10358" t="s">
        <v>25</v>
      </c>
      <c r="G10358" t="s">
        <v>33889</v>
      </c>
      <c r="H10358" t="s">
        <v>33890</v>
      </c>
    </row>
    <row r="10359" spans="1:8">
      <c r="A10359" t="n">
        <v>10362</v>
      </c>
      <c r="B10359" t="s">
        <v>1</v>
      </c>
      <c r="C10359" s="1" t="n">
        <v>42211.91278935185</v>
      </c>
      <c r="D10359" t="s">
        <v>33891</v>
      </c>
      <c r="E10359" t="s">
        <v>24</v>
      </c>
      <c r="F10359" t="s">
        <v>25</v>
      </c>
      <c r="G10359" t="s">
        <v>33892</v>
      </c>
      <c r="H10359" t="s">
        <v>33893</v>
      </c>
    </row>
    <row r="10360" spans="1:8">
      <c r="A10360" t="n">
        <v>10363</v>
      </c>
      <c r="B10360" t="s">
        <v>8</v>
      </c>
      <c r="C10360" s="1" t="n">
        <v>42090.77534722222</v>
      </c>
      <c r="D10360" t="s">
        <v>33894</v>
      </c>
      <c r="E10360" t="s">
        <v>271</v>
      </c>
      <c r="F10360" t="s">
        <v>33895</v>
      </c>
      <c r="G10360" t="s">
        <v>14242</v>
      </c>
      <c r="H10360" t="s">
        <v>33896</v>
      </c>
    </row>
    <row r="10361" spans="1:8">
      <c r="A10361" t="n">
        <v>10364</v>
      </c>
      <c r="B10361" t="s">
        <v>8</v>
      </c>
      <c r="C10361" s="1" t="n">
        <v>42123.90938657407</v>
      </c>
      <c r="D10361" t="s">
        <v>33897</v>
      </c>
      <c r="E10361" t="s">
        <v>9633</v>
      </c>
      <c r="F10361" t="s">
        <v>33898</v>
      </c>
      <c r="G10361" t="s">
        <v>33899</v>
      </c>
      <c r="H10361" t="s">
        <v>33900</v>
      </c>
    </row>
    <row r="10362" spans="1:8">
      <c r="A10362" t="n">
        <v>10365</v>
      </c>
      <c r="B10362" t="s">
        <v>8</v>
      </c>
      <c r="C10362" s="1" t="n">
        <v>40339.89583333334</v>
      </c>
      <c r="D10362" t="s">
        <v>33901</v>
      </c>
      <c r="E10362" t="s">
        <v>2467</v>
      </c>
      <c r="F10362" t="s">
        <v>283</v>
      </c>
      <c r="G10362" t="s">
        <v>33902</v>
      </c>
      <c r="H10362" t="s">
        <v>33903</v>
      </c>
    </row>
    <row r="10363" spans="1:8">
      <c r="A10363" t="n">
        <v>10366</v>
      </c>
      <c r="B10363" t="s">
        <v>8</v>
      </c>
      <c r="C10363" s="1" t="n">
        <v>42169.00180555556</v>
      </c>
      <c r="D10363" t="s">
        <v>33904</v>
      </c>
      <c r="E10363" t="s">
        <v>651</v>
      </c>
      <c r="F10363" t="s">
        <v>33905</v>
      </c>
      <c r="G10363" t="s">
        <v>33906</v>
      </c>
      <c r="H10363" t="s">
        <v>33907</v>
      </c>
    </row>
    <row r="10364" spans="1:8">
      <c r="A10364" t="n">
        <v>10367</v>
      </c>
      <c r="B10364" t="s">
        <v>1</v>
      </c>
      <c r="C10364" s="1" t="n">
        <v>42051.73288194444</v>
      </c>
      <c r="D10364" t="s">
        <v>33908</v>
      </c>
      <c r="E10364" t="s">
        <v>7710</v>
      </c>
      <c r="F10364" t="s">
        <v>9281</v>
      </c>
      <c r="G10364" t="s">
        <v>33909</v>
      </c>
      <c r="H10364" t="s">
        <v>33910</v>
      </c>
    </row>
    <row r="10365" spans="1:8">
      <c r="A10365" t="n">
        <v>10368</v>
      </c>
      <c r="B10365" t="s">
        <v>1</v>
      </c>
      <c r="C10365" s="1" t="n">
        <v>42185.9168287037</v>
      </c>
      <c r="D10365" t="s">
        <v>33911</v>
      </c>
      <c r="E10365" t="s">
        <v>6554</v>
      </c>
      <c r="F10365" t="s">
        <v>30</v>
      </c>
      <c r="G10365" t="s">
        <v>11477</v>
      </c>
      <c r="H10365" t="s">
        <v>33912</v>
      </c>
    </row>
    <row r="10366" spans="1:8">
      <c r="A10366" t="n">
        <v>10369</v>
      </c>
      <c r="B10366" t="s">
        <v>1</v>
      </c>
      <c r="C10366" s="1" t="n">
        <v>42383.06546296296</v>
      </c>
      <c r="D10366" t="s">
        <v>33913</v>
      </c>
      <c r="E10366" t="s">
        <v>7608</v>
      </c>
      <c r="F10366" t="s">
        <v>25</v>
      </c>
      <c r="G10366" t="s">
        <v>33914</v>
      </c>
      <c r="H10366" t="s">
        <v>33915</v>
      </c>
    </row>
    <row r="10367" spans="1:8">
      <c r="A10367" t="n">
        <v>10370</v>
      </c>
      <c r="B10367" t="s">
        <v>8</v>
      </c>
      <c r="C10367" s="1" t="n">
        <v>42098.59884259259</v>
      </c>
      <c r="D10367" t="s">
        <v>33916</v>
      </c>
      <c r="E10367" t="s">
        <v>271</v>
      </c>
      <c r="F10367" t="s">
        <v>271</v>
      </c>
      <c r="G10367" t="s">
        <v>33917</v>
      </c>
      <c r="H10367" t="s">
        <v>33918</v>
      </c>
    </row>
    <row r="10368" spans="1:8">
      <c r="A10368" t="n">
        <v>10371</v>
      </c>
      <c r="B10368" t="s">
        <v>8</v>
      </c>
      <c r="C10368" s="1" t="n">
        <v>39753.80016203703</v>
      </c>
      <c r="D10368" t="s">
        <v>33919</v>
      </c>
      <c r="E10368" t="s">
        <v>1351</v>
      </c>
      <c r="F10368" t="s">
        <v>56</v>
      </c>
      <c r="G10368" t="s"/>
      <c r="H10368" t="s">
        <v>33920</v>
      </c>
    </row>
    <row r="10369" spans="1:8">
      <c r="A10369" t="n">
        <v>10372</v>
      </c>
      <c r="B10369" t="s">
        <v>8</v>
      </c>
      <c r="C10369" s="1" t="n">
        <v>42291.74141203704</v>
      </c>
      <c r="D10369" t="s">
        <v>33921</v>
      </c>
      <c r="E10369" t="s">
        <v>24</v>
      </c>
      <c r="F10369" t="s">
        <v>25</v>
      </c>
      <c r="G10369" t="s">
        <v>33922</v>
      </c>
      <c r="H10369" t="s">
        <v>33923</v>
      </c>
    </row>
    <row r="10370" spans="1:8">
      <c r="A10370" t="n">
        <v>10373</v>
      </c>
      <c r="B10370" t="s">
        <v>8</v>
      </c>
      <c r="C10370" s="1" t="n">
        <v>41885.8278125</v>
      </c>
      <c r="D10370" t="s">
        <v>33924</v>
      </c>
      <c r="E10370" t="s">
        <v>33925</v>
      </c>
      <c r="F10370" t="s">
        <v>555</v>
      </c>
      <c r="G10370">
        <f>?utf-8?Q?=F0=9F=93=9D_Sign_to_Stop_Citizens_United_=F0=9F=93=9D?=</f>
        <v/>
      </c>
      <c r="H10370" t="s">
        <v>33926</v>
      </c>
    </row>
    <row r="10371" spans="1:8">
      <c r="A10371" t="n">
        <v>10374</v>
      </c>
      <c r="B10371" t="s">
        <v>1</v>
      </c>
      <c r="C10371" s="1" t="n">
        <v>42187.07896990741</v>
      </c>
      <c r="D10371" t="s">
        <v>33927</v>
      </c>
      <c r="E10371" t="s">
        <v>7608</v>
      </c>
      <c r="F10371" t="s">
        <v>1731</v>
      </c>
      <c r="G10371" t="s">
        <v>8864</v>
      </c>
      <c r="H10371" t="s">
        <v>33928</v>
      </c>
    </row>
    <row r="10372" spans="1:8">
      <c r="A10372" t="n">
        <v>10375</v>
      </c>
      <c r="B10372" t="s">
        <v>8</v>
      </c>
      <c r="C10372" s="1" t="n">
        <v>41945.85518518519</v>
      </c>
      <c r="D10372" t="s">
        <v>33929</v>
      </c>
      <c r="E10372" t="s">
        <v>11114</v>
      </c>
      <c r="F10372" t="s">
        <v>25</v>
      </c>
      <c r="G10372" t="s">
        <v>33930</v>
      </c>
      <c r="H10372" t="s">
        <v>33931</v>
      </c>
    </row>
    <row r="10373" spans="1:8">
      <c r="A10373" t="n">
        <v>10376</v>
      </c>
      <c r="B10373" t="s">
        <v>8</v>
      </c>
      <c r="C10373" s="1" t="n">
        <v>42145.5659837963</v>
      </c>
      <c r="D10373" t="s">
        <v>33932</v>
      </c>
      <c r="E10373" t="s">
        <v>25</v>
      </c>
      <c r="F10373" t="s">
        <v>319</v>
      </c>
      <c r="G10373" t="s">
        <v>33933</v>
      </c>
      <c r="H10373" t="s">
        <v>33934</v>
      </c>
    </row>
    <row r="10374" spans="1:8">
      <c r="A10374" t="n">
        <v>10377</v>
      </c>
      <c r="B10374" t="s">
        <v>8</v>
      </c>
      <c r="C10374" s="1" t="n">
        <v>42269.69234953704</v>
      </c>
      <c r="D10374" t="s">
        <v>33935</v>
      </c>
      <c r="E10374" t="s">
        <v>7254</v>
      </c>
      <c r="F10374" t="s">
        <v>33936</v>
      </c>
      <c r="G10374" t="s">
        <v>33937</v>
      </c>
      <c r="H10374" t="s">
        <v>33938</v>
      </c>
    </row>
    <row r="10375" spans="1:8">
      <c r="A10375" t="n">
        <v>10378</v>
      </c>
      <c r="B10375" t="s">
        <v>8</v>
      </c>
      <c r="C10375" s="1" t="n">
        <v>42122.13487268519</v>
      </c>
      <c r="D10375" t="s">
        <v>33939</v>
      </c>
      <c r="E10375" t="s">
        <v>30</v>
      </c>
      <c r="F10375" t="s">
        <v>25</v>
      </c>
      <c r="G10375" t="s">
        <v>33940</v>
      </c>
      <c r="H10375" t="s">
        <v>33941</v>
      </c>
    </row>
    <row r="10376" spans="1:8">
      <c r="A10376" t="n">
        <v>10379</v>
      </c>
      <c r="B10376" t="s">
        <v>1</v>
      </c>
      <c r="C10376" s="1" t="n">
        <v>42425.94002314815</v>
      </c>
      <c r="D10376" t="s">
        <v>33942</v>
      </c>
      <c r="E10376" t="s">
        <v>24</v>
      </c>
      <c r="F10376" t="s">
        <v>25</v>
      </c>
      <c r="G10376" t="s">
        <v>33943</v>
      </c>
      <c r="H10376" t="s">
        <v>33944</v>
      </c>
    </row>
    <row r="10377" spans="1:8">
      <c r="A10377" t="n">
        <v>10380</v>
      </c>
      <c r="B10377" t="s">
        <v>8</v>
      </c>
      <c r="C10377" s="1" t="n">
        <v>42097.99486111111</v>
      </c>
      <c r="D10377" t="s">
        <v>33945</v>
      </c>
      <c r="E10377">
        <f>?Windows-1252?Q?Carlos_M=2E_V=E1zquez?= &lt;vazquez@law.georgetown.edu&gt;</f>
        <v/>
      </c>
      <c r="F10377" t="s">
        <v>33946</v>
      </c>
      <c r="G10377" t="s">
        <v>17735</v>
      </c>
      <c r="H10377" t="s">
        <v>33947</v>
      </c>
    </row>
    <row r="10378" spans="1:8">
      <c r="A10378" t="n">
        <v>10381</v>
      </c>
      <c r="B10378" t="s">
        <v>8</v>
      </c>
      <c r="C10378" s="1" t="n">
        <v>42197.67709490741</v>
      </c>
      <c r="D10378" t="s">
        <v>33948</v>
      </c>
      <c r="E10378" t="s">
        <v>1030</v>
      </c>
      <c r="F10378" t="s">
        <v>1031</v>
      </c>
      <c r="G10378" t="s">
        <v>33949</v>
      </c>
      <c r="H10378" t="s">
        <v>33950</v>
      </c>
    </row>
    <row r="10379" spans="1:8">
      <c r="A10379" t="n">
        <v>10382</v>
      </c>
      <c r="B10379" t="s">
        <v>1</v>
      </c>
      <c r="C10379" s="1" t="n">
        <v>42225.52541666666</v>
      </c>
      <c r="D10379" t="s">
        <v>33951</v>
      </c>
      <c r="E10379" t="s">
        <v>323</v>
      </c>
      <c r="F10379" t="s">
        <v>33952</v>
      </c>
      <c r="G10379" t="s">
        <v>17546</v>
      </c>
      <c r="H10379" t="s">
        <v>33953</v>
      </c>
    </row>
    <row r="10380" spans="1:8">
      <c r="A10380" t="n">
        <v>10383</v>
      </c>
      <c r="B10380" t="s">
        <v>8</v>
      </c>
      <c r="C10380" s="1" t="n">
        <v>42097.6184375</v>
      </c>
      <c r="D10380" t="s">
        <v>33954</v>
      </c>
      <c r="E10380" t="s">
        <v>10140</v>
      </c>
      <c r="F10380" t="s">
        <v>25</v>
      </c>
      <c r="G10380" t="s">
        <v>16697</v>
      </c>
      <c r="H10380" t="s">
        <v>33955</v>
      </c>
    </row>
    <row r="10381" spans="1:8">
      <c r="A10381" t="n">
        <v>10384</v>
      </c>
      <c r="B10381" t="s">
        <v>8</v>
      </c>
      <c r="C10381" s="1" t="n">
        <v>42219.69577546296</v>
      </c>
      <c r="D10381" t="s">
        <v>33956</v>
      </c>
      <c r="E10381" t="s">
        <v>6736</v>
      </c>
      <c r="F10381" t="s">
        <v>7938</v>
      </c>
      <c r="G10381" t="s">
        <v>33957</v>
      </c>
      <c r="H10381" t="s">
        <v>33958</v>
      </c>
    </row>
    <row r="10382" spans="1:8">
      <c r="A10382" t="n">
        <v>10385</v>
      </c>
      <c r="B10382" t="s">
        <v>8</v>
      </c>
      <c r="C10382" s="1" t="n">
        <v>42261.77331018518</v>
      </c>
      <c r="D10382" t="s">
        <v>33959</v>
      </c>
      <c r="E10382" t="s">
        <v>319</v>
      </c>
      <c r="F10382" t="s">
        <v>33960</v>
      </c>
      <c r="G10382" t="s">
        <v>33961</v>
      </c>
      <c r="H10382" t="s">
        <v>33962</v>
      </c>
    </row>
    <row r="10383" spans="1:8">
      <c r="A10383" t="n">
        <v>10386</v>
      </c>
      <c r="B10383" t="s">
        <v>8</v>
      </c>
      <c r="C10383" s="1" t="n">
        <v>42276.90325231481</v>
      </c>
      <c r="D10383" t="s">
        <v>33963</v>
      </c>
      <c r="E10383" t="s">
        <v>25</v>
      </c>
      <c r="F10383" t="s">
        <v>33964</v>
      </c>
      <c r="G10383" t="s">
        <v>33965</v>
      </c>
      <c r="H10383" t="s">
        <v>33966</v>
      </c>
    </row>
    <row r="10384" spans="1:8">
      <c r="A10384" t="n">
        <v>10387</v>
      </c>
      <c r="B10384" t="s">
        <v>8</v>
      </c>
      <c r="C10384" s="1" t="n">
        <v>41657.9796412037</v>
      </c>
      <c r="D10384" t="s">
        <v>33967</v>
      </c>
      <c r="E10384" t="s">
        <v>25957</v>
      </c>
      <c r="F10384" t="s">
        <v>25</v>
      </c>
      <c r="G10384" t="s">
        <v>25958</v>
      </c>
      <c r="H10384" t="s">
        <v>33968</v>
      </c>
    </row>
    <row r="10385" spans="1:8">
      <c r="A10385" t="n">
        <v>10388</v>
      </c>
      <c r="B10385" t="s">
        <v>1</v>
      </c>
      <c r="C10385" s="1" t="n">
        <v>42445.79041666666</v>
      </c>
      <c r="D10385" t="s">
        <v>33969</v>
      </c>
      <c r="E10385" t="s">
        <v>24432</v>
      </c>
      <c r="F10385" t="s">
        <v>9689</v>
      </c>
      <c r="G10385" t="s">
        <v>6501</v>
      </c>
      <c r="H10385" t="s">
        <v>33970</v>
      </c>
    </row>
    <row r="10386" spans="1:8">
      <c r="A10386" t="n">
        <v>10389</v>
      </c>
      <c r="B10386" t="s">
        <v>8</v>
      </c>
      <c r="C10386" s="1" t="n">
        <v>42089.58159722222</v>
      </c>
      <c r="D10386" t="s">
        <v>33971</v>
      </c>
      <c r="E10386" t="s">
        <v>25</v>
      </c>
      <c r="F10386" t="s">
        <v>33972</v>
      </c>
      <c r="G10386" t="s"/>
      <c r="H10386" t="s">
        <v>33973</v>
      </c>
    </row>
    <row r="10387" spans="1:8">
      <c r="A10387" t="n">
        <v>10390</v>
      </c>
      <c r="B10387" t="s">
        <v>8</v>
      </c>
      <c r="C10387" s="1" t="n">
        <v>42149.89582175926</v>
      </c>
      <c r="D10387" t="s">
        <v>33974</v>
      </c>
      <c r="E10387" t="s">
        <v>29474</v>
      </c>
      <c r="F10387" t="s">
        <v>4012</v>
      </c>
      <c r="G10387" t="s">
        <v>33975</v>
      </c>
      <c r="H10387" t="s">
        <v>33976</v>
      </c>
    </row>
    <row r="10388" spans="1:8">
      <c r="A10388" t="n">
        <v>10391</v>
      </c>
      <c r="B10388" t="s">
        <v>8</v>
      </c>
      <c r="C10388" s="1" t="n">
        <v>40921.7328587963</v>
      </c>
      <c r="D10388" t="s">
        <v>33977</v>
      </c>
      <c r="E10388" t="s">
        <v>33978</v>
      </c>
      <c r="F10388" t="s">
        <v>33979</v>
      </c>
      <c r="G10388" t="s">
        <v>33980</v>
      </c>
      <c r="H10388" t="s">
        <v>33981</v>
      </c>
    </row>
    <row r="10389" spans="1:8">
      <c r="A10389" t="n">
        <v>10392</v>
      </c>
      <c r="B10389" t="s">
        <v>8</v>
      </c>
      <c r="C10389" s="1" t="n">
        <v>42156.7734837963</v>
      </c>
      <c r="D10389" t="s">
        <v>33982</v>
      </c>
      <c r="E10389" t="s">
        <v>25</v>
      </c>
      <c r="F10389" t="s">
        <v>6554</v>
      </c>
      <c r="G10389" t="s">
        <v>5888</v>
      </c>
      <c r="H10389" t="s">
        <v>33983</v>
      </c>
    </row>
    <row r="10390" spans="1:8">
      <c r="A10390" t="n">
        <v>10393</v>
      </c>
      <c r="B10390" t="s">
        <v>8</v>
      </c>
      <c r="C10390" s="1" t="n">
        <v>41761.695625</v>
      </c>
      <c r="D10390" t="s">
        <v>33984</v>
      </c>
      <c r="E10390" t="s">
        <v>8532</v>
      </c>
      <c r="F10390" t="s">
        <v>25</v>
      </c>
      <c r="G10390" t="s">
        <v>33363</v>
      </c>
      <c r="H10390" t="s">
        <v>33985</v>
      </c>
    </row>
    <row r="10391" spans="1:8">
      <c r="A10391" t="n">
        <v>10394</v>
      </c>
      <c r="B10391" t="s">
        <v>8</v>
      </c>
      <c r="C10391" s="1" t="n">
        <v>39759.08400462963</v>
      </c>
      <c r="D10391" t="s">
        <v>33986</v>
      </c>
      <c r="E10391" t="s">
        <v>56</v>
      </c>
      <c r="F10391" t="s">
        <v>33987</v>
      </c>
      <c r="G10391" t="s">
        <v>33988</v>
      </c>
      <c r="H10391" t="s">
        <v>33989</v>
      </c>
    </row>
    <row r="10392" spans="1:8">
      <c r="A10392" t="n">
        <v>10395</v>
      </c>
      <c r="B10392" t="s">
        <v>8</v>
      </c>
      <c r="C10392" s="1" t="n">
        <v>41892.58461805555</v>
      </c>
      <c r="D10392" t="s">
        <v>33990</v>
      </c>
      <c r="E10392" t="s">
        <v>11114</v>
      </c>
      <c r="F10392" t="s">
        <v>25</v>
      </c>
      <c r="G10392" t="s">
        <v>33991</v>
      </c>
      <c r="H10392" t="s">
        <v>33992</v>
      </c>
    </row>
    <row r="10393" spans="1:8">
      <c r="A10393" t="n">
        <v>10396</v>
      </c>
      <c r="B10393" t="s">
        <v>8</v>
      </c>
      <c r="C10393" s="1" t="n">
        <v>41981.8471412037</v>
      </c>
      <c r="D10393" t="s">
        <v>33993</v>
      </c>
      <c r="E10393" t="s">
        <v>33994</v>
      </c>
      <c r="F10393" t="s">
        <v>6700</v>
      </c>
      <c r="G10393" t="s">
        <v>33995</v>
      </c>
      <c r="H10393" t="s">
        <v>33996</v>
      </c>
    </row>
    <row r="10394" spans="1:8">
      <c r="A10394" t="n">
        <v>10397</v>
      </c>
      <c r="B10394" t="s">
        <v>1</v>
      </c>
      <c r="C10394" s="1" t="n">
        <v>42202.75467592593</v>
      </c>
      <c r="D10394" t="s">
        <v>33997</v>
      </c>
      <c r="E10394" t="s">
        <v>146</v>
      </c>
      <c r="F10394" t="s">
        <v>33998</v>
      </c>
      <c r="G10394" t="s">
        <v>33999</v>
      </c>
      <c r="H10394" t="s">
        <v>34000</v>
      </c>
    </row>
    <row r="10395" spans="1:8">
      <c r="A10395" t="n">
        <v>10398</v>
      </c>
      <c r="B10395" t="s">
        <v>8</v>
      </c>
      <c r="C10395" s="1" t="n">
        <v>39776.61446759259</v>
      </c>
      <c r="D10395" t="s">
        <v>34001</v>
      </c>
      <c r="E10395" t="s">
        <v>5186</v>
      </c>
      <c r="F10395" t="s">
        <v>25</v>
      </c>
      <c r="G10395" t="s">
        <v>34002</v>
      </c>
      <c r="H10395" t="s">
        <v>34003</v>
      </c>
    </row>
    <row r="10396" spans="1:8">
      <c r="A10396" t="n">
        <v>10399</v>
      </c>
      <c r="B10396" t="s">
        <v>1</v>
      </c>
      <c r="C10396" s="1" t="n">
        <v>41898.625</v>
      </c>
      <c r="D10396" t="s">
        <v>34004</v>
      </c>
      <c r="E10396" t="s">
        <v>14670</v>
      </c>
      <c r="F10396" t="s">
        <v>6854</v>
      </c>
      <c r="G10396" t="s">
        <v>34005</v>
      </c>
      <c r="H10396" t="s">
        <v>34006</v>
      </c>
    </row>
    <row r="10397" spans="1:8">
      <c r="A10397" t="n">
        <v>10400</v>
      </c>
      <c r="B10397" t="s">
        <v>1</v>
      </c>
      <c r="C10397" s="1" t="n">
        <v>42100.83539351852</v>
      </c>
      <c r="D10397" t="s">
        <v>34007</v>
      </c>
      <c r="E10397" t="s">
        <v>6203</v>
      </c>
      <c r="F10397" t="s">
        <v>29867</v>
      </c>
      <c r="G10397" t="s">
        <v>23875</v>
      </c>
      <c r="H10397" t="s">
        <v>34008</v>
      </c>
    </row>
    <row r="10398" spans="1:8">
      <c r="A10398" t="n">
        <v>10401</v>
      </c>
      <c r="B10398" t="s">
        <v>1</v>
      </c>
      <c r="C10398" s="1" t="n">
        <v>42301.72459490741</v>
      </c>
      <c r="D10398" t="s">
        <v>34009</v>
      </c>
      <c r="E10398" t="s">
        <v>348</v>
      </c>
      <c r="F10398" t="s">
        <v>146</v>
      </c>
      <c r="G10398" t="s">
        <v>34010</v>
      </c>
      <c r="H10398" t="s">
        <v>34011</v>
      </c>
    </row>
    <row r="10399" spans="1:8">
      <c r="A10399" t="n">
        <v>10402</v>
      </c>
      <c r="B10399" t="s">
        <v>1</v>
      </c>
      <c r="C10399" s="1" t="n">
        <v>42152.96771990741</v>
      </c>
      <c r="D10399" t="s">
        <v>34012</v>
      </c>
      <c r="E10399" t="s">
        <v>132</v>
      </c>
      <c r="F10399" t="s">
        <v>34013</v>
      </c>
      <c r="G10399">
        <f>?UTF-8?Q?Fwd=3A_National_Journal=3A_Hillary_Clinton=E2=80=99s_Mend=2DIt=2DD?=
	=?UTF-8?Q?on=E2=80=99t=2DEnd=2DIt_Take_On_The_Ethanol_Mandate?=</f>
        <v/>
      </c>
      <c r="H10399" t="s">
        <v>34014</v>
      </c>
    </row>
    <row r="10400" spans="1:8">
      <c r="A10400" t="n">
        <v>10403</v>
      </c>
      <c r="B10400" t="s">
        <v>8</v>
      </c>
      <c r="C10400" s="1" t="n">
        <v>39483.72269675926</v>
      </c>
      <c r="D10400" t="s">
        <v>34015</v>
      </c>
      <c r="E10400" t="s">
        <v>10514</v>
      </c>
      <c r="F10400" t="s">
        <v>34016</v>
      </c>
      <c r="G10400" t="s">
        <v>23444</v>
      </c>
      <c r="H10400" t="s">
        <v>34017</v>
      </c>
    </row>
    <row r="10401" spans="1:8">
      <c r="A10401" t="n">
        <v>10404</v>
      </c>
      <c r="B10401" t="s">
        <v>8</v>
      </c>
      <c r="C10401" s="1" t="n">
        <v>39770.67856481481</v>
      </c>
      <c r="D10401" t="s">
        <v>34018</v>
      </c>
      <c r="E10401" t="s">
        <v>1721</v>
      </c>
      <c r="G10401">
        <f>?big5?B?Rnc6IKRIqOykpKZ+Li4uLqzbqr6s27Gk?=</f>
        <v/>
      </c>
      <c r="H10401" t="s">
        <v>34019</v>
      </c>
    </row>
    <row r="10402" spans="1:8">
      <c r="A10402" t="n">
        <v>10405</v>
      </c>
      <c r="B10402" t="s">
        <v>8</v>
      </c>
      <c r="C10402" s="1" t="n">
        <v>41695.09415509259</v>
      </c>
      <c r="D10402" t="s">
        <v>34020</v>
      </c>
      <c r="E10402" t="s">
        <v>6547</v>
      </c>
      <c r="F10402" t="s">
        <v>6988</v>
      </c>
      <c r="G10402" t="s">
        <v>14918</v>
      </c>
      <c r="H10402" t="s">
        <v>34021</v>
      </c>
    </row>
    <row r="10403" spans="1:8">
      <c r="A10403" t="n">
        <v>10406</v>
      </c>
      <c r="B10403" t="s">
        <v>8</v>
      </c>
      <c r="C10403" s="1" t="n">
        <v>41892.03607638889</v>
      </c>
      <c r="D10403" t="s">
        <v>34022</v>
      </c>
      <c r="E10403" t="s">
        <v>11952</v>
      </c>
      <c r="F10403" t="s">
        <v>52</v>
      </c>
      <c r="G10403" t="s">
        <v>34023</v>
      </c>
      <c r="H10403" t="s">
        <v>34024</v>
      </c>
    </row>
    <row r="10404" spans="1:8">
      <c r="A10404" t="n">
        <v>10407</v>
      </c>
      <c r="B10404" t="s">
        <v>8</v>
      </c>
      <c r="C10404" s="1" t="n">
        <v>41933.13225694445</v>
      </c>
      <c r="D10404" t="s">
        <v>34025</v>
      </c>
      <c r="E10404" t="s">
        <v>22688</v>
      </c>
      <c r="F10404" t="s">
        <v>555</v>
      </c>
      <c r="G10404" t="s">
        <v>34026</v>
      </c>
      <c r="H10404" t="s">
        <v>34027</v>
      </c>
    </row>
    <row r="10405" spans="1:8">
      <c r="A10405" t="n">
        <v>10408</v>
      </c>
      <c r="B10405" t="s">
        <v>8</v>
      </c>
      <c r="C10405" s="1" t="n">
        <v>42374.93912037037</v>
      </c>
      <c r="D10405" t="s">
        <v>34028</v>
      </c>
      <c r="E10405" t="s">
        <v>34029</v>
      </c>
      <c r="F10405" t="s">
        <v>34030</v>
      </c>
      <c r="G10405" t="s">
        <v>34031</v>
      </c>
      <c r="H10405" t="s">
        <v>34032</v>
      </c>
    </row>
    <row r="10406" spans="1:8">
      <c r="A10406" t="n">
        <v>10409</v>
      </c>
      <c r="B10406" t="s">
        <v>1</v>
      </c>
      <c r="C10406" s="1" t="n">
        <v>42106.12519675926</v>
      </c>
      <c r="D10406" t="s">
        <v>34033</v>
      </c>
      <c r="E10406" t="s">
        <v>1144</v>
      </c>
      <c r="F10406" t="s">
        <v>29</v>
      </c>
      <c r="G10406" t="s">
        <v>34034</v>
      </c>
      <c r="H10406" t="s">
        <v>34035</v>
      </c>
    </row>
    <row r="10407" spans="1:8">
      <c r="A10407" t="n">
        <v>10410</v>
      </c>
      <c r="B10407" t="s">
        <v>8</v>
      </c>
      <c r="C10407" s="1" t="n">
        <v>42319.81434027778</v>
      </c>
      <c r="D10407" t="s">
        <v>34036</v>
      </c>
      <c r="E10407" t="s">
        <v>931</v>
      </c>
      <c r="F10407" t="s">
        <v>931</v>
      </c>
      <c r="G10407" t="s">
        <v>34037</v>
      </c>
      <c r="H10407" t="s">
        <v>34038</v>
      </c>
    </row>
    <row r="10408" spans="1:8">
      <c r="A10408" t="n">
        <v>10411</v>
      </c>
      <c r="B10408" t="s">
        <v>8</v>
      </c>
      <c r="C10408" s="1" t="n">
        <v>41628.80585648148</v>
      </c>
      <c r="D10408" t="s">
        <v>34039</v>
      </c>
      <c r="E10408" t="s">
        <v>16422</v>
      </c>
      <c r="F10408" t="s">
        <v>25</v>
      </c>
      <c r="G10408" t="s">
        <v>34040</v>
      </c>
      <c r="H10408" t="s">
        <v>34041</v>
      </c>
    </row>
    <row r="10409" spans="1:8">
      <c r="A10409" t="n">
        <v>10412</v>
      </c>
      <c r="B10409" t="s">
        <v>8</v>
      </c>
      <c r="C10409" s="1" t="n">
        <v>42380.93556712963</v>
      </c>
      <c r="D10409" t="s">
        <v>34042</v>
      </c>
      <c r="E10409" t="s">
        <v>2212</v>
      </c>
      <c r="F10409" t="s">
        <v>132</v>
      </c>
      <c r="G10409" t="s">
        <v>34043</v>
      </c>
      <c r="H10409" t="s">
        <v>34044</v>
      </c>
    </row>
    <row r="10410" spans="1:8">
      <c r="A10410" t="n">
        <v>10413</v>
      </c>
      <c r="B10410" t="s">
        <v>8</v>
      </c>
      <c r="C10410" s="1" t="n">
        <v>40857.63706018519</v>
      </c>
      <c r="D10410" t="s">
        <v>34045</v>
      </c>
      <c r="E10410" t="s">
        <v>4576</v>
      </c>
      <c r="F10410" t="s">
        <v>34046</v>
      </c>
      <c r="G10410" t="s">
        <v>13104</v>
      </c>
      <c r="H10410" t="s">
        <v>34047</v>
      </c>
    </row>
    <row r="10411" spans="1:8">
      <c r="A10411" t="n">
        <v>10414</v>
      </c>
      <c r="B10411" t="s">
        <v>1</v>
      </c>
      <c r="C10411" s="1" t="n">
        <v>42159.64027777778</v>
      </c>
      <c r="D10411" t="s">
        <v>34048</v>
      </c>
      <c r="E10411" t="s">
        <v>9560</v>
      </c>
      <c r="F10411" t="s">
        <v>25</v>
      </c>
      <c r="G10411" t="s">
        <v>15951</v>
      </c>
      <c r="H10411" t="s">
        <v>34049</v>
      </c>
    </row>
    <row r="10412" spans="1:8">
      <c r="A10412" t="n">
        <v>10415</v>
      </c>
      <c r="B10412" t="s">
        <v>8</v>
      </c>
      <c r="C10412" s="1" t="n">
        <v>40437.65273148148</v>
      </c>
      <c r="D10412" t="s">
        <v>34050</v>
      </c>
      <c r="E10412" t="s">
        <v>34051</v>
      </c>
      <c r="F10412" t="s">
        <v>56</v>
      </c>
      <c r="G10412" t="s">
        <v>34052</v>
      </c>
      <c r="H10412" t="s">
        <v>34053</v>
      </c>
    </row>
    <row r="10413" spans="1:8">
      <c r="A10413" t="n">
        <v>10416</v>
      </c>
      <c r="B10413" t="s">
        <v>8</v>
      </c>
      <c r="C10413" s="1" t="n">
        <v>42254.53041666667</v>
      </c>
      <c r="D10413" t="s">
        <v>34054</v>
      </c>
      <c r="E10413" t="s">
        <v>7442</v>
      </c>
      <c r="F10413" t="s">
        <v>34055</v>
      </c>
      <c r="G10413" t="s">
        <v>34056</v>
      </c>
      <c r="H10413" t="s">
        <v>34057</v>
      </c>
    </row>
    <row r="10414" spans="1:8">
      <c r="A10414" t="n">
        <v>10417</v>
      </c>
      <c r="B10414" t="s">
        <v>1</v>
      </c>
      <c r="C10414" s="1" t="n">
        <v>42100.76662037037</v>
      </c>
      <c r="D10414" t="s">
        <v>34058</v>
      </c>
      <c r="E10414" t="s">
        <v>2099</v>
      </c>
      <c r="F10414" t="s">
        <v>25</v>
      </c>
      <c r="G10414" t="s">
        <v>34059</v>
      </c>
      <c r="H10414" t="s">
        <v>34060</v>
      </c>
    </row>
    <row r="10415" spans="1:8">
      <c r="A10415" t="n">
        <v>10418</v>
      </c>
      <c r="B10415" t="s">
        <v>8</v>
      </c>
      <c r="C10415" s="1" t="n">
        <v>42384.92357638889</v>
      </c>
      <c r="D10415" t="s">
        <v>34061</v>
      </c>
      <c r="E10415" t="s">
        <v>7881</v>
      </c>
      <c r="F10415" t="s">
        <v>25</v>
      </c>
      <c r="G10415" t="s">
        <v>7882</v>
      </c>
      <c r="H10415" t="s">
        <v>34062</v>
      </c>
    </row>
    <row r="10416" spans="1:8">
      <c r="A10416" t="n">
        <v>10419</v>
      </c>
      <c r="B10416" t="s">
        <v>1</v>
      </c>
      <c r="C10416" s="1" t="n">
        <v>42261.8500462963</v>
      </c>
      <c r="D10416" t="s">
        <v>34063</v>
      </c>
      <c r="E10416" t="s">
        <v>20199</v>
      </c>
      <c r="F10416" t="s">
        <v>3168</v>
      </c>
      <c r="G10416" t="s">
        <v>34064</v>
      </c>
      <c r="H10416" t="s">
        <v>34065</v>
      </c>
    </row>
    <row r="10417" spans="1:8">
      <c r="A10417" t="n">
        <v>10420</v>
      </c>
      <c r="B10417" t="s">
        <v>8</v>
      </c>
      <c r="C10417" s="1" t="n">
        <v>42323.25100694445</v>
      </c>
      <c r="D10417" t="s">
        <v>34066</v>
      </c>
      <c r="E10417" t="s">
        <v>132</v>
      </c>
      <c r="F10417" t="s">
        <v>21620</v>
      </c>
      <c r="G10417" t="s">
        <v>34067</v>
      </c>
      <c r="H10417" t="s">
        <v>34068</v>
      </c>
    </row>
    <row r="10418" spans="1:8">
      <c r="A10418" t="n">
        <v>10421</v>
      </c>
      <c r="B10418" t="s">
        <v>8</v>
      </c>
      <c r="C10418" s="1" t="n">
        <v>42207.82238425926</v>
      </c>
      <c r="D10418" t="s">
        <v>34069</v>
      </c>
      <c r="E10418" t="s">
        <v>11679</v>
      </c>
      <c r="F10418" t="s">
        <v>25</v>
      </c>
      <c r="G10418" t="s">
        <v>4334</v>
      </c>
      <c r="H10418" t="s">
        <v>34070</v>
      </c>
    </row>
    <row r="10419" spans="1:8">
      <c r="A10419" t="n">
        <v>10422</v>
      </c>
      <c r="B10419" t="s">
        <v>8</v>
      </c>
      <c r="C10419" s="1" t="n">
        <v>39772.78057870371</v>
      </c>
      <c r="D10419" t="s">
        <v>34071</v>
      </c>
      <c r="E10419" t="s">
        <v>9155</v>
      </c>
      <c r="F10419" t="s">
        <v>34072</v>
      </c>
      <c r="G10419" t="s">
        <v>34073</v>
      </c>
      <c r="H10419" t="s">
        <v>34074</v>
      </c>
    </row>
    <row r="10420" spans="1:8">
      <c r="A10420" t="n">
        <v>10423</v>
      </c>
      <c r="B10420" t="s">
        <v>1</v>
      </c>
      <c r="C10420" s="1" t="n">
        <v>42208.73695601852</v>
      </c>
      <c r="D10420" t="s">
        <v>34075</v>
      </c>
      <c r="E10420" t="s">
        <v>145</v>
      </c>
      <c r="F10420" t="s">
        <v>34076</v>
      </c>
      <c r="G10420" t="s">
        <v>34077</v>
      </c>
      <c r="H10420" t="s">
        <v>34078</v>
      </c>
    </row>
    <row r="10421" spans="1:8">
      <c r="A10421" t="n">
        <v>10424</v>
      </c>
      <c r="B10421" t="s">
        <v>1</v>
      </c>
      <c r="C10421" s="1" t="n">
        <v>41949.48547453704</v>
      </c>
      <c r="D10421" t="s">
        <v>34079</v>
      </c>
      <c r="E10421" t="s">
        <v>6529</v>
      </c>
      <c r="F10421" t="s">
        <v>6203</v>
      </c>
      <c r="G10421" t="s">
        <v>34080</v>
      </c>
      <c r="H10421" t="s">
        <v>34081</v>
      </c>
    </row>
    <row r="10422" spans="1:8">
      <c r="A10422" t="n">
        <v>10425</v>
      </c>
      <c r="B10422" t="s">
        <v>8</v>
      </c>
      <c r="C10422" s="1" t="n">
        <v>39762.95597222223</v>
      </c>
      <c r="D10422" t="s">
        <v>34082</v>
      </c>
      <c r="E10422" t="s">
        <v>13941</v>
      </c>
      <c r="F10422" t="s">
        <v>34083</v>
      </c>
      <c r="G10422" t="s">
        <v>34084</v>
      </c>
      <c r="H10422" t="s">
        <v>34085</v>
      </c>
    </row>
    <row r="10423" spans="1:8">
      <c r="A10423" t="n">
        <v>10426</v>
      </c>
      <c r="B10423" t="s">
        <v>8</v>
      </c>
      <c r="C10423" s="1" t="n">
        <v>42348.77986111111</v>
      </c>
      <c r="D10423" t="s">
        <v>34086</v>
      </c>
      <c r="E10423" t="s">
        <v>25</v>
      </c>
      <c r="F10423" t="s">
        <v>21424</v>
      </c>
      <c r="G10423" t="s">
        <v>10678</v>
      </c>
      <c r="H10423" t="s">
        <v>34087</v>
      </c>
    </row>
    <row r="10424" spans="1:8">
      <c r="A10424" t="n">
        <v>10427</v>
      </c>
      <c r="B10424" t="s">
        <v>8</v>
      </c>
      <c r="C10424" s="1" t="n">
        <v>39784.0528587963</v>
      </c>
      <c r="D10424" t="s">
        <v>34088</v>
      </c>
      <c r="E10424" t="s">
        <v>13107</v>
      </c>
      <c r="G10424" t="s">
        <v>34089</v>
      </c>
      <c r="H10424" t="s">
        <v>34090</v>
      </c>
    </row>
    <row r="10425" spans="1:8">
      <c r="A10425" t="n">
        <v>10428</v>
      </c>
      <c r="B10425" t="s">
        <v>8</v>
      </c>
      <c r="C10425" s="1" t="n">
        <v>39759.96428240741</v>
      </c>
      <c r="D10425" t="s">
        <v>34091</v>
      </c>
      <c r="E10425" t="s">
        <v>56</v>
      </c>
      <c r="F10425" t="s">
        <v>34092</v>
      </c>
      <c r="G10425" t="s">
        <v>34093</v>
      </c>
      <c r="H10425" t="s">
        <v>34094</v>
      </c>
    </row>
    <row r="10426" spans="1:8">
      <c r="A10426" t="n">
        <v>10429</v>
      </c>
      <c r="B10426" t="s">
        <v>8</v>
      </c>
      <c r="C10426" s="1" t="n">
        <v>42143.89582175926</v>
      </c>
      <c r="D10426" t="s">
        <v>34095</v>
      </c>
      <c r="E10426" t="s">
        <v>34096</v>
      </c>
      <c r="F10426" t="s">
        <v>1264</v>
      </c>
      <c r="G10426" t="s">
        <v>34097</v>
      </c>
      <c r="H10426" t="s">
        <v>34098</v>
      </c>
    </row>
    <row r="10427" spans="1:8">
      <c r="A10427" t="n">
        <v>10430</v>
      </c>
      <c r="B10427" t="s">
        <v>8</v>
      </c>
      <c r="C10427" s="1" t="n">
        <v>39828.91361111111</v>
      </c>
      <c r="D10427" t="s">
        <v>34099</v>
      </c>
      <c r="E10427" t="s">
        <v>9243</v>
      </c>
      <c r="F10427" t="s">
        <v>20</v>
      </c>
      <c r="G10427" t="s">
        <v>34100</v>
      </c>
      <c r="H10427" t="s">
        <v>34101</v>
      </c>
    </row>
    <row r="10428" spans="1:8">
      <c r="A10428" t="n">
        <v>10431</v>
      </c>
      <c r="B10428" t="s">
        <v>8</v>
      </c>
      <c r="C10428" s="1" t="n">
        <v>39760.00829861111</v>
      </c>
      <c r="D10428" t="s">
        <v>34102</v>
      </c>
      <c r="E10428" t="s">
        <v>56</v>
      </c>
      <c r="F10428" t="s">
        <v>56</v>
      </c>
      <c r="G10428" t="s">
        <v>34103</v>
      </c>
      <c r="H10428" t="s">
        <v>34104</v>
      </c>
    </row>
    <row r="10429" spans="1:8">
      <c r="A10429" t="n">
        <v>10432</v>
      </c>
      <c r="B10429" t="s">
        <v>1</v>
      </c>
      <c r="C10429" s="1" t="n">
        <v>42142.82069444445</v>
      </c>
      <c r="D10429" t="s">
        <v>34105</v>
      </c>
      <c r="E10429" t="s">
        <v>6747</v>
      </c>
      <c r="F10429" t="s">
        <v>29</v>
      </c>
      <c r="G10429" t="s">
        <v>34106</v>
      </c>
      <c r="H10429" t="s">
        <v>34107</v>
      </c>
    </row>
    <row r="10430" spans="1:8">
      <c r="A10430" t="n">
        <v>10433</v>
      </c>
      <c r="B10430" t="s">
        <v>8</v>
      </c>
      <c r="C10430" s="1" t="n">
        <v>41953.88234953704</v>
      </c>
      <c r="D10430" t="s">
        <v>34108</v>
      </c>
      <c r="E10430" t="s">
        <v>34109</v>
      </c>
      <c r="F10430" t="s">
        <v>6700</v>
      </c>
      <c r="G10430" t="s">
        <v>34110</v>
      </c>
      <c r="H10430" t="s">
        <v>34111</v>
      </c>
    </row>
    <row r="10431" spans="1:8">
      <c r="A10431" t="n">
        <v>10434</v>
      </c>
      <c r="B10431" t="s">
        <v>8</v>
      </c>
      <c r="C10431" s="1" t="n">
        <v>42151.6917824074</v>
      </c>
      <c r="D10431" t="s">
        <v>34112</v>
      </c>
      <c r="E10431" t="s">
        <v>20116</v>
      </c>
      <c r="F10431" t="s">
        <v>11396</v>
      </c>
      <c r="G10431" t="s">
        <v>34113</v>
      </c>
      <c r="H10431" t="s">
        <v>34114</v>
      </c>
    </row>
    <row r="10432" spans="1:8">
      <c r="A10432" t="n">
        <v>10435</v>
      </c>
      <c r="B10432" t="s">
        <v>8</v>
      </c>
      <c r="C10432" s="1" t="n">
        <v>42131.8749537037</v>
      </c>
      <c r="D10432" t="s">
        <v>34115</v>
      </c>
      <c r="E10432" t="s">
        <v>24</v>
      </c>
      <c r="F10432" t="s">
        <v>25</v>
      </c>
      <c r="G10432" t="s">
        <v>23616</v>
      </c>
      <c r="H10432" t="s">
        <v>34116</v>
      </c>
    </row>
    <row r="10433" spans="1:8">
      <c r="A10433" t="n">
        <v>10436</v>
      </c>
      <c r="B10433" t="s">
        <v>1</v>
      </c>
      <c r="C10433" s="1" t="n">
        <v>42212.10288194445</v>
      </c>
      <c r="D10433" t="s">
        <v>34117</v>
      </c>
      <c r="E10433" t="s">
        <v>7186</v>
      </c>
      <c r="F10433" t="s">
        <v>34118</v>
      </c>
      <c r="G10433" t="s">
        <v>34119</v>
      </c>
      <c r="H10433" t="s">
        <v>34120</v>
      </c>
    </row>
    <row r="10434" spans="1:8">
      <c r="A10434" t="n">
        <v>10437</v>
      </c>
      <c r="B10434" t="s">
        <v>8</v>
      </c>
      <c r="C10434" s="1" t="n">
        <v>42348.02724537037</v>
      </c>
      <c r="D10434" t="s">
        <v>34121</v>
      </c>
      <c r="E10434" t="s">
        <v>25</v>
      </c>
      <c r="F10434" t="s">
        <v>348</v>
      </c>
      <c r="G10434" t="s">
        <v>27082</v>
      </c>
      <c r="H10434" t="s">
        <v>34122</v>
      </c>
    </row>
    <row r="10435" spans="1:8">
      <c r="A10435" t="n">
        <v>10438</v>
      </c>
      <c r="B10435" t="s">
        <v>1</v>
      </c>
      <c r="C10435" s="1" t="n">
        <v>42188.65679398148</v>
      </c>
      <c r="D10435" t="s">
        <v>34123</v>
      </c>
      <c r="E10435" t="s">
        <v>984</v>
      </c>
      <c r="F10435" t="s">
        <v>6747</v>
      </c>
      <c r="G10435" t="s">
        <v>12334</v>
      </c>
      <c r="H10435" t="s">
        <v>34124</v>
      </c>
    </row>
    <row r="10436" spans="1:8">
      <c r="A10436" t="n">
        <v>10439</v>
      </c>
      <c r="B10436" t="s">
        <v>1</v>
      </c>
      <c r="C10436" s="1" t="n">
        <v>42188.71805555555</v>
      </c>
      <c r="D10436" t="s">
        <v>34125</v>
      </c>
      <c r="E10436" t="s">
        <v>6554</v>
      </c>
      <c r="F10436" t="s">
        <v>7722</v>
      </c>
      <c r="G10436" t="s">
        <v>12334</v>
      </c>
      <c r="H10436" t="s">
        <v>34126</v>
      </c>
    </row>
    <row r="10437" spans="1:8">
      <c r="A10437" t="n">
        <v>10440</v>
      </c>
      <c r="B10437" t="s">
        <v>1</v>
      </c>
      <c r="C10437" s="1" t="n">
        <v>42435.99053240741</v>
      </c>
      <c r="D10437" t="s">
        <v>34127</v>
      </c>
      <c r="E10437" t="s">
        <v>145</v>
      </c>
      <c r="F10437" t="s">
        <v>18477</v>
      </c>
      <c r="G10437" t="s">
        <v>34128</v>
      </c>
      <c r="H10437" t="s">
        <v>34129</v>
      </c>
    </row>
    <row r="10438" spans="1:8">
      <c r="A10438" t="n">
        <v>10441</v>
      </c>
      <c r="B10438" t="s">
        <v>8</v>
      </c>
      <c r="C10438" s="1" t="n">
        <v>42439.75855324074</v>
      </c>
      <c r="D10438" t="s">
        <v>34130</v>
      </c>
      <c r="E10438" t="s">
        <v>140</v>
      </c>
      <c r="F10438" t="s">
        <v>274</v>
      </c>
      <c r="G10438" t="s">
        <v>34131</v>
      </c>
      <c r="H10438" t="s">
        <v>34132</v>
      </c>
    </row>
    <row r="10439" spans="1:8">
      <c r="A10439" t="n">
        <v>10442</v>
      </c>
      <c r="B10439" t="s">
        <v>8</v>
      </c>
      <c r="C10439" s="1" t="n">
        <v>42252.73319444444</v>
      </c>
      <c r="D10439" t="s">
        <v>34133</v>
      </c>
      <c r="E10439" t="s">
        <v>34134</v>
      </c>
      <c r="F10439" t="s">
        <v>1264</v>
      </c>
      <c r="G10439" t="s">
        <v>34135</v>
      </c>
      <c r="H10439" t="s">
        <v>34136</v>
      </c>
    </row>
    <row r="10440" spans="1:8">
      <c r="A10440" t="n">
        <v>10443</v>
      </c>
      <c r="B10440" t="s">
        <v>8</v>
      </c>
      <c r="C10440" s="1" t="n">
        <v>42422.77443287037</v>
      </c>
      <c r="D10440" t="s">
        <v>34137</v>
      </c>
      <c r="E10440" t="s">
        <v>34138</v>
      </c>
      <c r="F10440" t="s">
        <v>7215</v>
      </c>
      <c r="G10440" t="s">
        <v>34139</v>
      </c>
      <c r="H10440" t="s">
        <v>34140</v>
      </c>
    </row>
    <row r="10441" spans="1:8">
      <c r="A10441" t="n">
        <v>10444</v>
      </c>
      <c r="B10441" t="s">
        <v>8</v>
      </c>
      <c r="C10441" s="1" t="n">
        <v>42339.89461805556</v>
      </c>
      <c r="D10441" t="s">
        <v>34141</v>
      </c>
      <c r="E10441" t="s">
        <v>34142</v>
      </c>
      <c r="F10441" t="s">
        <v>4078</v>
      </c>
      <c r="G10441" t="s">
        <v>34143</v>
      </c>
      <c r="H10441" t="s">
        <v>34144</v>
      </c>
    </row>
    <row r="10442" spans="1:8">
      <c r="A10442" t="n">
        <v>10445</v>
      </c>
      <c r="B10442" t="s">
        <v>8</v>
      </c>
      <c r="C10442" s="1" t="n">
        <v>42264.01399305555</v>
      </c>
      <c r="D10442" t="s">
        <v>34145</v>
      </c>
      <c r="E10442" t="s">
        <v>581</v>
      </c>
      <c r="F10442" t="s">
        <v>34146</v>
      </c>
      <c r="G10442" t="s">
        <v>34147</v>
      </c>
      <c r="H10442" t="s">
        <v>34148</v>
      </c>
    </row>
    <row r="10443" spans="1:8">
      <c r="A10443" t="n">
        <v>10446</v>
      </c>
      <c r="B10443" t="s">
        <v>8</v>
      </c>
      <c r="C10443" s="1" t="n">
        <v>42112.09538194445</v>
      </c>
      <c r="D10443" t="s">
        <v>34149</v>
      </c>
      <c r="E10443" t="s">
        <v>179</v>
      </c>
      <c r="F10443" t="s">
        <v>25</v>
      </c>
      <c r="G10443" t="s">
        <v>34150</v>
      </c>
      <c r="H10443" t="s">
        <v>34151</v>
      </c>
    </row>
    <row r="10444" spans="1:8">
      <c r="A10444" t="n">
        <v>10447</v>
      </c>
      <c r="B10444" t="s">
        <v>8</v>
      </c>
      <c r="C10444" s="1" t="n">
        <v>41804.1108912037</v>
      </c>
      <c r="D10444" t="s">
        <v>34152</v>
      </c>
      <c r="E10444" t="s">
        <v>25</v>
      </c>
      <c r="F10444">
        <f>?utf-8?Q?Alejandro_Garc=C3=ADa_Padilla?= &lt;max1971pr@gmail.com&gt;</f>
        <v/>
      </c>
      <c r="G10444" t="s">
        <v>34153</v>
      </c>
      <c r="H10444" t="s">
        <v>34154</v>
      </c>
    </row>
    <row r="10445" spans="1:8">
      <c r="A10445" t="n">
        <v>10448</v>
      </c>
      <c r="B10445" t="s">
        <v>8</v>
      </c>
      <c r="C10445" s="1" t="n">
        <v>39678.95381944445</v>
      </c>
      <c r="D10445" t="s">
        <v>34155</v>
      </c>
      <c r="E10445" t="s">
        <v>3045</v>
      </c>
      <c r="F10445" t="s">
        <v>34156</v>
      </c>
      <c r="G10445" t="s">
        <v>34157</v>
      </c>
      <c r="H10445" t="s">
        <v>34158</v>
      </c>
    </row>
    <row r="10446" spans="1:8">
      <c r="A10446" t="n">
        <v>10449</v>
      </c>
      <c r="B10446" t="s">
        <v>1</v>
      </c>
      <c r="C10446" s="1" t="n">
        <v>42202.09431712963</v>
      </c>
      <c r="D10446" t="s">
        <v>34159</v>
      </c>
      <c r="E10446" t="s">
        <v>146</v>
      </c>
      <c r="F10446" t="s">
        <v>30</v>
      </c>
      <c r="G10446" t="s">
        <v>17465</v>
      </c>
      <c r="H10446" t="s">
        <v>34160</v>
      </c>
    </row>
    <row r="10447" spans="1:8">
      <c r="A10447" t="n">
        <v>10450</v>
      </c>
      <c r="B10447" t="s">
        <v>1</v>
      </c>
      <c r="C10447" s="1" t="n">
        <v>42327.7996412037</v>
      </c>
      <c r="D10447" t="s">
        <v>34161</v>
      </c>
      <c r="E10447" t="s">
        <v>348</v>
      </c>
      <c r="F10447" t="s">
        <v>25</v>
      </c>
      <c r="G10447" t="s">
        <v>34162</v>
      </c>
      <c r="H10447" t="s">
        <v>34163</v>
      </c>
    </row>
    <row r="10448" spans="1:8">
      <c r="A10448" t="n">
        <v>10451</v>
      </c>
      <c r="B10448" t="s">
        <v>8</v>
      </c>
      <c r="C10448" s="1" t="n">
        <v>42443.0919212963</v>
      </c>
      <c r="D10448" t="s">
        <v>34164</v>
      </c>
      <c r="E10448" t="s">
        <v>25</v>
      </c>
      <c r="F10448" t="s">
        <v>34165</v>
      </c>
      <c r="G10448" t="s">
        <v>34166</v>
      </c>
      <c r="H10448" t="s">
        <v>34167</v>
      </c>
    </row>
    <row r="10449" spans="1:8">
      <c r="A10449" t="n">
        <v>10452</v>
      </c>
      <c r="B10449" t="s">
        <v>8</v>
      </c>
      <c r="C10449" s="1" t="n">
        <v>40506.82709490741</v>
      </c>
      <c r="D10449" t="s">
        <v>34168</v>
      </c>
      <c r="E10449" t="s">
        <v>34169</v>
      </c>
      <c r="F10449" t="s">
        <v>56</v>
      </c>
      <c r="G10449">
        <f>?utf-8?Q?MaryAnn_and_Arnie's_70th_Birthday?=</f>
        <v/>
      </c>
      <c r="H10449" t="s">
        <v>34170</v>
      </c>
    </row>
    <row r="10450" spans="1:8">
      <c r="A10450" t="n">
        <v>10453</v>
      </c>
      <c r="B10450" t="s">
        <v>8</v>
      </c>
      <c r="C10450" s="1" t="n">
        <v>39666.65431712963</v>
      </c>
      <c r="D10450" t="s">
        <v>34171</v>
      </c>
      <c r="E10450" t="s">
        <v>19</v>
      </c>
      <c r="F10450" t="s">
        <v>20</v>
      </c>
      <c r="G10450" t="s">
        <v>34172</v>
      </c>
      <c r="H10450" t="s">
        <v>34173</v>
      </c>
    </row>
    <row r="10451" spans="1:8">
      <c r="A10451" t="n">
        <v>10454</v>
      </c>
      <c r="B10451" t="s">
        <v>8</v>
      </c>
      <c r="C10451" s="1" t="n">
        <v>42279.75405092593</v>
      </c>
      <c r="D10451" t="s">
        <v>34174</v>
      </c>
      <c r="E10451" t="s">
        <v>7482</v>
      </c>
      <c r="F10451" t="s">
        <v>52</v>
      </c>
      <c r="G10451" t="s">
        <v>34175</v>
      </c>
      <c r="H10451" t="s">
        <v>34176</v>
      </c>
    </row>
    <row r="10452" spans="1:8">
      <c r="A10452" t="n">
        <v>10455</v>
      </c>
      <c r="B10452" t="s">
        <v>8</v>
      </c>
      <c r="C10452" s="1" t="n">
        <v>39773.92068287037</v>
      </c>
      <c r="D10452" t="s">
        <v>34177</v>
      </c>
      <c r="E10452" t="s">
        <v>319</v>
      </c>
      <c r="F10452" t="s">
        <v>34178</v>
      </c>
      <c r="G10452" t="s">
        <v>34179</v>
      </c>
      <c r="H10452" t="s">
        <v>34180</v>
      </c>
    </row>
    <row r="10453" spans="1:8">
      <c r="A10453" t="n">
        <v>10456</v>
      </c>
      <c r="B10453" t="s">
        <v>8</v>
      </c>
      <c r="C10453" s="1" t="n">
        <v>42235.92130787037</v>
      </c>
      <c r="D10453" t="s">
        <v>34181</v>
      </c>
      <c r="E10453" t="s">
        <v>2099</v>
      </c>
      <c r="F10453" t="s">
        <v>34182</v>
      </c>
      <c r="G10453" t="s">
        <v>34183</v>
      </c>
      <c r="H10453" t="s">
        <v>34184</v>
      </c>
    </row>
    <row r="10454" spans="1:8">
      <c r="A10454" t="n">
        <v>10457</v>
      </c>
      <c r="B10454" t="s">
        <v>8</v>
      </c>
      <c r="C10454" s="1" t="n">
        <v>42136.24210648148</v>
      </c>
      <c r="D10454" t="s">
        <v>34185</v>
      </c>
      <c r="E10454" t="s">
        <v>25</v>
      </c>
      <c r="F10454" t="s">
        <v>30</v>
      </c>
      <c r="G10454" t="s">
        <v>34186</v>
      </c>
      <c r="H10454" t="s">
        <v>34187</v>
      </c>
    </row>
    <row r="10455" spans="1:8">
      <c r="A10455" t="n">
        <v>10458</v>
      </c>
      <c r="B10455" t="s">
        <v>8</v>
      </c>
      <c r="C10455" s="1" t="n">
        <v>41976.07704861111</v>
      </c>
      <c r="D10455" t="s">
        <v>34188</v>
      </c>
      <c r="E10455" t="s">
        <v>14182</v>
      </c>
      <c r="F10455" t="s">
        <v>34189</v>
      </c>
      <c r="G10455" t="s">
        <v>10388</v>
      </c>
      <c r="H10455" t="s">
        <v>34190</v>
      </c>
    </row>
    <row r="10456" spans="1:8">
      <c r="A10456" t="n">
        <v>10459</v>
      </c>
      <c r="B10456" t="s">
        <v>1</v>
      </c>
      <c r="C10456" s="1" t="n">
        <v>42300.17447916666</v>
      </c>
      <c r="D10456" t="s">
        <v>34191</v>
      </c>
      <c r="E10456" t="s">
        <v>6988</v>
      </c>
      <c r="F10456" t="s">
        <v>25</v>
      </c>
      <c r="G10456" t="s">
        <v>34192</v>
      </c>
      <c r="H10456" t="s">
        <v>34193</v>
      </c>
    </row>
    <row r="10457" spans="1:8">
      <c r="A10457" t="n">
        <v>10460</v>
      </c>
      <c r="B10457" t="s">
        <v>8</v>
      </c>
      <c r="C10457" s="1" t="n">
        <v>42265.66570601852</v>
      </c>
      <c r="D10457" t="s">
        <v>34194</v>
      </c>
      <c r="E10457" t="s">
        <v>8099</v>
      </c>
      <c r="F10457" t="s">
        <v>1369</v>
      </c>
      <c r="G10457" t="s">
        <v>34195</v>
      </c>
      <c r="H10457" t="s">
        <v>34196</v>
      </c>
    </row>
    <row r="10458" spans="1:8">
      <c r="A10458" t="n">
        <v>10461</v>
      </c>
      <c r="B10458" t="s">
        <v>1</v>
      </c>
      <c r="C10458" s="1" t="n">
        <v>42341.85105324074</v>
      </c>
      <c r="D10458" t="s">
        <v>34197</v>
      </c>
      <c r="E10458" t="s">
        <v>348</v>
      </c>
      <c r="F10458" t="s">
        <v>25</v>
      </c>
      <c r="G10458" t="s">
        <v>34198</v>
      </c>
      <c r="H10458" t="s">
        <v>34199</v>
      </c>
    </row>
    <row r="10459" spans="1:8">
      <c r="A10459" t="n">
        <v>10462</v>
      </c>
      <c r="B10459" t="s">
        <v>8</v>
      </c>
      <c r="C10459" s="1" t="n">
        <v>40912.96591435185</v>
      </c>
      <c r="D10459" t="s">
        <v>34200</v>
      </c>
      <c r="E10459" t="s">
        <v>12845</v>
      </c>
      <c r="F10459" t="s">
        <v>25</v>
      </c>
      <c r="G10459" t="s">
        <v>34201</v>
      </c>
      <c r="H10459" t="s">
        <v>34202</v>
      </c>
    </row>
    <row r="10460" spans="1:8">
      <c r="A10460" t="n">
        <v>10463</v>
      </c>
      <c r="B10460" t="s">
        <v>8</v>
      </c>
      <c r="C10460" s="1" t="n">
        <v>42076.53496527778</v>
      </c>
      <c r="D10460" t="s">
        <v>34203</v>
      </c>
      <c r="E10460" t="s">
        <v>6203</v>
      </c>
      <c r="F10460" t="s">
        <v>25</v>
      </c>
      <c r="G10460" t="s">
        <v>9895</v>
      </c>
      <c r="H10460" t="s">
        <v>34204</v>
      </c>
    </row>
    <row r="10461" spans="1:8">
      <c r="A10461" t="n">
        <v>10464</v>
      </c>
      <c r="B10461" t="s">
        <v>8</v>
      </c>
      <c r="C10461" s="1" t="n">
        <v>41917.82158564815</v>
      </c>
      <c r="D10461" t="s">
        <v>34205</v>
      </c>
      <c r="E10461" t="s">
        <v>179</v>
      </c>
      <c r="F10461" t="s">
        <v>25</v>
      </c>
      <c r="G10461" t="s">
        <v>31262</v>
      </c>
      <c r="H10461" t="s">
        <v>34206</v>
      </c>
    </row>
    <row r="10462" spans="1:8">
      <c r="A10462" t="n">
        <v>10465</v>
      </c>
      <c r="B10462" t="s">
        <v>8</v>
      </c>
      <c r="C10462" s="1" t="n">
        <v>42268.72390046297</v>
      </c>
      <c r="D10462" t="s">
        <v>34207</v>
      </c>
      <c r="E10462" t="s">
        <v>262</v>
      </c>
      <c r="F10462" t="s">
        <v>34208</v>
      </c>
      <c r="G10462" t="s">
        <v>34209</v>
      </c>
      <c r="H10462" t="s">
        <v>34210</v>
      </c>
    </row>
    <row r="10463" spans="1:8">
      <c r="A10463" t="n">
        <v>10466</v>
      </c>
      <c r="B10463" t="s">
        <v>1</v>
      </c>
      <c r="C10463" s="1" t="n">
        <v>42382.71233796296</v>
      </c>
      <c r="D10463" t="s">
        <v>34211</v>
      </c>
      <c r="E10463" t="s">
        <v>30</v>
      </c>
      <c r="F10463" t="s">
        <v>11481</v>
      </c>
      <c r="G10463" t="s">
        <v>34212</v>
      </c>
      <c r="H10463" t="s">
        <v>34213</v>
      </c>
    </row>
    <row r="10464" spans="1:8">
      <c r="A10464" t="n">
        <v>10467</v>
      </c>
      <c r="B10464" t="s">
        <v>8</v>
      </c>
      <c r="C10464" s="1" t="n">
        <v>42184.97527777778</v>
      </c>
      <c r="D10464" t="s">
        <v>34214</v>
      </c>
      <c r="E10464" t="s">
        <v>24</v>
      </c>
      <c r="F10464" t="s">
        <v>25</v>
      </c>
      <c r="G10464" t="s">
        <v>34215</v>
      </c>
      <c r="H10464" t="s">
        <v>34216</v>
      </c>
    </row>
    <row r="10465" spans="1:8">
      <c r="A10465" t="n">
        <v>10468</v>
      </c>
      <c r="B10465" t="s">
        <v>8</v>
      </c>
      <c r="C10465" s="1" t="n">
        <v>42344.6733912037</v>
      </c>
      <c r="D10465" t="s">
        <v>34217</v>
      </c>
      <c r="E10465" t="s">
        <v>13129</v>
      </c>
      <c r="F10465" t="s">
        <v>555</v>
      </c>
      <c r="G10465" t="s">
        <v>34218</v>
      </c>
      <c r="H10465" t="s">
        <v>34219</v>
      </c>
    </row>
    <row r="10466" spans="1:8">
      <c r="A10466" t="n">
        <v>10469</v>
      </c>
      <c r="B10466" t="s">
        <v>8</v>
      </c>
      <c r="C10466" s="1" t="n">
        <v>42353.99317129629</v>
      </c>
      <c r="D10466" t="s">
        <v>34220</v>
      </c>
      <c r="E10466" t="s">
        <v>25</v>
      </c>
      <c r="F10466" t="s">
        <v>319</v>
      </c>
      <c r="G10466" t="s">
        <v>25176</v>
      </c>
      <c r="H10466" t="s">
        <v>34221</v>
      </c>
    </row>
    <row r="10467" spans="1:8">
      <c r="A10467" t="n">
        <v>10470</v>
      </c>
      <c r="B10467" t="s">
        <v>8</v>
      </c>
      <c r="C10467" s="1" t="n">
        <v>42351.89673611111</v>
      </c>
      <c r="D10467" t="s">
        <v>34222</v>
      </c>
      <c r="E10467" t="s">
        <v>7901</v>
      </c>
      <c r="F10467" t="s">
        <v>56</v>
      </c>
      <c r="G10467" t="s">
        <v>34223</v>
      </c>
      <c r="H10467" t="s">
        <v>34224</v>
      </c>
    </row>
    <row r="10468" spans="1:8">
      <c r="A10468" t="n">
        <v>10471</v>
      </c>
      <c r="B10468" t="s">
        <v>8</v>
      </c>
      <c r="C10468" s="1" t="n">
        <v>42115.71795138889</v>
      </c>
      <c r="D10468" t="s">
        <v>34225</v>
      </c>
      <c r="E10468" t="s">
        <v>34226</v>
      </c>
      <c r="F10468" t="s">
        <v>56</v>
      </c>
      <c r="G10468" t="s">
        <v>9690</v>
      </c>
      <c r="H10468" t="s">
        <v>34227</v>
      </c>
    </row>
    <row r="10469" spans="1:8">
      <c r="A10469" t="n">
        <v>10472</v>
      </c>
      <c r="B10469" t="s">
        <v>8</v>
      </c>
      <c r="C10469" s="1" t="n">
        <v>41412.79680555555</v>
      </c>
      <c r="D10469" t="s">
        <v>34228</v>
      </c>
      <c r="E10469" t="s">
        <v>16117</v>
      </c>
      <c r="F10469" t="s">
        <v>25</v>
      </c>
      <c r="G10469" t="s">
        <v>34229</v>
      </c>
      <c r="H10469" t="s">
        <v>34230</v>
      </c>
    </row>
    <row r="10470" spans="1:8">
      <c r="A10470" t="n">
        <v>10473</v>
      </c>
      <c r="B10470" t="s">
        <v>8</v>
      </c>
      <c r="C10470" s="1" t="n">
        <v>42311.61342592593</v>
      </c>
      <c r="D10470" t="s">
        <v>34231</v>
      </c>
      <c r="E10470" t="s">
        <v>34232</v>
      </c>
      <c r="F10470" t="s">
        <v>4078</v>
      </c>
      <c r="G10470" t="s">
        <v>34233</v>
      </c>
      <c r="H10470" t="s">
        <v>34234</v>
      </c>
    </row>
    <row r="10471" spans="1:8">
      <c r="A10471" t="n">
        <v>10474</v>
      </c>
      <c r="B10471" t="s">
        <v>8</v>
      </c>
      <c r="C10471" s="1" t="n">
        <v>39760.00865740741</v>
      </c>
      <c r="D10471" t="s">
        <v>34235</v>
      </c>
      <c r="E10471" t="s">
        <v>56</v>
      </c>
      <c r="F10471" t="s">
        <v>56</v>
      </c>
      <c r="G10471" t="s">
        <v>34236</v>
      </c>
      <c r="H10471" t="s">
        <v>34237</v>
      </c>
    </row>
    <row r="10472" spans="1:8">
      <c r="A10472" t="n">
        <v>10475</v>
      </c>
      <c r="B10472" t="s">
        <v>1</v>
      </c>
      <c r="C10472" s="1" t="n">
        <v>42429.71623842593</v>
      </c>
      <c r="D10472" t="s">
        <v>34238</v>
      </c>
      <c r="E10472" t="s">
        <v>348</v>
      </c>
      <c r="F10472" t="s">
        <v>439</v>
      </c>
      <c r="G10472" t="s">
        <v>34239</v>
      </c>
      <c r="H10472" t="s">
        <v>34240</v>
      </c>
    </row>
    <row r="10473" spans="1:8">
      <c r="A10473" t="n">
        <v>10476</v>
      </c>
      <c r="B10473" t="s">
        <v>8</v>
      </c>
      <c r="C10473" s="1" t="n">
        <v>42110.7940162037</v>
      </c>
      <c r="D10473" t="s">
        <v>34241</v>
      </c>
      <c r="E10473" t="s">
        <v>34242</v>
      </c>
      <c r="F10473" t="s">
        <v>25</v>
      </c>
      <c r="G10473" t="s">
        <v>34243</v>
      </c>
      <c r="H10473" t="s">
        <v>34244</v>
      </c>
    </row>
    <row r="10474" spans="1:8">
      <c r="A10474" t="n">
        <v>10477</v>
      </c>
      <c r="B10474" t="s">
        <v>1</v>
      </c>
      <c r="C10474" s="1" t="n">
        <v>41711.54883101852</v>
      </c>
      <c r="D10474" t="s">
        <v>34245</v>
      </c>
      <c r="E10474" t="s">
        <v>6203</v>
      </c>
      <c r="F10474" t="s">
        <v>34246</v>
      </c>
      <c r="G10474" t="s">
        <v>34247</v>
      </c>
      <c r="H10474" t="s">
        <v>34248</v>
      </c>
    </row>
    <row r="10475" spans="1:8">
      <c r="A10475" t="n">
        <v>10478</v>
      </c>
      <c r="B10475" t="s">
        <v>1</v>
      </c>
      <c r="C10475" s="1" t="n">
        <v>42204.54472222222</v>
      </c>
      <c r="D10475" t="s">
        <v>34249</v>
      </c>
      <c r="E10475" t="s">
        <v>24</v>
      </c>
      <c r="F10475" t="s">
        <v>25</v>
      </c>
      <c r="G10475" t="s">
        <v>21219</v>
      </c>
      <c r="H10475" t="s">
        <v>34250</v>
      </c>
    </row>
    <row r="10476" spans="1:8">
      <c r="A10476" t="n">
        <v>10479</v>
      </c>
      <c r="B10476" t="s">
        <v>8</v>
      </c>
      <c r="C10476" s="1" t="n">
        <v>41749.63899305555</v>
      </c>
      <c r="D10476" t="s">
        <v>34251</v>
      </c>
      <c r="E10476" t="s">
        <v>25</v>
      </c>
      <c r="F10476" t="s">
        <v>6547</v>
      </c>
      <c r="G10476" t="s">
        <v>26360</v>
      </c>
      <c r="H10476" t="s">
        <v>34252</v>
      </c>
    </row>
    <row r="10477" spans="1:8">
      <c r="A10477" t="n">
        <v>10480</v>
      </c>
      <c r="B10477" t="s">
        <v>8</v>
      </c>
      <c r="C10477" s="1" t="n">
        <v>41987.61628472222</v>
      </c>
      <c r="D10477" t="s">
        <v>34253</v>
      </c>
      <c r="E10477" t="s">
        <v>11005</v>
      </c>
      <c r="F10477" t="s">
        <v>52</v>
      </c>
      <c r="G10477" t="s">
        <v>23339</v>
      </c>
      <c r="H10477" t="s">
        <v>34254</v>
      </c>
    </row>
    <row r="10478" spans="1:8">
      <c r="A10478" t="n">
        <v>10481</v>
      </c>
      <c r="B10478" t="s">
        <v>8</v>
      </c>
      <c r="C10478" s="1" t="n">
        <v>41978.81896990741</v>
      </c>
      <c r="D10478" t="s">
        <v>34255</v>
      </c>
      <c r="E10478" t="s">
        <v>34256</v>
      </c>
      <c r="F10478" t="s">
        <v>52</v>
      </c>
      <c r="G10478" t="s">
        <v>34257</v>
      </c>
      <c r="H10478" t="s">
        <v>34258</v>
      </c>
    </row>
    <row r="10479" spans="1:8">
      <c r="A10479" t="n">
        <v>10482</v>
      </c>
      <c r="B10479" t="s">
        <v>8</v>
      </c>
      <c r="C10479" s="1" t="n">
        <v>40894.87396990741</v>
      </c>
      <c r="D10479" t="s">
        <v>34259</v>
      </c>
      <c r="E10479" t="s">
        <v>4576</v>
      </c>
      <c r="F10479" t="s">
        <v>34260</v>
      </c>
      <c r="G10479" t="s">
        <v>8218</v>
      </c>
      <c r="H10479" t="s">
        <v>34261</v>
      </c>
    </row>
    <row r="10480" spans="1:8">
      <c r="A10480" t="n">
        <v>10483</v>
      </c>
      <c r="B10480" t="s">
        <v>8</v>
      </c>
      <c r="C10480" s="1" t="n">
        <v>41941.94171296297</v>
      </c>
      <c r="D10480" t="s">
        <v>34262</v>
      </c>
      <c r="E10480" t="s">
        <v>9055</v>
      </c>
      <c r="F10480" t="s">
        <v>555</v>
      </c>
      <c r="G10480" t="s">
        <v>34263</v>
      </c>
      <c r="H10480" t="s">
        <v>34264</v>
      </c>
    </row>
    <row r="10481" spans="1:8">
      <c r="A10481" t="n">
        <v>10484</v>
      </c>
      <c r="B10481" t="s">
        <v>1</v>
      </c>
      <c r="C10481" s="1" t="n">
        <v>42239.63306712963</v>
      </c>
      <c r="D10481" t="s">
        <v>34265</v>
      </c>
      <c r="E10481" t="s">
        <v>30</v>
      </c>
      <c r="F10481" t="s">
        <v>13998</v>
      </c>
      <c r="G10481" t="s">
        <v>21031</v>
      </c>
      <c r="H10481" t="s">
        <v>34266</v>
      </c>
    </row>
    <row r="10482" spans="1:8">
      <c r="A10482" t="n">
        <v>10485</v>
      </c>
      <c r="B10482" t="s">
        <v>8</v>
      </c>
      <c r="C10482" s="1" t="n">
        <v>41950.85125</v>
      </c>
      <c r="D10482" t="s">
        <v>34267</v>
      </c>
      <c r="E10482" t="s">
        <v>8990</v>
      </c>
      <c r="F10482" t="s">
        <v>6619</v>
      </c>
      <c r="G10482" t="s">
        <v>34268</v>
      </c>
      <c r="H10482" t="s">
        <v>34269</v>
      </c>
    </row>
    <row r="10483" spans="1:8">
      <c r="A10483" t="n">
        <v>10486</v>
      </c>
      <c r="B10483" t="s">
        <v>1</v>
      </c>
      <c r="C10483" s="1" t="n">
        <v>42249.88976851852</v>
      </c>
      <c r="D10483" t="s">
        <v>34270</v>
      </c>
      <c r="E10483" t="s">
        <v>34271</v>
      </c>
      <c r="F10483" t="s">
        <v>3168</v>
      </c>
      <c r="G10483" t="s">
        <v>34272</v>
      </c>
      <c r="H10483" t="s">
        <v>34273</v>
      </c>
    </row>
    <row r="10484" spans="1:8">
      <c r="A10484" t="n">
        <v>10487</v>
      </c>
      <c r="B10484" t="s">
        <v>1</v>
      </c>
      <c r="C10484" s="1" t="n">
        <v>42240.49590277778</v>
      </c>
      <c r="D10484" t="s">
        <v>34274</v>
      </c>
      <c r="E10484" t="s">
        <v>8867</v>
      </c>
      <c r="F10484" t="s">
        <v>34275</v>
      </c>
      <c r="G10484" t="s">
        <v>34276</v>
      </c>
      <c r="H10484" t="s">
        <v>34277</v>
      </c>
    </row>
    <row r="10485" spans="1:8">
      <c r="A10485" t="n">
        <v>10488</v>
      </c>
      <c r="B10485" t="s">
        <v>1</v>
      </c>
      <c r="C10485" s="1" t="n">
        <v>42449.63828703704</v>
      </c>
      <c r="D10485" t="s">
        <v>34278</v>
      </c>
      <c r="E10485" t="s">
        <v>8382</v>
      </c>
      <c r="F10485" t="s">
        <v>34279</v>
      </c>
      <c r="G10485" t="s">
        <v>34280</v>
      </c>
      <c r="H10485" t="s">
        <v>34281</v>
      </c>
    </row>
    <row r="10486" spans="1:8">
      <c r="A10486" t="n">
        <v>10489</v>
      </c>
      <c r="B10486" t="s">
        <v>8</v>
      </c>
      <c r="C10486" s="1" t="n">
        <v>39826.74143518518</v>
      </c>
      <c r="D10486" t="s">
        <v>34282</v>
      </c>
      <c r="E10486" t="s">
        <v>19</v>
      </c>
      <c r="F10486" t="s">
        <v>20</v>
      </c>
      <c r="G10486" t="s">
        <v>34283</v>
      </c>
      <c r="H10486" t="s">
        <v>34284</v>
      </c>
    </row>
    <row r="10487" spans="1:8">
      <c r="A10487" t="n">
        <v>10490</v>
      </c>
      <c r="B10487" t="s">
        <v>8</v>
      </c>
      <c r="C10487" s="1" t="n">
        <v>42429.59905092593</v>
      </c>
      <c r="D10487" t="s">
        <v>34285</v>
      </c>
      <c r="E10487" t="s">
        <v>26848</v>
      </c>
      <c r="F10487" t="s">
        <v>34286</v>
      </c>
      <c r="G10487" t="s">
        <v>34287</v>
      </c>
      <c r="H10487" t="s">
        <v>34288</v>
      </c>
    </row>
    <row r="10488" spans="1:8">
      <c r="A10488" t="n">
        <v>10491</v>
      </c>
      <c r="B10488" t="s">
        <v>8</v>
      </c>
      <c r="C10488" s="1" t="n">
        <v>42089.53628472222</v>
      </c>
      <c r="D10488" t="s">
        <v>34289</v>
      </c>
      <c r="E10488" t="s">
        <v>25</v>
      </c>
      <c r="F10488" t="s">
        <v>6988</v>
      </c>
      <c r="G10488" t="s">
        <v>34290</v>
      </c>
      <c r="H10488" t="s">
        <v>34291</v>
      </c>
    </row>
    <row r="10489" spans="1:8">
      <c r="A10489" t="n">
        <v>10492</v>
      </c>
      <c r="B10489" t="s">
        <v>8</v>
      </c>
      <c r="C10489" s="1" t="n">
        <v>42315.69280092593</v>
      </c>
      <c r="D10489" t="s">
        <v>34292</v>
      </c>
      <c r="E10489" t="s">
        <v>25</v>
      </c>
      <c r="F10489" t="s">
        <v>43</v>
      </c>
      <c r="G10489" t="s">
        <v>34293</v>
      </c>
      <c r="H10489" t="s">
        <v>34294</v>
      </c>
    </row>
    <row r="10490" spans="1:8">
      <c r="A10490" t="n">
        <v>10493</v>
      </c>
      <c r="B10490" t="s">
        <v>1</v>
      </c>
      <c r="C10490" s="1" t="n">
        <v>42202.74350694445</v>
      </c>
      <c r="D10490" t="s">
        <v>34295</v>
      </c>
      <c r="E10490" t="s">
        <v>984</v>
      </c>
      <c r="F10490" t="s">
        <v>146</v>
      </c>
      <c r="G10490" t="s">
        <v>34296</v>
      </c>
      <c r="H10490" t="s">
        <v>34297</v>
      </c>
    </row>
    <row r="10491" spans="1:8">
      <c r="A10491" t="n">
        <v>10494</v>
      </c>
      <c r="B10491" t="s">
        <v>8</v>
      </c>
      <c r="C10491" s="1" t="n">
        <v>41988.83084490741</v>
      </c>
      <c r="D10491" t="s">
        <v>34298</v>
      </c>
      <c r="E10491" t="s">
        <v>67</v>
      </c>
      <c r="F10491" t="s">
        <v>68</v>
      </c>
      <c r="G10491">
        <f>?UTF-8?Q?=E2=80=8BCorrect_The_Record_Monday_December_15=2C_2014_After?=
	=?UTF-8?Q?noon_Roundup?=</f>
        <v/>
      </c>
      <c r="H10491" t="s">
        <v>34299</v>
      </c>
    </row>
    <row r="10492" spans="1:8">
      <c r="A10492" t="n">
        <v>10495</v>
      </c>
      <c r="B10492" t="s">
        <v>1</v>
      </c>
      <c r="C10492" s="1" t="n">
        <v>42147.05471064815</v>
      </c>
      <c r="D10492" t="s">
        <v>34300</v>
      </c>
      <c r="E10492" t="s">
        <v>30</v>
      </c>
      <c r="F10492" t="s">
        <v>6747</v>
      </c>
      <c r="G10492" t="s">
        <v>34301</v>
      </c>
      <c r="H10492" t="s">
        <v>34302</v>
      </c>
    </row>
    <row r="10493" spans="1:8">
      <c r="A10493" t="n">
        <v>10496</v>
      </c>
      <c r="B10493" t="s">
        <v>8</v>
      </c>
      <c r="C10493" s="1" t="n">
        <v>42034.53717592593</v>
      </c>
      <c r="D10493" t="s">
        <v>34303</v>
      </c>
      <c r="E10493" t="s">
        <v>4889</v>
      </c>
      <c r="F10493" t="s">
        <v>1369</v>
      </c>
      <c r="G10493" t="s">
        <v>34304</v>
      </c>
      <c r="H10493" t="s">
        <v>34305</v>
      </c>
    </row>
    <row r="10494" spans="1:8">
      <c r="A10494" t="n">
        <v>10497</v>
      </c>
      <c r="B10494" t="s">
        <v>8</v>
      </c>
      <c r="C10494" s="1" t="n">
        <v>39743.66231481481</v>
      </c>
      <c r="D10494" t="s">
        <v>34306</v>
      </c>
      <c r="E10494" t="s">
        <v>5662</v>
      </c>
      <c r="F10494" t="s">
        <v>2769</v>
      </c>
      <c r="G10494" t="s">
        <v>34307</v>
      </c>
      <c r="H10494" t="s">
        <v>34308</v>
      </c>
    </row>
    <row r="10495" spans="1:8">
      <c r="A10495" t="n">
        <v>10498</v>
      </c>
      <c r="B10495" t="s">
        <v>8</v>
      </c>
      <c r="C10495" s="1" t="n">
        <v>42026.65868055556</v>
      </c>
      <c r="D10495" t="s">
        <v>34309</v>
      </c>
      <c r="E10495" t="s">
        <v>34310</v>
      </c>
      <c r="F10495" t="s">
        <v>34311</v>
      </c>
      <c r="G10495" t="s">
        <v>34312</v>
      </c>
      <c r="H10495" t="s">
        <v>34313</v>
      </c>
    </row>
    <row r="10496" spans="1:8">
      <c r="A10496" t="n">
        <v>10499</v>
      </c>
      <c r="B10496" t="s">
        <v>1</v>
      </c>
      <c r="C10496" s="1" t="n">
        <v>42395.52304398148</v>
      </c>
      <c r="D10496" t="s">
        <v>34314</v>
      </c>
      <c r="E10496" t="s">
        <v>7447</v>
      </c>
      <c r="F10496" t="s">
        <v>56</v>
      </c>
      <c r="H10496" t="s">
        <v>34315</v>
      </c>
    </row>
    <row r="10497" spans="1:8">
      <c r="A10497" t="n">
        <v>10500</v>
      </c>
      <c r="B10497" t="s">
        <v>8</v>
      </c>
      <c r="C10497" s="1" t="n">
        <v>42423.17008101852</v>
      </c>
      <c r="D10497" t="s">
        <v>34316</v>
      </c>
      <c r="E10497" t="s">
        <v>30330</v>
      </c>
      <c r="F10497" t="s">
        <v>25</v>
      </c>
      <c r="G10497" t="s">
        <v>34317</v>
      </c>
      <c r="H10497" t="s">
        <v>34318</v>
      </c>
    </row>
    <row r="10498" spans="1:8">
      <c r="A10498" t="n">
        <v>10501</v>
      </c>
      <c r="B10498" t="s">
        <v>1</v>
      </c>
      <c r="C10498" s="1" t="n">
        <v>42201.92959490741</v>
      </c>
      <c r="D10498" t="s">
        <v>34319</v>
      </c>
      <c r="E10498" t="s">
        <v>34320</v>
      </c>
      <c r="F10498" t="s">
        <v>56</v>
      </c>
      <c r="G10498" t="s">
        <v>34321</v>
      </c>
      <c r="H10498" t="s">
        <v>34322</v>
      </c>
    </row>
    <row r="10499" spans="1:8">
      <c r="A10499" t="n">
        <v>10502</v>
      </c>
      <c r="B10499" t="s">
        <v>8</v>
      </c>
      <c r="C10499" s="1" t="n">
        <v>41849.45229166667</v>
      </c>
      <c r="D10499" t="s">
        <v>34323</v>
      </c>
      <c r="E10499" t="s">
        <v>25</v>
      </c>
      <c r="F10499" t="s">
        <v>34324</v>
      </c>
      <c r="G10499" t="s">
        <v>34325</v>
      </c>
      <c r="H10499" t="s">
        <v>34326</v>
      </c>
    </row>
    <row r="10500" spans="1:8">
      <c r="A10500" t="n">
        <v>10503</v>
      </c>
      <c r="B10500" t="s">
        <v>8</v>
      </c>
      <c r="C10500" s="1" t="n">
        <v>42399.01553240741</v>
      </c>
      <c r="D10500" t="s">
        <v>34327</v>
      </c>
      <c r="E10500" t="s">
        <v>25</v>
      </c>
      <c r="F10500" t="s">
        <v>6759</v>
      </c>
      <c r="G10500" t="s">
        <v>34328</v>
      </c>
      <c r="H10500" t="s">
        <v>34329</v>
      </c>
    </row>
    <row r="10501" spans="1:8">
      <c r="A10501" t="n">
        <v>10504</v>
      </c>
      <c r="B10501" t="s">
        <v>1</v>
      </c>
      <c r="C10501" s="1" t="n">
        <v>42063.85988425926</v>
      </c>
      <c r="D10501" t="s">
        <v>34330</v>
      </c>
      <c r="E10501" t="s">
        <v>34331</v>
      </c>
      <c r="F10501" t="s">
        <v>25</v>
      </c>
      <c r="G10501" t="s">
        <v>34332</v>
      </c>
      <c r="H10501" t="s">
        <v>34333</v>
      </c>
    </row>
    <row r="10502" spans="1:8">
      <c r="A10502" t="n">
        <v>10505</v>
      </c>
      <c r="B10502" t="s">
        <v>8</v>
      </c>
      <c r="C10502" s="1" t="n">
        <v>42438.66361111111</v>
      </c>
      <c r="D10502" t="s">
        <v>34334</v>
      </c>
      <c r="E10502" t="s">
        <v>651</v>
      </c>
      <c r="F10502" t="s">
        <v>660</v>
      </c>
      <c r="G10502" t="s">
        <v>34335</v>
      </c>
      <c r="H10502" t="s">
        <v>34336</v>
      </c>
    </row>
    <row r="10503" spans="1:8">
      <c r="A10503" t="n">
        <v>10506</v>
      </c>
      <c r="B10503" t="s">
        <v>8</v>
      </c>
      <c r="C10503" s="1" t="n">
        <v>42394.89137731482</v>
      </c>
      <c r="D10503" t="s">
        <v>34337</v>
      </c>
      <c r="E10503" t="s">
        <v>6073</v>
      </c>
      <c r="F10503" t="s">
        <v>56</v>
      </c>
      <c r="G10503" t="s">
        <v>34338</v>
      </c>
      <c r="H10503" t="s">
        <v>34339</v>
      </c>
    </row>
    <row r="10504" spans="1:8">
      <c r="A10504" t="n">
        <v>10507</v>
      </c>
      <c r="B10504" t="s">
        <v>8</v>
      </c>
      <c r="C10504" s="1" t="n">
        <v>42444.88356481482</v>
      </c>
      <c r="D10504" t="s">
        <v>34340</v>
      </c>
      <c r="E10504" t="s">
        <v>34341</v>
      </c>
      <c r="F10504" t="s">
        <v>17271</v>
      </c>
      <c r="G10504" t="s">
        <v>34342</v>
      </c>
      <c r="H10504" t="s">
        <v>34343</v>
      </c>
    </row>
    <row r="10505" spans="1:8">
      <c r="A10505" t="n">
        <v>10508</v>
      </c>
      <c r="B10505" t="s">
        <v>8</v>
      </c>
      <c r="C10505" s="1" t="n">
        <v>42254.47685185185</v>
      </c>
      <c r="D10505" t="s">
        <v>34344</v>
      </c>
      <c r="E10505" t="s">
        <v>7901</v>
      </c>
      <c r="F10505" t="s">
        <v>34345</v>
      </c>
      <c r="G10505" t="s">
        <v>34346</v>
      </c>
      <c r="H10505" t="s">
        <v>34347</v>
      </c>
    </row>
    <row r="10506" spans="1:8">
      <c r="A10506" t="n">
        <v>10509</v>
      </c>
      <c r="B10506" t="s">
        <v>1</v>
      </c>
      <c r="C10506" s="1" t="n">
        <v>42009.38864583334</v>
      </c>
      <c r="D10506" t="s">
        <v>34348</v>
      </c>
      <c r="E10506" t="s">
        <v>6203</v>
      </c>
      <c r="F10506" t="s">
        <v>8393</v>
      </c>
      <c r="G10506" t="s">
        <v>34349</v>
      </c>
      <c r="H10506" t="s">
        <v>34350</v>
      </c>
    </row>
    <row r="10507" spans="1:8">
      <c r="A10507" t="n">
        <v>10510</v>
      </c>
      <c r="B10507" t="s">
        <v>8</v>
      </c>
      <c r="C10507" s="1" t="n">
        <v>39691.97008101852</v>
      </c>
      <c r="D10507" t="s">
        <v>34351</v>
      </c>
      <c r="E10507" t="s">
        <v>1351</v>
      </c>
      <c r="F10507" t="s">
        <v>56</v>
      </c>
      <c r="G10507" t="s">
        <v>34352</v>
      </c>
      <c r="H10507" t="s">
        <v>34353</v>
      </c>
    </row>
    <row r="10508" spans="1:8">
      <c r="A10508" t="n">
        <v>10511</v>
      </c>
      <c r="B10508" t="s">
        <v>1</v>
      </c>
      <c r="C10508" s="1" t="n">
        <v>41988.42400462963</v>
      </c>
      <c r="D10508" t="s">
        <v>34354</v>
      </c>
      <c r="E10508" t="s">
        <v>6203</v>
      </c>
      <c r="F10508" t="s">
        <v>8393</v>
      </c>
      <c r="G10508" t="s">
        <v>7164</v>
      </c>
      <c r="H10508" t="s">
        <v>34355</v>
      </c>
    </row>
    <row r="10509" spans="1:8">
      <c r="A10509" t="n">
        <v>10512</v>
      </c>
      <c r="B10509" t="s">
        <v>1</v>
      </c>
      <c r="C10509" s="1" t="n">
        <v>42158.02262731481</v>
      </c>
      <c r="D10509" t="s">
        <v>34356</v>
      </c>
      <c r="E10509" t="s">
        <v>146</v>
      </c>
      <c r="F10509" t="s">
        <v>394</v>
      </c>
      <c r="G10509" t="s">
        <v>34357</v>
      </c>
      <c r="H10509" t="s">
        <v>34358</v>
      </c>
    </row>
    <row r="10510" spans="1:8">
      <c r="A10510" t="n">
        <v>10513</v>
      </c>
      <c r="B10510" t="s">
        <v>1</v>
      </c>
      <c r="C10510" s="1" t="n">
        <v>42046.69805555556</v>
      </c>
      <c r="D10510" t="s">
        <v>34359</v>
      </c>
      <c r="E10510" t="s">
        <v>10167</v>
      </c>
      <c r="F10510" t="s">
        <v>25</v>
      </c>
      <c r="G10510" t="s">
        <v>34360</v>
      </c>
      <c r="H10510" t="s">
        <v>34361</v>
      </c>
    </row>
    <row r="10511" spans="1:8">
      <c r="A10511" t="n">
        <v>10514</v>
      </c>
      <c r="B10511" t="s">
        <v>8</v>
      </c>
      <c r="C10511" s="1" t="n">
        <v>42093.58097222223</v>
      </c>
      <c r="D10511" t="s">
        <v>34362</v>
      </c>
      <c r="E10511" t="s">
        <v>34363</v>
      </c>
      <c r="F10511" t="s">
        <v>34364</v>
      </c>
      <c r="G10511" t="s">
        <v>34365</v>
      </c>
      <c r="H10511" t="s">
        <v>34366</v>
      </c>
    </row>
    <row r="10512" spans="1:8">
      <c r="A10512" t="n">
        <v>10515</v>
      </c>
      <c r="B10512" t="s">
        <v>1</v>
      </c>
      <c r="C10512" s="1" t="n">
        <v>42103.70173611111</v>
      </c>
      <c r="D10512" t="s">
        <v>34367</v>
      </c>
      <c r="E10512" t="s">
        <v>1108</v>
      </c>
      <c r="F10512" t="s">
        <v>6042</v>
      </c>
      <c r="G10512" t="s">
        <v>20588</v>
      </c>
      <c r="H10512" t="s">
        <v>34368</v>
      </c>
    </row>
    <row r="10513" spans="1:8">
      <c r="A10513" t="n">
        <v>10516</v>
      </c>
      <c r="B10513" t="s">
        <v>1</v>
      </c>
      <c r="C10513" s="1" t="n">
        <v>42332.7529050926</v>
      </c>
      <c r="D10513" t="s">
        <v>34369</v>
      </c>
      <c r="E10513" t="s">
        <v>28587</v>
      </c>
      <c r="F10513" t="s">
        <v>8382</v>
      </c>
      <c r="G10513" t="s">
        <v>34370</v>
      </c>
      <c r="H10513" t="s">
        <v>34371</v>
      </c>
    </row>
    <row r="10514" spans="1:8">
      <c r="A10514" t="n">
        <v>10517</v>
      </c>
      <c r="B10514" t="s">
        <v>8</v>
      </c>
      <c r="C10514" s="1" t="n">
        <v>41905.54887731482</v>
      </c>
      <c r="D10514" t="s">
        <v>34372</v>
      </c>
      <c r="E10514" t="s">
        <v>7032</v>
      </c>
      <c r="F10514" t="s">
        <v>52</v>
      </c>
      <c r="G10514" t="s">
        <v>34373</v>
      </c>
      <c r="H10514" t="s">
        <v>34374</v>
      </c>
    </row>
    <row r="10515" spans="1:8">
      <c r="A10515" t="n">
        <v>10518</v>
      </c>
      <c r="B10515" t="s">
        <v>1</v>
      </c>
      <c r="C10515" s="1" t="n">
        <v>42320.15740740741</v>
      </c>
      <c r="D10515" t="s">
        <v>34375</v>
      </c>
      <c r="E10515" t="s">
        <v>6259</v>
      </c>
      <c r="F10515" t="s">
        <v>34376</v>
      </c>
      <c r="G10515" t="s">
        <v>34377</v>
      </c>
      <c r="H10515" t="s">
        <v>34378</v>
      </c>
    </row>
    <row r="10516" spans="1:8">
      <c r="A10516" t="n">
        <v>10519</v>
      </c>
      <c r="B10516" t="s">
        <v>1</v>
      </c>
      <c r="C10516" s="1" t="n">
        <v>42260.87221064815</v>
      </c>
      <c r="D10516" t="s">
        <v>34379</v>
      </c>
      <c r="E10516" t="s">
        <v>12381</v>
      </c>
      <c r="F10516" t="s">
        <v>34380</v>
      </c>
      <c r="G10516" t="s">
        <v>34381</v>
      </c>
      <c r="H10516" t="s">
        <v>34382</v>
      </c>
    </row>
    <row r="10517" spans="1:8">
      <c r="A10517" t="n">
        <v>10520</v>
      </c>
      <c r="B10517" t="s">
        <v>1</v>
      </c>
      <c r="C10517" s="1" t="n">
        <v>42409.84960648148</v>
      </c>
      <c r="D10517" t="s">
        <v>34383</v>
      </c>
      <c r="E10517" t="s">
        <v>14522</v>
      </c>
      <c r="F10517" t="s">
        <v>34384</v>
      </c>
      <c r="G10517" t="s">
        <v>34385</v>
      </c>
      <c r="H10517" t="s">
        <v>34386</v>
      </c>
    </row>
    <row r="10518" spans="1:8">
      <c r="A10518" t="n">
        <v>10521</v>
      </c>
      <c r="B10518" t="s">
        <v>8</v>
      </c>
      <c r="C10518" s="1" t="n">
        <v>41865.67185185185</v>
      </c>
      <c r="D10518" t="s">
        <v>34387</v>
      </c>
      <c r="E10518">
        <f>?utf-8?Q?Politic365?= &lt;newsletter@politic365.com&gt;</f>
        <v/>
      </c>
      <c r="F10518" t="s">
        <v>52</v>
      </c>
      <c r="G10518">
        <f>?utf-8?Q?The=20National=20Urban=20League=20Annual=20Conference=20Recap=20Digest?=</f>
        <v/>
      </c>
      <c r="H10518" t="s">
        <v>34388</v>
      </c>
    </row>
    <row r="10519" spans="1:8">
      <c r="A10519" t="n">
        <v>10522</v>
      </c>
      <c r="B10519" t="s">
        <v>8</v>
      </c>
      <c r="C10519" s="1" t="n">
        <v>42182.30777777778</v>
      </c>
      <c r="D10519" t="s">
        <v>34389</v>
      </c>
      <c r="E10519" t="s">
        <v>25</v>
      </c>
      <c r="F10519" t="s">
        <v>34390</v>
      </c>
      <c r="G10519" t="s">
        <v>34391</v>
      </c>
      <c r="H10519" t="s">
        <v>34392</v>
      </c>
    </row>
    <row r="10520" spans="1:8">
      <c r="A10520" t="n">
        <v>10523</v>
      </c>
      <c r="B10520" t="s">
        <v>1</v>
      </c>
      <c r="C10520" s="1" t="n">
        <v>42288.66024305556</v>
      </c>
      <c r="D10520" t="s">
        <v>34393</v>
      </c>
      <c r="E10520" t="s">
        <v>6654</v>
      </c>
      <c r="F10520" t="s">
        <v>25</v>
      </c>
      <c r="G10520" t="s">
        <v>34394</v>
      </c>
      <c r="H10520" t="s">
        <v>34395</v>
      </c>
    </row>
    <row r="10521" spans="1:8">
      <c r="A10521" t="n">
        <v>10524</v>
      </c>
      <c r="B10521" t="s">
        <v>8</v>
      </c>
      <c r="C10521" s="1" t="n">
        <v>42391.73556712963</v>
      </c>
      <c r="D10521" t="s">
        <v>34396</v>
      </c>
      <c r="E10521" t="s">
        <v>16855</v>
      </c>
      <c r="F10521" t="s">
        <v>1625</v>
      </c>
      <c r="G10521" t="s">
        <v>34397</v>
      </c>
      <c r="H10521" t="s">
        <v>34398</v>
      </c>
    </row>
    <row r="10522" spans="1:8">
      <c r="A10522" t="n">
        <v>10525</v>
      </c>
      <c r="B10522" t="s">
        <v>8</v>
      </c>
      <c r="C10522" s="1" t="n">
        <v>41779.86288194444</v>
      </c>
      <c r="D10522" t="s">
        <v>34399</v>
      </c>
      <c r="E10522" t="s">
        <v>12794</v>
      </c>
      <c r="F10522" t="s">
        <v>34400</v>
      </c>
      <c r="G10522" t="s">
        <v>34401</v>
      </c>
      <c r="H10522" t="s">
        <v>34402</v>
      </c>
    </row>
    <row r="10523" spans="1:8">
      <c r="A10523" t="n">
        <v>10526</v>
      </c>
      <c r="B10523" t="s">
        <v>8</v>
      </c>
      <c r="C10523" s="1" t="n">
        <v>42408.88166666667</v>
      </c>
      <c r="D10523" t="s">
        <v>34403</v>
      </c>
      <c r="E10523" t="s">
        <v>7672</v>
      </c>
      <c r="F10523" t="s">
        <v>30</v>
      </c>
      <c r="G10523" t="s">
        <v>34404</v>
      </c>
      <c r="H10523" t="s">
        <v>34405</v>
      </c>
    </row>
    <row r="10524" spans="1:8">
      <c r="A10524" t="n">
        <v>10527</v>
      </c>
      <c r="B10524" t="s">
        <v>8</v>
      </c>
      <c r="C10524" s="1" t="n">
        <v>42391.873125</v>
      </c>
      <c r="D10524" t="s">
        <v>34406</v>
      </c>
      <c r="E10524" t="s">
        <v>34407</v>
      </c>
      <c r="F10524" t="s">
        <v>56</v>
      </c>
      <c r="G10524" t="s">
        <v>34408</v>
      </c>
      <c r="H10524" t="s">
        <v>34409</v>
      </c>
    </row>
    <row r="10525" spans="1:8">
      <c r="A10525" t="n">
        <v>10528</v>
      </c>
      <c r="B10525" t="s">
        <v>8</v>
      </c>
      <c r="C10525" s="1" t="n">
        <v>41244.86912037037</v>
      </c>
      <c r="D10525" t="s">
        <v>34410</v>
      </c>
      <c r="E10525" t="s">
        <v>1159</v>
      </c>
      <c r="F10525" t="s">
        <v>11125</v>
      </c>
      <c r="G10525" t="s">
        <v>34411</v>
      </c>
      <c r="H10525" t="s">
        <v>34412</v>
      </c>
    </row>
    <row r="10526" spans="1:8">
      <c r="A10526" t="n">
        <v>10529</v>
      </c>
      <c r="B10526" t="s">
        <v>8</v>
      </c>
      <c r="C10526" s="1" t="n">
        <v>40600.99487268519</v>
      </c>
      <c r="D10526" t="s">
        <v>34413</v>
      </c>
      <c r="E10526" t="s">
        <v>8192</v>
      </c>
      <c r="F10526" t="s">
        <v>34414</v>
      </c>
      <c r="G10526" t="s">
        <v>34415</v>
      </c>
      <c r="H10526" t="s">
        <v>34416</v>
      </c>
    </row>
    <row r="10527" spans="1:8">
      <c r="A10527" t="n">
        <v>10530</v>
      </c>
      <c r="B10527" t="s">
        <v>8</v>
      </c>
      <c r="C10527" s="1" t="n">
        <v>42115.11568287037</v>
      </c>
      <c r="D10527" t="s">
        <v>34417</v>
      </c>
      <c r="E10527" t="s">
        <v>6203</v>
      </c>
      <c r="F10527" t="s">
        <v>8823</v>
      </c>
      <c r="G10527" t="s">
        <v>34418</v>
      </c>
      <c r="H10527" t="s">
        <v>34419</v>
      </c>
    </row>
    <row r="10528" spans="1:8">
      <c r="A10528" t="n">
        <v>10531</v>
      </c>
      <c r="B10528" t="s">
        <v>8</v>
      </c>
      <c r="C10528" s="1" t="n">
        <v>42150.96474537037</v>
      </c>
      <c r="D10528" t="s">
        <v>34420</v>
      </c>
      <c r="E10528" t="s">
        <v>132</v>
      </c>
      <c r="F10528" t="s">
        <v>34421</v>
      </c>
      <c r="G10528" t="s">
        <v>34422</v>
      </c>
      <c r="H10528" t="s">
        <v>34423</v>
      </c>
    </row>
    <row r="10529" spans="1:8">
      <c r="A10529" t="n">
        <v>10532</v>
      </c>
      <c r="B10529" t="s">
        <v>8</v>
      </c>
      <c r="C10529" s="1" t="n">
        <v>42125.54957175926</v>
      </c>
      <c r="D10529" t="s">
        <v>34424</v>
      </c>
      <c r="E10529" t="s">
        <v>3078</v>
      </c>
      <c r="F10529" t="s">
        <v>34425</v>
      </c>
      <c r="G10529" t="s">
        <v>34426</v>
      </c>
      <c r="H10529" t="s">
        <v>34427</v>
      </c>
    </row>
    <row r="10530" spans="1:8">
      <c r="A10530" t="n">
        <v>10533</v>
      </c>
      <c r="B10530" t="s">
        <v>8</v>
      </c>
      <c r="C10530" s="1" t="n">
        <v>40359.57041666667</v>
      </c>
      <c r="D10530" t="s">
        <v>34428</v>
      </c>
      <c r="E10530" t="s">
        <v>2331</v>
      </c>
      <c r="F10530" t="s">
        <v>376</v>
      </c>
      <c r="G10530" t="s">
        <v>34429</v>
      </c>
      <c r="H10530" t="s">
        <v>34430</v>
      </c>
    </row>
    <row r="10531" spans="1:8">
      <c r="A10531" t="n">
        <v>10534</v>
      </c>
      <c r="B10531" t="s">
        <v>8</v>
      </c>
      <c r="C10531" s="1" t="n">
        <v>39992.62878472222</v>
      </c>
      <c r="D10531" t="s">
        <v>34431</v>
      </c>
      <c r="E10531" t="s">
        <v>34432</v>
      </c>
      <c r="F10531" t="s">
        <v>25</v>
      </c>
      <c r="G10531" t="s">
        <v>34433</v>
      </c>
      <c r="H10531" t="s">
        <v>34434</v>
      </c>
    </row>
    <row r="10532" spans="1:8">
      <c r="A10532" t="n">
        <v>10535</v>
      </c>
      <c r="B10532" t="s">
        <v>8</v>
      </c>
      <c r="C10532" s="1" t="n">
        <v>42401.12606481482</v>
      </c>
      <c r="D10532" t="s">
        <v>34435</v>
      </c>
      <c r="E10532" t="s">
        <v>4082</v>
      </c>
      <c r="F10532" t="s">
        <v>555</v>
      </c>
      <c r="G10532" t="s">
        <v>34436</v>
      </c>
      <c r="H10532" t="s">
        <v>34437</v>
      </c>
    </row>
    <row r="10533" spans="1:8">
      <c r="A10533" t="n">
        <v>10536</v>
      </c>
      <c r="B10533" t="s">
        <v>8</v>
      </c>
      <c r="C10533" s="1" t="n">
        <v>42340.59648148148</v>
      </c>
      <c r="D10533" t="s">
        <v>34438</v>
      </c>
      <c r="E10533" t="s">
        <v>34439</v>
      </c>
      <c r="F10533" t="s">
        <v>34440</v>
      </c>
      <c r="G10533" t="s">
        <v>34441</v>
      </c>
      <c r="H10533" t="s">
        <v>34442</v>
      </c>
    </row>
    <row r="10534" spans="1:8">
      <c r="A10534" t="n">
        <v>10537</v>
      </c>
      <c r="B10534" t="s">
        <v>1</v>
      </c>
      <c r="C10534" s="1" t="n">
        <v>42393.53528935185</v>
      </c>
      <c r="D10534" t="s">
        <v>34443</v>
      </c>
      <c r="E10534" t="s">
        <v>24</v>
      </c>
      <c r="F10534" t="s">
        <v>25</v>
      </c>
      <c r="G10534" t="s">
        <v>34444</v>
      </c>
      <c r="H10534" t="s">
        <v>34445</v>
      </c>
    </row>
    <row r="10535" spans="1:8">
      <c r="A10535" t="n">
        <v>10538</v>
      </c>
      <c r="B10535" t="s">
        <v>8</v>
      </c>
      <c r="C10535" s="1" t="n">
        <v>42093.55251157407</v>
      </c>
      <c r="D10535" t="s">
        <v>34446</v>
      </c>
      <c r="E10535" t="s">
        <v>6695</v>
      </c>
      <c r="F10535" t="s">
        <v>34447</v>
      </c>
      <c r="G10535" t="s">
        <v>34448</v>
      </c>
      <c r="H10535" t="s">
        <v>34449</v>
      </c>
    </row>
    <row r="10536" spans="1:8">
      <c r="A10536" t="n">
        <v>10539</v>
      </c>
      <c r="B10536" t="s">
        <v>8</v>
      </c>
      <c r="C10536" s="1" t="n">
        <v>41158.7134375</v>
      </c>
      <c r="D10536" t="s">
        <v>34450</v>
      </c>
      <c r="E10536" t="s">
        <v>14531</v>
      </c>
      <c r="F10536" t="s">
        <v>25</v>
      </c>
      <c r="G10536" t="s">
        <v>34451</v>
      </c>
      <c r="H10536" t="s">
        <v>34452</v>
      </c>
    </row>
    <row r="10537" spans="1:8">
      <c r="A10537" t="n">
        <v>10540</v>
      </c>
      <c r="B10537" t="s">
        <v>8</v>
      </c>
      <c r="C10537" s="1" t="n">
        <v>42400.70219907408</v>
      </c>
      <c r="D10537" t="s">
        <v>34453</v>
      </c>
      <c r="E10537" t="s">
        <v>13357</v>
      </c>
      <c r="F10537" t="s">
        <v>25</v>
      </c>
      <c r="G10537" t="s">
        <v>34454</v>
      </c>
      <c r="H10537" t="s">
        <v>34455</v>
      </c>
    </row>
    <row r="10538" spans="1:8">
      <c r="A10538" t="n">
        <v>10541</v>
      </c>
      <c r="B10538" t="s">
        <v>8</v>
      </c>
      <c r="C10538" s="1" t="n">
        <v>42227.55440972222</v>
      </c>
      <c r="D10538" t="s">
        <v>34456</v>
      </c>
      <c r="E10538" t="s">
        <v>34457</v>
      </c>
      <c r="F10538" t="s">
        <v>651</v>
      </c>
      <c r="G10538" t="s">
        <v>34458</v>
      </c>
      <c r="H10538" t="s">
        <v>34459</v>
      </c>
    </row>
    <row r="10539" spans="1:8">
      <c r="A10539" t="n">
        <v>10542</v>
      </c>
      <c r="B10539" t="s">
        <v>1</v>
      </c>
      <c r="C10539" s="1" t="n">
        <v>42412.89980324074</v>
      </c>
      <c r="D10539" t="s">
        <v>34460</v>
      </c>
      <c r="E10539" t="s">
        <v>348</v>
      </c>
      <c r="F10539" t="s">
        <v>25</v>
      </c>
      <c r="G10539" t="s">
        <v>30905</v>
      </c>
      <c r="H10539" t="s">
        <v>34461</v>
      </c>
    </row>
    <row r="10540" spans="1:8">
      <c r="A10540" t="n">
        <v>10543</v>
      </c>
      <c r="B10540" t="s">
        <v>8</v>
      </c>
      <c r="C10540" s="1" t="n">
        <v>41793.05546296296</v>
      </c>
      <c r="D10540" t="s">
        <v>34462</v>
      </c>
      <c r="E10540" t="s">
        <v>25</v>
      </c>
      <c r="F10540" t="s">
        <v>319</v>
      </c>
      <c r="G10540" t="s">
        <v>34463</v>
      </c>
      <c r="H10540" t="s">
        <v>34464</v>
      </c>
    </row>
    <row r="10541" spans="1:8">
      <c r="A10541" t="n">
        <v>10544</v>
      </c>
      <c r="B10541" t="s">
        <v>8</v>
      </c>
      <c r="C10541" s="1" t="n">
        <v>42257.73822916667</v>
      </c>
      <c r="D10541" t="s">
        <v>34465</v>
      </c>
      <c r="E10541" t="s">
        <v>6073</v>
      </c>
      <c r="F10541" t="s">
        <v>56</v>
      </c>
      <c r="G10541" t="s">
        <v>34466</v>
      </c>
      <c r="H10541" t="s">
        <v>34467</v>
      </c>
    </row>
    <row r="10542" spans="1:8">
      <c r="A10542" t="n">
        <v>10545</v>
      </c>
      <c r="B10542" t="s">
        <v>8</v>
      </c>
      <c r="C10542" s="1" t="n">
        <v>42055.84158564815</v>
      </c>
      <c r="D10542" t="s">
        <v>34468</v>
      </c>
      <c r="E10542" t="s">
        <v>6776</v>
      </c>
      <c r="F10542" t="s">
        <v>1264</v>
      </c>
      <c r="G10542" t="s">
        <v>34469</v>
      </c>
      <c r="H10542" t="s">
        <v>34470</v>
      </c>
    </row>
    <row r="10543" spans="1:8">
      <c r="A10543" t="n">
        <v>10546</v>
      </c>
      <c r="B10543" t="s">
        <v>8</v>
      </c>
      <c r="C10543" s="1" t="n">
        <v>42394.07324074074</v>
      </c>
      <c r="D10543" t="s">
        <v>34471</v>
      </c>
      <c r="E10543" t="s">
        <v>7901</v>
      </c>
      <c r="F10543" t="s">
        <v>34472</v>
      </c>
      <c r="G10543" t="s">
        <v>34473</v>
      </c>
      <c r="H10543" t="s">
        <v>34474</v>
      </c>
    </row>
    <row r="10544" spans="1:8">
      <c r="A10544" t="n">
        <v>10547</v>
      </c>
      <c r="B10544" t="s">
        <v>8</v>
      </c>
      <c r="C10544" s="1" t="n">
        <v>39498.13114583334</v>
      </c>
      <c r="D10544" t="s">
        <v>34475</v>
      </c>
      <c r="E10544" t="s">
        <v>376</v>
      </c>
      <c r="F10544" t="s">
        <v>25066</v>
      </c>
      <c r="G10544" t="s">
        <v>13405</v>
      </c>
      <c r="H10544" t="s">
        <v>34476</v>
      </c>
    </row>
    <row r="10545" spans="1:8">
      <c r="A10545" t="n">
        <v>10548</v>
      </c>
      <c r="B10545" t="s">
        <v>8</v>
      </c>
      <c r="C10545" s="1" t="n">
        <v>42326.98583333333</v>
      </c>
      <c r="D10545" t="s">
        <v>34477</v>
      </c>
      <c r="E10545" t="s">
        <v>34478</v>
      </c>
      <c r="F10545" t="s">
        <v>25</v>
      </c>
      <c r="G10545" t="s">
        <v>34479</v>
      </c>
      <c r="H10545" t="s">
        <v>34480</v>
      </c>
    </row>
    <row r="10546" spans="1:8">
      <c r="A10546" t="n">
        <v>10549</v>
      </c>
      <c r="B10546" t="s">
        <v>8</v>
      </c>
      <c r="C10546" s="1" t="n">
        <v>41267.75069444445</v>
      </c>
      <c r="D10546" t="s">
        <v>34481</v>
      </c>
      <c r="E10546" t="s">
        <v>7985</v>
      </c>
      <c r="F10546" t="s">
        <v>56</v>
      </c>
      <c r="G10546" t="s">
        <v>34482</v>
      </c>
      <c r="H10546" t="s">
        <v>34483</v>
      </c>
    </row>
    <row r="10547" spans="1:8">
      <c r="A10547" t="n">
        <v>10550</v>
      </c>
      <c r="B10547" t="s">
        <v>8</v>
      </c>
      <c r="C10547" s="1" t="n">
        <v>39717.94099537037</v>
      </c>
      <c r="D10547" t="s">
        <v>34484</v>
      </c>
      <c r="E10547" t="s">
        <v>376</v>
      </c>
      <c r="F10547" t="s">
        <v>34485</v>
      </c>
      <c r="G10547" t="s">
        <v>34486</v>
      </c>
      <c r="H10547" t="s">
        <v>34487</v>
      </c>
    </row>
    <row r="10548" spans="1:8">
      <c r="A10548" t="n">
        <v>10551</v>
      </c>
      <c r="B10548" t="s">
        <v>8</v>
      </c>
      <c r="C10548" s="1" t="n">
        <v>41538.74444444444</v>
      </c>
      <c r="D10548" t="s">
        <v>34488</v>
      </c>
      <c r="E10548" t="s">
        <v>559</v>
      </c>
      <c r="F10548" t="s">
        <v>20050</v>
      </c>
      <c r="G10548" t="s">
        <v>561</v>
      </c>
      <c r="H10548" t="s">
        <v>34489</v>
      </c>
    </row>
    <row r="10549" spans="1:8">
      <c r="A10549" t="n">
        <v>10552</v>
      </c>
      <c r="B10549" t="s">
        <v>8</v>
      </c>
      <c r="C10549" s="1" t="n">
        <v>41703.99045138889</v>
      </c>
      <c r="D10549" t="s">
        <v>34490</v>
      </c>
      <c r="E10549" t="s">
        <v>34491</v>
      </c>
      <c r="F10549" t="s">
        <v>56</v>
      </c>
      <c r="G10549">
        <f>?UTF-8?B?SW52aXRhdGlvbjogRG9jdG9ycyBmb3IgQW1lcmljYSBCYW5xdWV0IDMvMjE=?=</f>
        <v/>
      </c>
      <c r="H10549" t="s">
        <v>34492</v>
      </c>
    </row>
    <row r="10550" spans="1:8">
      <c r="A10550" t="n">
        <v>10553</v>
      </c>
      <c r="B10550" t="s">
        <v>8</v>
      </c>
      <c r="C10550" s="1" t="n">
        <v>42389.06825231481</v>
      </c>
      <c r="D10550" t="s">
        <v>34493</v>
      </c>
      <c r="E10550" t="s">
        <v>25</v>
      </c>
      <c r="F10550" t="s">
        <v>381</v>
      </c>
      <c r="G10550" t="s">
        <v>34494</v>
      </c>
      <c r="H10550" t="s">
        <v>34495</v>
      </c>
    </row>
    <row r="10551" spans="1:8">
      <c r="A10551" t="n">
        <v>10554</v>
      </c>
      <c r="B10551" t="s">
        <v>8</v>
      </c>
      <c r="C10551" s="1" t="n">
        <v>41799.09038194444</v>
      </c>
      <c r="D10551" t="s">
        <v>34496</v>
      </c>
      <c r="E10551" t="s">
        <v>25</v>
      </c>
      <c r="F10551" t="s">
        <v>179</v>
      </c>
      <c r="G10551" t="s">
        <v>16784</v>
      </c>
      <c r="H10551" t="s">
        <v>34497</v>
      </c>
    </row>
    <row r="10552" spans="1:8">
      <c r="A10552" t="n">
        <v>10555</v>
      </c>
      <c r="B10552" t="s">
        <v>8</v>
      </c>
      <c r="C10552" s="1" t="n">
        <v>41937.8825462963</v>
      </c>
      <c r="D10552" t="s">
        <v>34498</v>
      </c>
      <c r="E10552" t="s">
        <v>6033</v>
      </c>
      <c r="F10552" t="s">
        <v>555</v>
      </c>
      <c r="G10552" t="s">
        <v>17641</v>
      </c>
      <c r="H10552" t="s">
        <v>34499</v>
      </c>
    </row>
    <row r="10553" spans="1:8">
      <c r="A10553" t="n">
        <v>10556</v>
      </c>
      <c r="B10553" t="s">
        <v>8</v>
      </c>
      <c r="C10553" s="1" t="n">
        <v>41778.91199074074</v>
      </c>
      <c r="D10553" t="s">
        <v>34500</v>
      </c>
      <c r="E10553" t="s">
        <v>1832</v>
      </c>
      <c r="F10553" t="s">
        <v>25</v>
      </c>
      <c r="G10553" t="s">
        <v>24931</v>
      </c>
      <c r="H10553" t="s">
        <v>34501</v>
      </c>
    </row>
    <row r="10554" spans="1:8">
      <c r="A10554" t="n">
        <v>10557</v>
      </c>
      <c r="B10554" t="s">
        <v>1</v>
      </c>
      <c r="C10554" s="1" t="n">
        <v>42349.68747685185</v>
      </c>
      <c r="D10554" t="s">
        <v>34502</v>
      </c>
      <c r="E10554" t="s">
        <v>7186</v>
      </c>
      <c r="F10554" t="s">
        <v>7187</v>
      </c>
      <c r="G10554" t="s">
        <v>34503</v>
      </c>
      <c r="H10554" t="s">
        <v>34504</v>
      </c>
    </row>
    <row r="10555" spans="1:8">
      <c r="A10555" t="n">
        <v>10558</v>
      </c>
      <c r="B10555" t="s">
        <v>8</v>
      </c>
      <c r="C10555" s="1" t="n">
        <v>39722.74702546297</v>
      </c>
      <c r="D10555" t="s">
        <v>34505</v>
      </c>
      <c r="E10555" t="s">
        <v>1112</v>
      </c>
      <c r="F10555" t="s">
        <v>2769</v>
      </c>
      <c r="G10555" t="s">
        <v>34506</v>
      </c>
      <c r="H10555" t="s">
        <v>34507</v>
      </c>
    </row>
    <row r="10556" spans="1:8">
      <c r="A10556" t="n">
        <v>10559</v>
      </c>
      <c r="B10556" t="s">
        <v>1</v>
      </c>
      <c r="C10556" s="1" t="n">
        <v>42322.71055555555</v>
      </c>
      <c r="D10556" t="s">
        <v>34508</v>
      </c>
      <c r="E10556" t="s">
        <v>24</v>
      </c>
      <c r="F10556" t="s">
        <v>25</v>
      </c>
      <c r="G10556" t="s">
        <v>34509</v>
      </c>
      <c r="H10556" t="s">
        <v>34510</v>
      </c>
    </row>
    <row r="10557" spans="1:8">
      <c r="A10557" t="n">
        <v>10560</v>
      </c>
      <c r="B10557" t="s">
        <v>8</v>
      </c>
      <c r="C10557" s="1" t="n">
        <v>42004.66465277778</v>
      </c>
      <c r="D10557" t="s">
        <v>34511</v>
      </c>
      <c r="E10557" t="s">
        <v>18555</v>
      </c>
      <c r="G10557" t="s">
        <v>34512</v>
      </c>
      <c r="H10557" t="s">
        <v>34513</v>
      </c>
    </row>
    <row r="10558" spans="1:8">
      <c r="A10558" t="n">
        <v>10561</v>
      </c>
      <c r="B10558" t="s">
        <v>1</v>
      </c>
      <c r="C10558" s="1" t="n">
        <v>42111.97851851852</v>
      </c>
      <c r="D10558" t="s">
        <v>34514</v>
      </c>
      <c r="E10558" t="s">
        <v>34515</v>
      </c>
      <c r="F10558" t="s">
        <v>25</v>
      </c>
      <c r="G10558" t="s">
        <v>34516</v>
      </c>
      <c r="H10558" t="s">
        <v>34517</v>
      </c>
    </row>
    <row r="10559" spans="1:8">
      <c r="A10559" t="n">
        <v>10562</v>
      </c>
      <c r="B10559" t="s">
        <v>8</v>
      </c>
      <c r="C10559" s="1" t="n">
        <v>39492.66130787037</v>
      </c>
      <c r="D10559" t="s">
        <v>34518</v>
      </c>
      <c r="E10559" t="s">
        <v>13740</v>
      </c>
      <c r="F10559" t="s">
        <v>34519</v>
      </c>
      <c r="G10559" t="s">
        <v>34520</v>
      </c>
      <c r="H10559" t="s">
        <v>34521</v>
      </c>
    </row>
    <row r="10560" spans="1:8">
      <c r="A10560" t="n">
        <v>10563</v>
      </c>
      <c r="B10560" t="s">
        <v>8</v>
      </c>
      <c r="C10560" s="1" t="n">
        <v>42366.80652777778</v>
      </c>
      <c r="D10560" t="s">
        <v>34522</v>
      </c>
      <c r="E10560" t="s">
        <v>2708</v>
      </c>
      <c r="F10560" t="s">
        <v>52</v>
      </c>
      <c r="G10560" t="s">
        <v>34523</v>
      </c>
      <c r="H10560" t="s">
        <v>34524</v>
      </c>
    </row>
    <row r="10561" spans="1:8">
      <c r="A10561" t="n">
        <v>10564</v>
      </c>
      <c r="B10561" t="s">
        <v>8</v>
      </c>
      <c r="C10561" s="1" t="n">
        <v>41922.69252314815</v>
      </c>
      <c r="D10561" t="s">
        <v>34525</v>
      </c>
      <c r="E10561" t="s">
        <v>34526</v>
      </c>
      <c r="F10561" t="s">
        <v>555</v>
      </c>
      <c r="G10561" t="s">
        <v>34527</v>
      </c>
      <c r="H10561" t="s">
        <v>34528</v>
      </c>
    </row>
    <row r="10562" spans="1:8">
      <c r="A10562" t="n">
        <v>10565</v>
      </c>
      <c r="B10562" t="s">
        <v>1</v>
      </c>
      <c r="C10562" s="1" t="n">
        <v>42392.99488425926</v>
      </c>
      <c r="D10562" t="s">
        <v>34529</v>
      </c>
      <c r="E10562" t="s">
        <v>2212</v>
      </c>
      <c r="F10562" t="s">
        <v>7254</v>
      </c>
      <c r="G10562" t="s">
        <v>34530</v>
      </c>
      <c r="H10562" t="s">
        <v>34531</v>
      </c>
    </row>
    <row r="10563" spans="1:8">
      <c r="A10563" t="n">
        <v>10566</v>
      </c>
      <c r="B10563" t="s">
        <v>8</v>
      </c>
      <c r="C10563" s="1" t="n">
        <v>42375.91768518519</v>
      </c>
      <c r="D10563" t="s">
        <v>34532</v>
      </c>
      <c r="E10563" t="s">
        <v>7119</v>
      </c>
      <c r="F10563" t="s">
        <v>56</v>
      </c>
      <c r="G10563" t="s">
        <v>34533</v>
      </c>
      <c r="H10563" t="s">
        <v>34534</v>
      </c>
    </row>
    <row r="10564" spans="1:8">
      <c r="A10564" t="n">
        <v>10567</v>
      </c>
      <c r="B10564" t="s">
        <v>8</v>
      </c>
      <c r="C10564" s="1" t="n">
        <v>42179.01783564815</v>
      </c>
      <c r="D10564" t="s">
        <v>34535</v>
      </c>
      <c r="E10564" t="s">
        <v>19622</v>
      </c>
      <c r="F10564" t="s">
        <v>25</v>
      </c>
      <c r="G10564" t="s">
        <v>34536</v>
      </c>
      <c r="H10564" t="s">
        <v>34537</v>
      </c>
    </row>
    <row r="10565" spans="1:8">
      <c r="A10565" t="n">
        <v>10568</v>
      </c>
      <c r="B10565" t="s">
        <v>8</v>
      </c>
      <c r="C10565" s="1" t="n">
        <v>39441.54873842592</v>
      </c>
      <c r="D10565" t="s">
        <v>34538</v>
      </c>
      <c r="E10565" t="s">
        <v>11999</v>
      </c>
      <c r="F10565" t="s">
        <v>12000</v>
      </c>
      <c r="G10565" t="s">
        <v>34539</v>
      </c>
      <c r="H10565" t="s">
        <v>34540</v>
      </c>
    </row>
    <row r="10566" spans="1:8">
      <c r="A10566" t="n">
        <v>10569</v>
      </c>
      <c r="B10566" t="s">
        <v>1</v>
      </c>
      <c r="C10566" s="1" t="n">
        <v>42393.54335648148</v>
      </c>
      <c r="D10566" t="s">
        <v>34541</v>
      </c>
      <c r="E10566" t="s">
        <v>24</v>
      </c>
      <c r="F10566" t="s">
        <v>25</v>
      </c>
      <c r="G10566" t="s">
        <v>34444</v>
      </c>
      <c r="H10566" t="s">
        <v>34542</v>
      </c>
    </row>
    <row r="10567" spans="1:8">
      <c r="A10567" t="n">
        <v>10570</v>
      </c>
      <c r="B10567" t="s">
        <v>8</v>
      </c>
      <c r="C10567" s="1" t="n">
        <v>42052.65643518518</v>
      </c>
      <c r="D10567" t="s">
        <v>34543</v>
      </c>
      <c r="E10567" t="s">
        <v>25</v>
      </c>
      <c r="F10567" t="s">
        <v>2099</v>
      </c>
      <c r="G10567" t="s">
        <v>34544</v>
      </c>
      <c r="H10567" t="s">
        <v>34545</v>
      </c>
    </row>
    <row r="10568" spans="1:8">
      <c r="A10568" t="n">
        <v>10571</v>
      </c>
      <c r="B10568" t="s">
        <v>1</v>
      </c>
      <c r="C10568" s="1" t="n">
        <v>42442.79193287037</v>
      </c>
      <c r="D10568" t="s">
        <v>34546</v>
      </c>
      <c r="E10568" t="s">
        <v>145</v>
      </c>
      <c r="F10568" t="s">
        <v>34547</v>
      </c>
      <c r="G10568" t="s">
        <v>34548</v>
      </c>
      <c r="H10568" t="s">
        <v>34549</v>
      </c>
    </row>
    <row r="10569" spans="1:8">
      <c r="A10569" t="n">
        <v>10572</v>
      </c>
      <c r="B10569" t="s">
        <v>8</v>
      </c>
      <c r="C10569" s="1" t="n">
        <v>42207.72180555556</v>
      </c>
      <c r="D10569" t="s">
        <v>34550</v>
      </c>
      <c r="E10569" t="s">
        <v>25</v>
      </c>
      <c r="F10569" t="s">
        <v>34551</v>
      </c>
      <c r="G10569" t="s">
        <v>16697</v>
      </c>
      <c r="H10569" t="s">
        <v>34552</v>
      </c>
    </row>
    <row r="10570" spans="1:8">
      <c r="A10570" t="n">
        <v>10573</v>
      </c>
      <c r="B10570" t="s">
        <v>8</v>
      </c>
      <c r="C10570" s="1" t="n">
        <v>39729.61068287037</v>
      </c>
      <c r="D10570" t="s">
        <v>34553</v>
      </c>
      <c r="E10570" t="s">
        <v>1286</v>
      </c>
      <c r="F10570" t="s">
        <v>376</v>
      </c>
      <c r="G10570" t="s">
        <v>34554</v>
      </c>
      <c r="H10570" t="s">
        <v>34555</v>
      </c>
    </row>
    <row r="10571" spans="1:8">
      <c r="A10571" t="n">
        <v>10574</v>
      </c>
      <c r="B10571" t="s">
        <v>8</v>
      </c>
      <c r="C10571" s="1" t="n">
        <v>40890.01232638889</v>
      </c>
      <c r="D10571" t="s">
        <v>34556</v>
      </c>
      <c r="E10571" t="s">
        <v>25</v>
      </c>
      <c r="F10571" t="s">
        <v>2983</v>
      </c>
      <c r="G10571" t="s">
        <v>34557</v>
      </c>
      <c r="H10571" t="s">
        <v>34558</v>
      </c>
    </row>
    <row r="10572" spans="1:8">
      <c r="A10572" t="n">
        <v>10575</v>
      </c>
      <c r="B10572" t="s">
        <v>1</v>
      </c>
      <c r="C10572" s="1" t="n">
        <v>42185.76803240741</v>
      </c>
      <c r="D10572" t="s">
        <v>34559</v>
      </c>
      <c r="E10572" t="s">
        <v>4532</v>
      </c>
      <c r="F10572" t="s">
        <v>25</v>
      </c>
      <c r="G10572" t="s">
        <v>34560</v>
      </c>
      <c r="H10572" t="s">
        <v>34561</v>
      </c>
    </row>
    <row r="10573" spans="1:8">
      <c r="A10573" t="n">
        <v>10576</v>
      </c>
      <c r="B10573" t="s">
        <v>1</v>
      </c>
      <c r="C10573" s="1" t="n">
        <v>42350.83568287037</v>
      </c>
      <c r="D10573" t="s">
        <v>34562</v>
      </c>
      <c r="E10573" t="s">
        <v>24</v>
      </c>
      <c r="F10573" t="s">
        <v>25</v>
      </c>
      <c r="G10573" t="s">
        <v>34563</v>
      </c>
      <c r="H10573" t="s">
        <v>34564</v>
      </c>
    </row>
    <row r="10574" spans="1:8">
      <c r="A10574" t="n">
        <v>10577</v>
      </c>
      <c r="B10574" t="s">
        <v>8</v>
      </c>
      <c r="C10574" s="1" t="n">
        <v>41170.85841435185</v>
      </c>
      <c r="D10574" t="s">
        <v>34565</v>
      </c>
      <c r="E10574" t="s">
        <v>1561</v>
      </c>
      <c r="F10574" t="s">
        <v>34566</v>
      </c>
      <c r="G10574" t="s">
        <v>34567</v>
      </c>
      <c r="H10574" t="s">
        <v>34568</v>
      </c>
    </row>
    <row r="10575" spans="1:8">
      <c r="A10575" t="n">
        <v>10578</v>
      </c>
      <c r="B10575" t="s">
        <v>8</v>
      </c>
      <c r="C10575" s="1" t="n">
        <v>42409.11372685185</v>
      </c>
      <c r="D10575" t="s">
        <v>34569</v>
      </c>
      <c r="E10575" t="s">
        <v>34570</v>
      </c>
      <c r="F10575" t="s">
        <v>52</v>
      </c>
      <c r="G10575" t="s">
        <v>34571</v>
      </c>
      <c r="H10575" t="s">
        <v>34572</v>
      </c>
    </row>
    <row r="10576" spans="1:8">
      <c r="A10576" t="n">
        <v>10579</v>
      </c>
      <c r="B10576" t="s">
        <v>1</v>
      </c>
      <c r="C10576" s="1" t="n">
        <v>42437.86636574074</v>
      </c>
      <c r="D10576" t="s">
        <v>34573</v>
      </c>
      <c r="E10576" t="s">
        <v>146</v>
      </c>
      <c r="F10576" t="s">
        <v>132</v>
      </c>
      <c r="G10576" t="s">
        <v>34574</v>
      </c>
      <c r="H10576" t="s">
        <v>34575</v>
      </c>
    </row>
    <row r="10577" spans="1:8">
      <c r="A10577" t="n">
        <v>10580</v>
      </c>
      <c r="B10577" t="s">
        <v>1</v>
      </c>
      <c r="C10577" s="1" t="n">
        <v>41429.79204861111</v>
      </c>
      <c r="D10577" t="s">
        <v>34576</v>
      </c>
      <c r="E10577" t="s">
        <v>19022</v>
      </c>
      <c r="F10577" t="s">
        <v>56</v>
      </c>
      <c r="G10577" t="s">
        <v>34577</v>
      </c>
      <c r="H10577" t="s">
        <v>34578</v>
      </c>
    </row>
    <row r="10578" spans="1:8">
      <c r="A10578" t="n">
        <v>10581</v>
      </c>
      <c r="B10578" t="s">
        <v>8</v>
      </c>
      <c r="C10578" s="1" t="n">
        <v>42345.80096064815</v>
      </c>
      <c r="D10578" t="s">
        <v>34579</v>
      </c>
      <c r="E10578" t="s">
        <v>3168</v>
      </c>
      <c r="F10578" t="s">
        <v>3168</v>
      </c>
      <c r="G10578">
        <f>?Windows-1252?Q?FW:_Hillary_Clinton_Urges_Silicon_Valley_to_=91Disrupt?=
 =?Windows-1252?Q?=92_ISIS_-_The_New_York_Times/2016_PRESIDENTIAL_ELECTION?=
 =?Windows-1252?Q?/HILLARY_LEADS_THE_PACK_/_NEITHER_THE_REPUBLICAN_NOR_DEM?=
 =?Windows-1252?Q?OCRATIC_CANDIDATES__COMPREHEND_THE_SOLUTIONS_/HILLARYS_E?=
 =?Windows-1252?Q?XPERIENCE_IS_CRITICAL_!?=</f>
        <v/>
      </c>
      <c r="H10578" t="s">
        <v>34580</v>
      </c>
    </row>
    <row r="10579" spans="1:8">
      <c r="A10579" t="n">
        <v>10582</v>
      </c>
      <c r="B10579" t="s">
        <v>1</v>
      </c>
      <c r="C10579" s="1" t="n">
        <v>41218.14167824074</v>
      </c>
      <c r="D10579" t="s">
        <v>34581</v>
      </c>
      <c r="E10579" t="s">
        <v>72</v>
      </c>
      <c r="F10579" t="s">
        <v>72</v>
      </c>
      <c r="G10579" t="s">
        <v>34582</v>
      </c>
      <c r="H10579" t="s">
        <v>34583</v>
      </c>
    </row>
    <row r="10580" spans="1:8">
      <c r="A10580" t="n">
        <v>10583</v>
      </c>
      <c r="B10580" t="s">
        <v>1</v>
      </c>
      <c r="C10580" s="1" t="n">
        <v>42221.69236111111</v>
      </c>
      <c r="D10580" t="s">
        <v>34584</v>
      </c>
      <c r="E10580" t="s">
        <v>8032</v>
      </c>
      <c r="F10580" t="s">
        <v>34585</v>
      </c>
      <c r="G10580" t="s">
        <v>34586</v>
      </c>
      <c r="H10580" t="s">
        <v>34587</v>
      </c>
    </row>
    <row r="10581" spans="1:8">
      <c r="A10581" t="n">
        <v>10584</v>
      </c>
      <c r="B10581" t="s">
        <v>1</v>
      </c>
      <c r="C10581" s="1" t="n">
        <v>42162.55796296296</v>
      </c>
      <c r="D10581" t="s">
        <v>34588</v>
      </c>
      <c r="E10581" t="s">
        <v>9633</v>
      </c>
      <c r="F10581" t="s">
        <v>7608</v>
      </c>
      <c r="G10581" t="s">
        <v>25981</v>
      </c>
      <c r="H10581" t="s">
        <v>34589</v>
      </c>
    </row>
    <row r="10582" spans="1:8">
      <c r="A10582" t="n">
        <v>10585</v>
      </c>
      <c r="B10582" t="s">
        <v>8</v>
      </c>
      <c r="C10582" s="1" t="n">
        <v>39727.57116898148</v>
      </c>
      <c r="D10582" t="s">
        <v>34590</v>
      </c>
      <c r="E10582" t="s">
        <v>1351</v>
      </c>
      <c r="F10582" t="s">
        <v>56</v>
      </c>
      <c r="G10582" t="s">
        <v>34591</v>
      </c>
      <c r="H10582" t="s">
        <v>34592</v>
      </c>
    </row>
    <row r="10583" spans="1:8">
      <c r="A10583" t="n">
        <v>10586</v>
      </c>
      <c r="B10583" t="s">
        <v>1</v>
      </c>
      <c r="C10583" s="1" t="n">
        <v>42303.63252314815</v>
      </c>
      <c r="D10583" t="s">
        <v>34593</v>
      </c>
      <c r="E10583" t="s">
        <v>984</v>
      </c>
      <c r="F10583" t="s">
        <v>348</v>
      </c>
      <c r="G10583" t="s">
        <v>34594</v>
      </c>
      <c r="H10583" t="s">
        <v>34595</v>
      </c>
    </row>
    <row r="10584" spans="1:8">
      <c r="A10584" t="n">
        <v>10587</v>
      </c>
      <c r="B10584" t="s">
        <v>1</v>
      </c>
      <c r="C10584" s="1" t="n">
        <v>42315.83072916666</v>
      </c>
      <c r="D10584" t="s">
        <v>34596</v>
      </c>
      <c r="E10584" t="s">
        <v>39</v>
      </c>
      <c r="F10584" t="s">
        <v>146</v>
      </c>
      <c r="G10584" t="s">
        <v>28086</v>
      </c>
      <c r="H10584" t="s">
        <v>34597</v>
      </c>
    </row>
    <row r="10585" spans="1:8">
      <c r="A10585" t="n">
        <v>10588</v>
      </c>
      <c r="B10585" t="s">
        <v>8</v>
      </c>
      <c r="C10585" s="1" t="n">
        <v>40850.8246875</v>
      </c>
      <c r="D10585" t="s">
        <v>34598</v>
      </c>
      <c r="E10585" t="s">
        <v>5897</v>
      </c>
      <c r="F10585" t="s">
        <v>34599</v>
      </c>
      <c r="G10585" t="s">
        <v>34600</v>
      </c>
      <c r="H10585" t="s">
        <v>34601</v>
      </c>
    </row>
    <row r="10586" spans="1:8">
      <c r="A10586" t="n">
        <v>10589</v>
      </c>
      <c r="B10586" t="s">
        <v>8</v>
      </c>
      <c r="C10586" s="1" t="n">
        <v>39591.165</v>
      </c>
      <c r="D10586" t="s">
        <v>34602</v>
      </c>
      <c r="E10586" t="s">
        <v>886</v>
      </c>
      <c r="F10586" t="s">
        <v>20</v>
      </c>
      <c r="G10586" t="s">
        <v>34603</v>
      </c>
      <c r="H10586" t="s">
        <v>34604</v>
      </c>
    </row>
    <row r="10587" spans="1:8">
      <c r="A10587" t="n">
        <v>10590</v>
      </c>
      <c r="B10587" t="s">
        <v>8</v>
      </c>
      <c r="C10587" s="1" t="n">
        <v>42040.03122685185</v>
      </c>
      <c r="D10587" t="s">
        <v>34605</v>
      </c>
      <c r="E10587" t="s">
        <v>4949</v>
      </c>
      <c r="F10587" t="s">
        <v>25</v>
      </c>
      <c r="G10587" t="s">
        <v>34606</v>
      </c>
      <c r="H10587" t="s">
        <v>34607</v>
      </c>
    </row>
    <row r="10588" spans="1:8">
      <c r="A10588" t="n">
        <v>10591</v>
      </c>
      <c r="B10588" t="s">
        <v>8</v>
      </c>
      <c r="C10588" s="1" t="n">
        <v>42290.00168981482</v>
      </c>
      <c r="D10588" t="s">
        <v>34608</v>
      </c>
      <c r="E10588" t="s">
        <v>16636</v>
      </c>
      <c r="F10588" t="s">
        <v>56</v>
      </c>
      <c r="G10588" t="s">
        <v>34609</v>
      </c>
      <c r="H10588" t="s">
        <v>34610</v>
      </c>
    </row>
    <row r="10589" spans="1:8">
      <c r="A10589" t="n">
        <v>10592</v>
      </c>
      <c r="B10589" t="s">
        <v>8</v>
      </c>
      <c r="C10589" s="1" t="n">
        <v>40652.91106481481</v>
      </c>
      <c r="D10589" t="s">
        <v>34611</v>
      </c>
      <c r="E10589" t="s">
        <v>34612</v>
      </c>
      <c r="F10589" t="s">
        <v>34612</v>
      </c>
      <c r="G10589" t="s">
        <v>34613</v>
      </c>
      <c r="H10589" t="s">
        <v>34614</v>
      </c>
    </row>
    <row r="10590" spans="1:8">
      <c r="A10590" t="n">
        <v>10593</v>
      </c>
      <c r="B10590" t="s">
        <v>8</v>
      </c>
      <c r="C10590" s="1" t="n">
        <v>39534.00002314815</v>
      </c>
      <c r="D10590" t="s">
        <v>34615</v>
      </c>
      <c r="E10590" t="s">
        <v>10514</v>
      </c>
      <c r="F10590" t="s">
        <v>34616</v>
      </c>
      <c r="G10590" t="s">
        <v>34617</v>
      </c>
      <c r="H10590" t="s">
        <v>34618</v>
      </c>
    </row>
    <row r="10591" spans="1:8">
      <c r="A10591" t="n">
        <v>10594</v>
      </c>
      <c r="B10591" t="s">
        <v>1</v>
      </c>
      <c r="C10591" s="1" t="n">
        <v>42353.01575231482</v>
      </c>
      <c r="D10591" t="s">
        <v>34619</v>
      </c>
      <c r="E10591" t="s">
        <v>311</v>
      </c>
      <c r="F10591" t="s">
        <v>56</v>
      </c>
      <c r="G10591" t="s">
        <v>34620</v>
      </c>
      <c r="H10591" t="s">
        <v>34621</v>
      </c>
    </row>
    <row r="10592" spans="1:8">
      <c r="A10592" t="n">
        <v>10595</v>
      </c>
      <c r="B10592" t="s">
        <v>8</v>
      </c>
      <c r="C10592" s="1" t="n">
        <v>40917.09565972222</v>
      </c>
      <c r="D10592" t="s">
        <v>34622</v>
      </c>
      <c r="E10592" t="s">
        <v>25</v>
      </c>
      <c r="F10592" t="s">
        <v>6203</v>
      </c>
      <c r="G10592" t="s">
        <v>14976</v>
      </c>
      <c r="H10592" t="s">
        <v>34623</v>
      </c>
    </row>
    <row r="10593" spans="1:8">
      <c r="A10593" t="n">
        <v>10596</v>
      </c>
      <c r="B10593" t="s">
        <v>1</v>
      </c>
      <c r="C10593" s="1" t="n">
        <v>42170.85005787037</v>
      </c>
      <c r="D10593" t="s">
        <v>34624</v>
      </c>
      <c r="E10593" t="s">
        <v>6554</v>
      </c>
      <c r="F10593" t="s">
        <v>7608</v>
      </c>
      <c r="G10593" t="s">
        <v>34625</v>
      </c>
      <c r="H10593" t="s">
        <v>34626</v>
      </c>
    </row>
    <row r="10594" spans="1:8">
      <c r="A10594" t="n">
        <v>10597</v>
      </c>
      <c r="B10594" t="s">
        <v>8</v>
      </c>
      <c r="C10594" s="1" t="n">
        <v>42408.90201388889</v>
      </c>
      <c r="D10594" t="s">
        <v>34627</v>
      </c>
      <c r="E10594" t="s">
        <v>6675</v>
      </c>
      <c r="F10594" t="s">
        <v>1264</v>
      </c>
      <c r="G10594" t="s">
        <v>34628</v>
      </c>
      <c r="H10594" t="s">
        <v>34629</v>
      </c>
    </row>
    <row r="10595" spans="1:8">
      <c r="A10595" t="n">
        <v>10598</v>
      </c>
      <c r="B10595" t="s">
        <v>8</v>
      </c>
      <c r="C10595" s="1" t="n">
        <v>39595.80114583333</v>
      </c>
      <c r="D10595" t="s">
        <v>34630</v>
      </c>
      <c r="E10595" t="s">
        <v>13797</v>
      </c>
      <c r="F10595" t="s">
        <v>34631</v>
      </c>
      <c r="G10595" t="s">
        <v>23475</v>
      </c>
      <c r="H10595" t="s">
        <v>34632</v>
      </c>
    </row>
    <row r="10596" spans="1:8">
      <c r="A10596" t="n">
        <v>10599</v>
      </c>
      <c r="B10596" t="s">
        <v>8</v>
      </c>
      <c r="C10596" s="1" t="n">
        <v>42349.29166666666</v>
      </c>
      <c r="D10596" t="s">
        <v>34633</v>
      </c>
      <c r="E10596" t="s">
        <v>509</v>
      </c>
      <c r="F10596" t="s">
        <v>52</v>
      </c>
      <c r="G10596">
        <f>?utf-8?B?VHJhbnNhdGxhbnRpYyBUYWtlOiBN?=
 =?utf-8?B?ZXJrZWzigJlzIFllYXIgb2YgQ3Jpc2lzIExlYWRlcnNoaXA=?=</f>
        <v/>
      </c>
      <c r="H10596" t="s">
        <v>34634</v>
      </c>
    </row>
    <row r="10597" spans="1:8">
      <c r="A10597" t="n">
        <v>10600</v>
      </c>
      <c r="B10597" t="s">
        <v>8</v>
      </c>
      <c r="C10597" s="1" t="n">
        <v>41709.50949074074</v>
      </c>
      <c r="D10597" t="s">
        <v>34635</v>
      </c>
      <c r="E10597" t="s">
        <v>9998</v>
      </c>
      <c r="F10597" t="s">
        <v>34636</v>
      </c>
      <c r="G10597" t="s">
        <v>34637</v>
      </c>
      <c r="H10597" t="s">
        <v>34638</v>
      </c>
    </row>
    <row r="10598" spans="1:8">
      <c r="A10598" t="n">
        <v>10601</v>
      </c>
      <c r="B10598" t="s">
        <v>8</v>
      </c>
      <c r="C10598" s="1" t="n">
        <v>42313.69863425926</v>
      </c>
      <c r="D10598" t="s">
        <v>34639</v>
      </c>
      <c r="E10598">
        <f>?utf-8?Q?FEPS=20Europe?= &lt;info@feps-europe.eu&gt;</f>
        <v/>
      </c>
      <c r="F10598" t="s">
        <v>52</v>
      </c>
      <c r="G10598">
        <f>?utf-8?Q?New=20Queries=20magazine=20is=20out=21=20COP=2021=2F=20EU=20Referendum.=20Contributions=20by=20Romano=20Prodi=2C=20Ellen=20MacArthur...=C2=A0?=</f>
        <v/>
      </c>
      <c r="H10598" t="s">
        <v>34640</v>
      </c>
    </row>
    <row r="10599" spans="1:8">
      <c r="A10599" t="n">
        <v>10602</v>
      </c>
      <c r="B10599" t="s">
        <v>8</v>
      </c>
      <c r="C10599" s="1" t="n">
        <v>42125.90947916666</v>
      </c>
      <c r="D10599" t="s">
        <v>34641</v>
      </c>
      <c r="E10599" t="s">
        <v>30</v>
      </c>
      <c r="F10599" t="s">
        <v>9547</v>
      </c>
      <c r="G10599" t="s">
        <v>34642</v>
      </c>
      <c r="H10599" t="s">
        <v>34643</v>
      </c>
    </row>
    <row r="10600" spans="1:8">
      <c r="A10600" t="n">
        <v>10603</v>
      </c>
      <c r="B10600" t="s">
        <v>8</v>
      </c>
      <c r="C10600" s="1" t="n">
        <v>39744.82059027778</v>
      </c>
      <c r="D10600" t="s">
        <v>34644</v>
      </c>
      <c r="E10600" t="s">
        <v>56</v>
      </c>
      <c r="F10600" t="s">
        <v>477</v>
      </c>
      <c r="G10600" t="s">
        <v>34645</v>
      </c>
      <c r="H10600" t="s">
        <v>34646</v>
      </c>
    </row>
    <row r="10601" spans="1:8">
      <c r="A10601" t="n">
        <v>10604</v>
      </c>
      <c r="B10601" t="s">
        <v>1</v>
      </c>
      <c r="C10601" s="1" t="n">
        <v>42337.99131944445</v>
      </c>
      <c r="D10601" t="s">
        <v>34647</v>
      </c>
      <c r="E10601" t="s">
        <v>34648</v>
      </c>
      <c r="F10601" t="s">
        <v>376</v>
      </c>
      <c r="G10601" t="s">
        <v>34649</v>
      </c>
      <c r="H10601" t="s">
        <v>34650</v>
      </c>
    </row>
    <row r="10602" spans="1:8">
      <c r="A10602" t="n">
        <v>10605</v>
      </c>
      <c r="B10602" t="s">
        <v>8</v>
      </c>
      <c r="C10602" s="1" t="n">
        <v>39609.01416666667</v>
      </c>
      <c r="D10602" t="s">
        <v>34651</v>
      </c>
      <c r="E10602" t="s">
        <v>16863</v>
      </c>
      <c r="F10602" t="s">
        <v>16864</v>
      </c>
      <c r="G10602" t="s">
        <v>34652</v>
      </c>
      <c r="H10602" t="s">
        <v>34653</v>
      </c>
    </row>
    <row r="10603" spans="1:8">
      <c r="A10603" t="n">
        <v>10606</v>
      </c>
      <c r="B10603" t="s">
        <v>8</v>
      </c>
      <c r="C10603" s="1" t="n">
        <v>42431.68204861111</v>
      </c>
      <c r="D10603" t="s">
        <v>34654</v>
      </c>
      <c r="E10603">
        <f>?utf-8?Q?FORD=20FOUNDATION?= &lt;offcomm@fordfoundation.org&gt;</f>
        <v/>
      </c>
      <c r="F10603" t="s">
        <v>555</v>
      </c>
      <c r="G10603">
        <f>?utf-8?Q?#InequalityIs=20a=20threat=20to=20reproductive=20justice?=</f>
        <v/>
      </c>
      <c r="H10603" t="s">
        <v>34655</v>
      </c>
    </row>
    <row r="10604" spans="1:8">
      <c r="A10604" t="n">
        <v>10607</v>
      </c>
      <c r="B10604" t="s">
        <v>8</v>
      </c>
      <c r="C10604" s="1" t="n">
        <v>42208.67207175926</v>
      </c>
      <c r="D10604" t="s">
        <v>34656</v>
      </c>
      <c r="E10604" t="s">
        <v>27693</v>
      </c>
      <c r="F10604" t="s">
        <v>24731</v>
      </c>
      <c r="G10604" t="s">
        <v>9117</v>
      </c>
      <c r="H10604" t="s">
        <v>34657</v>
      </c>
    </row>
    <row r="10605" spans="1:8">
      <c r="A10605" t="n">
        <v>10608</v>
      </c>
      <c r="B10605" t="s">
        <v>8</v>
      </c>
      <c r="C10605" s="1" t="n">
        <v>41859.86129629629</v>
      </c>
      <c r="D10605" t="s">
        <v>34658</v>
      </c>
      <c r="E10605" t="s">
        <v>34659</v>
      </c>
      <c r="F10605" t="s">
        <v>34660</v>
      </c>
      <c r="G10605" t="s">
        <v>4738</v>
      </c>
      <c r="H10605" t="s">
        <v>34661</v>
      </c>
    </row>
    <row r="10606" spans="1:8">
      <c r="A10606" t="n">
        <v>10609</v>
      </c>
      <c r="B10606" t="s">
        <v>8</v>
      </c>
      <c r="C10606" s="1" t="n">
        <v>40567.82445601852</v>
      </c>
      <c r="D10606" t="s">
        <v>34662</v>
      </c>
      <c r="E10606" t="s">
        <v>11389</v>
      </c>
      <c r="F10606" t="s">
        <v>56</v>
      </c>
      <c r="G10606" t="s">
        <v>34663</v>
      </c>
      <c r="H10606" t="s">
        <v>34664</v>
      </c>
    </row>
    <row r="10607" spans="1:8">
      <c r="A10607" t="n">
        <v>10610</v>
      </c>
      <c r="B10607" t="s">
        <v>1</v>
      </c>
      <c r="C10607" s="1" t="n">
        <v>41932.74987268518</v>
      </c>
      <c r="D10607" t="s">
        <v>34665</v>
      </c>
      <c r="E10607" t="s">
        <v>34666</v>
      </c>
      <c r="F10607" t="s">
        <v>34667</v>
      </c>
      <c r="G10607" t="s">
        <v>34668</v>
      </c>
      <c r="H10607" t="s">
        <v>34669</v>
      </c>
    </row>
    <row r="10608" spans="1:8">
      <c r="A10608" t="n">
        <v>10611</v>
      </c>
      <c r="B10608" t="s">
        <v>8</v>
      </c>
      <c r="C10608" s="1" t="n">
        <v>42047.07894675926</v>
      </c>
      <c r="D10608" t="s">
        <v>34670</v>
      </c>
      <c r="E10608" t="s">
        <v>7313</v>
      </c>
      <c r="F10608" t="s">
        <v>266</v>
      </c>
      <c r="G10608" t="s">
        <v>34671</v>
      </c>
      <c r="H10608" t="s">
        <v>34672</v>
      </c>
    </row>
    <row r="10609" spans="1:8">
      <c r="A10609" t="n">
        <v>10612</v>
      </c>
      <c r="B10609" t="s">
        <v>8</v>
      </c>
      <c r="C10609" s="1" t="n">
        <v>42057.0670949074</v>
      </c>
      <c r="D10609" t="s">
        <v>34673</v>
      </c>
      <c r="E10609" t="s">
        <v>9509</v>
      </c>
      <c r="F10609" t="s">
        <v>25</v>
      </c>
      <c r="G10609" t="s">
        <v>34674</v>
      </c>
      <c r="H10609" t="s">
        <v>34675</v>
      </c>
    </row>
    <row r="10610" spans="1:8">
      <c r="A10610" t="n">
        <v>10613</v>
      </c>
      <c r="B10610" t="s">
        <v>1</v>
      </c>
      <c r="C10610" s="1" t="n">
        <v>41961.53885416667</v>
      </c>
      <c r="D10610" t="s">
        <v>34676</v>
      </c>
      <c r="E10610" t="s">
        <v>4455</v>
      </c>
      <c r="F10610" t="s">
        <v>271</v>
      </c>
      <c r="G10610" t="s">
        <v>34677</v>
      </c>
      <c r="H10610" t="s">
        <v>34678</v>
      </c>
    </row>
    <row r="10611" spans="1:8">
      <c r="A10611" t="n">
        <v>10614</v>
      </c>
      <c r="B10611" t="s">
        <v>8</v>
      </c>
      <c r="C10611" s="1" t="n">
        <v>42167.74001157407</v>
      </c>
      <c r="D10611" t="s">
        <v>34679</v>
      </c>
      <c r="E10611" t="s">
        <v>10430</v>
      </c>
      <c r="F10611" t="s">
        <v>1264</v>
      </c>
      <c r="G10611" t="s">
        <v>34680</v>
      </c>
      <c r="H10611" t="s">
        <v>34681</v>
      </c>
    </row>
    <row r="10612" spans="1:8">
      <c r="A10612" t="n">
        <v>10615</v>
      </c>
      <c r="B10612" t="s">
        <v>8</v>
      </c>
      <c r="C10612" s="1" t="n">
        <v>41554.87189814815</v>
      </c>
      <c r="D10612" t="s">
        <v>34682</v>
      </c>
      <c r="E10612" t="s">
        <v>34683</v>
      </c>
      <c r="F10612" t="s">
        <v>56</v>
      </c>
      <c r="G10612" t="s">
        <v>34684</v>
      </c>
      <c r="H10612" t="s">
        <v>34685</v>
      </c>
    </row>
    <row r="10613" spans="1:8">
      <c r="A10613" t="n">
        <v>10616</v>
      </c>
      <c r="B10613" t="s">
        <v>8</v>
      </c>
      <c r="C10613" s="1" t="n">
        <v>42227.47649305555</v>
      </c>
      <c r="D10613" t="s">
        <v>34686</v>
      </c>
      <c r="E10613" t="s">
        <v>7892</v>
      </c>
      <c r="F10613" t="s">
        <v>34687</v>
      </c>
      <c r="G10613" t="s">
        <v>12402</v>
      </c>
      <c r="H10613" t="s">
        <v>34688</v>
      </c>
    </row>
    <row r="10614" spans="1:8">
      <c r="A10614" t="n">
        <v>10617</v>
      </c>
      <c r="B10614" t="s">
        <v>8</v>
      </c>
      <c r="C10614" s="1" t="n">
        <v>40669.83694444445</v>
      </c>
      <c r="D10614" t="s">
        <v>34689</v>
      </c>
      <c r="E10614" t="s">
        <v>18784</v>
      </c>
      <c r="F10614" t="s">
        <v>18785</v>
      </c>
      <c r="G10614" t="s">
        <v>34690</v>
      </c>
      <c r="H10614" t="s">
        <v>34691</v>
      </c>
    </row>
    <row r="10615" spans="1:8">
      <c r="A10615" t="n">
        <v>10618</v>
      </c>
      <c r="B10615" t="s">
        <v>8</v>
      </c>
      <c r="C10615" s="1" t="n">
        <v>42164.74716435185</v>
      </c>
      <c r="D10615" t="s">
        <v>34692</v>
      </c>
      <c r="E10615" t="s">
        <v>2099</v>
      </c>
      <c r="F10615" t="s">
        <v>21424</v>
      </c>
      <c r="G10615" t="s">
        <v>34693</v>
      </c>
      <c r="H10615" t="s">
        <v>34694</v>
      </c>
    </row>
    <row r="10616" spans="1:8">
      <c r="A10616" t="n">
        <v>10619</v>
      </c>
      <c r="B10616" t="s">
        <v>1</v>
      </c>
      <c r="C10616" s="1" t="n">
        <v>42297.83106481482</v>
      </c>
      <c r="D10616" t="s">
        <v>34695</v>
      </c>
      <c r="E10616" t="s">
        <v>24</v>
      </c>
      <c r="F10616" t="s">
        <v>25</v>
      </c>
      <c r="G10616" t="s">
        <v>34696</v>
      </c>
      <c r="H10616" t="s">
        <v>34697</v>
      </c>
    </row>
    <row r="10617" spans="1:8">
      <c r="A10617" t="n">
        <v>10620</v>
      </c>
      <c r="B10617" t="s">
        <v>8</v>
      </c>
      <c r="C10617" s="1" t="n">
        <v>42390.78254629629</v>
      </c>
      <c r="D10617" t="s">
        <v>34698</v>
      </c>
      <c r="E10617">
        <f>?utf-8?Q?Robert=20Garcia=20The=20City=20Project?=
	&lt;rgarcia@cityprojectca.org&gt;</f>
        <v/>
      </c>
      <c r="F10617" t="s">
        <v>52</v>
      </c>
      <c r="G10617">
        <f>?utf-8?Q?Guidance=20to=20Incorporate=20Environmental=20Justice=20and=20Civil=20Rights=20in=20State=20Clean=20Power=20Plans=20Climate=20Justice?=</f>
        <v/>
      </c>
      <c r="H10617" t="s">
        <v>34699</v>
      </c>
    </row>
    <row r="10618" spans="1:8">
      <c r="A10618" t="n">
        <v>10621</v>
      </c>
      <c r="B10618" t="s">
        <v>8</v>
      </c>
      <c r="C10618" s="1" t="n">
        <v>39996.90841435185</v>
      </c>
      <c r="D10618" t="s">
        <v>34700</v>
      </c>
      <c r="E10618" t="s">
        <v>10574</v>
      </c>
      <c r="F10618" t="s">
        <v>20</v>
      </c>
      <c r="G10618" t="s">
        <v>34701</v>
      </c>
      <c r="H10618" t="s">
        <v>34702</v>
      </c>
    </row>
    <row r="10619" spans="1:8">
      <c r="A10619" t="n">
        <v>10622</v>
      </c>
      <c r="B10619" t="s">
        <v>8</v>
      </c>
      <c r="C10619" s="1" t="n">
        <v>41849.85581018519</v>
      </c>
      <c r="D10619" t="s">
        <v>34703</v>
      </c>
      <c r="E10619" t="s">
        <v>9966</v>
      </c>
      <c r="F10619" t="s">
        <v>56</v>
      </c>
      <c r="G10619">
        <f>?UTF-8?B?TEFTVCBDSEFOQ0UhIFByZS1PcmRlciB0aGUgbGltaXRlZCBhdmE=?=
 =?UTF-8?B?aWxhYmlsaXR5IDIwMTAgU2lsdmVyIE9hayBBbGV4YW5kZXIgVmFsbGV5IEM=?=
 =?UTF-8?B?YWIgdG9kYXku?=</f>
        <v/>
      </c>
      <c r="H10619" t="s">
        <v>34704</v>
      </c>
    </row>
    <row r="10620" spans="1:8">
      <c r="A10620" t="n">
        <v>10623</v>
      </c>
      <c r="B10620" t="s">
        <v>8</v>
      </c>
      <c r="C10620" s="1" t="n">
        <v>42170.64030092592</v>
      </c>
      <c r="D10620" t="s">
        <v>34705</v>
      </c>
      <c r="E10620" t="s">
        <v>225</v>
      </c>
      <c r="F10620" t="s">
        <v>1293</v>
      </c>
      <c r="G10620" t="s">
        <v>34706</v>
      </c>
      <c r="H10620" t="s">
        <v>34707</v>
      </c>
    </row>
    <row r="10621" spans="1:8">
      <c r="A10621" t="n">
        <v>10624</v>
      </c>
      <c r="B10621" t="s">
        <v>8</v>
      </c>
      <c r="C10621" s="1" t="n">
        <v>40023.8347337963</v>
      </c>
      <c r="D10621" t="s">
        <v>34708</v>
      </c>
      <c r="E10621" t="s">
        <v>34709</v>
      </c>
      <c r="F10621" t="s">
        <v>56</v>
      </c>
      <c r="G10621" t="s">
        <v>34710</v>
      </c>
      <c r="H10621" t="s">
        <v>34711</v>
      </c>
    </row>
    <row r="10622" spans="1:8">
      <c r="A10622" t="n">
        <v>10625</v>
      </c>
      <c r="B10622" t="s">
        <v>8</v>
      </c>
      <c r="C10622" s="1" t="n">
        <v>42101.58717592592</v>
      </c>
      <c r="D10622" t="s">
        <v>34712</v>
      </c>
      <c r="E10622" t="s">
        <v>4140</v>
      </c>
      <c r="F10622" t="s">
        <v>25</v>
      </c>
      <c r="G10622" t="s">
        <v>34713</v>
      </c>
      <c r="H10622" t="s">
        <v>34714</v>
      </c>
    </row>
    <row r="10623" spans="1:8">
      <c r="A10623" t="n">
        <v>10626</v>
      </c>
      <c r="B10623" t="s">
        <v>8</v>
      </c>
      <c r="C10623" s="1" t="n">
        <v>42377.99099537037</v>
      </c>
      <c r="D10623" t="s">
        <v>34715</v>
      </c>
      <c r="E10623" t="s">
        <v>34716</v>
      </c>
      <c r="F10623" t="s">
        <v>25</v>
      </c>
      <c r="G10623" t="s">
        <v>34717</v>
      </c>
      <c r="H10623" t="s">
        <v>34718</v>
      </c>
    </row>
    <row r="10624" spans="1:8">
      <c r="A10624" t="n">
        <v>10627</v>
      </c>
      <c r="B10624" t="s">
        <v>1</v>
      </c>
      <c r="C10624" s="1" t="n">
        <v>41670.63722222222</v>
      </c>
      <c r="D10624" t="s">
        <v>34719</v>
      </c>
      <c r="E10624" t="s">
        <v>6529</v>
      </c>
      <c r="F10624" t="s">
        <v>6203</v>
      </c>
      <c r="G10624" t="s">
        <v>6888</v>
      </c>
      <c r="H10624" t="s">
        <v>34720</v>
      </c>
    </row>
    <row r="10625" spans="1:8">
      <c r="A10625" t="n">
        <v>10628</v>
      </c>
      <c r="B10625" t="s">
        <v>8</v>
      </c>
      <c r="C10625" s="1" t="n">
        <v>41570.69135416667</v>
      </c>
      <c r="D10625" t="s">
        <v>34721</v>
      </c>
      <c r="E10625" t="s">
        <v>28728</v>
      </c>
      <c r="F10625" t="s">
        <v>34722</v>
      </c>
      <c r="G10625" t="s">
        <v>34723</v>
      </c>
      <c r="H10625" t="s">
        <v>34724</v>
      </c>
    </row>
    <row r="10626" spans="1:8">
      <c r="A10626" t="n">
        <v>10629</v>
      </c>
      <c r="B10626" t="s">
        <v>8</v>
      </c>
      <c r="C10626" s="1" t="n">
        <v>42240.68574074074</v>
      </c>
      <c r="D10626" t="s">
        <v>34725</v>
      </c>
      <c r="E10626" t="s">
        <v>3848</v>
      </c>
      <c r="F10626" t="s">
        <v>25</v>
      </c>
      <c r="G10626" t="s">
        <v>34726</v>
      </c>
      <c r="H10626" t="s">
        <v>34727</v>
      </c>
    </row>
    <row r="10627" spans="1:8">
      <c r="A10627" t="n">
        <v>10630</v>
      </c>
      <c r="B10627" t="s">
        <v>8</v>
      </c>
      <c r="C10627" s="1" t="n">
        <v>41153.81136574074</v>
      </c>
      <c r="D10627" t="s">
        <v>34728</v>
      </c>
      <c r="E10627" t="s">
        <v>3290</v>
      </c>
      <c r="F10627" t="s">
        <v>25</v>
      </c>
      <c r="G10627" t="s">
        <v>34729</v>
      </c>
      <c r="H10627" t="s">
        <v>34730</v>
      </c>
    </row>
    <row r="10628" spans="1:8">
      <c r="A10628" t="n">
        <v>10631</v>
      </c>
      <c r="B10628" t="s">
        <v>8</v>
      </c>
      <c r="C10628" s="1" t="n">
        <v>41759.85001157408</v>
      </c>
      <c r="D10628" t="s">
        <v>34731</v>
      </c>
      <c r="E10628" t="s">
        <v>34732</v>
      </c>
      <c r="F10628" t="s">
        <v>34733</v>
      </c>
      <c r="G10628" t="s">
        <v>34734</v>
      </c>
      <c r="H10628" t="s">
        <v>34735</v>
      </c>
    </row>
    <row r="10629" spans="1:8">
      <c r="A10629" t="n">
        <v>10632</v>
      </c>
      <c r="B10629" t="s">
        <v>8</v>
      </c>
      <c r="C10629" s="1" t="n">
        <v>40512.66017361111</v>
      </c>
      <c r="D10629" t="s">
        <v>34736</v>
      </c>
      <c r="E10629" t="s">
        <v>3664</v>
      </c>
      <c r="F10629" t="s">
        <v>56</v>
      </c>
      <c r="G10629" t="s">
        <v>34737</v>
      </c>
      <c r="H10629" t="s">
        <v>34738</v>
      </c>
    </row>
    <row r="10630" spans="1:8">
      <c r="A10630" t="n">
        <v>10633</v>
      </c>
      <c r="B10630" t="s">
        <v>8</v>
      </c>
      <c r="C10630" s="1" t="n">
        <v>42248.11252314815</v>
      </c>
      <c r="D10630" t="s">
        <v>34739</v>
      </c>
      <c r="E10630" t="s">
        <v>4643</v>
      </c>
      <c r="F10630" t="s">
        <v>1369</v>
      </c>
      <c r="G10630" t="s">
        <v>4644</v>
      </c>
      <c r="H10630" t="s">
        <v>34740</v>
      </c>
    </row>
    <row r="10631" spans="1:8">
      <c r="A10631" t="n">
        <v>10634</v>
      </c>
      <c r="B10631" t="s">
        <v>8</v>
      </c>
      <c r="C10631" s="1" t="n">
        <v>41333.89285879629</v>
      </c>
      <c r="D10631" t="s">
        <v>34741</v>
      </c>
      <c r="E10631" t="s">
        <v>15488</v>
      </c>
      <c r="F10631" t="s">
        <v>283</v>
      </c>
      <c r="G10631" t="s">
        <v>34742</v>
      </c>
      <c r="H10631" t="s">
        <v>34743</v>
      </c>
    </row>
    <row r="10632" spans="1:8">
      <c r="A10632" t="n">
        <v>10635</v>
      </c>
      <c r="B10632" t="s">
        <v>8</v>
      </c>
      <c r="C10632" s="1" t="n">
        <v>42256.70815972222</v>
      </c>
      <c r="D10632" t="s">
        <v>34744</v>
      </c>
      <c r="E10632" t="s">
        <v>7901</v>
      </c>
      <c r="F10632" t="s">
        <v>34745</v>
      </c>
      <c r="G10632" t="s">
        <v>34746</v>
      </c>
      <c r="H10632" t="s">
        <v>34747</v>
      </c>
    </row>
    <row r="10633" spans="1:8">
      <c r="A10633" t="n">
        <v>10636</v>
      </c>
      <c r="B10633" t="s">
        <v>1</v>
      </c>
      <c r="C10633" s="1" t="n">
        <v>42372.1291550926</v>
      </c>
      <c r="D10633" t="s">
        <v>34748</v>
      </c>
      <c r="E10633" t="s">
        <v>6203</v>
      </c>
      <c r="F10633" t="s">
        <v>25</v>
      </c>
      <c r="G10633" t="s">
        <v>34749</v>
      </c>
      <c r="H10633" t="s">
        <v>34750</v>
      </c>
    </row>
    <row r="10634" spans="1:8">
      <c r="A10634" t="n">
        <v>10637</v>
      </c>
      <c r="B10634" t="s">
        <v>8</v>
      </c>
      <c r="C10634" s="1" t="n">
        <v>39691.85223379629</v>
      </c>
      <c r="D10634" t="s">
        <v>34751</v>
      </c>
      <c r="E10634" t="s">
        <v>7518</v>
      </c>
      <c r="F10634" t="s">
        <v>15261</v>
      </c>
      <c r="G10634" t="s">
        <v>34752</v>
      </c>
      <c r="H10634" t="s">
        <v>34753</v>
      </c>
    </row>
    <row r="10635" spans="1:8">
      <c r="A10635" t="n">
        <v>10638</v>
      </c>
      <c r="B10635" t="s">
        <v>8</v>
      </c>
      <c r="C10635" s="1" t="n">
        <v>42028.78993055555</v>
      </c>
      <c r="D10635" t="s">
        <v>34754</v>
      </c>
      <c r="E10635" t="s">
        <v>271</v>
      </c>
      <c r="F10635" t="s">
        <v>262</v>
      </c>
      <c r="G10635" t="s">
        <v>34755</v>
      </c>
      <c r="H10635" t="s">
        <v>34756</v>
      </c>
    </row>
    <row r="10636" spans="1:8">
      <c r="A10636" t="n">
        <v>10639</v>
      </c>
      <c r="B10636" t="s">
        <v>8</v>
      </c>
      <c r="C10636" s="1" t="n">
        <v>42276.75002314815</v>
      </c>
      <c r="D10636" t="s">
        <v>34757</v>
      </c>
      <c r="E10636" t="s">
        <v>2099</v>
      </c>
      <c r="F10636" t="s">
        <v>25</v>
      </c>
      <c r="G10636" t="s">
        <v>34758</v>
      </c>
      <c r="H10636" t="s">
        <v>34759</v>
      </c>
    </row>
    <row r="10637" spans="1:8">
      <c r="A10637" t="n">
        <v>10640</v>
      </c>
      <c r="B10637" t="s">
        <v>1</v>
      </c>
      <c r="C10637" s="1" t="n">
        <v>42378.09861111111</v>
      </c>
      <c r="D10637" t="s">
        <v>34760</v>
      </c>
      <c r="E10637" t="s">
        <v>7186</v>
      </c>
      <c r="F10637" t="s">
        <v>34761</v>
      </c>
      <c r="G10637" t="s">
        <v>34762</v>
      </c>
      <c r="H10637" t="s">
        <v>34763</v>
      </c>
    </row>
    <row r="10638" spans="1:8">
      <c r="A10638" t="n">
        <v>10641</v>
      </c>
      <c r="B10638" t="s">
        <v>8</v>
      </c>
      <c r="C10638" s="1" t="n">
        <v>42376.17792824074</v>
      </c>
      <c r="D10638" t="s">
        <v>34764</v>
      </c>
      <c r="E10638" t="s">
        <v>34765</v>
      </c>
      <c r="F10638" t="s">
        <v>56</v>
      </c>
      <c r="G10638">
        <f>?UTF-8?B?SGFwcHkgTmV3IFllYXIgZnJvbSB0aGUgQ2hlcm55cyE=?=</f>
        <v/>
      </c>
      <c r="H10638" t="s">
        <v>34766</v>
      </c>
    </row>
    <row r="10639" spans="1:8">
      <c r="A10639" t="n">
        <v>10642</v>
      </c>
      <c r="B10639" t="s">
        <v>8</v>
      </c>
      <c r="C10639" s="1" t="n">
        <v>42429.90670138889</v>
      </c>
      <c r="D10639" t="s">
        <v>34767</v>
      </c>
      <c r="E10639" t="s">
        <v>739</v>
      </c>
      <c r="F10639" t="s">
        <v>3385</v>
      </c>
      <c r="G10639" t="s">
        <v>34768</v>
      </c>
      <c r="H10639" t="s">
        <v>34769</v>
      </c>
    </row>
    <row r="10640" spans="1:8">
      <c r="A10640" t="n">
        <v>10643</v>
      </c>
      <c r="B10640" t="s">
        <v>1</v>
      </c>
      <c r="C10640" s="1" t="n">
        <v>42171.03672453704</v>
      </c>
      <c r="D10640" t="s">
        <v>34770</v>
      </c>
      <c r="E10640" t="s">
        <v>30</v>
      </c>
      <c r="F10640" t="s">
        <v>660</v>
      </c>
      <c r="G10640" t="s">
        <v>20736</v>
      </c>
      <c r="H10640" t="s">
        <v>34771</v>
      </c>
    </row>
    <row r="10641" spans="1:8">
      <c r="A10641" t="n">
        <v>10644</v>
      </c>
      <c r="B10641" t="s">
        <v>1</v>
      </c>
      <c r="C10641" s="1" t="n">
        <v>42263.83940972222</v>
      </c>
      <c r="D10641" t="s">
        <v>34772</v>
      </c>
      <c r="E10641" t="s">
        <v>24</v>
      </c>
      <c r="F10641" t="s">
        <v>25</v>
      </c>
      <c r="G10641" t="s">
        <v>34773</v>
      </c>
      <c r="H10641" t="s">
        <v>34774</v>
      </c>
    </row>
    <row r="10642" spans="1:8">
      <c r="A10642" t="n">
        <v>10645</v>
      </c>
      <c r="B10642" t="s">
        <v>8</v>
      </c>
      <c r="C10642" s="1" t="n">
        <v>42377.04311342593</v>
      </c>
      <c r="D10642" t="s">
        <v>34775</v>
      </c>
      <c r="E10642" t="s">
        <v>25</v>
      </c>
      <c r="F10642" t="s">
        <v>7419</v>
      </c>
      <c r="G10642" t="s">
        <v>34776</v>
      </c>
      <c r="H10642" t="s">
        <v>34777</v>
      </c>
    </row>
    <row r="10643" spans="1:8">
      <c r="A10643" t="n">
        <v>10646</v>
      </c>
      <c r="B10643" t="s">
        <v>8</v>
      </c>
      <c r="C10643" s="1" t="n">
        <v>40389.63065972222</v>
      </c>
      <c r="D10643" t="s">
        <v>34778</v>
      </c>
      <c r="E10643" t="s">
        <v>161</v>
      </c>
      <c r="F10643" t="s">
        <v>56</v>
      </c>
      <c r="G10643" t="s">
        <v>34779</v>
      </c>
      <c r="H10643" t="s">
        <v>34780</v>
      </c>
    </row>
    <row r="10644" spans="1:8">
      <c r="A10644" t="n">
        <v>10647</v>
      </c>
      <c r="B10644" t="s">
        <v>1</v>
      </c>
      <c r="C10644" s="1" t="n">
        <v>42125.1533912037</v>
      </c>
      <c r="D10644" t="s">
        <v>34781</v>
      </c>
      <c r="E10644" t="s">
        <v>8626</v>
      </c>
      <c r="F10644" t="s">
        <v>8627</v>
      </c>
      <c r="G10644" t="s">
        <v>7355</v>
      </c>
      <c r="H10644" t="s">
        <v>34782</v>
      </c>
    </row>
    <row r="10645" spans="1:8">
      <c r="A10645" t="n">
        <v>10648</v>
      </c>
      <c r="B10645" t="s">
        <v>8</v>
      </c>
      <c r="C10645" s="1" t="n">
        <v>42427.10686342593</v>
      </c>
      <c r="D10645" t="s">
        <v>34783</v>
      </c>
      <c r="E10645" t="s">
        <v>25</v>
      </c>
      <c r="F10645" t="s">
        <v>15463</v>
      </c>
      <c r="G10645" t="s">
        <v>34784</v>
      </c>
      <c r="H10645" t="s">
        <v>34785</v>
      </c>
    </row>
    <row r="10646" spans="1:8">
      <c r="A10646" t="n">
        <v>10649</v>
      </c>
      <c r="B10646" t="s">
        <v>8</v>
      </c>
      <c r="C10646" s="1" t="n">
        <v>42369.69731481482</v>
      </c>
      <c r="D10646" t="s">
        <v>34786</v>
      </c>
      <c r="E10646" t="s">
        <v>25</v>
      </c>
      <c r="F10646" t="s">
        <v>24</v>
      </c>
      <c r="G10646" t="s">
        <v>34787</v>
      </c>
      <c r="H10646" t="s">
        <v>34788</v>
      </c>
    </row>
    <row r="10647" spans="1:8">
      <c r="A10647" t="n">
        <v>10650</v>
      </c>
      <c r="B10647" t="s">
        <v>8</v>
      </c>
      <c r="C10647" s="1" t="n">
        <v>41943.01375</v>
      </c>
      <c r="D10647" t="s">
        <v>34789</v>
      </c>
      <c r="E10647" t="s">
        <v>6654</v>
      </c>
      <c r="F10647" t="s">
        <v>29567</v>
      </c>
      <c r="G10647" t="s">
        <v>34790</v>
      </c>
      <c r="H10647" t="s">
        <v>34791</v>
      </c>
    </row>
    <row r="10648" spans="1:8">
      <c r="A10648" t="n">
        <v>10651</v>
      </c>
      <c r="B10648" t="s">
        <v>1</v>
      </c>
      <c r="C10648" s="1" t="n">
        <v>42307.00652777778</v>
      </c>
      <c r="D10648" t="s">
        <v>34792</v>
      </c>
      <c r="E10648" t="s">
        <v>7254</v>
      </c>
      <c r="F10648" t="s">
        <v>146</v>
      </c>
      <c r="G10648" t="s">
        <v>24440</v>
      </c>
      <c r="H10648" t="s">
        <v>34793</v>
      </c>
    </row>
    <row r="10649" spans="1:8">
      <c r="A10649" t="n">
        <v>10652</v>
      </c>
      <c r="B10649" t="s">
        <v>8</v>
      </c>
      <c r="C10649" s="1" t="n">
        <v>42150.81340277778</v>
      </c>
      <c r="D10649" t="s">
        <v>34794</v>
      </c>
      <c r="E10649" t="s">
        <v>34795</v>
      </c>
      <c r="F10649" t="s">
        <v>34796</v>
      </c>
      <c r="G10649" t="s">
        <v>34797</v>
      </c>
      <c r="H10649" t="s">
        <v>34798</v>
      </c>
    </row>
    <row r="10650" spans="1:8">
      <c r="A10650" t="n">
        <v>10653</v>
      </c>
      <c r="B10650" t="s">
        <v>8</v>
      </c>
      <c r="C10650" s="1" t="n">
        <v>41904.62678240741</v>
      </c>
      <c r="D10650" t="s">
        <v>34799</v>
      </c>
      <c r="E10650" t="s">
        <v>14303</v>
      </c>
      <c r="F10650" t="s">
        <v>555</v>
      </c>
      <c r="G10650" t="s">
        <v>34800</v>
      </c>
      <c r="H10650" t="s">
        <v>34801</v>
      </c>
    </row>
    <row r="10651" spans="1:8">
      <c r="A10651" t="n">
        <v>10654</v>
      </c>
      <c r="B10651" t="s">
        <v>8</v>
      </c>
      <c r="C10651" s="1" t="n">
        <v>41688.68613425926</v>
      </c>
      <c r="D10651" t="s">
        <v>34802</v>
      </c>
      <c r="E10651" t="s">
        <v>16957</v>
      </c>
      <c r="F10651" t="s">
        <v>25</v>
      </c>
      <c r="G10651" t="s"/>
      <c r="H10651" t="s">
        <v>34803</v>
      </c>
    </row>
    <row r="10652" spans="1:8">
      <c r="A10652" t="n">
        <v>10655</v>
      </c>
      <c r="B10652" t="s">
        <v>8</v>
      </c>
      <c r="C10652" s="1" t="n">
        <v>42355.71755787037</v>
      </c>
      <c r="D10652" t="s">
        <v>34804</v>
      </c>
      <c r="E10652" t="s">
        <v>25</v>
      </c>
      <c r="F10652" t="s">
        <v>348</v>
      </c>
      <c r="G10652" t="s">
        <v>34805</v>
      </c>
      <c r="H10652" t="s">
        <v>34806</v>
      </c>
    </row>
    <row r="10653" spans="1:8">
      <c r="A10653" t="n">
        <v>10656</v>
      </c>
      <c r="B10653" t="s">
        <v>8</v>
      </c>
      <c r="C10653" s="1" t="n">
        <v>42353.91888888889</v>
      </c>
      <c r="D10653" t="s">
        <v>34807</v>
      </c>
      <c r="E10653" t="s">
        <v>25</v>
      </c>
      <c r="F10653" t="s">
        <v>348</v>
      </c>
      <c r="G10653" t="s">
        <v>34808</v>
      </c>
      <c r="H10653" t="s">
        <v>34809</v>
      </c>
    </row>
    <row r="10654" spans="1:8">
      <c r="A10654" t="n">
        <v>10657</v>
      </c>
      <c r="B10654" t="s">
        <v>8</v>
      </c>
      <c r="C10654" s="1" t="n">
        <v>42127.97734953704</v>
      </c>
      <c r="D10654" t="s">
        <v>34810</v>
      </c>
      <c r="E10654" t="s">
        <v>3429</v>
      </c>
      <c r="F10654" t="s">
        <v>25</v>
      </c>
      <c r="G10654" t="s">
        <v>34811</v>
      </c>
      <c r="H10654" t="s">
        <v>34812</v>
      </c>
    </row>
    <row r="10655" spans="1:8">
      <c r="A10655" t="n">
        <v>10658</v>
      </c>
      <c r="B10655" t="s">
        <v>1</v>
      </c>
      <c r="C10655" s="1" t="n">
        <v>42268.67299768519</v>
      </c>
      <c r="D10655" t="s">
        <v>34813</v>
      </c>
      <c r="E10655" t="s">
        <v>348</v>
      </c>
      <c r="F10655" t="s">
        <v>34814</v>
      </c>
      <c r="G10655" t="s">
        <v>34815</v>
      </c>
      <c r="H10655" t="s">
        <v>34816</v>
      </c>
    </row>
    <row r="10656" spans="1:8">
      <c r="A10656" t="n">
        <v>10659</v>
      </c>
      <c r="B10656" t="s">
        <v>1</v>
      </c>
      <c r="C10656" s="1" t="n">
        <v>42326.92436342593</v>
      </c>
      <c r="D10656" t="s">
        <v>34817</v>
      </c>
      <c r="E10656" t="s">
        <v>25789</v>
      </c>
      <c r="F10656" t="s">
        <v>56</v>
      </c>
      <c r="G10656">
        <f>?utf-8?q?Introducing=3A_Activit=C3=A9_Steel?=</f>
        <v/>
      </c>
      <c r="H10656" t="s">
        <v>34818</v>
      </c>
    </row>
    <row r="10657" spans="1:8">
      <c r="A10657" t="n">
        <v>10660</v>
      </c>
      <c r="B10657" t="s">
        <v>8</v>
      </c>
      <c r="C10657" s="1" t="n">
        <v>40160.89980324074</v>
      </c>
      <c r="D10657" t="s">
        <v>34819</v>
      </c>
      <c r="E10657" t="s">
        <v>8777</v>
      </c>
      <c r="F10657" t="s">
        <v>56</v>
      </c>
      <c r="G10657" t="s">
        <v>34820</v>
      </c>
      <c r="H10657" t="s">
        <v>34821</v>
      </c>
    </row>
    <row r="10658" spans="1:8">
      <c r="A10658" t="n">
        <v>10661</v>
      </c>
      <c r="B10658" t="s">
        <v>8</v>
      </c>
      <c r="C10658" s="1" t="n">
        <v>41761.63020833334</v>
      </c>
      <c r="D10658" t="s">
        <v>34822</v>
      </c>
      <c r="E10658" t="s">
        <v>34732</v>
      </c>
      <c r="F10658" t="s">
        <v>34823</v>
      </c>
      <c r="G10658" t="s">
        <v>15368</v>
      </c>
      <c r="H10658" t="s">
        <v>34824</v>
      </c>
    </row>
    <row r="10659" spans="1:8">
      <c r="A10659" t="n">
        <v>10662</v>
      </c>
      <c r="B10659" t="s">
        <v>8</v>
      </c>
      <c r="C10659" s="1" t="n">
        <v>42237.26728009259</v>
      </c>
      <c r="D10659" t="s">
        <v>34825</v>
      </c>
      <c r="E10659" t="s">
        <v>25</v>
      </c>
      <c r="F10659" t="s">
        <v>2014</v>
      </c>
      <c r="G10659" t="s">
        <v>2015</v>
      </c>
      <c r="H10659" t="s">
        <v>34826</v>
      </c>
    </row>
    <row r="10660" spans="1:8">
      <c r="A10660" t="n">
        <v>10663</v>
      </c>
      <c r="B10660" t="s">
        <v>8</v>
      </c>
      <c r="C10660" s="1" t="n">
        <v>42163.72491898148</v>
      </c>
      <c r="D10660" t="s">
        <v>34827</v>
      </c>
      <c r="E10660" t="s">
        <v>19618</v>
      </c>
      <c r="F10660" t="s">
        <v>34828</v>
      </c>
      <c r="G10660" t="s">
        <v>34829</v>
      </c>
      <c r="H10660" t="s">
        <v>34830</v>
      </c>
    </row>
    <row r="10661" spans="1:8">
      <c r="A10661" t="n">
        <v>10664</v>
      </c>
      <c r="B10661" t="s">
        <v>8</v>
      </c>
      <c r="C10661" s="1" t="n">
        <v>41626.01482638889</v>
      </c>
      <c r="D10661" t="s">
        <v>34831</v>
      </c>
      <c r="E10661" t="s">
        <v>25</v>
      </c>
      <c r="F10661" t="s">
        <v>6203</v>
      </c>
      <c r="G10661" t="s">
        <v>33156</v>
      </c>
      <c r="H10661" t="s">
        <v>34832</v>
      </c>
    </row>
    <row r="10662" spans="1:8">
      <c r="A10662" t="n">
        <v>10665</v>
      </c>
      <c r="B10662" t="s">
        <v>8</v>
      </c>
      <c r="C10662" s="1" t="n">
        <v>42101.63157407408</v>
      </c>
      <c r="D10662" t="s">
        <v>34833</v>
      </c>
      <c r="E10662" t="s">
        <v>34834</v>
      </c>
      <c r="G10662" t="s">
        <v>34835</v>
      </c>
      <c r="H10662" t="s">
        <v>34836</v>
      </c>
    </row>
    <row r="10663" spans="1:8">
      <c r="A10663" t="n">
        <v>10666</v>
      </c>
      <c r="B10663" t="s">
        <v>8</v>
      </c>
      <c r="C10663" s="1" t="n">
        <v>39677.33363425926</v>
      </c>
      <c r="D10663" t="s">
        <v>34837</v>
      </c>
      <c r="E10663" t="s">
        <v>7284</v>
      </c>
      <c r="F10663" t="s">
        <v>56</v>
      </c>
      <c r="G10663" t="s">
        <v>34838</v>
      </c>
      <c r="H10663" t="s">
        <v>34839</v>
      </c>
    </row>
    <row r="10664" spans="1:8">
      <c r="A10664" t="n">
        <v>10667</v>
      </c>
      <c r="B10664" t="s">
        <v>1</v>
      </c>
      <c r="C10664" s="1" t="n">
        <v>42231.07254629629</v>
      </c>
      <c r="D10664" t="s">
        <v>34840</v>
      </c>
      <c r="E10664" t="s">
        <v>2723</v>
      </c>
      <c r="F10664" t="s">
        <v>34841</v>
      </c>
      <c r="G10664" t="s">
        <v>2724</v>
      </c>
      <c r="H10664" t="s">
        <v>34842</v>
      </c>
    </row>
    <row r="10665" spans="1:8">
      <c r="A10665" t="n">
        <v>10668</v>
      </c>
      <c r="B10665" t="s">
        <v>1</v>
      </c>
      <c r="C10665" s="1" t="n">
        <v>42260.89715277778</v>
      </c>
      <c r="D10665" t="s">
        <v>34843</v>
      </c>
      <c r="E10665" t="s">
        <v>9624</v>
      </c>
      <c r="F10665" t="s">
        <v>984</v>
      </c>
      <c r="G10665" t="s">
        <v>24655</v>
      </c>
      <c r="H10665" t="s">
        <v>34844</v>
      </c>
    </row>
    <row r="10666" spans="1:8">
      <c r="A10666" t="n">
        <v>10669</v>
      </c>
      <c r="B10666" t="s">
        <v>8</v>
      </c>
      <c r="C10666" s="1" t="n">
        <v>42186.04976851852</v>
      </c>
      <c r="D10666" t="s">
        <v>34845</v>
      </c>
      <c r="E10666" t="s">
        <v>739</v>
      </c>
      <c r="F10666" t="s">
        <v>25</v>
      </c>
      <c r="G10666" t="s">
        <v>34846</v>
      </c>
      <c r="H10666" t="s">
        <v>34847</v>
      </c>
    </row>
    <row r="10667" spans="1:8">
      <c r="A10667" t="n">
        <v>10670</v>
      </c>
      <c r="B10667" t="s">
        <v>1</v>
      </c>
      <c r="C10667" s="1" t="n">
        <v>41535.67166666667</v>
      </c>
      <c r="D10667" t="s">
        <v>34848</v>
      </c>
      <c r="E10667" t="s">
        <v>72</v>
      </c>
      <c r="F10667" t="s">
        <v>72</v>
      </c>
      <c r="G10667" t="s">
        <v>34849</v>
      </c>
      <c r="H10667" t="s">
        <v>34850</v>
      </c>
    </row>
    <row r="10668" spans="1:8">
      <c r="A10668" t="n">
        <v>10671</v>
      </c>
      <c r="B10668" t="s">
        <v>8</v>
      </c>
      <c r="C10668" s="1" t="n">
        <v>41462.8103587963</v>
      </c>
      <c r="D10668" t="s">
        <v>34851</v>
      </c>
      <c r="E10668" t="s">
        <v>34852</v>
      </c>
      <c r="F10668" t="s">
        <v>25</v>
      </c>
      <c r="G10668" t="s">
        <v>34853</v>
      </c>
      <c r="H10668" t="s">
        <v>34854</v>
      </c>
    </row>
    <row r="10669" spans="1:8">
      <c r="A10669" t="n">
        <v>10672</v>
      </c>
      <c r="B10669" t="s">
        <v>8</v>
      </c>
      <c r="C10669" s="1" t="n">
        <v>41647.14125</v>
      </c>
      <c r="D10669" t="s">
        <v>34855</v>
      </c>
      <c r="E10669" t="s">
        <v>25</v>
      </c>
      <c r="F10669" t="s">
        <v>34856</v>
      </c>
      <c r="G10669" t="s">
        <v>34857</v>
      </c>
      <c r="H10669" t="s">
        <v>34858</v>
      </c>
    </row>
    <row r="10670" spans="1:8">
      <c r="A10670" t="n">
        <v>10673</v>
      </c>
      <c r="B10670" t="s">
        <v>8</v>
      </c>
      <c r="C10670" s="1" t="n">
        <v>40016.85444444444</v>
      </c>
      <c r="D10670" t="s">
        <v>34859</v>
      </c>
      <c r="E10670" t="s">
        <v>34860</v>
      </c>
      <c r="F10670" t="s">
        <v>34861</v>
      </c>
      <c r="G10670" t="s">
        <v>34862</v>
      </c>
      <c r="H10670" t="s">
        <v>34863</v>
      </c>
    </row>
    <row r="10671" spans="1:8">
      <c r="A10671" t="n">
        <v>10674</v>
      </c>
      <c r="B10671" t="s">
        <v>1</v>
      </c>
      <c r="C10671" s="1" t="n">
        <v>42083.86775462963</v>
      </c>
      <c r="D10671" t="s">
        <v>34864</v>
      </c>
      <c r="E10671" t="s">
        <v>6203</v>
      </c>
      <c r="F10671" t="s">
        <v>271</v>
      </c>
      <c r="G10671" t="s">
        <v>24153</v>
      </c>
      <c r="H10671" t="s">
        <v>34865</v>
      </c>
    </row>
    <row r="10672" spans="1:8">
      <c r="A10672" t="n">
        <v>10675</v>
      </c>
      <c r="B10672" t="s">
        <v>8</v>
      </c>
      <c r="C10672" s="1" t="n">
        <v>41886.85743055555</v>
      </c>
      <c r="D10672" t="s">
        <v>34866</v>
      </c>
      <c r="E10672" t="s">
        <v>34867</v>
      </c>
      <c r="F10672" t="s">
        <v>150</v>
      </c>
      <c r="G10672" t="s">
        <v>34868</v>
      </c>
      <c r="H10672" t="s">
        <v>34869</v>
      </c>
    </row>
    <row r="10673" spans="1:8">
      <c r="A10673" t="n">
        <v>10676</v>
      </c>
      <c r="B10673" t="s">
        <v>8</v>
      </c>
      <c r="C10673" s="1" t="n">
        <v>42121.00613425926</v>
      </c>
      <c r="D10673" t="s">
        <v>34870</v>
      </c>
      <c r="E10673" t="s">
        <v>34871</v>
      </c>
      <c r="F10673" t="s">
        <v>9633</v>
      </c>
      <c r="G10673" t="s">
        <v>12036</v>
      </c>
      <c r="H10673" t="s">
        <v>34872</v>
      </c>
    </row>
    <row r="10674" spans="1:8">
      <c r="A10674" t="n">
        <v>10677</v>
      </c>
      <c r="B10674" t="s">
        <v>8</v>
      </c>
      <c r="C10674" s="1" t="n">
        <v>41276.2043287037</v>
      </c>
      <c r="D10674" t="s">
        <v>34873</v>
      </c>
      <c r="E10674" t="s">
        <v>15488</v>
      </c>
      <c r="F10674" t="s">
        <v>283</v>
      </c>
      <c r="G10674" t="s">
        <v>34874</v>
      </c>
      <c r="H10674" t="s">
        <v>34875</v>
      </c>
    </row>
    <row r="10675" spans="1:8">
      <c r="A10675" t="n">
        <v>10678</v>
      </c>
      <c r="B10675" t="s">
        <v>8</v>
      </c>
      <c r="C10675" s="1" t="n">
        <v>42326.8133912037</v>
      </c>
      <c r="D10675" t="s">
        <v>34876</v>
      </c>
      <c r="E10675" t="s">
        <v>25</v>
      </c>
      <c r="F10675" t="s">
        <v>6759</v>
      </c>
      <c r="G10675" t="s">
        <v>21996</v>
      </c>
      <c r="H10675" t="s">
        <v>34877</v>
      </c>
    </row>
    <row r="10676" spans="1:8">
      <c r="A10676" t="n">
        <v>10679</v>
      </c>
      <c r="B10676" t="s">
        <v>1</v>
      </c>
      <c r="C10676" s="1" t="n">
        <v>42071.77927083334</v>
      </c>
      <c r="D10676" t="s">
        <v>34878</v>
      </c>
      <c r="E10676" t="s">
        <v>48</v>
      </c>
      <c r="F10676" t="s">
        <v>25</v>
      </c>
      <c r="G10676" t="s">
        <v>34879</v>
      </c>
      <c r="H10676" t="s">
        <v>34880</v>
      </c>
    </row>
    <row r="10677" spans="1:8">
      <c r="A10677" t="n">
        <v>10680</v>
      </c>
      <c r="B10677" t="s">
        <v>1</v>
      </c>
      <c r="C10677" s="1" t="n">
        <v>42412.04327546297</v>
      </c>
      <c r="D10677" t="s">
        <v>34881</v>
      </c>
      <c r="E10677" t="s">
        <v>7254</v>
      </c>
      <c r="F10677" t="s">
        <v>323</v>
      </c>
      <c r="G10677" t="s">
        <v>34882</v>
      </c>
      <c r="H10677" t="s">
        <v>34883</v>
      </c>
    </row>
    <row r="10678" spans="1:8">
      <c r="A10678" t="n">
        <v>10681</v>
      </c>
      <c r="B10678" t="s">
        <v>8</v>
      </c>
      <c r="C10678" s="1" t="n">
        <v>42376.11533564814</v>
      </c>
      <c r="D10678" t="s">
        <v>34884</v>
      </c>
      <c r="E10678" t="s">
        <v>23212</v>
      </c>
      <c r="F10678" t="s">
        <v>555</v>
      </c>
      <c r="G10678" t="s">
        <v>34885</v>
      </c>
      <c r="H10678" t="s">
        <v>34886</v>
      </c>
    </row>
    <row r="10679" spans="1:8">
      <c r="A10679" t="n">
        <v>10682</v>
      </c>
      <c r="B10679" t="s">
        <v>8</v>
      </c>
      <c r="C10679" s="1" t="n">
        <v>40214.884375</v>
      </c>
      <c r="D10679" t="s">
        <v>34887</v>
      </c>
      <c r="E10679" t="s">
        <v>19</v>
      </c>
      <c r="F10679" t="s">
        <v>20</v>
      </c>
      <c r="G10679" t="s">
        <v>34888</v>
      </c>
      <c r="H10679" t="s">
        <v>34889</v>
      </c>
    </row>
    <row r="10680" spans="1:8">
      <c r="A10680" t="n">
        <v>10683</v>
      </c>
      <c r="B10680" t="s">
        <v>8</v>
      </c>
      <c r="C10680" s="1" t="n">
        <v>39739.84222222222</v>
      </c>
      <c r="D10680" t="s">
        <v>34890</v>
      </c>
      <c r="E10680" t="s">
        <v>3045</v>
      </c>
      <c r="F10680" t="s">
        <v>376</v>
      </c>
      <c r="G10680" t="s">
        <v>16871</v>
      </c>
      <c r="H10680" t="s">
        <v>34891</v>
      </c>
    </row>
    <row r="10681" spans="1:8">
      <c r="A10681" t="n">
        <v>10684</v>
      </c>
      <c r="B10681" t="s">
        <v>8</v>
      </c>
      <c r="C10681" s="1" t="n">
        <v>42012.54921296296</v>
      </c>
      <c r="D10681" t="s">
        <v>34892</v>
      </c>
      <c r="E10681" t="s">
        <v>8037</v>
      </c>
      <c r="F10681" t="s">
        <v>25</v>
      </c>
      <c r="G10681" t="s">
        <v>34893</v>
      </c>
      <c r="H10681" t="s">
        <v>34894</v>
      </c>
    </row>
    <row r="10682" spans="1:8">
      <c r="A10682" t="n">
        <v>10685</v>
      </c>
      <c r="B10682" t="s">
        <v>1</v>
      </c>
      <c r="C10682" s="1" t="n">
        <v>40596.58711805556</v>
      </c>
      <c r="D10682" t="s">
        <v>34895</v>
      </c>
      <c r="E10682" t="s">
        <v>6909</v>
      </c>
      <c r="F10682" t="s">
        <v>56</v>
      </c>
      <c r="G10682" t="s">
        <v>34896</v>
      </c>
      <c r="H10682" t="s">
        <v>34897</v>
      </c>
    </row>
    <row r="10683" spans="1:8">
      <c r="A10683" t="n">
        <v>10686</v>
      </c>
      <c r="B10683" t="s">
        <v>8</v>
      </c>
      <c r="C10683" s="1" t="n">
        <v>40030.77706018519</v>
      </c>
      <c r="D10683" t="s">
        <v>34898</v>
      </c>
      <c r="E10683" t="s">
        <v>4576</v>
      </c>
      <c r="F10683" t="s">
        <v>4577</v>
      </c>
      <c r="G10683" t="s">
        <v>34899</v>
      </c>
      <c r="H10683" t="s">
        <v>34900</v>
      </c>
    </row>
    <row r="10684" spans="1:8">
      <c r="A10684" t="n">
        <v>10687</v>
      </c>
      <c r="B10684" t="s">
        <v>8</v>
      </c>
      <c r="C10684" s="1" t="n">
        <v>39692.72846064815</v>
      </c>
      <c r="D10684" t="s">
        <v>34901</v>
      </c>
      <c r="E10684" t="s">
        <v>955</v>
      </c>
      <c r="F10684" t="s">
        <v>20</v>
      </c>
      <c r="G10684" t="s">
        <v>34902</v>
      </c>
      <c r="H10684" t="s">
        <v>34903</v>
      </c>
    </row>
    <row r="10685" spans="1:8">
      <c r="A10685" t="n">
        <v>10688</v>
      </c>
      <c r="B10685" t="s">
        <v>8</v>
      </c>
      <c r="C10685" s="1" t="n">
        <v>42185.04958333333</v>
      </c>
      <c r="D10685" t="s">
        <v>34904</v>
      </c>
      <c r="E10685" t="s">
        <v>1731</v>
      </c>
      <c r="F10685" t="s">
        <v>1677</v>
      </c>
      <c r="G10685" t="s">
        <v>34905</v>
      </c>
      <c r="H10685" t="s">
        <v>34906</v>
      </c>
    </row>
    <row r="10686" spans="1:8">
      <c r="A10686" t="n">
        <v>10689</v>
      </c>
      <c r="B10686" t="s">
        <v>1</v>
      </c>
      <c r="C10686" s="1" t="n">
        <v>42223.84568287037</v>
      </c>
      <c r="D10686" t="s">
        <v>34907</v>
      </c>
      <c r="E10686" t="s">
        <v>39</v>
      </c>
      <c r="F10686" t="s">
        <v>6203</v>
      </c>
      <c r="G10686" t="s">
        <v>12801</v>
      </c>
      <c r="H10686" t="s">
        <v>34908</v>
      </c>
    </row>
    <row r="10687" spans="1:8">
      <c r="A10687" t="n">
        <v>10690</v>
      </c>
      <c r="B10687" t="s">
        <v>8</v>
      </c>
      <c r="C10687" s="1" t="n">
        <v>40422.21783564815</v>
      </c>
      <c r="D10687" t="s">
        <v>34909</v>
      </c>
      <c r="E10687" t="s">
        <v>34910</v>
      </c>
      <c r="F10687" t="s">
        <v>34911</v>
      </c>
      <c r="G10687" t="s">
        <v>34912</v>
      </c>
      <c r="H10687" t="s">
        <v>34913</v>
      </c>
    </row>
    <row r="10688" spans="1:8">
      <c r="A10688" t="n">
        <v>10691</v>
      </c>
      <c r="B10688" t="s">
        <v>8</v>
      </c>
      <c r="C10688" s="1" t="n">
        <v>39798.59292824074</v>
      </c>
      <c r="D10688" t="s">
        <v>34914</v>
      </c>
      <c r="E10688" t="s">
        <v>1808</v>
      </c>
      <c r="F10688" t="s">
        <v>34915</v>
      </c>
      <c r="G10688" t="s">
        <v>34916</v>
      </c>
      <c r="H10688" t="s">
        <v>34917</v>
      </c>
    </row>
    <row r="10689" spans="1:8">
      <c r="A10689" t="n">
        <v>10692</v>
      </c>
      <c r="B10689" t="s">
        <v>8</v>
      </c>
      <c r="C10689" s="1" t="n">
        <v>41949.75</v>
      </c>
      <c r="D10689" t="s">
        <v>34918</v>
      </c>
      <c r="E10689" t="s">
        <v>9046</v>
      </c>
      <c r="F10689" t="s">
        <v>4078</v>
      </c>
      <c r="G10689" t="s">
        <v>34919</v>
      </c>
      <c r="H10689" t="s">
        <v>34920</v>
      </c>
    </row>
    <row r="10690" spans="1:8">
      <c r="A10690" t="n">
        <v>10693</v>
      </c>
      <c r="B10690" t="s">
        <v>8</v>
      </c>
      <c r="C10690" s="1" t="n">
        <v>42396.94768518519</v>
      </c>
      <c r="D10690" t="s">
        <v>34921</v>
      </c>
      <c r="E10690">
        <f>?utf-8?Q?Clyde=20Williams?= &lt;contact@clyde2016.com&gt;</f>
        <v/>
      </c>
      <c r="F10690" t="s">
        <v>56</v>
      </c>
      <c r="G10690">
        <f>?utf-8?Q?We=20all=20need=20to=20do=20this?=</f>
        <v/>
      </c>
      <c r="H10690" t="s">
        <v>34922</v>
      </c>
    </row>
    <row r="10691" spans="1:8">
      <c r="A10691" t="n">
        <v>10694</v>
      </c>
      <c r="B10691" t="s">
        <v>8</v>
      </c>
      <c r="C10691" s="1" t="n">
        <v>42281.62331018518</v>
      </c>
      <c r="D10691" t="s">
        <v>34923</v>
      </c>
      <c r="E10691" t="s">
        <v>25</v>
      </c>
      <c r="F10691" t="s">
        <v>2099</v>
      </c>
      <c r="G10691" t="s">
        <v>7647</v>
      </c>
      <c r="H10691" t="s">
        <v>34924</v>
      </c>
    </row>
    <row r="10692" spans="1:8">
      <c r="A10692" t="n">
        <v>10695</v>
      </c>
      <c r="B10692" t="s">
        <v>8</v>
      </c>
      <c r="C10692" s="1" t="n">
        <v>42402.04065972222</v>
      </c>
      <c r="D10692" t="s">
        <v>34925</v>
      </c>
      <c r="E10692" t="s">
        <v>7442</v>
      </c>
      <c r="F10692" t="s">
        <v>34926</v>
      </c>
      <c r="G10692" t="s">
        <v>34927</v>
      </c>
      <c r="H10692" t="s">
        <v>34928</v>
      </c>
    </row>
    <row r="10693" spans="1:8">
      <c r="A10693" t="n">
        <v>10696</v>
      </c>
      <c r="B10693" t="s">
        <v>1</v>
      </c>
      <c r="C10693" s="1" t="n">
        <v>42386.25129629629</v>
      </c>
      <c r="D10693" t="s">
        <v>34929</v>
      </c>
      <c r="E10693" t="s">
        <v>9560</v>
      </c>
      <c r="F10693" t="s">
        <v>25</v>
      </c>
      <c r="G10693" t="s">
        <v>34930</v>
      </c>
      <c r="H10693" t="s">
        <v>34931</v>
      </c>
    </row>
    <row r="10694" spans="1:8">
      <c r="A10694" t="n">
        <v>10697</v>
      </c>
      <c r="B10694" t="s">
        <v>8</v>
      </c>
      <c r="C10694" s="1" t="n">
        <v>42080.83162037037</v>
      </c>
      <c r="D10694" t="s">
        <v>34932</v>
      </c>
      <c r="E10694" t="s">
        <v>7780</v>
      </c>
      <c r="F10694" t="s">
        <v>1238</v>
      </c>
      <c r="G10694" t="s">
        <v>14885</v>
      </c>
      <c r="H10694" t="s">
        <v>34933</v>
      </c>
    </row>
    <row r="10695" spans="1:8">
      <c r="A10695" t="n">
        <v>10698</v>
      </c>
      <c r="B10695" t="s">
        <v>8</v>
      </c>
      <c r="C10695" s="1" t="n">
        <v>42432.6908912037</v>
      </c>
      <c r="D10695" t="s">
        <v>34934</v>
      </c>
      <c r="E10695" t="s">
        <v>6588</v>
      </c>
      <c r="F10695" t="s">
        <v>25</v>
      </c>
      <c r="G10695" t="s">
        <v>34935</v>
      </c>
      <c r="H10695" t="s">
        <v>34936</v>
      </c>
    </row>
    <row r="10696" spans="1:8">
      <c r="A10696" t="n">
        <v>10699</v>
      </c>
      <c r="B10696" t="s">
        <v>8</v>
      </c>
      <c r="C10696" s="1" t="n">
        <v>39735.84679398148</v>
      </c>
      <c r="D10696" t="s">
        <v>34937</v>
      </c>
      <c r="E10696" t="s">
        <v>56</v>
      </c>
      <c r="F10696" t="s">
        <v>7574</v>
      </c>
      <c r="G10696" t="s">
        <v>34938</v>
      </c>
      <c r="H10696" t="s">
        <v>34939</v>
      </c>
    </row>
    <row r="10697" spans="1:8">
      <c r="A10697" t="n">
        <v>10700</v>
      </c>
      <c r="B10697" t="s">
        <v>8</v>
      </c>
      <c r="C10697" s="1" t="n">
        <v>41684.63310185185</v>
      </c>
      <c r="D10697" t="s">
        <v>34940</v>
      </c>
      <c r="E10697" t="s">
        <v>12422</v>
      </c>
      <c r="F10697" t="s">
        <v>8951</v>
      </c>
      <c r="G10697" t="s">
        <v>19184</v>
      </c>
      <c r="H10697" t="s">
        <v>34941</v>
      </c>
    </row>
    <row r="10698" spans="1:8">
      <c r="A10698" t="n">
        <v>10701</v>
      </c>
      <c r="B10698" t="s">
        <v>8</v>
      </c>
      <c r="C10698" s="1" t="n">
        <v>39754.66128472222</v>
      </c>
      <c r="D10698" t="s">
        <v>34942</v>
      </c>
      <c r="E10698" t="s">
        <v>7561</v>
      </c>
      <c r="F10698" t="s">
        <v>28648</v>
      </c>
      <c r="G10698" t="s">
        <v>34943</v>
      </c>
      <c r="H10698" t="s">
        <v>34944</v>
      </c>
    </row>
    <row r="10699" spans="1:8">
      <c r="A10699" t="n">
        <v>10702</v>
      </c>
      <c r="B10699" t="s">
        <v>8</v>
      </c>
      <c r="C10699" s="1" t="n">
        <v>42325.11016203704</v>
      </c>
      <c r="D10699" t="s">
        <v>34945</v>
      </c>
      <c r="E10699" t="s">
        <v>34946</v>
      </c>
      <c r="F10699" t="s">
        <v>25</v>
      </c>
      <c r="G10699" t="s">
        <v>34947</v>
      </c>
      <c r="H10699" t="s">
        <v>34948</v>
      </c>
    </row>
    <row r="10700" spans="1:8">
      <c r="A10700" t="n">
        <v>10703</v>
      </c>
      <c r="B10700" t="s">
        <v>8</v>
      </c>
      <c r="C10700" s="1" t="n">
        <v>42380.85053240741</v>
      </c>
      <c r="D10700" t="s">
        <v>34949</v>
      </c>
      <c r="E10700" t="s">
        <v>8361</v>
      </c>
      <c r="F10700" t="s">
        <v>25</v>
      </c>
      <c r="G10700" t="s">
        <v>34950</v>
      </c>
      <c r="H10700" t="s">
        <v>34951</v>
      </c>
    </row>
    <row r="10701" spans="1:8">
      <c r="A10701" t="n">
        <v>10704</v>
      </c>
      <c r="B10701" t="s">
        <v>8</v>
      </c>
      <c r="C10701" s="1" t="n">
        <v>42300.93266203703</v>
      </c>
      <c r="D10701" t="s">
        <v>34952</v>
      </c>
      <c r="E10701" t="s">
        <v>6203</v>
      </c>
      <c r="F10701" t="s">
        <v>6042</v>
      </c>
      <c r="G10701" t="s">
        <v>34953</v>
      </c>
      <c r="H10701" t="s">
        <v>34954</v>
      </c>
    </row>
    <row r="10702" spans="1:8">
      <c r="A10702" t="n">
        <v>10705</v>
      </c>
      <c r="B10702" t="s">
        <v>8</v>
      </c>
      <c r="C10702" s="1" t="n">
        <v>42029.5596875</v>
      </c>
      <c r="D10702" t="s">
        <v>34955</v>
      </c>
      <c r="E10702" t="s">
        <v>10401</v>
      </c>
      <c r="F10702" t="s">
        <v>25</v>
      </c>
      <c r="G10702" t="s">
        <v>34956</v>
      </c>
      <c r="H10702" t="s">
        <v>34957</v>
      </c>
    </row>
    <row r="10703" spans="1:8">
      <c r="A10703" t="n">
        <v>10706</v>
      </c>
      <c r="B10703" t="s">
        <v>8</v>
      </c>
      <c r="C10703" s="1" t="n">
        <v>39713.68221064815</v>
      </c>
      <c r="D10703" t="s">
        <v>34958</v>
      </c>
      <c r="E10703" t="s">
        <v>4368</v>
      </c>
      <c r="F10703" t="s">
        <v>20</v>
      </c>
      <c r="G10703" t="s">
        <v>34959</v>
      </c>
      <c r="H10703" t="s">
        <v>34960</v>
      </c>
    </row>
    <row r="10704" spans="1:8">
      <c r="A10704" t="n">
        <v>10707</v>
      </c>
      <c r="B10704" t="s">
        <v>8</v>
      </c>
      <c r="C10704" s="1" t="n">
        <v>39754.72266203703</v>
      </c>
      <c r="D10704" t="s">
        <v>34961</v>
      </c>
      <c r="E10704" t="s">
        <v>34962</v>
      </c>
      <c r="F10704" t="s">
        <v>20</v>
      </c>
      <c r="G10704" t="s">
        <v>34963</v>
      </c>
      <c r="H10704" t="s">
        <v>34964</v>
      </c>
    </row>
    <row r="10705" spans="1:8">
      <c r="A10705" t="n">
        <v>10708</v>
      </c>
      <c r="B10705" t="s">
        <v>8</v>
      </c>
      <c r="C10705" s="1" t="n">
        <v>42174.66269675926</v>
      </c>
      <c r="D10705" t="s">
        <v>34965</v>
      </c>
      <c r="E10705" t="s">
        <v>7780</v>
      </c>
      <c r="F10705" t="s">
        <v>25</v>
      </c>
      <c r="G10705" t="s">
        <v>34966</v>
      </c>
      <c r="H10705" t="s">
        <v>34967</v>
      </c>
    </row>
    <row r="10706" spans="1:8">
      <c r="A10706" t="n">
        <v>10709</v>
      </c>
      <c r="B10706" t="s">
        <v>8</v>
      </c>
      <c r="C10706" s="1" t="n">
        <v>39981.65570601852</v>
      </c>
      <c r="D10706" t="s">
        <v>34968</v>
      </c>
      <c r="E10706" t="s">
        <v>16753</v>
      </c>
      <c r="F10706" t="s">
        <v>20</v>
      </c>
      <c r="G10706" t="s">
        <v>34969</v>
      </c>
      <c r="H10706" t="s">
        <v>34970</v>
      </c>
    </row>
    <row r="10707" spans="1:8">
      <c r="A10707" t="n">
        <v>10710</v>
      </c>
      <c r="B10707" t="s">
        <v>1</v>
      </c>
      <c r="C10707" s="1" t="n">
        <v>41719.8781712963</v>
      </c>
      <c r="D10707" t="s">
        <v>34971</v>
      </c>
      <c r="E10707" t="s">
        <v>34972</v>
      </c>
      <c r="F10707" t="s">
        <v>376</v>
      </c>
      <c r="G10707" t="s">
        <v>34973</v>
      </c>
      <c r="H10707" t="s">
        <v>34974</v>
      </c>
    </row>
    <row r="10708" spans="1:8">
      <c r="A10708" t="n">
        <v>10711</v>
      </c>
      <c r="B10708" t="s">
        <v>8</v>
      </c>
      <c r="C10708" s="1" t="n">
        <v>42169.74445601852</v>
      </c>
      <c r="D10708" t="s">
        <v>34975</v>
      </c>
      <c r="E10708" t="s">
        <v>6886</v>
      </c>
      <c r="F10708" t="s">
        <v>25</v>
      </c>
      <c r="G10708" t="s">
        <v>34976</v>
      </c>
      <c r="H10708" t="s">
        <v>34977</v>
      </c>
    </row>
    <row r="10709" spans="1:8">
      <c r="A10709" t="n">
        <v>10712</v>
      </c>
      <c r="B10709" t="s">
        <v>8</v>
      </c>
      <c r="C10709" s="1" t="n">
        <v>42413.71502314815</v>
      </c>
      <c r="D10709" t="s">
        <v>34978</v>
      </c>
      <c r="E10709" t="s">
        <v>1624</v>
      </c>
      <c r="F10709" t="s">
        <v>1625</v>
      </c>
      <c r="G10709">
        <f>?utf-8?Q?INVITE:_Find_out_how_your_business_might_be_effected_by_El_Ni?=
 =?utf-8?Q?=C3=B1o?=</f>
        <v/>
      </c>
      <c r="H10709" t="s">
        <v>34979</v>
      </c>
    </row>
    <row r="10710" spans="1:8">
      <c r="A10710" t="n">
        <v>10713</v>
      </c>
      <c r="B10710" t="s">
        <v>8</v>
      </c>
      <c r="C10710" s="1" t="n">
        <v>42367.83038194444</v>
      </c>
      <c r="D10710" t="s">
        <v>34980</v>
      </c>
      <c r="E10710" t="s">
        <v>28804</v>
      </c>
      <c r="F10710" t="s">
        <v>555</v>
      </c>
      <c r="G10710" t="s">
        <v>34981</v>
      </c>
      <c r="H10710" t="s">
        <v>34982</v>
      </c>
    </row>
    <row r="10711" spans="1:8">
      <c r="A10711" t="n">
        <v>10714</v>
      </c>
      <c r="B10711" t="s">
        <v>8</v>
      </c>
      <c r="C10711" s="1" t="n">
        <v>41992.80383101852</v>
      </c>
      <c r="D10711" t="s">
        <v>34983</v>
      </c>
      <c r="E10711" t="s">
        <v>25</v>
      </c>
      <c r="F10711" t="s">
        <v>34984</v>
      </c>
      <c r="G10711" t="s">
        <v>34985</v>
      </c>
      <c r="H10711" t="s">
        <v>34986</v>
      </c>
    </row>
    <row r="10712" spans="1:8">
      <c r="A10712" t="n">
        <v>10715</v>
      </c>
      <c r="B10712" t="s">
        <v>8</v>
      </c>
      <c r="C10712" s="1" t="n">
        <v>39766.12638888889</v>
      </c>
      <c r="D10712" t="s">
        <v>34987</v>
      </c>
      <c r="E10712" t="s">
        <v>13107</v>
      </c>
      <c r="G10712" t="s">
        <v>34988</v>
      </c>
      <c r="H10712" t="s">
        <v>34989</v>
      </c>
    </row>
    <row r="10713" spans="1:8">
      <c r="A10713" t="n">
        <v>10716</v>
      </c>
      <c r="B10713" t="s">
        <v>1</v>
      </c>
      <c r="C10713" s="1" t="n">
        <v>42384.02409722222</v>
      </c>
      <c r="D10713" t="s">
        <v>34990</v>
      </c>
      <c r="E10713" t="s">
        <v>43</v>
      </c>
      <c r="F10713" t="s">
        <v>34991</v>
      </c>
      <c r="G10713" t="s">
        <v>34992</v>
      </c>
      <c r="H10713" t="s">
        <v>34993</v>
      </c>
    </row>
    <row r="10714" spans="1:8">
      <c r="A10714" t="n">
        <v>10717</v>
      </c>
      <c r="B10714" t="s">
        <v>8</v>
      </c>
      <c r="C10714" s="1" t="n">
        <v>39751.39472222222</v>
      </c>
      <c r="D10714" t="s">
        <v>34994</v>
      </c>
      <c r="E10714" t="s">
        <v>3783</v>
      </c>
      <c r="F10714" t="s">
        <v>56</v>
      </c>
      <c r="G10714" t="s">
        <v>34995</v>
      </c>
      <c r="H10714" t="s">
        <v>34996</v>
      </c>
    </row>
    <row r="10715" spans="1:8">
      <c r="A10715" t="n">
        <v>10718</v>
      </c>
      <c r="B10715" t="s">
        <v>8</v>
      </c>
      <c r="C10715" s="1" t="n">
        <v>42029.59971064814</v>
      </c>
      <c r="D10715" t="s">
        <v>34997</v>
      </c>
      <c r="E10715" t="s">
        <v>48</v>
      </c>
      <c r="F10715" t="s">
        <v>25</v>
      </c>
      <c r="G10715" t="s">
        <v>34998</v>
      </c>
      <c r="H10715" t="s">
        <v>34999</v>
      </c>
    </row>
    <row r="10716" spans="1:8">
      <c r="A10716" t="n">
        <v>10719</v>
      </c>
      <c r="B10716" t="s">
        <v>8</v>
      </c>
      <c r="C10716" s="1" t="n">
        <v>42144.6055324074</v>
      </c>
      <c r="D10716" t="s">
        <v>35000</v>
      </c>
      <c r="E10716" t="s">
        <v>3949</v>
      </c>
      <c r="F10716" t="s">
        <v>3950</v>
      </c>
      <c r="G10716" t="s">
        <v>35001</v>
      </c>
      <c r="H10716" t="s">
        <v>35002</v>
      </c>
    </row>
    <row r="10717" spans="1:8">
      <c r="A10717" t="n">
        <v>10720</v>
      </c>
      <c r="B10717" t="s">
        <v>8</v>
      </c>
      <c r="C10717" s="1" t="n">
        <v>42130.07579861111</v>
      </c>
      <c r="D10717" t="s">
        <v>35003</v>
      </c>
      <c r="E10717" t="s">
        <v>323</v>
      </c>
      <c r="F10717" t="s">
        <v>35004</v>
      </c>
      <c r="G10717" t="s">
        <v>35005</v>
      </c>
      <c r="H10717" t="s">
        <v>35006</v>
      </c>
    </row>
    <row r="10718" spans="1:8">
      <c r="A10718" t="n">
        <v>10721</v>
      </c>
      <c r="B10718" t="s">
        <v>8</v>
      </c>
      <c r="C10718" s="1" t="n">
        <v>42368.65898148148</v>
      </c>
      <c r="D10718" t="s">
        <v>35007</v>
      </c>
      <c r="E10718" t="s">
        <v>25</v>
      </c>
      <c r="F10718" t="s">
        <v>24</v>
      </c>
      <c r="G10718" t="s">
        <v>35008</v>
      </c>
      <c r="H10718" t="s">
        <v>35009</v>
      </c>
    </row>
    <row r="10719" spans="1:8">
      <c r="A10719" t="n">
        <v>10722</v>
      </c>
      <c r="B10719" t="s">
        <v>8</v>
      </c>
      <c r="C10719" s="1" t="n">
        <v>40254.65064814815</v>
      </c>
      <c r="D10719" t="s">
        <v>35010</v>
      </c>
      <c r="E10719" t="s">
        <v>22933</v>
      </c>
      <c r="F10719" t="s">
        <v>56</v>
      </c>
      <c r="G10719" t="s">
        <v>35011</v>
      </c>
      <c r="H10719" t="s">
        <v>35012</v>
      </c>
    </row>
    <row r="10720" spans="1:8">
      <c r="A10720" t="n">
        <v>10723</v>
      </c>
      <c r="B10720" t="s">
        <v>8</v>
      </c>
      <c r="C10720" s="1" t="n">
        <v>40422.84582175926</v>
      </c>
      <c r="D10720" t="s">
        <v>35013</v>
      </c>
      <c r="E10720" t="s">
        <v>2467</v>
      </c>
      <c r="F10720" t="s">
        <v>283</v>
      </c>
      <c r="G10720" t="s">
        <v>35014</v>
      </c>
      <c r="H10720" t="s">
        <v>35015</v>
      </c>
    </row>
    <row r="10721" spans="1:8">
      <c r="A10721" t="n">
        <v>10724</v>
      </c>
      <c r="B10721" t="s">
        <v>8</v>
      </c>
      <c r="C10721" s="1" t="n">
        <v>39520.74576388889</v>
      </c>
      <c r="D10721" t="s">
        <v>35016</v>
      </c>
      <c r="E10721" t="s">
        <v>2198</v>
      </c>
      <c r="F10721" t="s">
        <v>35017</v>
      </c>
      <c r="G10721" t="s">
        <v>35018</v>
      </c>
      <c r="H10721" t="s">
        <v>35019</v>
      </c>
    </row>
    <row r="10722" spans="1:8">
      <c r="A10722" t="n">
        <v>10725</v>
      </c>
      <c r="B10722" t="s">
        <v>8</v>
      </c>
      <c r="C10722" s="1" t="n">
        <v>42216.86998842593</v>
      </c>
      <c r="D10722" t="s">
        <v>35020</v>
      </c>
      <c r="E10722" t="s">
        <v>4231</v>
      </c>
      <c r="F10722" t="s">
        <v>25</v>
      </c>
      <c r="G10722" t="s">
        <v>35021</v>
      </c>
      <c r="H10722" t="s">
        <v>35022</v>
      </c>
    </row>
    <row r="10723" spans="1:8">
      <c r="A10723" t="n">
        <v>10726</v>
      </c>
      <c r="B10723" t="s">
        <v>8</v>
      </c>
      <c r="C10723" s="1" t="n">
        <v>39994.9615625</v>
      </c>
      <c r="D10723" t="s">
        <v>35023</v>
      </c>
      <c r="E10723" t="s">
        <v>19</v>
      </c>
      <c r="F10723" t="s">
        <v>20</v>
      </c>
      <c r="G10723" t="s">
        <v>35024</v>
      </c>
      <c r="H10723" t="s">
        <v>35025</v>
      </c>
    </row>
    <row r="10724" spans="1:8">
      <c r="A10724" t="n">
        <v>10727</v>
      </c>
      <c r="B10724" t="s">
        <v>8</v>
      </c>
      <c r="C10724" s="1" t="n">
        <v>42156.5665162037</v>
      </c>
      <c r="D10724" t="s">
        <v>35026</v>
      </c>
      <c r="E10724" t="s">
        <v>16802</v>
      </c>
      <c r="F10724" t="s">
        <v>35027</v>
      </c>
      <c r="G10724" t="s">
        <v>35028</v>
      </c>
      <c r="H10724" t="s">
        <v>35029</v>
      </c>
    </row>
    <row r="10725" spans="1:8">
      <c r="A10725" t="n">
        <v>10728</v>
      </c>
      <c r="B10725" t="s">
        <v>8</v>
      </c>
      <c r="C10725" s="1" t="n">
        <v>42144.96570601852</v>
      </c>
      <c r="D10725" t="s">
        <v>35030</v>
      </c>
      <c r="E10725" t="s">
        <v>25</v>
      </c>
      <c r="F10725" t="s">
        <v>739</v>
      </c>
      <c r="G10725" t="s">
        <v>35031</v>
      </c>
      <c r="H10725" t="s">
        <v>35032</v>
      </c>
    </row>
    <row r="10726" spans="1:8">
      <c r="A10726" t="n">
        <v>10729</v>
      </c>
      <c r="B10726" t="s">
        <v>8</v>
      </c>
      <c r="C10726" s="1" t="n">
        <v>42090.47936342593</v>
      </c>
      <c r="D10726" t="s">
        <v>35033</v>
      </c>
      <c r="E10726" t="s">
        <v>7089</v>
      </c>
      <c r="F10726" t="s">
        <v>25</v>
      </c>
      <c r="G10726" t="s">
        <v>17849</v>
      </c>
      <c r="H10726" t="s">
        <v>35034</v>
      </c>
    </row>
    <row r="10727" spans="1:8">
      <c r="A10727" t="n">
        <v>10730</v>
      </c>
      <c r="B10727" t="s">
        <v>8</v>
      </c>
      <c r="C10727" s="1" t="n">
        <v>42273.80354166667</v>
      </c>
      <c r="D10727" t="s">
        <v>35035</v>
      </c>
      <c r="E10727" t="s">
        <v>35036</v>
      </c>
      <c r="F10727" t="s">
        <v>52</v>
      </c>
      <c r="G10727" t="s">
        <v>35037</v>
      </c>
      <c r="H10727" t="s">
        <v>35038</v>
      </c>
    </row>
    <row r="10728" spans="1:8">
      <c r="A10728" t="n">
        <v>10731</v>
      </c>
      <c r="B10728" t="s">
        <v>8</v>
      </c>
      <c r="C10728" s="1" t="n">
        <v>42054.99427083333</v>
      </c>
      <c r="D10728" t="s">
        <v>35039</v>
      </c>
      <c r="E10728" t="s">
        <v>25</v>
      </c>
      <c r="F10728" t="s">
        <v>266</v>
      </c>
      <c r="G10728" t="s">
        <v>35040</v>
      </c>
      <c r="H10728" t="s">
        <v>35041</v>
      </c>
    </row>
    <row r="10729" spans="1:8">
      <c r="A10729" t="n">
        <v>10732</v>
      </c>
      <c r="B10729" t="s">
        <v>8</v>
      </c>
      <c r="C10729" s="1" t="n">
        <v>42338.75134259259</v>
      </c>
      <c r="D10729" t="s">
        <v>35042</v>
      </c>
      <c r="E10729" t="s">
        <v>25</v>
      </c>
      <c r="F10729" t="s">
        <v>35043</v>
      </c>
      <c r="G10729" t="s">
        <v>35044</v>
      </c>
      <c r="H10729" t="s">
        <v>35045</v>
      </c>
    </row>
    <row r="10730" spans="1:8">
      <c r="A10730" t="n">
        <v>10733</v>
      </c>
      <c r="B10730" t="s">
        <v>8</v>
      </c>
      <c r="C10730" s="1" t="n">
        <v>42289.17621527778</v>
      </c>
      <c r="D10730" t="s">
        <v>35046</v>
      </c>
      <c r="E10730" t="s">
        <v>3508</v>
      </c>
      <c r="F10730" t="s">
        <v>35047</v>
      </c>
      <c r="G10730" t="s">
        <v>35048</v>
      </c>
      <c r="H10730" t="s">
        <v>35049</v>
      </c>
    </row>
    <row r="10731" spans="1:8">
      <c r="A10731" t="n">
        <v>10734</v>
      </c>
      <c r="B10731" t="s">
        <v>1</v>
      </c>
      <c r="C10731" s="1" t="n">
        <v>41700.06200231481</v>
      </c>
      <c r="D10731" t="s">
        <v>35050</v>
      </c>
      <c r="E10731" t="s">
        <v>4019</v>
      </c>
      <c r="F10731" t="s">
        <v>56</v>
      </c>
      <c r="G10731" t="s">
        <v>35051</v>
      </c>
      <c r="H10731" t="s">
        <v>35052</v>
      </c>
    </row>
    <row r="10732" spans="1:8">
      <c r="A10732" t="n">
        <v>10735</v>
      </c>
      <c r="B10732" t="s">
        <v>8</v>
      </c>
      <c r="C10732" s="1" t="n">
        <v>42308.87440972222</v>
      </c>
      <c r="D10732" t="s">
        <v>35053</v>
      </c>
      <c r="E10732" t="s">
        <v>323</v>
      </c>
      <c r="F10732" t="s">
        <v>35054</v>
      </c>
      <c r="G10732" t="s">
        <v>33011</v>
      </c>
      <c r="H10732" t="s">
        <v>35055</v>
      </c>
    </row>
    <row r="10733" spans="1:8">
      <c r="A10733" t="n">
        <v>10736</v>
      </c>
      <c r="B10733" t="s">
        <v>8</v>
      </c>
      <c r="C10733" s="1" t="n">
        <v>42067.90920138889</v>
      </c>
      <c r="D10733" t="s">
        <v>35056</v>
      </c>
      <c r="E10733" t="s">
        <v>10140</v>
      </c>
      <c r="F10733" t="s">
        <v>2226</v>
      </c>
      <c r="G10733" t="s"/>
      <c r="H10733" t="s">
        <v>35057</v>
      </c>
    </row>
    <row r="10734" spans="1:8">
      <c r="A10734" t="n">
        <v>10737</v>
      </c>
      <c r="B10734" t="s">
        <v>1</v>
      </c>
      <c r="C10734" s="1" t="n">
        <v>42419.8007175926</v>
      </c>
      <c r="D10734" t="s">
        <v>35058</v>
      </c>
      <c r="E10734" t="s">
        <v>35059</v>
      </c>
      <c r="F10734" t="s">
        <v>1264</v>
      </c>
      <c r="G10734" t="s">
        <v>22373</v>
      </c>
      <c r="H10734" t="s">
        <v>35060</v>
      </c>
    </row>
    <row r="10735" spans="1:8">
      <c r="A10735" t="n">
        <v>10738</v>
      </c>
      <c r="B10735" t="s">
        <v>8</v>
      </c>
      <c r="C10735" s="1" t="n">
        <v>39674.02802083334</v>
      </c>
      <c r="D10735" t="s">
        <v>35061</v>
      </c>
      <c r="E10735" t="s">
        <v>60</v>
      </c>
      <c r="F10735" t="s">
        <v>20</v>
      </c>
      <c r="G10735" t="s">
        <v>35062</v>
      </c>
      <c r="H10735" t="s">
        <v>35063</v>
      </c>
    </row>
    <row r="10736" spans="1:8">
      <c r="A10736" t="n">
        <v>10739</v>
      </c>
      <c r="B10736" t="s">
        <v>8</v>
      </c>
      <c r="C10736" s="1" t="n">
        <v>41914.75903935185</v>
      </c>
      <c r="D10736" t="s">
        <v>35064</v>
      </c>
      <c r="E10736" t="s">
        <v>319</v>
      </c>
      <c r="F10736" t="s">
        <v>35065</v>
      </c>
      <c r="G10736" t="s">
        <v>35066</v>
      </c>
      <c r="H10736" t="s">
        <v>35067</v>
      </c>
    </row>
    <row r="10737" spans="1:8">
      <c r="A10737" t="n">
        <v>10740</v>
      </c>
      <c r="B10737" t="s">
        <v>8</v>
      </c>
      <c r="C10737" s="1" t="n">
        <v>42086.02280092592</v>
      </c>
      <c r="D10737" t="s">
        <v>35068</v>
      </c>
      <c r="E10737" t="s">
        <v>9202</v>
      </c>
      <c r="F10737" t="s">
        <v>11396</v>
      </c>
      <c r="G10737" t="s">
        <v>35069</v>
      </c>
      <c r="H10737" t="s">
        <v>35070</v>
      </c>
    </row>
    <row r="10738" spans="1:8">
      <c r="A10738" t="n">
        <v>10741</v>
      </c>
      <c r="B10738" t="s">
        <v>1</v>
      </c>
      <c r="C10738" s="1" t="n">
        <v>42269.85739583334</v>
      </c>
      <c r="D10738" t="s">
        <v>35071</v>
      </c>
      <c r="E10738" t="s">
        <v>6747</v>
      </c>
      <c r="F10738" t="s">
        <v>7186</v>
      </c>
      <c r="G10738" t="s">
        <v>17721</v>
      </c>
      <c r="H10738" t="s">
        <v>35072</v>
      </c>
    </row>
    <row r="10739" spans="1:8">
      <c r="A10739" t="n">
        <v>10742</v>
      </c>
      <c r="B10739" t="s">
        <v>8</v>
      </c>
      <c r="C10739" s="1" t="n">
        <v>42142.56033564815</v>
      </c>
      <c r="D10739" t="s">
        <v>35073</v>
      </c>
      <c r="E10739" t="s">
        <v>25</v>
      </c>
      <c r="F10739" t="s">
        <v>25</v>
      </c>
      <c r="G10739" t="s">
        <v>35074</v>
      </c>
      <c r="H10739" t="s">
        <v>35075</v>
      </c>
    </row>
    <row r="10740" spans="1:8">
      <c r="A10740" t="n">
        <v>10743</v>
      </c>
      <c r="B10740" t="s">
        <v>1</v>
      </c>
      <c r="C10740" s="1" t="n">
        <v>42400.06200231481</v>
      </c>
      <c r="D10740" t="s">
        <v>35076</v>
      </c>
      <c r="E10740" t="s">
        <v>348</v>
      </c>
      <c r="F10740" t="s">
        <v>35077</v>
      </c>
      <c r="G10740" t="s">
        <v>35078</v>
      </c>
      <c r="H10740" t="s">
        <v>35079</v>
      </c>
    </row>
    <row r="10741" spans="1:8">
      <c r="A10741" t="n">
        <v>10744</v>
      </c>
      <c r="B10741" t="s">
        <v>1</v>
      </c>
      <c r="C10741" s="1" t="n">
        <v>42193.92451388889</v>
      </c>
      <c r="D10741" t="s">
        <v>35080</v>
      </c>
      <c r="E10741" t="s">
        <v>394</v>
      </c>
      <c r="F10741" t="s">
        <v>35081</v>
      </c>
      <c r="G10741" t="s">
        <v>35082</v>
      </c>
      <c r="H10741" t="s">
        <v>35083</v>
      </c>
    </row>
    <row r="10742" spans="1:8">
      <c r="A10742" t="n">
        <v>10745</v>
      </c>
      <c r="B10742" t="s">
        <v>8</v>
      </c>
      <c r="C10742" s="1" t="n">
        <v>39743.65459490741</v>
      </c>
      <c r="D10742" t="s">
        <v>35084</v>
      </c>
      <c r="E10742" t="s">
        <v>768</v>
      </c>
      <c r="F10742" t="s">
        <v>283</v>
      </c>
      <c r="G10742" t="s">
        <v>35085</v>
      </c>
      <c r="H10742" t="s">
        <v>35086</v>
      </c>
    </row>
    <row r="10743" spans="1:8">
      <c r="A10743" t="n">
        <v>10746</v>
      </c>
      <c r="B10743" t="s">
        <v>8</v>
      </c>
      <c r="C10743" s="1" t="n">
        <v>41698.11651620371</v>
      </c>
      <c r="D10743" t="s">
        <v>35087</v>
      </c>
      <c r="E10743" t="s">
        <v>319</v>
      </c>
      <c r="F10743" t="s">
        <v>25</v>
      </c>
      <c r="G10743" t="s">
        <v>11383</v>
      </c>
      <c r="H10743" t="s">
        <v>35088</v>
      </c>
    </row>
    <row r="10744" spans="1:8">
      <c r="A10744" t="n">
        <v>10747</v>
      </c>
      <c r="B10744" t="s">
        <v>8</v>
      </c>
      <c r="C10744" s="1" t="n">
        <v>42039.08268518518</v>
      </c>
      <c r="D10744" t="s">
        <v>35089</v>
      </c>
      <c r="E10744" t="s">
        <v>25</v>
      </c>
      <c r="F10744" t="s">
        <v>4949</v>
      </c>
      <c r="G10744" t="s">
        <v>35090</v>
      </c>
      <c r="H10744" t="s">
        <v>35091</v>
      </c>
    </row>
    <row r="10745" spans="1:8">
      <c r="A10745" t="n">
        <v>10748</v>
      </c>
      <c r="B10745" t="s">
        <v>8</v>
      </c>
      <c r="C10745" s="1" t="n">
        <v>39766.61844907407</v>
      </c>
      <c r="D10745" t="s">
        <v>35092</v>
      </c>
      <c r="E10745" t="s">
        <v>1721</v>
      </c>
      <c r="G10745">
        <f>?big5?B?qKPD0aijw9Gzb7zLqrq2SLTR?=</f>
        <v/>
      </c>
      <c r="H10745" t="s">
        <v>35093</v>
      </c>
    </row>
    <row r="10746" spans="1:8">
      <c r="A10746" t="n">
        <v>10749</v>
      </c>
      <c r="B10746" t="s">
        <v>1</v>
      </c>
      <c r="C10746" s="1" t="n">
        <v>41856.83261574074</v>
      </c>
      <c r="D10746" t="s">
        <v>35094</v>
      </c>
      <c r="E10746" t="s">
        <v>1355</v>
      </c>
      <c r="F10746" t="s">
        <v>56</v>
      </c>
      <c r="G10746" t="s">
        <v>35095</v>
      </c>
      <c r="H10746" t="s">
        <v>35096</v>
      </c>
    </row>
    <row r="10747" spans="1:8">
      <c r="A10747" t="n">
        <v>10750</v>
      </c>
      <c r="B10747" t="s">
        <v>8</v>
      </c>
      <c r="C10747" s="1" t="n">
        <v>39511.01090277778</v>
      </c>
      <c r="D10747" t="s">
        <v>35097</v>
      </c>
      <c r="E10747" t="s">
        <v>376</v>
      </c>
      <c r="F10747" t="s">
        <v>20245</v>
      </c>
      <c r="G10747" t="s">
        <v>6548</v>
      </c>
      <c r="H10747" t="s">
        <v>35098</v>
      </c>
    </row>
    <row r="10748" spans="1:8">
      <c r="A10748" t="n">
        <v>10751</v>
      </c>
      <c r="B10748" t="s">
        <v>1</v>
      </c>
      <c r="C10748" s="1" t="n">
        <v>42257.06084490741</v>
      </c>
      <c r="D10748" t="s">
        <v>35099</v>
      </c>
      <c r="E10748" t="s">
        <v>9189</v>
      </c>
      <c r="F10748" t="s">
        <v>6555</v>
      </c>
      <c r="G10748" t="s">
        <v>6556</v>
      </c>
      <c r="H10748" t="s">
        <v>35100</v>
      </c>
    </row>
    <row r="10749" spans="1:8">
      <c r="A10749" t="n">
        <v>10752</v>
      </c>
      <c r="B10749" t="s">
        <v>1</v>
      </c>
      <c r="C10749" s="1" t="n">
        <v>42151.74765046296</v>
      </c>
      <c r="D10749" t="s">
        <v>35101</v>
      </c>
      <c r="E10749" t="s">
        <v>132</v>
      </c>
      <c r="F10749" t="s">
        <v>25</v>
      </c>
      <c r="G10749" t="s">
        <v>11793</v>
      </c>
      <c r="H10749" t="s">
        <v>35102</v>
      </c>
    </row>
    <row r="10750" spans="1:8">
      <c r="A10750" t="n">
        <v>10753</v>
      </c>
      <c r="B10750" t="s">
        <v>8</v>
      </c>
      <c r="C10750" s="1" t="n">
        <v>42340.86458333334</v>
      </c>
      <c r="D10750" t="s">
        <v>35103</v>
      </c>
      <c r="E10750" t="s">
        <v>35104</v>
      </c>
      <c r="F10750" t="s">
        <v>56</v>
      </c>
      <c r="G10750" t="s">
        <v>35105</v>
      </c>
      <c r="H10750" t="s">
        <v>35106</v>
      </c>
    </row>
    <row r="10751" spans="1:8">
      <c r="A10751" t="n">
        <v>10754</v>
      </c>
      <c r="B10751" t="s">
        <v>8</v>
      </c>
      <c r="C10751" s="1" t="n">
        <v>42336.71175925926</v>
      </c>
      <c r="D10751" t="s">
        <v>35107</v>
      </c>
      <c r="E10751" t="s">
        <v>4082</v>
      </c>
      <c r="F10751" t="s">
        <v>555</v>
      </c>
      <c r="G10751" t="s">
        <v>35108</v>
      </c>
      <c r="H10751" t="s">
        <v>35109</v>
      </c>
    </row>
    <row r="10752" spans="1:8">
      <c r="A10752" t="n">
        <v>10755</v>
      </c>
      <c r="B10752" t="s">
        <v>8</v>
      </c>
      <c r="C10752" s="1" t="n">
        <v>42442.63736111111</v>
      </c>
      <c r="D10752" t="s">
        <v>35110</v>
      </c>
      <c r="E10752" t="s">
        <v>25</v>
      </c>
      <c r="F10752" t="s">
        <v>35111</v>
      </c>
      <c r="G10752" t="s">
        <v>5888</v>
      </c>
      <c r="H10752" t="s">
        <v>35112</v>
      </c>
    </row>
    <row r="10753" spans="1:8">
      <c r="A10753" t="n">
        <v>10756</v>
      </c>
      <c r="B10753" t="s">
        <v>1</v>
      </c>
      <c r="C10753" s="1" t="n">
        <v>42439.93978009259</v>
      </c>
      <c r="D10753" t="s">
        <v>35113</v>
      </c>
      <c r="E10753" t="s">
        <v>27219</v>
      </c>
      <c r="F10753" t="s">
        <v>27219</v>
      </c>
      <c r="G10753" t="s">
        <v>35114</v>
      </c>
      <c r="H10753" t="s">
        <v>35115</v>
      </c>
    </row>
    <row r="10754" spans="1:8">
      <c r="A10754" t="n">
        <v>10757</v>
      </c>
      <c r="B10754" t="s">
        <v>8</v>
      </c>
      <c r="C10754" s="1" t="n">
        <v>41344.67653935185</v>
      </c>
      <c r="D10754" t="s">
        <v>35116</v>
      </c>
      <c r="E10754" t="s">
        <v>35117</v>
      </c>
      <c r="F10754" t="s">
        <v>35117</v>
      </c>
      <c r="G10754" t="s">
        <v>35118</v>
      </c>
      <c r="H10754" t="s">
        <v>35119</v>
      </c>
    </row>
    <row r="10755" spans="1:8">
      <c r="A10755" t="n">
        <v>10758</v>
      </c>
      <c r="B10755" t="s">
        <v>8</v>
      </c>
      <c r="C10755" s="1" t="n">
        <v>42187.1374537037</v>
      </c>
      <c r="D10755" t="s">
        <v>35120</v>
      </c>
      <c r="E10755" t="s">
        <v>25</v>
      </c>
      <c r="F10755" t="s">
        <v>9633</v>
      </c>
      <c r="G10755" t="s">
        <v>8864</v>
      </c>
      <c r="H10755" t="s">
        <v>35121</v>
      </c>
    </row>
    <row r="10756" spans="1:8">
      <c r="A10756" t="n">
        <v>10759</v>
      </c>
      <c r="B10756" t="s">
        <v>8</v>
      </c>
      <c r="C10756" s="1" t="n">
        <v>42388.82603009259</v>
      </c>
      <c r="D10756" t="s">
        <v>35122</v>
      </c>
      <c r="E10756" t="s">
        <v>2406</v>
      </c>
      <c r="F10756" t="s">
        <v>35123</v>
      </c>
      <c r="G10756" t="s">
        <v>35124</v>
      </c>
      <c r="H10756" t="s">
        <v>35125</v>
      </c>
    </row>
    <row r="10757" spans="1:8">
      <c r="A10757" t="n">
        <v>10760</v>
      </c>
      <c r="B10757" t="s">
        <v>8</v>
      </c>
      <c r="C10757" s="1" t="n">
        <v>41849.54420138889</v>
      </c>
      <c r="D10757" t="s">
        <v>35126</v>
      </c>
      <c r="E10757" t="s">
        <v>204</v>
      </c>
      <c r="F10757" t="s">
        <v>6619</v>
      </c>
      <c r="G10757" t="s">
        <v>35127</v>
      </c>
      <c r="H10757" t="s">
        <v>35128</v>
      </c>
    </row>
    <row r="10758" spans="1:8">
      <c r="A10758" t="n">
        <v>10761</v>
      </c>
      <c r="B10758" t="s">
        <v>8</v>
      </c>
      <c r="C10758" s="1" t="n">
        <v>42048.94302083334</v>
      </c>
      <c r="D10758" t="s">
        <v>35129</v>
      </c>
      <c r="E10758" t="s">
        <v>6699</v>
      </c>
      <c r="F10758" t="s">
        <v>6700</v>
      </c>
      <c r="G10758" t="s">
        <v>35130</v>
      </c>
      <c r="H10758" t="s">
        <v>35131</v>
      </c>
    </row>
    <row r="10759" spans="1:8">
      <c r="A10759" t="n">
        <v>10762</v>
      </c>
      <c r="B10759" t="s">
        <v>8</v>
      </c>
      <c r="C10759" s="1" t="n">
        <v>42446.83525462963</v>
      </c>
      <c r="D10759" t="s">
        <v>35132</v>
      </c>
      <c r="E10759" t="s">
        <v>35133</v>
      </c>
      <c r="F10759" t="s">
        <v>35134</v>
      </c>
      <c r="G10759" t="s">
        <v>35135</v>
      </c>
      <c r="H10759" t="s">
        <v>35136</v>
      </c>
    </row>
    <row r="10760" spans="1:8">
      <c r="A10760" t="n">
        <v>10763</v>
      </c>
      <c r="B10760" t="s">
        <v>8</v>
      </c>
      <c r="C10760" s="1" t="n">
        <v>42299.01231481481</v>
      </c>
      <c r="D10760" t="s">
        <v>35137</v>
      </c>
      <c r="E10760" t="s">
        <v>24432</v>
      </c>
      <c r="F10760" t="s">
        <v>25</v>
      </c>
      <c r="G10760" t="s">
        <v>24433</v>
      </c>
      <c r="H10760" t="s">
        <v>35138</v>
      </c>
    </row>
    <row r="10761" spans="1:8">
      <c r="A10761" t="n">
        <v>10764</v>
      </c>
      <c r="B10761" t="s">
        <v>8</v>
      </c>
      <c r="C10761" s="1" t="n">
        <v>41905.79782407408</v>
      </c>
      <c r="D10761" t="s">
        <v>35139</v>
      </c>
      <c r="E10761" t="s">
        <v>14187</v>
      </c>
      <c r="F10761" t="s">
        <v>555</v>
      </c>
      <c r="G10761" t="s">
        <v>35140</v>
      </c>
      <c r="H10761" t="s">
        <v>35141</v>
      </c>
    </row>
    <row r="10762" spans="1:8">
      <c r="A10762" t="n">
        <v>10765</v>
      </c>
      <c r="B10762" t="s">
        <v>8</v>
      </c>
      <c r="C10762" s="1" t="n">
        <v>42171.04702546296</v>
      </c>
      <c r="D10762" t="s">
        <v>35142</v>
      </c>
      <c r="E10762" t="s">
        <v>25</v>
      </c>
      <c r="F10762" t="s">
        <v>9633</v>
      </c>
      <c r="G10762" t="s">
        <v>21007</v>
      </c>
      <c r="H10762" t="s">
        <v>35143</v>
      </c>
    </row>
    <row r="10763" spans="1:8">
      <c r="A10763" t="n">
        <v>10766</v>
      </c>
      <c r="B10763" t="s">
        <v>8</v>
      </c>
      <c r="C10763" s="1" t="n">
        <v>42248.5131712963</v>
      </c>
      <c r="D10763" t="s">
        <v>35144</v>
      </c>
      <c r="E10763" t="s">
        <v>7901</v>
      </c>
      <c r="F10763" t="s">
        <v>35145</v>
      </c>
      <c r="G10763" t="s">
        <v>35146</v>
      </c>
      <c r="H10763" t="s">
        <v>35147</v>
      </c>
    </row>
    <row r="10764" spans="1:8">
      <c r="A10764" t="n">
        <v>10767</v>
      </c>
      <c r="B10764" t="s">
        <v>8</v>
      </c>
      <c r="C10764" s="1" t="n">
        <v>42328.80981481481</v>
      </c>
      <c r="D10764" t="s">
        <v>35148</v>
      </c>
      <c r="E10764" t="s">
        <v>25</v>
      </c>
      <c r="F10764" t="s">
        <v>24700</v>
      </c>
      <c r="G10764" t="s">
        <v>21109</v>
      </c>
      <c r="H10764" t="s">
        <v>35149</v>
      </c>
    </row>
    <row r="10765" spans="1:8">
      <c r="A10765" t="n">
        <v>10768</v>
      </c>
      <c r="B10765" t="s">
        <v>8</v>
      </c>
      <c r="C10765" s="1" t="n">
        <v>39596.40497685185</v>
      </c>
      <c r="D10765" t="s">
        <v>35150</v>
      </c>
      <c r="E10765" t="s">
        <v>376</v>
      </c>
      <c r="F10765" t="s">
        <v>35151</v>
      </c>
      <c r="G10765" t="s">
        <v>21322</v>
      </c>
      <c r="H10765" t="s">
        <v>35152</v>
      </c>
    </row>
    <row r="10766" spans="1:8">
      <c r="A10766" t="n">
        <v>10769</v>
      </c>
      <c r="B10766" t="s">
        <v>8</v>
      </c>
      <c r="C10766" s="1" t="n">
        <v>42381.80533564815</v>
      </c>
      <c r="D10766" t="s">
        <v>35153</v>
      </c>
      <c r="E10766" t="s">
        <v>35154</v>
      </c>
      <c r="F10766" t="s">
        <v>1369</v>
      </c>
      <c r="G10766" t="s">
        <v>35155</v>
      </c>
      <c r="H10766" t="s">
        <v>35156</v>
      </c>
    </row>
    <row r="10767" spans="1:8">
      <c r="A10767" t="n">
        <v>10770</v>
      </c>
      <c r="B10767" t="s">
        <v>8</v>
      </c>
      <c r="C10767" s="1" t="n">
        <v>41855.6928587963</v>
      </c>
      <c r="D10767" t="s">
        <v>35157</v>
      </c>
      <c r="E10767" t="s">
        <v>35158</v>
      </c>
      <c r="F10767" t="s">
        <v>25</v>
      </c>
      <c r="G10767" t="s">
        <v>35159</v>
      </c>
      <c r="H10767" t="s">
        <v>35160</v>
      </c>
    </row>
    <row r="10768" spans="1:8">
      <c r="A10768" t="n">
        <v>10771</v>
      </c>
      <c r="B10768" t="s">
        <v>8</v>
      </c>
      <c r="C10768" s="1" t="n">
        <v>42110.85238425926</v>
      </c>
      <c r="D10768" t="s">
        <v>35161</v>
      </c>
      <c r="E10768" t="s">
        <v>1144</v>
      </c>
      <c r="F10768" t="s">
        <v>28672</v>
      </c>
      <c r="G10768" t="s">
        <v>35162</v>
      </c>
      <c r="H10768" t="s">
        <v>35163</v>
      </c>
    </row>
    <row r="10769" spans="1:8">
      <c r="A10769" t="n">
        <v>10772</v>
      </c>
      <c r="B10769" t="s">
        <v>8</v>
      </c>
      <c r="C10769" s="1" t="n">
        <v>41770.5087037037</v>
      </c>
      <c r="D10769" t="s">
        <v>35164</v>
      </c>
      <c r="E10769" t="s">
        <v>34732</v>
      </c>
      <c r="F10769" t="s">
        <v>34732</v>
      </c>
      <c r="G10769" t="s">
        <v>35165</v>
      </c>
      <c r="H10769" t="s">
        <v>35166</v>
      </c>
    </row>
    <row r="10770" spans="1:8">
      <c r="A10770" t="n">
        <v>10773</v>
      </c>
      <c r="B10770" t="s">
        <v>8</v>
      </c>
      <c r="C10770" s="1" t="n">
        <v>42174.81659722222</v>
      </c>
      <c r="D10770" t="s">
        <v>35167</v>
      </c>
      <c r="E10770" t="s">
        <v>9580</v>
      </c>
      <c r="F10770" t="s">
        <v>35168</v>
      </c>
      <c r="G10770" t="s">
        <v>35169</v>
      </c>
      <c r="H10770" t="s">
        <v>35170</v>
      </c>
    </row>
    <row r="10771" spans="1:8">
      <c r="A10771" t="n">
        <v>10774</v>
      </c>
      <c r="B10771" t="s">
        <v>8</v>
      </c>
      <c r="C10771" s="1" t="n">
        <v>42217.54219907407</v>
      </c>
      <c r="D10771" t="s">
        <v>35171</v>
      </c>
      <c r="E10771" t="s">
        <v>554</v>
      </c>
      <c r="F10771" t="s">
        <v>555</v>
      </c>
      <c r="G10771" t="s">
        <v>35172</v>
      </c>
      <c r="H10771" t="s">
        <v>35173</v>
      </c>
    </row>
    <row r="10772" spans="1:8">
      <c r="A10772" t="n">
        <v>10775</v>
      </c>
      <c r="B10772" t="s">
        <v>8</v>
      </c>
      <c r="C10772" s="1" t="n">
        <v>41274.62534722222</v>
      </c>
      <c r="D10772" t="s">
        <v>35174</v>
      </c>
      <c r="E10772" t="s">
        <v>10929</v>
      </c>
      <c r="F10772" t="s">
        <v>56</v>
      </c>
      <c r="G10772" t="s">
        <v>35175</v>
      </c>
      <c r="H10772" t="s">
        <v>35176</v>
      </c>
    </row>
    <row r="10773" spans="1:8">
      <c r="A10773" t="n">
        <v>10776</v>
      </c>
      <c r="B10773" t="s">
        <v>8</v>
      </c>
      <c r="C10773" s="1" t="n">
        <v>41885.69751157407</v>
      </c>
      <c r="D10773" t="s">
        <v>35177</v>
      </c>
      <c r="E10773" t="s">
        <v>35178</v>
      </c>
      <c r="F10773" t="s">
        <v>1369</v>
      </c>
      <c r="G10773" t="s">
        <v>35179</v>
      </c>
      <c r="H10773" t="s">
        <v>35180</v>
      </c>
    </row>
    <row r="10774" spans="1:8">
      <c r="A10774" t="n">
        <v>10777</v>
      </c>
      <c r="B10774" t="s">
        <v>8</v>
      </c>
      <c r="C10774" s="1" t="n">
        <v>41470.82769675926</v>
      </c>
      <c r="D10774" t="s">
        <v>35181</v>
      </c>
      <c r="E10774" t="s">
        <v>15075</v>
      </c>
      <c r="F10774" t="s">
        <v>56</v>
      </c>
      <c r="G10774" t="s">
        <v>35182</v>
      </c>
      <c r="H10774" t="s">
        <v>35183</v>
      </c>
    </row>
    <row r="10775" spans="1:8">
      <c r="A10775" t="n">
        <v>10778</v>
      </c>
      <c r="B10775" t="s">
        <v>1</v>
      </c>
      <c r="C10775" s="1" t="n">
        <v>42377.86729166667</v>
      </c>
      <c r="D10775" t="s">
        <v>35184</v>
      </c>
      <c r="E10775" t="s">
        <v>348</v>
      </c>
      <c r="F10775" t="s">
        <v>25</v>
      </c>
      <c r="G10775" t="s">
        <v>35185</v>
      </c>
      <c r="H10775" t="s">
        <v>35186</v>
      </c>
    </row>
    <row r="10776" spans="1:8">
      <c r="A10776" t="n">
        <v>10779</v>
      </c>
      <c r="B10776" t="s">
        <v>8</v>
      </c>
      <c r="C10776" s="1" t="n">
        <v>39828.69489583333</v>
      </c>
      <c r="D10776" t="s">
        <v>35187</v>
      </c>
      <c r="E10776" t="s">
        <v>5151</v>
      </c>
      <c r="F10776" t="s">
        <v>20</v>
      </c>
      <c r="G10776" t="s">
        <v>35188</v>
      </c>
      <c r="H10776" t="s">
        <v>35189</v>
      </c>
    </row>
    <row r="10777" spans="1:8">
      <c r="A10777" t="n">
        <v>10780</v>
      </c>
      <c r="B10777" t="s">
        <v>8</v>
      </c>
      <c r="C10777" s="1" t="n">
        <v>42263.06599537037</v>
      </c>
      <c r="D10777" t="s">
        <v>35190</v>
      </c>
      <c r="E10777" t="s">
        <v>24</v>
      </c>
      <c r="F10777" t="s">
        <v>25</v>
      </c>
      <c r="G10777" t="s">
        <v>35191</v>
      </c>
      <c r="H10777" t="s">
        <v>35192</v>
      </c>
    </row>
    <row r="10778" spans="1:8">
      <c r="A10778" t="n">
        <v>10781</v>
      </c>
      <c r="B10778" t="s">
        <v>1</v>
      </c>
      <c r="C10778" s="1" t="n">
        <v>41743.35994212963</v>
      </c>
      <c r="D10778" t="s">
        <v>35193</v>
      </c>
      <c r="E10778" t="s">
        <v>6547</v>
      </c>
      <c r="F10778" t="s">
        <v>15155</v>
      </c>
      <c r="G10778" t="s">
        <v>33471</v>
      </c>
      <c r="H10778" t="s">
        <v>35194</v>
      </c>
    </row>
    <row r="10779" spans="1:8">
      <c r="A10779" t="n">
        <v>10782</v>
      </c>
      <c r="B10779" t="s">
        <v>1</v>
      </c>
      <c r="C10779" s="1" t="n">
        <v>42207.98217592593</v>
      </c>
      <c r="D10779" t="s">
        <v>35195</v>
      </c>
      <c r="E10779" t="s">
        <v>8406</v>
      </c>
      <c r="F10779" t="s">
        <v>35196</v>
      </c>
      <c r="G10779" t="s">
        <v>35197</v>
      </c>
      <c r="H10779" t="s">
        <v>35198</v>
      </c>
    </row>
    <row r="10780" spans="1:8">
      <c r="A10780" t="n">
        <v>10783</v>
      </c>
      <c r="B10780" t="s">
        <v>1</v>
      </c>
      <c r="C10780" s="1" t="n">
        <v>41866.3578125</v>
      </c>
      <c r="D10780" t="s">
        <v>35199</v>
      </c>
      <c r="E10780">
        <f>?UTF-8?B?TWlsZWFnZVBsdXMgUHJvZ3JhbeKAiw==?= &lt;MileagePlus@news.united.com&gt;</f>
        <v/>
      </c>
      <c r="F10780" t="s">
        <v>56</v>
      </c>
      <c r="G10780" t="s">
        <v>35200</v>
      </c>
      <c r="H10780" t="s">
        <v>35201</v>
      </c>
    </row>
    <row r="10781" spans="1:8">
      <c r="A10781" t="n">
        <v>10784</v>
      </c>
      <c r="B10781" t="s">
        <v>8</v>
      </c>
      <c r="C10781" s="1" t="n">
        <v>40188.95667824074</v>
      </c>
      <c r="D10781" t="s">
        <v>35202</v>
      </c>
      <c r="E10781" t="s">
        <v>8777</v>
      </c>
      <c r="F10781" t="s">
        <v>56</v>
      </c>
      <c r="G10781" t="s">
        <v>35203</v>
      </c>
      <c r="H10781" t="s">
        <v>35204</v>
      </c>
    </row>
    <row r="10782" spans="1:8">
      <c r="A10782" t="n">
        <v>10785</v>
      </c>
      <c r="B10782" t="s">
        <v>8</v>
      </c>
      <c r="C10782" s="1" t="n">
        <v>39756.60833333333</v>
      </c>
      <c r="D10782" t="s">
        <v>35205</v>
      </c>
      <c r="E10782" t="s">
        <v>35206</v>
      </c>
      <c r="F10782" t="s">
        <v>376</v>
      </c>
      <c r="G10782" t="s">
        <v>35207</v>
      </c>
      <c r="H10782" t="s">
        <v>35208</v>
      </c>
    </row>
    <row r="10783" spans="1:8">
      <c r="A10783" t="n">
        <v>10786</v>
      </c>
      <c r="B10783" t="s">
        <v>8</v>
      </c>
      <c r="C10783" s="1" t="n">
        <v>42153.8558449074</v>
      </c>
      <c r="D10783" t="s">
        <v>35209</v>
      </c>
      <c r="E10783" t="s">
        <v>25</v>
      </c>
      <c r="F10783" t="s">
        <v>21424</v>
      </c>
      <c r="G10783" t="s">
        <v>35210</v>
      </c>
      <c r="H10783" t="s">
        <v>35211</v>
      </c>
    </row>
    <row r="10784" spans="1:8">
      <c r="A10784" t="n">
        <v>10787</v>
      </c>
      <c r="B10784" t="s">
        <v>8</v>
      </c>
      <c r="C10784" s="1" t="n">
        <v>41466.79899305556</v>
      </c>
      <c r="D10784" t="s">
        <v>35212</v>
      </c>
      <c r="E10784" t="s">
        <v>12136</v>
      </c>
      <c r="F10784" t="s">
        <v>56</v>
      </c>
      <c r="G10784" t="s">
        <v>35213</v>
      </c>
      <c r="H10784" t="s">
        <v>35214</v>
      </c>
    </row>
    <row r="10785" spans="1:8">
      <c r="A10785" t="n">
        <v>10788</v>
      </c>
      <c r="B10785" t="s">
        <v>8</v>
      </c>
      <c r="C10785" s="1" t="n">
        <v>42427.13350694445</v>
      </c>
      <c r="D10785" t="s">
        <v>35215</v>
      </c>
      <c r="E10785" t="s">
        <v>35216</v>
      </c>
      <c r="F10785" t="s">
        <v>25</v>
      </c>
      <c r="G10785" t="s">
        <v>35217</v>
      </c>
      <c r="H10785" t="s">
        <v>35218</v>
      </c>
    </row>
    <row r="10786" spans="1:8">
      <c r="A10786" t="n">
        <v>10789</v>
      </c>
      <c r="B10786" t="s">
        <v>1</v>
      </c>
      <c r="C10786" s="1" t="n">
        <v>42385.8022337963</v>
      </c>
      <c r="D10786" t="s">
        <v>35219</v>
      </c>
      <c r="E10786" t="s">
        <v>6259</v>
      </c>
      <c r="F10786" t="s">
        <v>35220</v>
      </c>
      <c r="G10786" t="s">
        <v>35221</v>
      </c>
      <c r="H10786" t="s">
        <v>35222</v>
      </c>
    </row>
    <row r="10787" spans="1:8">
      <c r="A10787" t="n">
        <v>10790</v>
      </c>
      <c r="B10787" t="s">
        <v>8</v>
      </c>
      <c r="C10787" s="1" t="n">
        <v>42085.14212962963</v>
      </c>
      <c r="D10787" t="s">
        <v>35223</v>
      </c>
      <c r="E10787" t="s">
        <v>13567</v>
      </c>
      <c r="F10787" t="s">
        <v>26087</v>
      </c>
      <c r="G10787" t="s">
        <v>35224</v>
      </c>
      <c r="H10787" t="s">
        <v>35225</v>
      </c>
    </row>
    <row r="10788" spans="1:8">
      <c r="A10788" t="n">
        <v>10791</v>
      </c>
      <c r="B10788" t="s">
        <v>8</v>
      </c>
      <c r="C10788" s="1" t="n">
        <v>39752.96273148148</v>
      </c>
      <c r="D10788" t="s">
        <v>35226</v>
      </c>
      <c r="E10788" t="s">
        <v>7828</v>
      </c>
      <c r="F10788" t="s">
        <v>35227</v>
      </c>
      <c r="G10788" t="s">
        <v>19253</v>
      </c>
      <c r="H10788" t="s">
        <v>35228</v>
      </c>
    </row>
    <row r="10789" spans="1:8">
      <c r="A10789" t="n">
        <v>10792</v>
      </c>
      <c r="B10789" t="s">
        <v>1</v>
      </c>
      <c r="C10789" s="1" t="n">
        <v>42337.13527777778</v>
      </c>
      <c r="D10789" t="s">
        <v>35229</v>
      </c>
      <c r="E10789" t="s">
        <v>24</v>
      </c>
      <c r="F10789" t="s">
        <v>25</v>
      </c>
      <c r="G10789" t="s">
        <v>35230</v>
      </c>
      <c r="H10789" t="s">
        <v>35231</v>
      </c>
    </row>
    <row r="10790" spans="1:8">
      <c r="A10790" t="n">
        <v>10793</v>
      </c>
      <c r="B10790" t="s">
        <v>8</v>
      </c>
      <c r="C10790" s="1" t="n">
        <v>42198.79233796296</v>
      </c>
      <c r="D10790" t="s">
        <v>35232</v>
      </c>
      <c r="E10790" t="s">
        <v>2846</v>
      </c>
      <c r="F10790" t="s">
        <v>52</v>
      </c>
      <c r="G10790">
        <f>?UTF-8?Q?Invitation:_The_International_Criminal_Tribunal_for_the_?=
 =?UTF-8?Q?former_Yugoslavia=E2=80=99s_Impact_o?=
 =?UTF-8?Q?n_Violence_Against_Civilians?=</f>
        <v/>
      </c>
      <c r="H10790" t="s">
        <v>35233</v>
      </c>
    </row>
    <row r="10791" spans="1:8">
      <c r="A10791" t="n">
        <v>10794</v>
      </c>
      <c r="B10791" t="s">
        <v>1</v>
      </c>
      <c r="C10791" s="1" t="n">
        <v>42086.06550925926</v>
      </c>
      <c r="D10791" t="s">
        <v>35234</v>
      </c>
      <c r="E10791" t="s">
        <v>266</v>
      </c>
      <c r="F10791" t="s">
        <v>660</v>
      </c>
      <c r="G10791" t="s">
        <v>35235</v>
      </c>
      <c r="H10791" t="s">
        <v>35236</v>
      </c>
    </row>
    <row r="10792" spans="1:8">
      <c r="A10792" t="n">
        <v>10795</v>
      </c>
      <c r="B10792" t="s">
        <v>8</v>
      </c>
      <c r="C10792" s="1" t="n">
        <v>42241.92886574074</v>
      </c>
      <c r="D10792" t="s">
        <v>35237</v>
      </c>
      <c r="E10792" t="s">
        <v>25</v>
      </c>
      <c r="F10792" t="s">
        <v>24</v>
      </c>
      <c r="G10792" t="s">
        <v>20714</v>
      </c>
      <c r="H10792" t="s">
        <v>35238</v>
      </c>
    </row>
    <row r="10793" spans="1:8">
      <c r="A10793" t="n">
        <v>10796</v>
      </c>
      <c r="B10793" t="s">
        <v>8</v>
      </c>
      <c r="C10793" s="1" t="n">
        <v>40414.93474537037</v>
      </c>
      <c r="D10793" t="s">
        <v>35239</v>
      </c>
      <c r="E10793" t="s">
        <v>15205</v>
      </c>
      <c r="F10793" t="s">
        <v>56</v>
      </c>
      <c r="G10793" t="s">
        <v>35240</v>
      </c>
      <c r="H10793" t="s">
        <v>35241</v>
      </c>
    </row>
    <row r="10794" spans="1:8">
      <c r="A10794" t="n">
        <v>10797</v>
      </c>
      <c r="B10794" t="s">
        <v>8</v>
      </c>
      <c r="C10794" s="1" t="n">
        <v>39721.62966435185</v>
      </c>
      <c r="D10794" t="s">
        <v>35242</v>
      </c>
      <c r="E10794" t="s">
        <v>35243</v>
      </c>
      <c r="F10794" t="s">
        <v>56</v>
      </c>
      <c r="G10794" t="s">
        <v>35244</v>
      </c>
      <c r="H10794" t="s">
        <v>35245</v>
      </c>
    </row>
    <row r="10795" spans="1:8">
      <c r="A10795" t="n">
        <v>10798</v>
      </c>
      <c r="B10795" t="s">
        <v>8</v>
      </c>
      <c r="C10795" s="1" t="n">
        <v>42297.73677083333</v>
      </c>
      <c r="D10795" t="s">
        <v>35246</v>
      </c>
      <c r="E10795" t="s">
        <v>33648</v>
      </c>
      <c r="F10795" t="s">
        <v>3233</v>
      </c>
      <c r="G10795" t="s">
        <v>35247</v>
      </c>
      <c r="H10795" t="s">
        <v>35248</v>
      </c>
    </row>
    <row r="10796" spans="1:8">
      <c r="A10796" t="n">
        <v>10799</v>
      </c>
      <c r="B10796" t="s">
        <v>8</v>
      </c>
      <c r="C10796" s="1" t="n">
        <v>41500.66739583333</v>
      </c>
      <c r="D10796" t="s">
        <v>35249</v>
      </c>
      <c r="E10796" t="s">
        <v>5467</v>
      </c>
      <c r="F10796" t="s">
        <v>6450</v>
      </c>
      <c r="G10796" t="s">
        <v>35250</v>
      </c>
      <c r="H10796" t="s">
        <v>35251</v>
      </c>
    </row>
    <row r="10797" spans="1:8">
      <c r="A10797" t="n">
        <v>10800</v>
      </c>
      <c r="B10797" t="s">
        <v>8</v>
      </c>
      <c r="C10797" s="1" t="n">
        <v>39561.87600694445</v>
      </c>
      <c r="D10797" t="s">
        <v>35252</v>
      </c>
      <c r="E10797" t="s">
        <v>4043</v>
      </c>
      <c r="F10797" t="s">
        <v>473</v>
      </c>
      <c r="G10797" t="s">
        <v>35253</v>
      </c>
      <c r="H10797" t="s">
        <v>35254</v>
      </c>
    </row>
    <row r="10798" spans="1:8">
      <c r="A10798" t="n">
        <v>10801</v>
      </c>
      <c r="B10798" t="s">
        <v>8</v>
      </c>
      <c r="C10798" s="1" t="n">
        <v>42111.89116898148</v>
      </c>
      <c r="D10798" t="s">
        <v>35255</v>
      </c>
      <c r="E10798" t="s">
        <v>146</v>
      </c>
      <c r="F10798" t="s">
        <v>25</v>
      </c>
      <c r="G10798" t="s">
        <v>35256</v>
      </c>
      <c r="H10798" t="s">
        <v>35257</v>
      </c>
    </row>
    <row r="10799" spans="1:8">
      <c r="A10799" t="n">
        <v>10802</v>
      </c>
      <c r="B10799" t="s">
        <v>1</v>
      </c>
      <c r="C10799" s="1" t="n">
        <v>42224.25180555556</v>
      </c>
      <c r="D10799" t="s">
        <v>35258</v>
      </c>
      <c r="E10799" t="s">
        <v>9560</v>
      </c>
      <c r="F10799" t="s">
        <v>25</v>
      </c>
      <c r="G10799" t="s">
        <v>35259</v>
      </c>
      <c r="H10799" t="s">
        <v>35260</v>
      </c>
    </row>
    <row r="10800" spans="1:8">
      <c r="A10800" t="n">
        <v>10803</v>
      </c>
      <c r="B10800" t="s">
        <v>1</v>
      </c>
      <c r="C10800" s="1" t="n">
        <v>42253.7806712963</v>
      </c>
      <c r="D10800" t="s">
        <v>35261</v>
      </c>
      <c r="E10800" t="s">
        <v>7313</v>
      </c>
      <c r="F10800" t="s">
        <v>25</v>
      </c>
      <c r="G10800" t="s">
        <v>10862</v>
      </c>
      <c r="H10800" t="s">
        <v>35262</v>
      </c>
    </row>
    <row r="10801" spans="1:8">
      <c r="A10801" t="n">
        <v>10804</v>
      </c>
      <c r="B10801" t="s">
        <v>8</v>
      </c>
      <c r="C10801" s="1" t="n">
        <v>42138.09024305556</v>
      </c>
      <c r="D10801" t="s">
        <v>35263</v>
      </c>
      <c r="E10801" t="s">
        <v>25</v>
      </c>
      <c r="F10801" t="s">
        <v>5828</v>
      </c>
      <c r="G10801" t="s">
        <v>35264</v>
      </c>
      <c r="H10801" t="s">
        <v>35265</v>
      </c>
    </row>
    <row r="10802" spans="1:8">
      <c r="A10802" t="n">
        <v>10805</v>
      </c>
      <c r="B10802" t="s">
        <v>8</v>
      </c>
      <c r="C10802" s="1" t="n">
        <v>39584.66560185186</v>
      </c>
      <c r="D10802" t="s">
        <v>35266</v>
      </c>
      <c r="E10802" t="s">
        <v>926</v>
      </c>
      <c r="F10802" t="s">
        <v>20</v>
      </c>
      <c r="G10802" t="s">
        <v>35267</v>
      </c>
      <c r="H10802" t="s">
        <v>35268</v>
      </c>
    </row>
    <row r="10803" spans="1:8">
      <c r="A10803" t="n">
        <v>10806</v>
      </c>
      <c r="B10803" t="s">
        <v>8</v>
      </c>
      <c r="C10803" s="1" t="n">
        <v>42163.59666666666</v>
      </c>
      <c r="D10803" t="s">
        <v>35269</v>
      </c>
      <c r="E10803" t="s">
        <v>3448</v>
      </c>
      <c r="F10803" t="s">
        <v>3449</v>
      </c>
      <c r="G10803" t="s">
        <v>35270</v>
      </c>
      <c r="H10803" t="s">
        <v>35271</v>
      </c>
    </row>
    <row r="10804" spans="1:8">
      <c r="A10804" t="n">
        <v>10807</v>
      </c>
      <c r="B10804" t="s">
        <v>8</v>
      </c>
      <c r="C10804" s="1" t="n">
        <v>42365.00046296296</v>
      </c>
      <c r="D10804" t="s">
        <v>35272</v>
      </c>
      <c r="E10804" t="s">
        <v>2479</v>
      </c>
      <c r="F10804" t="s">
        <v>35273</v>
      </c>
      <c r="G10804" t="s">
        <v>35274</v>
      </c>
      <c r="H10804" t="s">
        <v>35275</v>
      </c>
    </row>
    <row r="10805" spans="1:8">
      <c r="A10805" t="n">
        <v>10808</v>
      </c>
      <c r="B10805" t="s">
        <v>8</v>
      </c>
      <c r="C10805" s="1" t="n">
        <v>39585.771875</v>
      </c>
      <c r="D10805" t="s">
        <v>35276</v>
      </c>
      <c r="E10805" t="s">
        <v>12935</v>
      </c>
      <c r="F10805" t="s">
        <v>35277</v>
      </c>
      <c r="G10805" t="s">
        <v>35278</v>
      </c>
      <c r="H10805" t="s">
        <v>35279</v>
      </c>
    </row>
    <row r="10806" spans="1:8">
      <c r="A10806" t="n">
        <v>10809</v>
      </c>
      <c r="B10806" t="s">
        <v>8</v>
      </c>
      <c r="C10806" s="1" t="n">
        <v>42436.85165509259</v>
      </c>
      <c r="D10806" t="s">
        <v>35280</v>
      </c>
      <c r="E10806" t="s">
        <v>35281</v>
      </c>
      <c r="F10806" t="s">
        <v>52</v>
      </c>
      <c r="G10806" t="s">
        <v>35282</v>
      </c>
      <c r="H10806" t="s">
        <v>35283</v>
      </c>
    </row>
    <row r="10807" spans="1:8">
      <c r="A10807" t="n">
        <v>10810</v>
      </c>
      <c r="B10807" t="s">
        <v>1</v>
      </c>
      <c r="C10807" s="1" t="n">
        <v>42224.649375</v>
      </c>
      <c r="D10807" t="s">
        <v>35284</v>
      </c>
      <c r="E10807" t="s">
        <v>132</v>
      </c>
      <c r="F10807" t="s">
        <v>6042</v>
      </c>
      <c r="G10807" t="s">
        <v>11166</v>
      </c>
      <c r="H10807" t="s">
        <v>35285</v>
      </c>
    </row>
    <row r="10808" spans="1:8">
      <c r="A10808" t="n">
        <v>10811</v>
      </c>
      <c r="B10808" t="s">
        <v>8</v>
      </c>
      <c r="C10808" s="1" t="n">
        <v>41862.82957175926</v>
      </c>
      <c r="D10808" t="s">
        <v>35286</v>
      </c>
      <c r="E10808" t="s">
        <v>15560</v>
      </c>
      <c r="F10808" t="s">
        <v>555</v>
      </c>
      <c r="G10808" t="s">
        <v>35287</v>
      </c>
      <c r="H10808" t="s">
        <v>35288</v>
      </c>
    </row>
    <row r="10809" spans="1:8">
      <c r="A10809" t="n">
        <v>10812</v>
      </c>
      <c r="B10809" t="s">
        <v>8</v>
      </c>
      <c r="C10809" s="1" t="n">
        <v>41214.91686342593</v>
      </c>
      <c r="D10809" t="s">
        <v>35289</v>
      </c>
      <c r="E10809" t="s">
        <v>8182</v>
      </c>
      <c r="F10809" t="s">
        <v>56</v>
      </c>
      <c r="G10809" t="s">
        <v>35290</v>
      </c>
      <c r="H10809" t="s">
        <v>35291</v>
      </c>
    </row>
    <row r="10810" spans="1:8">
      <c r="A10810" t="n">
        <v>10813</v>
      </c>
      <c r="B10810" t="s">
        <v>1</v>
      </c>
      <c r="C10810" s="1" t="n">
        <v>42440.89751157408</v>
      </c>
      <c r="D10810" t="s">
        <v>35292</v>
      </c>
      <c r="E10810" t="s">
        <v>13004</v>
      </c>
      <c r="F10810" t="s">
        <v>35293</v>
      </c>
      <c r="G10810" t="s">
        <v>35294</v>
      </c>
      <c r="H10810" t="s">
        <v>35295</v>
      </c>
    </row>
    <row r="10811" spans="1:8">
      <c r="A10811" t="n">
        <v>10814</v>
      </c>
      <c r="B10811" t="s">
        <v>1</v>
      </c>
      <c r="C10811" s="1" t="n">
        <v>42443.09996527778</v>
      </c>
      <c r="D10811" t="s">
        <v>35296</v>
      </c>
      <c r="E10811" t="s">
        <v>6259</v>
      </c>
      <c r="F10811" t="s">
        <v>25</v>
      </c>
      <c r="G10811" t="s">
        <v>35297</v>
      </c>
      <c r="H10811" t="s">
        <v>35298</v>
      </c>
    </row>
    <row r="10812" spans="1:8">
      <c r="A10812" t="n">
        <v>10815</v>
      </c>
      <c r="B10812" t="s">
        <v>8</v>
      </c>
      <c r="C10812" s="1" t="n">
        <v>42243.85378472223</v>
      </c>
      <c r="D10812" t="s">
        <v>35299</v>
      </c>
      <c r="E10812" t="s">
        <v>6073</v>
      </c>
      <c r="F10812" t="s">
        <v>56</v>
      </c>
      <c r="G10812" t="s">
        <v>35300</v>
      </c>
      <c r="H10812" t="s">
        <v>35301</v>
      </c>
    </row>
    <row r="10813" spans="1:8">
      <c r="A10813" t="n">
        <v>10816</v>
      </c>
      <c r="B10813" t="s">
        <v>8</v>
      </c>
      <c r="C10813" s="1" t="n">
        <v>41949.69829861111</v>
      </c>
      <c r="D10813" t="s">
        <v>35302</v>
      </c>
      <c r="E10813" t="s">
        <v>319</v>
      </c>
      <c r="F10813" t="s">
        <v>35303</v>
      </c>
      <c r="G10813" t="s">
        <v>35304</v>
      </c>
      <c r="H10813" t="s">
        <v>35305</v>
      </c>
    </row>
    <row r="10814" spans="1:8">
      <c r="A10814" t="n">
        <v>10817</v>
      </c>
      <c r="B10814" t="s">
        <v>1</v>
      </c>
      <c r="C10814" s="1" t="n">
        <v>42321.99309027778</v>
      </c>
      <c r="D10814" t="s">
        <v>35306</v>
      </c>
      <c r="E10814" t="s">
        <v>24</v>
      </c>
      <c r="F10814" t="s">
        <v>25</v>
      </c>
      <c r="G10814" t="s">
        <v>35307</v>
      </c>
      <c r="H10814" t="s">
        <v>35308</v>
      </c>
    </row>
    <row r="10815" spans="1:8">
      <c r="A10815" t="n">
        <v>10818</v>
      </c>
      <c r="B10815" t="s">
        <v>8</v>
      </c>
      <c r="C10815" s="1" t="n">
        <v>39654.93001157408</v>
      </c>
      <c r="D10815" t="s">
        <v>35309</v>
      </c>
      <c r="E10815" t="s">
        <v>24311</v>
      </c>
      <c r="F10815" t="s">
        <v>35310</v>
      </c>
      <c r="G10815" t="s">
        <v>35311</v>
      </c>
      <c r="H10815" t="s">
        <v>35312</v>
      </c>
    </row>
    <row r="10816" spans="1:8">
      <c r="A10816" t="n">
        <v>10819</v>
      </c>
      <c r="B10816" t="s">
        <v>8</v>
      </c>
      <c r="C10816" s="1" t="n">
        <v>40701.63255787037</v>
      </c>
      <c r="D10816" t="s">
        <v>35313</v>
      </c>
      <c r="E10816" t="s">
        <v>19304</v>
      </c>
      <c r="F10816" t="s">
        <v>56</v>
      </c>
      <c r="G10816" t="s">
        <v>35314</v>
      </c>
      <c r="H10816" t="s">
        <v>35315</v>
      </c>
    </row>
    <row r="10817" spans="1:8">
      <c r="A10817" t="n">
        <v>10820</v>
      </c>
      <c r="B10817" t="s">
        <v>8</v>
      </c>
      <c r="C10817" s="1" t="n">
        <v>39756.74006944444</v>
      </c>
      <c r="D10817" t="s">
        <v>35316</v>
      </c>
      <c r="E10817" t="s">
        <v>999</v>
      </c>
      <c r="F10817" t="s">
        <v>473</v>
      </c>
      <c r="G10817" t="s">
        <v>35317</v>
      </c>
      <c r="H10817" t="s">
        <v>35318</v>
      </c>
    </row>
    <row r="10818" spans="1:8">
      <c r="A10818" t="n">
        <v>10821</v>
      </c>
      <c r="B10818" t="s">
        <v>1</v>
      </c>
      <c r="C10818" s="1" t="n">
        <v>42392.88556712963</v>
      </c>
      <c r="D10818" t="s">
        <v>35319</v>
      </c>
      <c r="E10818" t="s">
        <v>2212</v>
      </c>
      <c r="F10818" t="s">
        <v>1677</v>
      </c>
      <c r="G10818" t="s">
        <v>35320</v>
      </c>
      <c r="H10818" t="s">
        <v>35321</v>
      </c>
    </row>
    <row r="10819" spans="1:8">
      <c r="A10819" t="n">
        <v>10822</v>
      </c>
      <c r="B10819" t="s">
        <v>1</v>
      </c>
      <c r="C10819" s="1" t="n">
        <v>42254.08556712963</v>
      </c>
      <c r="D10819" t="s">
        <v>35322</v>
      </c>
      <c r="E10819" t="s">
        <v>6554</v>
      </c>
      <c r="F10819" t="s">
        <v>6259</v>
      </c>
      <c r="G10819" t="s">
        <v>10617</v>
      </c>
      <c r="H10819" t="s">
        <v>35323</v>
      </c>
    </row>
    <row r="10820" spans="1:8">
      <c r="A10820" t="n">
        <v>10823</v>
      </c>
      <c r="B10820" t="s">
        <v>8</v>
      </c>
      <c r="C10820" s="1" t="n">
        <v>42324.71414351852</v>
      </c>
      <c r="D10820" t="s">
        <v>35324</v>
      </c>
      <c r="E10820" t="s">
        <v>35325</v>
      </c>
      <c r="F10820" t="s">
        <v>35326</v>
      </c>
      <c r="G10820" t="s">
        <v>35327</v>
      </c>
      <c r="H10820" t="s">
        <v>35328</v>
      </c>
    </row>
    <row r="10821" spans="1:8">
      <c r="A10821" t="n">
        <v>10824</v>
      </c>
      <c r="B10821" t="s">
        <v>8</v>
      </c>
      <c r="C10821" s="1" t="n">
        <v>41262.90112268519</v>
      </c>
      <c r="D10821" t="s">
        <v>35329</v>
      </c>
      <c r="E10821" t="s">
        <v>35330</v>
      </c>
      <c r="F10821" t="s">
        <v>25</v>
      </c>
      <c r="G10821" t="s">
        <v>35331</v>
      </c>
      <c r="H10821" t="s">
        <v>35332</v>
      </c>
    </row>
    <row r="10822" spans="1:8">
      <c r="A10822" t="n">
        <v>10825</v>
      </c>
      <c r="B10822" t="s">
        <v>8</v>
      </c>
      <c r="C10822" s="1" t="n">
        <v>41882.96084490741</v>
      </c>
      <c r="D10822" t="s">
        <v>35333</v>
      </c>
      <c r="E10822" t="s">
        <v>35334</v>
      </c>
      <c r="F10822" t="s">
        <v>555</v>
      </c>
      <c r="G10822">
        <f>?utf-8?Q?=E2=9A=A0_ALL_GIFTS_MATCHED?=</f>
        <v/>
      </c>
      <c r="H10822" t="s">
        <v>35335</v>
      </c>
    </row>
    <row r="10823" spans="1:8">
      <c r="A10823" t="n">
        <v>10826</v>
      </c>
      <c r="B10823" t="s">
        <v>1</v>
      </c>
      <c r="C10823" s="1" t="n">
        <v>42373.07100694445</v>
      </c>
      <c r="D10823" t="s">
        <v>35336</v>
      </c>
      <c r="E10823" t="s">
        <v>24</v>
      </c>
      <c r="F10823" t="s">
        <v>25</v>
      </c>
      <c r="G10823" t="s">
        <v>35337</v>
      </c>
      <c r="H10823" t="s">
        <v>35338</v>
      </c>
    </row>
    <row r="10824" spans="1:8">
      <c r="A10824" t="n">
        <v>10827</v>
      </c>
      <c r="B10824" t="s">
        <v>8</v>
      </c>
      <c r="C10824" s="1" t="n">
        <v>42143.45972222222</v>
      </c>
      <c r="D10824" t="s">
        <v>35339</v>
      </c>
      <c r="E10824" t="s">
        <v>22705</v>
      </c>
      <c r="F10824" t="s">
        <v>25</v>
      </c>
      <c r="G10824" t="s">
        <v>35340</v>
      </c>
      <c r="H10824" t="s">
        <v>35341</v>
      </c>
    </row>
    <row r="10825" spans="1:8">
      <c r="A10825" t="n">
        <v>10828</v>
      </c>
      <c r="B10825" t="s">
        <v>8</v>
      </c>
      <c r="C10825" s="1" t="n">
        <v>42328.14850694445</v>
      </c>
      <c r="D10825" t="s">
        <v>35342</v>
      </c>
      <c r="E10825" t="s">
        <v>35343</v>
      </c>
      <c r="F10825" t="s">
        <v>35344</v>
      </c>
      <c r="G10825" t="s">
        <v>35345</v>
      </c>
      <c r="H10825" t="s">
        <v>35346</v>
      </c>
    </row>
    <row r="10826" spans="1:8">
      <c r="A10826" t="n">
        <v>10829</v>
      </c>
      <c r="B10826" t="s">
        <v>8</v>
      </c>
      <c r="C10826" s="1" t="n">
        <v>42224.94827546296</v>
      </c>
      <c r="D10826" t="s">
        <v>35347</v>
      </c>
      <c r="E10826" t="s">
        <v>7419</v>
      </c>
      <c r="F10826" t="s">
        <v>25</v>
      </c>
      <c r="G10826" t="s">
        <v>35348</v>
      </c>
      <c r="H10826" t="s">
        <v>35349</v>
      </c>
    </row>
    <row r="10827" spans="1:8">
      <c r="A10827" t="n">
        <v>10830</v>
      </c>
      <c r="B10827" t="s">
        <v>8</v>
      </c>
      <c r="C10827" s="1" t="n">
        <v>42055.58104166666</v>
      </c>
      <c r="D10827" t="s">
        <v>35350</v>
      </c>
      <c r="E10827" t="s">
        <v>25</v>
      </c>
      <c r="F10827" t="s">
        <v>3858</v>
      </c>
      <c r="G10827" t="s">
        <v>35351</v>
      </c>
      <c r="H10827" t="s">
        <v>35352</v>
      </c>
    </row>
    <row r="10828" spans="1:8">
      <c r="A10828" t="n">
        <v>10831</v>
      </c>
      <c r="B10828" t="s">
        <v>1</v>
      </c>
      <c r="C10828" s="1" t="n">
        <v>42310.97890046296</v>
      </c>
      <c r="D10828" t="s">
        <v>35353</v>
      </c>
      <c r="E10828" t="s">
        <v>24</v>
      </c>
      <c r="F10828" t="s">
        <v>25</v>
      </c>
      <c r="G10828" t="s">
        <v>33860</v>
      </c>
      <c r="H10828" t="s">
        <v>35354</v>
      </c>
    </row>
    <row r="10829" spans="1:8">
      <c r="A10829" t="n">
        <v>10832</v>
      </c>
      <c r="B10829" t="s">
        <v>8</v>
      </c>
      <c r="C10829" s="1" t="n">
        <v>39582.03862268518</v>
      </c>
      <c r="D10829" t="s">
        <v>35355</v>
      </c>
      <c r="E10829" t="s">
        <v>1891</v>
      </c>
      <c r="F10829" t="s">
        <v>9296</v>
      </c>
      <c r="G10829" t="s">
        <v>35356</v>
      </c>
      <c r="H10829" t="s">
        <v>35357</v>
      </c>
    </row>
    <row r="10830" spans="1:8">
      <c r="A10830" t="n">
        <v>10833</v>
      </c>
      <c r="B10830" t="s">
        <v>8</v>
      </c>
      <c r="C10830" s="1" t="n">
        <v>41352.97024305556</v>
      </c>
      <c r="D10830" t="s">
        <v>35358</v>
      </c>
      <c r="E10830" t="s">
        <v>35359</v>
      </c>
      <c r="F10830" t="s">
        <v>1264</v>
      </c>
      <c r="G10830" t="s">
        <v>35360</v>
      </c>
      <c r="H10830" t="s">
        <v>35361</v>
      </c>
    </row>
    <row r="10831" spans="1:8">
      <c r="A10831" t="n">
        <v>10834</v>
      </c>
      <c r="B10831" t="s">
        <v>8</v>
      </c>
      <c r="C10831" s="1" t="n">
        <v>39738.99662037037</v>
      </c>
      <c r="D10831" t="s">
        <v>35362</v>
      </c>
      <c r="E10831" t="s">
        <v>12397</v>
      </c>
      <c r="F10831" t="s">
        <v>56</v>
      </c>
      <c r="G10831" t="s">
        <v>35363</v>
      </c>
      <c r="H10831" t="s">
        <v>35364</v>
      </c>
    </row>
    <row r="10832" spans="1:8">
      <c r="A10832" t="n">
        <v>10835</v>
      </c>
      <c r="B10832" t="s">
        <v>1</v>
      </c>
      <c r="C10832" s="1" t="n">
        <v>42224.76732638889</v>
      </c>
      <c r="D10832" t="s">
        <v>35365</v>
      </c>
      <c r="E10832" t="s">
        <v>6747</v>
      </c>
      <c r="F10832" t="s">
        <v>132</v>
      </c>
      <c r="G10832" t="s">
        <v>11166</v>
      </c>
      <c r="H10832" t="s">
        <v>35366</v>
      </c>
    </row>
    <row r="10833" spans="1:8">
      <c r="A10833" t="n">
        <v>10836</v>
      </c>
      <c r="B10833" t="s">
        <v>8</v>
      </c>
      <c r="C10833" s="1" t="n">
        <v>39783.68881944445</v>
      </c>
      <c r="D10833" t="s">
        <v>35367</v>
      </c>
      <c r="E10833" t="s">
        <v>35368</v>
      </c>
      <c r="F10833" t="s">
        <v>20</v>
      </c>
      <c r="G10833">
        <f>?windows-1252?Q?[big_campaign]_Win_Without_War:_It=92s_Not_Hillary_"?=
 =?windows-1252?Q?It=92s_the_Policy_Stupid!=94?=</f>
        <v/>
      </c>
      <c r="H10833" t="s">
        <v>35369</v>
      </c>
    </row>
    <row r="10834" spans="1:8">
      <c r="A10834" t="n">
        <v>10837</v>
      </c>
      <c r="B10834" t="s">
        <v>8</v>
      </c>
      <c r="C10834" s="1" t="n">
        <v>39493.12393518518</v>
      </c>
      <c r="D10834" t="s">
        <v>35370</v>
      </c>
      <c r="E10834" t="s">
        <v>13740</v>
      </c>
      <c r="F10834" t="s">
        <v>35371</v>
      </c>
      <c r="G10834" t="s">
        <v>35372</v>
      </c>
      <c r="H10834" t="s">
        <v>35373</v>
      </c>
    </row>
    <row r="10835" spans="1:8">
      <c r="A10835" t="n">
        <v>10838</v>
      </c>
      <c r="B10835" t="s">
        <v>1</v>
      </c>
      <c r="C10835" s="1" t="n">
        <v>42399.75646990741</v>
      </c>
      <c r="D10835" t="s">
        <v>35374</v>
      </c>
      <c r="E10835" t="s">
        <v>348</v>
      </c>
      <c r="F10835" t="s">
        <v>35375</v>
      </c>
      <c r="G10835" t="s">
        <v>35376</v>
      </c>
      <c r="H10835" t="s">
        <v>35377</v>
      </c>
    </row>
    <row r="10836" spans="1:8">
      <c r="A10836" t="n">
        <v>10839</v>
      </c>
      <c r="B10836" t="s">
        <v>8</v>
      </c>
      <c r="C10836" s="1" t="n">
        <v>40016.59885416667</v>
      </c>
      <c r="D10836" t="s">
        <v>35378</v>
      </c>
      <c r="E10836" t="s">
        <v>1159</v>
      </c>
      <c r="F10836" t="s">
        <v>56</v>
      </c>
      <c r="G10836" t="s">
        <v>35379</v>
      </c>
      <c r="H10836" t="s">
        <v>35380</v>
      </c>
    </row>
    <row r="10837" spans="1:8">
      <c r="A10837" t="n">
        <v>10840</v>
      </c>
      <c r="B10837" t="s">
        <v>8</v>
      </c>
      <c r="C10837" s="1" t="n">
        <v>42240.93728009259</v>
      </c>
      <c r="D10837" t="s">
        <v>35381</v>
      </c>
      <c r="E10837" t="s">
        <v>7844</v>
      </c>
      <c r="F10837" t="s">
        <v>1264</v>
      </c>
      <c r="G10837" t="s">
        <v>20772</v>
      </c>
      <c r="H10837" t="s">
        <v>35382</v>
      </c>
    </row>
    <row r="10838" spans="1:8">
      <c r="A10838" t="n">
        <v>10841</v>
      </c>
      <c r="B10838" t="s">
        <v>8</v>
      </c>
      <c r="C10838" s="1" t="n">
        <v>41859.97525462963</v>
      </c>
      <c r="D10838" t="s">
        <v>35383</v>
      </c>
      <c r="E10838" t="s">
        <v>35384</v>
      </c>
      <c r="F10838" t="s">
        <v>52</v>
      </c>
      <c r="G10838" t="s">
        <v>35385</v>
      </c>
      <c r="H10838" t="s">
        <v>35386</v>
      </c>
    </row>
    <row r="10839" spans="1:8">
      <c r="A10839" t="n">
        <v>10842</v>
      </c>
      <c r="B10839" t="s">
        <v>8</v>
      </c>
      <c r="C10839" s="1" t="n">
        <v>41909.5890625</v>
      </c>
      <c r="D10839" t="s">
        <v>35387</v>
      </c>
      <c r="E10839" t="s">
        <v>35388</v>
      </c>
      <c r="F10839" t="s">
        <v>52</v>
      </c>
      <c r="G10839" t="s">
        <v>35389</v>
      </c>
      <c r="H10839" t="s">
        <v>35390</v>
      </c>
    </row>
    <row r="10840" spans="1:8">
      <c r="A10840" t="n">
        <v>10843</v>
      </c>
      <c r="B10840" t="s">
        <v>8</v>
      </c>
      <c r="C10840" s="1" t="n">
        <v>42327.69725694445</v>
      </c>
      <c r="D10840" t="s">
        <v>35391</v>
      </c>
      <c r="E10840" t="s">
        <v>35392</v>
      </c>
      <c r="F10840" t="s">
        <v>56</v>
      </c>
      <c r="G10840" t="s">
        <v>35393</v>
      </c>
      <c r="H10840" t="s">
        <v>35394</v>
      </c>
    </row>
    <row r="10841" spans="1:8">
      <c r="A10841" t="n">
        <v>10844</v>
      </c>
      <c r="B10841" t="s">
        <v>8</v>
      </c>
      <c r="C10841" s="1" t="n">
        <v>41996.07017361111</v>
      </c>
      <c r="D10841" t="s">
        <v>35395</v>
      </c>
      <c r="E10841" t="s">
        <v>111</v>
      </c>
      <c r="F10841" t="s">
        <v>52</v>
      </c>
      <c r="G10841" t="s">
        <v>35396</v>
      </c>
      <c r="H10841" t="s">
        <v>35397</v>
      </c>
    </row>
    <row r="10842" spans="1:8">
      <c r="A10842" t="n">
        <v>10845</v>
      </c>
      <c r="B10842" t="s">
        <v>1</v>
      </c>
      <c r="C10842" s="1" t="n">
        <v>42247.11512731481</v>
      </c>
      <c r="D10842" t="s">
        <v>35398</v>
      </c>
      <c r="E10842" t="s">
        <v>17235</v>
      </c>
      <c r="F10842" t="s">
        <v>25</v>
      </c>
      <c r="G10842" t="s">
        <v>35399</v>
      </c>
      <c r="H10842" t="s">
        <v>35400</v>
      </c>
    </row>
    <row r="10843" spans="1:8">
      <c r="A10843" t="n">
        <v>10846</v>
      </c>
      <c r="B10843" t="s">
        <v>1</v>
      </c>
      <c r="C10843" s="1" t="n">
        <v>42302.0827199074</v>
      </c>
      <c r="D10843" t="s">
        <v>35401</v>
      </c>
      <c r="E10843" t="s">
        <v>145</v>
      </c>
      <c r="F10843" t="s">
        <v>6203</v>
      </c>
      <c r="G10843" t="s">
        <v>35402</v>
      </c>
      <c r="H10843" t="s">
        <v>35403</v>
      </c>
    </row>
    <row r="10844" spans="1:8">
      <c r="A10844" t="n">
        <v>10847</v>
      </c>
      <c r="B10844" t="s">
        <v>8</v>
      </c>
      <c r="C10844" s="1" t="n">
        <v>39509.12546296296</v>
      </c>
      <c r="D10844" t="s">
        <v>35404</v>
      </c>
      <c r="E10844" t="s">
        <v>1891</v>
      </c>
      <c r="F10844" t="s">
        <v>35405</v>
      </c>
      <c r="G10844" t="s">
        <v>35406</v>
      </c>
      <c r="H10844" t="s">
        <v>35407</v>
      </c>
    </row>
    <row r="10845" spans="1:8">
      <c r="A10845" t="n">
        <v>10848</v>
      </c>
      <c r="B10845" t="s">
        <v>8</v>
      </c>
      <c r="C10845" s="1" t="n">
        <v>41912.95243055555</v>
      </c>
      <c r="D10845" t="s">
        <v>35408</v>
      </c>
      <c r="E10845" t="s">
        <v>34526</v>
      </c>
      <c r="F10845" t="s">
        <v>555</v>
      </c>
      <c r="G10845">
        <f>?utf-8?Q?=EF=BC=A1=EF=BC=A7=EF=BC=AF=EF=BC=AE=EF=BC=A9=EF=BC=BA=EF=BC=A9=EF=BC=AE=EF=BC=A7?=</f>
        <v/>
      </c>
      <c r="H10845" t="s">
        <v>35409</v>
      </c>
    </row>
    <row r="10846" spans="1:8">
      <c r="A10846" t="n">
        <v>10849</v>
      </c>
      <c r="B10846" t="s">
        <v>8</v>
      </c>
      <c r="C10846" s="1" t="n">
        <v>42026.4546412037</v>
      </c>
      <c r="D10846" t="s">
        <v>35410</v>
      </c>
      <c r="E10846" t="s">
        <v>35411</v>
      </c>
      <c r="F10846" t="s">
        <v>100</v>
      </c>
      <c r="G10846" t="s">
        <v>35412</v>
      </c>
      <c r="H10846" t="s">
        <v>35413</v>
      </c>
    </row>
    <row r="10847" spans="1:8">
      <c r="A10847" t="n">
        <v>10850</v>
      </c>
      <c r="B10847" t="s">
        <v>8</v>
      </c>
      <c r="C10847" s="1" t="n">
        <v>39590.42188657408</v>
      </c>
      <c r="D10847" t="s">
        <v>35414</v>
      </c>
      <c r="E10847" t="s">
        <v>3181</v>
      </c>
      <c r="F10847" t="s">
        <v>56</v>
      </c>
      <c r="G10847" t="s">
        <v>35415</v>
      </c>
      <c r="H10847" t="s">
        <v>35416</v>
      </c>
    </row>
    <row r="10848" spans="1:8">
      <c r="A10848" t="n">
        <v>10851</v>
      </c>
      <c r="B10848" t="s">
        <v>8</v>
      </c>
      <c r="C10848" s="1" t="n">
        <v>42304.69953703704</v>
      </c>
      <c r="D10848" t="s">
        <v>35417</v>
      </c>
      <c r="E10848" t="s">
        <v>6073</v>
      </c>
      <c r="F10848" t="s">
        <v>56</v>
      </c>
      <c r="G10848" t="s">
        <v>35418</v>
      </c>
      <c r="H10848" t="s">
        <v>35419</v>
      </c>
    </row>
    <row r="10849" spans="1:8">
      <c r="A10849" t="n">
        <v>10852</v>
      </c>
      <c r="B10849" t="s">
        <v>8</v>
      </c>
      <c r="C10849" s="1" t="n">
        <v>42065.81017361111</v>
      </c>
      <c r="D10849" t="s">
        <v>31421</v>
      </c>
      <c r="E10849" t="s">
        <v>765</v>
      </c>
      <c r="F10849" t="s">
        <v>31422</v>
      </c>
      <c r="G10849" t="s">
        <v>31423</v>
      </c>
      <c r="H10849" t="s">
        <v>31424</v>
      </c>
    </row>
    <row r="10850" spans="1:8">
      <c r="A10850" t="n">
        <v>10853</v>
      </c>
      <c r="B10850" t="s">
        <v>8</v>
      </c>
      <c r="C10850" s="1" t="n">
        <v>42300.20829861111</v>
      </c>
      <c r="D10850" t="s">
        <v>35420</v>
      </c>
      <c r="E10850" t="s">
        <v>35421</v>
      </c>
      <c r="F10850" t="s">
        <v>56</v>
      </c>
      <c r="G10850" t="s">
        <v>35422</v>
      </c>
      <c r="H10850" t="s">
        <v>35423</v>
      </c>
    </row>
    <row r="10851" spans="1:8">
      <c r="A10851" t="n">
        <v>10854</v>
      </c>
      <c r="B10851" t="s">
        <v>8</v>
      </c>
      <c r="C10851" s="1" t="n">
        <v>42297.78612268518</v>
      </c>
      <c r="D10851" t="s">
        <v>35424</v>
      </c>
      <c r="E10851" t="s">
        <v>331</v>
      </c>
      <c r="F10851" t="s">
        <v>1264</v>
      </c>
      <c r="G10851" t="s">
        <v>35425</v>
      </c>
      <c r="H10851" t="s">
        <v>35426</v>
      </c>
    </row>
    <row r="10852" spans="1:8">
      <c r="A10852" t="n">
        <v>10855</v>
      </c>
      <c r="B10852" t="s">
        <v>8</v>
      </c>
      <c r="C10852" s="1" t="n">
        <v>40059.78525462963</v>
      </c>
      <c r="D10852" t="s">
        <v>35427</v>
      </c>
      <c r="E10852" t="s">
        <v>1224</v>
      </c>
      <c r="F10852" t="s">
        <v>11</v>
      </c>
      <c r="G10852" t="s">
        <v>35428</v>
      </c>
      <c r="H10852" t="s">
        <v>35429</v>
      </c>
    </row>
    <row r="10853" spans="1:8">
      <c r="A10853" t="n">
        <v>10856</v>
      </c>
      <c r="B10853" t="s">
        <v>8</v>
      </c>
      <c r="C10853" s="1" t="n">
        <v>42063.87869212963</v>
      </c>
      <c r="D10853" t="s">
        <v>35430</v>
      </c>
      <c r="E10853" t="s">
        <v>10140</v>
      </c>
      <c r="F10853" t="s">
        <v>2226</v>
      </c>
      <c r="G10853" t="s"/>
      <c r="H10853" t="s">
        <v>35431</v>
      </c>
    </row>
    <row r="10854" spans="1:8">
      <c r="A10854" t="n">
        <v>10857</v>
      </c>
      <c r="B10854" t="s">
        <v>1</v>
      </c>
      <c r="C10854" s="1" t="n">
        <v>42164.78665509259</v>
      </c>
      <c r="D10854" t="s">
        <v>35432</v>
      </c>
      <c r="E10854" t="s">
        <v>2099</v>
      </c>
      <c r="F10854" t="s">
        <v>25</v>
      </c>
      <c r="G10854" t="s">
        <v>35433</v>
      </c>
      <c r="H10854" t="s">
        <v>35434</v>
      </c>
    </row>
    <row r="10855" spans="1:8">
      <c r="A10855" t="n">
        <v>10858</v>
      </c>
      <c r="B10855" t="s">
        <v>8</v>
      </c>
      <c r="C10855" s="1" t="n">
        <v>41999.65771990741</v>
      </c>
      <c r="D10855" t="s">
        <v>35435</v>
      </c>
      <c r="E10855" t="s">
        <v>25</v>
      </c>
      <c r="F10855" t="s">
        <v>4949</v>
      </c>
      <c r="G10855" t="s">
        <v>35436</v>
      </c>
      <c r="H10855" t="s">
        <v>35437</v>
      </c>
    </row>
    <row r="10856" spans="1:8">
      <c r="A10856" t="n">
        <v>10859</v>
      </c>
      <c r="B10856" t="s">
        <v>8</v>
      </c>
      <c r="C10856" s="1" t="n">
        <v>42331.95125</v>
      </c>
      <c r="D10856" t="s">
        <v>35438</v>
      </c>
      <c r="E10856" t="s">
        <v>35439</v>
      </c>
      <c r="F10856" t="s">
        <v>52</v>
      </c>
      <c r="G10856" t="s">
        <v>35440</v>
      </c>
      <c r="H10856" t="s">
        <v>35441</v>
      </c>
    </row>
    <row r="10857" spans="1:8">
      <c r="A10857" t="n">
        <v>10860</v>
      </c>
      <c r="B10857" t="s">
        <v>8</v>
      </c>
      <c r="C10857" s="1" t="n">
        <v>42242.98766203703</v>
      </c>
      <c r="D10857" t="s">
        <v>35442</v>
      </c>
      <c r="E10857" t="s">
        <v>25</v>
      </c>
      <c r="F10857" t="s">
        <v>1979</v>
      </c>
      <c r="G10857" t="s">
        <v>28415</v>
      </c>
      <c r="H10857" t="s">
        <v>35443</v>
      </c>
    </row>
    <row r="10858" spans="1:8">
      <c r="A10858" t="n">
        <v>10861</v>
      </c>
      <c r="B10858" t="s">
        <v>8</v>
      </c>
      <c r="C10858" s="1" t="n">
        <v>41897.60706018518</v>
      </c>
      <c r="D10858" t="s">
        <v>35444</v>
      </c>
      <c r="E10858" t="s">
        <v>4801</v>
      </c>
      <c r="F10858" t="s">
        <v>52</v>
      </c>
      <c r="G10858" t="s">
        <v>35445</v>
      </c>
      <c r="H10858" t="s">
        <v>35446</v>
      </c>
    </row>
    <row r="10859" spans="1:8">
      <c r="A10859" t="n">
        <v>10862</v>
      </c>
      <c r="B10859" t="s">
        <v>8</v>
      </c>
      <c r="C10859" s="1" t="n">
        <v>39795.01267361111</v>
      </c>
      <c r="D10859" t="s">
        <v>35447</v>
      </c>
      <c r="E10859" t="s">
        <v>1808</v>
      </c>
      <c r="F10859" t="s">
        <v>387</v>
      </c>
      <c r="G10859" t="s">
        <v>35448</v>
      </c>
      <c r="H10859" t="s">
        <v>35449</v>
      </c>
    </row>
    <row r="10860" spans="1:8">
      <c r="A10860" t="n">
        <v>10863</v>
      </c>
      <c r="B10860" t="s">
        <v>8</v>
      </c>
      <c r="C10860" s="1" t="n">
        <v>42157.62533564815</v>
      </c>
      <c r="D10860" t="s">
        <v>35450</v>
      </c>
      <c r="E10860" t="s">
        <v>10386</v>
      </c>
      <c r="F10860" t="s">
        <v>34795</v>
      </c>
      <c r="G10860" t="s">
        <v>35451</v>
      </c>
      <c r="H10860" t="s">
        <v>35452</v>
      </c>
    </row>
    <row r="10861" spans="1:8">
      <c r="A10861" t="n">
        <v>10864</v>
      </c>
      <c r="B10861" t="s">
        <v>8</v>
      </c>
      <c r="C10861" s="1" t="n">
        <v>39780.67515046296</v>
      </c>
      <c r="D10861" t="s">
        <v>35453</v>
      </c>
      <c r="E10861" t="s">
        <v>35454</v>
      </c>
      <c r="F10861" t="s">
        <v>35455</v>
      </c>
      <c r="G10861" t="s">
        <v>35456</v>
      </c>
      <c r="H10861" t="s">
        <v>35457</v>
      </c>
    </row>
    <row r="10862" spans="1:8">
      <c r="A10862" t="n">
        <v>10865</v>
      </c>
      <c r="B10862" t="s">
        <v>1</v>
      </c>
      <c r="C10862" s="1" t="n">
        <v>42446.94458333333</v>
      </c>
      <c r="D10862" t="s">
        <v>35458</v>
      </c>
      <c r="E10862" t="s">
        <v>35459</v>
      </c>
      <c r="F10862" t="s">
        <v>555</v>
      </c>
      <c r="G10862" t="s">
        <v>35460</v>
      </c>
      <c r="H10862" t="s">
        <v>35461</v>
      </c>
    </row>
    <row r="10863" spans="1:8">
      <c r="A10863" t="n">
        <v>10866</v>
      </c>
      <c r="B10863" t="s">
        <v>1</v>
      </c>
      <c r="C10863" s="1" t="n">
        <v>42302.94033564815</v>
      </c>
      <c r="D10863" t="s">
        <v>35462</v>
      </c>
      <c r="E10863" t="s">
        <v>132</v>
      </c>
      <c r="F10863" t="s">
        <v>18104</v>
      </c>
      <c r="G10863" t="s">
        <v>8580</v>
      </c>
      <c r="H10863" t="s">
        <v>35463</v>
      </c>
    </row>
    <row r="10864" spans="1:8">
      <c r="A10864" t="n">
        <v>10867</v>
      </c>
      <c r="B10864" t="s">
        <v>1</v>
      </c>
      <c r="C10864" s="1" t="n">
        <v>42274.69430555555</v>
      </c>
      <c r="D10864" t="s">
        <v>35464</v>
      </c>
      <c r="E10864" t="s">
        <v>1731</v>
      </c>
      <c r="F10864" t="s">
        <v>25</v>
      </c>
      <c r="G10864" t="s">
        <v>30902</v>
      </c>
      <c r="H10864" t="s">
        <v>35465</v>
      </c>
    </row>
    <row r="10865" spans="1:8">
      <c r="A10865" t="n">
        <v>10868</v>
      </c>
      <c r="B10865" t="s">
        <v>1</v>
      </c>
      <c r="C10865" s="1" t="n">
        <v>42264.23420138889</v>
      </c>
      <c r="D10865" t="s">
        <v>35466</v>
      </c>
      <c r="E10865" t="s">
        <v>132</v>
      </c>
      <c r="F10865" t="s">
        <v>35467</v>
      </c>
      <c r="G10865" t="s">
        <v>35468</v>
      </c>
      <c r="H10865" t="s">
        <v>35469</v>
      </c>
    </row>
    <row r="10866" spans="1:8">
      <c r="A10866" t="n">
        <v>10869</v>
      </c>
      <c r="B10866" t="s">
        <v>8</v>
      </c>
      <c r="C10866" s="1" t="n">
        <v>42342.66729166666</v>
      </c>
      <c r="D10866" t="s">
        <v>35470</v>
      </c>
      <c r="E10866" t="s">
        <v>35471</v>
      </c>
      <c r="F10866" t="s">
        <v>35472</v>
      </c>
      <c r="G10866" t="s">
        <v>35473</v>
      </c>
      <c r="H10866" t="s">
        <v>35474</v>
      </c>
    </row>
    <row r="10867" spans="1:8">
      <c r="A10867" t="n">
        <v>10870</v>
      </c>
      <c r="B10867" t="s">
        <v>1</v>
      </c>
      <c r="C10867" s="1" t="n">
        <v>42400.79881944445</v>
      </c>
      <c r="D10867" t="s">
        <v>35475</v>
      </c>
      <c r="E10867" t="s">
        <v>8747</v>
      </c>
      <c r="F10867" t="s">
        <v>35476</v>
      </c>
      <c r="G10867" t="s">
        <v>35477</v>
      </c>
      <c r="H10867" t="s">
        <v>35478</v>
      </c>
    </row>
    <row r="10868" spans="1:8">
      <c r="A10868" t="n">
        <v>10871</v>
      </c>
      <c r="B10868" t="s">
        <v>8</v>
      </c>
      <c r="C10868" s="1" t="n">
        <v>42148.85606481481</v>
      </c>
      <c r="D10868" t="s">
        <v>35479</v>
      </c>
      <c r="E10868" t="s">
        <v>25</v>
      </c>
      <c r="F10868" t="s">
        <v>35480</v>
      </c>
      <c r="G10868" t="s">
        <v>13924</v>
      </c>
      <c r="H10868" t="s">
        <v>35481</v>
      </c>
    </row>
    <row r="10869" spans="1:8">
      <c r="A10869" t="n">
        <v>10872</v>
      </c>
      <c r="B10869" t="s">
        <v>8</v>
      </c>
      <c r="C10869" s="1" t="n">
        <v>39347.55811342593</v>
      </c>
      <c r="D10869" t="s">
        <v>35482</v>
      </c>
      <c r="E10869" t="s">
        <v>13698</v>
      </c>
      <c r="F10869" t="s">
        <v>56</v>
      </c>
      <c r="G10869" t="s">
        <v>35483</v>
      </c>
      <c r="H10869" t="s">
        <v>35484</v>
      </c>
    </row>
    <row r="10870" spans="1:8">
      <c r="A10870" t="n">
        <v>10873</v>
      </c>
      <c r="B10870" t="s">
        <v>1</v>
      </c>
      <c r="C10870" s="1" t="n">
        <v>42408.19315972222</v>
      </c>
      <c r="D10870" t="s">
        <v>35485</v>
      </c>
      <c r="E10870" t="s">
        <v>7186</v>
      </c>
      <c r="F10870" t="s">
        <v>35486</v>
      </c>
      <c r="G10870" t="s">
        <v>35487</v>
      </c>
      <c r="H10870" t="s">
        <v>35488</v>
      </c>
    </row>
    <row r="10871" spans="1:8">
      <c r="A10871" t="n">
        <v>10874</v>
      </c>
      <c r="B10871" t="s">
        <v>8</v>
      </c>
      <c r="C10871" s="1" t="n">
        <v>42325.71055555555</v>
      </c>
      <c r="D10871" t="s">
        <v>35489</v>
      </c>
      <c r="E10871" t="s">
        <v>35490</v>
      </c>
      <c r="F10871" t="s">
        <v>35490</v>
      </c>
      <c r="G10871" t="s">
        <v>35491</v>
      </c>
      <c r="H10871" t="s">
        <v>35492</v>
      </c>
    </row>
    <row r="10872" spans="1:8">
      <c r="A10872" t="n">
        <v>10875</v>
      </c>
      <c r="B10872" t="s">
        <v>8</v>
      </c>
      <c r="C10872" s="1" t="n">
        <v>40204.64744212963</v>
      </c>
      <c r="D10872" t="s">
        <v>35493</v>
      </c>
      <c r="E10872" t="s">
        <v>25487</v>
      </c>
      <c r="F10872" t="s">
        <v>56</v>
      </c>
      <c r="G10872" t="s">
        <v>35494</v>
      </c>
      <c r="H10872" t="s">
        <v>35495</v>
      </c>
    </row>
    <row r="10873" spans="1:8">
      <c r="A10873" t="n">
        <v>10876</v>
      </c>
      <c r="B10873" t="s">
        <v>8</v>
      </c>
      <c r="C10873" s="1" t="n">
        <v>41960.625</v>
      </c>
      <c r="D10873" t="s">
        <v>35496</v>
      </c>
      <c r="E10873" t="s">
        <v>9046</v>
      </c>
      <c r="F10873" t="s">
        <v>4078</v>
      </c>
      <c r="G10873" t="s">
        <v>35497</v>
      </c>
      <c r="H10873" t="s">
        <v>35498</v>
      </c>
    </row>
    <row r="10874" spans="1:8">
      <c r="A10874" t="n">
        <v>10877</v>
      </c>
      <c r="B10874" t="s">
        <v>1</v>
      </c>
      <c r="C10874" s="1" t="n">
        <v>42204.0653587963</v>
      </c>
      <c r="D10874" t="s">
        <v>35499</v>
      </c>
      <c r="E10874" t="s">
        <v>35500</v>
      </c>
      <c r="F10874" t="s">
        <v>35501</v>
      </c>
      <c r="G10874" t="s">
        <v>35502</v>
      </c>
      <c r="H10874" t="s">
        <v>35503</v>
      </c>
    </row>
    <row r="10875" spans="1:8">
      <c r="A10875" t="n">
        <v>10878</v>
      </c>
      <c r="B10875" t="s">
        <v>8</v>
      </c>
      <c r="C10875" s="1" t="n">
        <v>42111.91173611111</v>
      </c>
      <c r="D10875" t="s">
        <v>35504</v>
      </c>
      <c r="E10875" t="s">
        <v>739</v>
      </c>
      <c r="F10875" t="s">
        <v>25</v>
      </c>
      <c r="G10875" t="s">
        <v>35505</v>
      </c>
      <c r="H10875" t="s">
        <v>35506</v>
      </c>
    </row>
    <row r="10876" spans="1:8">
      <c r="A10876" t="n">
        <v>10879</v>
      </c>
      <c r="B10876" t="s">
        <v>8</v>
      </c>
      <c r="C10876" s="1" t="n">
        <v>41761.71949074074</v>
      </c>
      <c r="D10876" t="s">
        <v>35507</v>
      </c>
      <c r="E10876" t="s">
        <v>35508</v>
      </c>
      <c r="F10876" t="s">
        <v>35509</v>
      </c>
      <c r="G10876" t="s">
        <v>35510</v>
      </c>
      <c r="H10876" t="s">
        <v>35511</v>
      </c>
    </row>
    <row r="10877" spans="1:8">
      <c r="A10877" t="n">
        <v>10880</v>
      </c>
      <c r="B10877" t="s">
        <v>8</v>
      </c>
      <c r="C10877" s="1" t="n">
        <v>41963.57376157407</v>
      </c>
      <c r="D10877" t="s">
        <v>35512</v>
      </c>
      <c r="E10877" t="s">
        <v>6784</v>
      </c>
      <c r="F10877" t="s">
        <v>35513</v>
      </c>
      <c r="G10877" t="s">
        <v>35514</v>
      </c>
      <c r="H10877" t="s">
        <v>35515</v>
      </c>
    </row>
    <row r="10878" spans="1:8">
      <c r="A10878" t="n">
        <v>10881</v>
      </c>
      <c r="B10878" t="s">
        <v>8</v>
      </c>
      <c r="C10878" s="1" t="n">
        <v>42378.99107638889</v>
      </c>
      <c r="D10878" t="s">
        <v>35516</v>
      </c>
      <c r="E10878" t="s">
        <v>35517</v>
      </c>
      <c r="F10878" t="s">
        <v>1264</v>
      </c>
      <c r="G10878" t="s">
        <v>35518</v>
      </c>
      <c r="H10878" t="s">
        <v>35519</v>
      </c>
    </row>
    <row r="10879" spans="1:8">
      <c r="A10879" t="n">
        <v>10882</v>
      </c>
      <c r="B10879" t="s">
        <v>8</v>
      </c>
      <c r="C10879" s="1" t="n">
        <v>41409.04432870371</v>
      </c>
      <c r="D10879" t="s">
        <v>35520</v>
      </c>
      <c r="E10879" t="s">
        <v>35521</v>
      </c>
      <c r="F10879" t="s">
        <v>25</v>
      </c>
      <c r="G10879" t="s">
        <v>35522</v>
      </c>
      <c r="H10879" t="s">
        <v>35523</v>
      </c>
    </row>
    <row r="10880" spans="1:8">
      <c r="A10880" t="n">
        <v>10883</v>
      </c>
      <c r="B10880" t="s">
        <v>8</v>
      </c>
      <c r="C10880" s="1" t="n">
        <v>42094.66611111111</v>
      </c>
      <c r="D10880" t="s">
        <v>35524</v>
      </c>
      <c r="E10880" t="s">
        <v>12078</v>
      </c>
      <c r="F10880" t="s">
        <v>323</v>
      </c>
      <c r="G10880" t="s">
        <v>35525</v>
      </c>
      <c r="H10880" t="s">
        <v>35526</v>
      </c>
    </row>
    <row r="10881" spans="1:8">
      <c r="A10881" t="n">
        <v>10884</v>
      </c>
      <c r="B10881" t="s">
        <v>1</v>
      </c>
      <c r="C10881" s="1" t="n">
        <v>42299.88119212963</v>
      </c>
      <c r="D10881" t="s">
        <v>35527</v>
      </c>
      <c r="E10881" t="s">
        <v>348</v>
      </c>
      <c r="F10881" t="s">
        <v>17028</v>
      </c>
      <c r="G10881" t="s">
        <v>35528</v>
      </c>
      <c r="H10881" t="s">
        <v>35529</v>
      </c>
    </row>
    <row r="10882" spans="1:8">
      <c r="A10882" t="n">
        <v>10885</v>
      </c>
      <c r="B10882" t="s">
        <v>8</v>
      </c>
      <c r="C10882" s="1" t="n">
        <v>39644.57997685186</v>
      </c>
      <c r="D10882" t="s">
        <v>35530</v>
      </c>
      <c r="E10882" t="s">
        <v>450</v>
      </c>
      <c r="F10882" t="s">
        <v>20</v>
      </c>
      <c r="G10882" t="s">
        <v>35531</v>
      </c>
      <c r="H10882" t="s">
        <v>35532</v>
      </c>
    </row>
    <row r="10883" spans="1:8">
      <c r="A10883" t="n">
        <v>10886</v>
      </c>
      <c r="B10883" t="s">
        <v>8</v>
      </c>
      <c r="C10883" s="1" t="n">
        <v>39771.58921296296</v>
      </c>
      <c r="D10883" t="s">
        <v>35533</v>
      </c>
      <c r="E10883" t="s">
        <v>9155</v>
      </c>
      <c r="F10883" t="s">
        <v>35534</v>
      </c>
      <c r="G10883" t="s">
        <v>35535</v>
      </c>
      <c r="H10883" t="s">
        <v>35536</v>
      </c>
    </row>
    <row r="10884" spans="1:8">
      <c r="A10884" t="n">
        <v>10887</v>
      </c>
      <c r="B10884" t="s">
        <v>8</v>
      </c>
      <c r="C10884" s="1" t="n">
        <v>39407.04164351852</v>
      </c>
      <c r="D10884" t="s">
        <v>35537</v>
      </c>
      <c r="E10884" t="s">
        <v>2198</v>
      </c>
      <c r="F10884" t="s">
        <v>2394</v>
      </c>
      <c r="G10884" t="s">
        <v>35538</v>
      </c>
      <c r="H10884" t="s">
        <v>35539</v>
      </c>
    </row>
    <row r="10885" spans="1:8">
      <c r="A10885" t="n">
        <v>10888</v>
      </c>
      <c r="B10885" t="s">
        <v>8</v>
      </c>
      <c r="C10885" s="1" t="n">
        <v>42371.91671296296</v>
      </c>
      <c r="D10885" t="s">
        <v>35540</v>
      </c>
      <c r="E10885" t="s">
        <v>25</v>
      </c>
      <c r="F10885" t="s">
        <v>35541</v>
      </c>
      <c r="G10885" t="s">
        <v>13827</v>
      </c>
      <c r="H10885" t="s">
        <v>35542</v>
      </c>
    </row>
    <row r="10886" spans="1:8">
      <c r="A10886" t="n">
        <v>10889</v>
      </c>
      <c r="B10886" t="s">
        <v>8</v>
      </c>
      <c r="C10886" s="1" t="n">
        <v>39693.7647337963</v>
      </c>
      <c r="D10886" t="s">
        <v>35543</v>
      </c>
      <c r="E10886" t="s">
        <v>21084</v>
      </c>
      <c r="F10886" t="s">
        <v>5718</v>
      </c>
      <c r="G10886" t="s">
        <v>35544</v>
      </c>
      <c r="H10886" t="s">
        <v>35545</v>
      </c>
    </row>
    <row r="10887" spans="1:8">
      <c r="A10887" t="n">
        <v>10890</v>
      </c>
      <c r="B10887" t="s">
        <v>8</v>
      </c>
      <c r="C10887" s="1" t="n">
        <v>40786.66982638889</v>
      </c>
      <c r="D10887" t="s">
        <v>35546</v>
      </c>
      <c r="E10887" t="s">
        <v>7397</v>
      </c>
      <c r="F10887" t="s">
        <v>35547</v>
      </c>
      <c r="G10887" t="s">
        <v>10356</v>
      </c>
      <c r="H10887" t="s">
        <v>35548</v>
      </c>
    </row>
    <row r="10888" spans="1:8">
      <c r="A10888" t="n">
        <v>10891</v>
      </c>
      <c r="B10888" t="s">
        <v>1</v>
      </c>
      <c r="C10888" s="1" t="n">
        <v>42187.68881944445</v>
      </c>
      <c r="D10888" t="s">
        <v>35549</v>
      </c>
      <c r="E10888" t="s">
        <v>35550</v>
      </c>
      <c r="F10888" t="s">
        <v>56</v>
      </c>
      <c r="G10888" t="s">
        <v>35551</v>
      </c>
      <c r="H10888" t="s">
        <v>35552</v>
      </c>
    </row>
    <row r="10889" spans="1:8">
      <c r="A10889" t="n">
        <v>10892</v>
      </c>
      <c r="B10889" t="s">
        <v>8</v>
      </c>
      <c r="C10889" s="1" t="n">
        <v>39629.74469907407</v>
      </c>
      <c r="D10889" t="s">
        <v>35553</v>
      </c>
      <c r="E10889" t="s">
        <v>35554</v>
      </c>
      <c r="F10889" t="s">
        <v>6854</v>
      </c>
      <c r="G10889" t="s">
        <v>35555</v>
      </c>
      <c r="H10889" t="s">
        <v>35556</v>
      </c>
    </row>
    <row r="10890" spans="1:8">
      <c r="A10890" t="n">
        <v>10893</v>
      </c>
      <c r="B10890" t="s">
        <v>8</v>
      </c>
      <c r="C10890" s="1" t="n">
        <v>41743.70451388889</v>
      </c>
      <c r="D10890" t="s">
        <v>35557</v>
      </c>
      <c r="E10890" t="s">
        <v>319</v>
      </c>
      <c r="F10890" t="s">
        <v>26187</v>
      </c>
      <c r="G10890" t="s">
        <v>35558</v>
      </c>
      <c r="H10890" t="s">
        <v>35559</v>
      </c>
    </row>
    <row r="10891" spans="1:8">
      <c r="A10891" t="n">
        <v>10894</v>
      </c>
      <c r="B10891" t="s">
        <v>8</v>
      </c>
      <c r="C10891" s="1" t="n">
        <v>39685.5656712963</v>
      </c>
      <c r="D10891" t="s">
        <v>35560</v>
      </c>
      <c r="E10891" t="s">
        <v>35561</v>
      </c>
      <c r="F10891" t="s">
        <v>376</v>
      </c>
      <c r="G10891" t="s">
        <v>25159</v>
      </c>
      <c r="H10891" t="s">
        <v>35562</v>
      </c>
    </row>
    <row r="10892" spans="1:8">
      <c r="A10892" t="n">
        <v>10895</v>
      </c>
      <c r="B10892" t="s">
        <v>1</v>
      </c>
      <c r="C10892" s="1" t="n">
        <v>41992.15675925926</v>
      </c>
      <c r="D10892" t="s">
        <v>35563</v>
      </c>
      <c r="E10892" t="s">
        <v>6654</v>
      </c>
      <c r="F10892" t="s">
        <v>7262</v>
      </c>
      <c r="G10892" t="s">
        <v>35564</v>
      </c>
      <c r="H10892" t="s">
        <v>35565</v>
      </c>
    </row>
    <row r="10893" spans="1:8">
      <c r="A10893" t="n">
        <v>10896</v>
      </c>
      <c r="B10893" t="s">
        <v>1</v>
      </c>
      <c r="C10893" s="1" t="n">
        <v>42115.74026620371</v>
      </c>
      <c r="D10893" t="s">
        <v>35566</v>
      </c>
      <c r="E10893" t="s">
        <v>1983</v>
      </c>
      <c r="F10893" t="s">
        <v>39</v>
      </c>
      <c r="G10893" t="s">
        <v>15192</v>
      </c>
      <c r="H10893" t="s">
        <v>35567</v>
      </c>
    </row>
    <row r="10894" spans="1:8">
      <c r="A10894" t="n">
        <v>10897</v>
      </c>
      <c r="B10894" t="s">
        <v>8</v>
      </c>
      <c r="C10894" s="1" t="n">
        <v>42407.68730324074</v>
      </c>
      <c r="D10894" t="s">
        <v>35568</v>
      </c>
      <c r="E10894" t="s">
        <v>4082</v>
      </c>
      <c r="F10894" t="s">
        <v>555</v>
      </c>
      <c r="G10894" t="s">
        <v>35569</v>
      </c>
      <c r="H10894" t="s">
        <v>35570</v>
      </c>
    </row>
    <row r="10895" spans="1:8">
      <c r="A10895" t="n">
        <v>10898</v>
      </c>
      <c r="B10895" t="s">
        <v>8</v>
      </c>
      <c r="C10895" s="1" t="n">
        <v>39761.13956018518</v>
      </c>
      <c r="D10895" t="s">
        <v>35571</v>
      </c>
      <c r="E10895" t="s">
        <v>10496</v>
      </c>
      <c r="F10895" t="s">
        <v>56</v>
      </c>
      <c r="G10895" t="s">
        <v>35572</v>
      </c>
      <c r="H10895" t="s">
        <v>35573</v>
      </c>
    </row>
    <row r="10896" spans="1:8">
      <c r="A10896" t="n">
        <v>10899</v>
      </c>
      <c r="B10896" t="s">
        <v>8</v>
      </c>
      <c r="C10896" s="1" t="n">
        <v>42111.92399305556</v>
      </c>
      <c r="D10896" t="s">
        <v>35574</v>
      </c>
      <c r="E10896" t="s">
        <v>146</v>
      </c>
      <c r="F10896" t="s">
        <v>25</v>
      </c>
      <c r="G10896" t="s">
        <v>17542</v>
      </c>
      <c r="H10896" t="s">
        <v>35575</v>
      </c>
    </row>
    <row r="10897" spans="1:8">
      <c r="A10897" t="n">
        <v>10900</v>
      </c>
      <c r="B10897" t="s">
        <v>8</v>
      </c>
      <c r="C10897" s="1" t="n">
        <v>42047.78988425926</v>
      </c>
      <c r="D10897" t="s">
        <v>35576</v>
      </c>
      <c r="E10897" t="s">
        <v>67</v>
      </c>
      <c r="F10897" t="s">
        <v>68</v>
      </c>
      <c r="G10897" t="s">
        <v>35577</v>
      </c>
      <c r="H10897" t="s">
        <v>35578</v>
      </c>
    </row>
    <row r="10898" spans="1:8">
      <c r="A10898" t="n">
        <v>10901</v>
      </c>
      <c r="B10898" t="s">
        <v>1</v>
      </c>
      <c r="C10898" s="1" t="n">
        <v>42267.78715277778</v>
      </c>
      <c r="D10898" t="s">
        <v>35579</v>
      </c>
      <c r="E10898" t="s">
        <v>348</v>
      </c>
      <c r="F10898" t="s">
        <v>11481</v>
      </c>
      <c r="G10898" t="s">
        <v>17967</v>
      </c>
      <c r="H10898" t="s">
        <v>35580</v>
      </c>
    </row>
    <row r="10899" spans="1:8">
      <c r="A10899" t="n">
        <v>10902</v>
      </c>
      <c r="B10899" t="s">
        <v>1</v>
      </c>
      <c r="C10899" s="1" t="n">
        <v>42065.09738425926</v>
      </c>
      <c r="D10899" t="s">
        <v>35581</v>
      </c>
      <c r="E10899" t="s">
        <v>6203</v>
      </c>
      <c r="F10899" t="s">
        <v>25</v>
      </c>
      <c r="G10899" t="s">
        <v>35582</v>
      </c>
      <c r="H10899" t="s">
        <v>35583</v>
      </c>
    </row>
    <row r="10900" spans="1:8">
      <c r="A10900" t="n">
        <v>10903</v>
      </c>
      <c r="B10900" t="s">
        <v>1</v>
      </c>
      <c r="C10900" s="1" t="n">
        <v>42236.43990740741</v>
      </c>
      <c r="D10900" t="s">
        <v>35584</v>
      </c>
      <c r="E10900" t="s">
        <v>8361</v>
      </c>
      <c r="F10900" t="s">
        <v>25</v>
      </c>
      <c r="G10900" t="s">
        <v>35585</v>
      </c>
      <c r="H10900" t="s">
        <v>35586</v>
      </c>
    </row>
    <row r="10901" spans="1:8">
      <c r="A10901" t="n">
        <v>10904</v>
      </c>
      <c r="B10901" t="s">
        <v>8</v>
      </c>
      <c r="C10901" s="1" t="n">
        <v>42051.89922453704</v>
      </c>
      <c r="D10901" t="s">
        <v>35587</v>
      </c>
      <c r="E10901" t="s">
        <v>25</v>
      </c>
      <c r="F10901" t="s">
        <v>14191</v>
      </c>
      <c r="G10901" t="s">
        <v>29113</v>
      </c>
      <c r="H10901" t="s">
        <v>35588</v>
      </c>
    </row>
    <row r="10902" spans="1:8">
      <c r="A10902" t="n">
        <v>10905</v>
      </c>
      <c r="B10902" t="s">
        <v>1</v>
      </c>
      <c r="C10902" s="1" t="n">
        <v>42433.15685185185</v>
      </c>
      <c r="D10902" t="s">
        <v>35589</v>
      </c>
      <c r="E10902" t="s">
        <v>323</v>
      </c>
      <c r="F10902" t="s">
        <v>6554</v>
      </c>
      <c r="G10902" t="s">
        <v>28617</v>
      </c>
      <c r="H10902" t="s">
        <v>35590</v>
      </c>
    </row>
    <row r="10903" spans="1:8">
      <c r="A10903" t="n">
        <v>10906</v>
      </c>
      <c r="B10903" t="s">
        <v>8</v>
      </c>
      <c r="C10903" s="1" t="n">
        <v>42115.90138888889</v>
      </c>
      <c r="D10903" t="s">
        <v>35591</v>
      </c>
      <c r="E10903" t="s">
        <v>35592</v>
      </c>
      <c r="F10903" t="s">
        <v>56</v>
      </c>
      <c r="G10903" t="s">
        <v>35593</v>
      </c>
      <c r="H10903" t="s">
        <v>35594</v>
      </c>
    </row>
    <row r="10904" spans="1:8">
      <c r="A10904" t="n">
        <v>10907</v>
      </c>
      <c r="B10904" t="s">
        <v>1</v>
      </c>
      <c r="C10904" s="1" t="n">
        <v>42286.49560185185</v>
      </c>
      <c r="D10904" t="s">
        <v>35595</v>
      </c>
      <c r="E10904" t="s">
        <v>55</v>
      </c>
      <c r="F10904" t="s">
        <v>56</v>
      </c>
      <c r="G10904" t="s">
        <v>35596</v>
      </c>
      <c r="H10904" t="s">
        <v>35597</v>
      </c>
    </row>
    <row r="10905" spans="1:8">
      <c r="A10905" t="n">
        <v>10908</v>
      </c>
      <c r="B10905" t="s">
        <v>8</v>
      </c>
      <c r="C10905" s="1" t="n">
        <v>42068.96383101852</v>
      </c>
      <c r="D10905" t="s">
        <v>35598</v>
      </c>
      <c r="E10905" t="s">
        <v>5580</v>
      </c>
      <c r="F10905" t="s">
        <v>25</v>
      </c>
      <c r="G10905" t="s">
        <v>20945</v>
      </c>
      <c r="H10905" t="s">
        <v>35599</v>
      </c>
    </row>
    <row r="10906" spans="1:8">
      <c r="A10906" t="n">
        <v>10909</v>
      </c>
      <c r="B10906" t="s">
        <v>8</v>
      </c>
      <c r="C10906" s="1" t="n">
        <v>41723.33302083334</v>
      </c>
      <c r="D10906" t="s">
        <v>35600</v>
      </c>
      <c r="E10906" t="s">
        <v>25</v>
      </c>
      <c r="F10906" t="s">
        <v>35601</v>
      </c>
      <c r="G10906" t="s">
        <v>35602</v>
      </c>
      <c r="H10906" t="s">
        <v>35603</v>
      </c>
    </row>
    <row r="10907" spans="1:8">
      <c r="A10907" t="n">
        <v>10910</v>
      </c>
      <c r="B10907" t="s">
        <v>8</v>
      </c>
      <c r="C10907" s="1" t="n">
        <v>39703.82254629629</v>
      </c>
      <c r="D10907" t="s">
        <v>35604</v>
      </c>
      <c r="E10907" t="s">
        <v>3045</v>
      </c>
      <c r="F10907" t="s">
        <v>35605</v>
      </c>
      <c r="G10907" t="s">
        <v>31544</v>
      </c>
      <c r="H10907" t="s">
        <v>35606</v>
      </c>
    </row>
    <row r="10908" spans="1:8">
      <c r="A10908" t="n">
        <v>10911</v>
      </c>
      <c r="B10908" t="s">
        <v>1</v>
      </c>
      <c r="C10908" s="1" t="n">
        <v>42324.65695601852</v>
      </c>
      <c r="D10908" t="s">
        <v>35607</v>
      </c>
      <c r="E10908" t="s">
        <v>7859</v>
      </c>
      <c r="F10908" t="s">
        <v>56</v>
      </c>
      <c r="G10908">
        <f>?UTF-8?Q?Great_gifts_for_whatever_they=E2=80=99re_into.?=</f>
        <v/>
      </c>
      <c r="H10908" t="s">
        <v>35608</v>
      </c>
    </row>
    <row r="10909" spans="1:8">
      <c r="A10909" t="n">
        <v>10912</v>
      </c>
      <c r="B10909" t="s">
        <v>1</v>
      </c>
      <c r="C10909" s="1" t="n">
        <v>41897.54224537037</v>
      </c>
      <c r="D10909" t="s">
        <v>35609</v>
      </c>
      <c r="E10909" t="s">
        <v>6614</v>
      </c>
      <c r="F10909" t="s">
        <v>56</v>
      </c>
      <c r="G10909" t="s">
        <v>35610</v>
      </c>
      <c r="H10909" t="s">
        <v>35611</v>
      </c>
    </row>
    <row r="10910" spans="1:8">
      <c r="A10910" t="n">
        <v>10913</v>
      </c>
      <c r="B10910" t="s">
        <v>8</v>
      </c>
      <c r="C10910" s="1" t="n">
        <v>40337.70211805555</v>
      </c>
      <c r="D10910" t="s">
        <v>35612</v>
      </c>
      <c r="E10910" t="s">
        <v>1286</v>
      </c>
      <c r="F10910" t="s">
        <v>56</v>
      </c>
      <c r="G10910" t="s">
        <v>35613</v>
      </c>
      <c r="H10910" t="s">
        <v>35614</v>
      </c>
    </row>
    <row r="10911" spans="1:8">
      <c r="A10911" t="n">
        <v>10914</v>
      </c>
      <c r="B10911" t="s">
        <v>1</v>
      </c>
      <c r="C10911" s="1" t="n">
        <v>42185.90634259259</v>
      </c>
      <c r="D10911" t="s">
        <v>35615</v>
      </c>
      <c r="E10911" t="s">
        <v>8382</v>
      </c>
      <c r="F10911" t="s">
        <v>1731</v>
      </c>
      <c r="G10911" t="s">
        <v>34905</v>
      </c>
      <c r="H10911" t="s">
        <v>35616</v>
      </c>
    </row>
    <row r="10912" spans="1:8">
      <c r="A10912" t="n">
        <v>10915</v>
      </c>
      <c r="B10912" t="s">
        <v>1</v>
      </c>
      <c r="C10912" s="1" t="n">
        <v>42220.86875</v>
      </c>
      <c r="D10912" t="s">
        <v>35617</v>
      </c>
      <c r="E10912" t="s">
        <v>7608</v>
      </c>
      <c r="F10912" t="s">
        <v>1731</v>
      </c>
      <c r="G10912" t="s">
        <v>8864</v>
      </c>
      <c r="H10912" t="s">
        <v>35618</v>
      </c>
    </row>
    <row r="10913" spans="1:8">
      <c r="A10913" t="n">
        <v>10916</v>
      </c>
      <c r="B10913" t="s">
        <v>1</v>
      </c>
      <c r="C10913" s="1" t="n">
        <v>42192.66957175926</v>
      </c>
      <c r="D10913" t="s">
        <v>35619</v>
      </c>
      <c r="E10913" t="s">
        <v>2099</v>
      </c>
      <c r="F10913" t="s">
        <v>35620</v>
      </c>
      <c r="G10913" t="s">
        <v>35621</v>
      </c>
      <c r="H10913" t="s">
        <v>35622</v>
      </c>
    </row>
    <row r="10914" spans="1:8">
      <c r="A10914" t="n">
        <v>10917</v>
      </c>
      <c r="B10914" t="s">
        <v>8</v>
      </c>
      <c r="C10914" s="1" t="n">
        <v>41937.8555787037</v>
      </c>
      <c r="D10914" t="s">
        <v>35623</v>
      </c>
      <c r="E10914" t="s">
        <v>16632</v>
      </c>
      <c r="F10914" t="s">
        <v>25</v>
      </c>
      <c r="G10914" t="s">
        <v>35624</v>
      </c>
      <c r="H10914" t="s">
        <v>35625</v>
      </c>
    </row>
    <row r="10915" spans="1:8">
      <c r="A10915" t="n">
        <v>10918</v>
      </c>
      <c r="B10915" t="s">
        <v>1</v>
      </c>
      <c r="C10915" s="1" t="n">
        <v>41945.62456018518</v>
      </c>
      <c r="D10915" t="s">
        <v>35626</v>
      </c>
      <c r="E10915" t="s">
        <v>6203</v>
      </c>
      <c r="F10915" t="s">
        <v>19966</v>
      </c>
      <c r="G10915" t="s">
        <v>35627</v>
      </c>
      <c r="H10915" t="s">
        <v>35628</v>
      </c>
    </row>
    <row r="10916" spans="1:8">
      <c r="A10916" t="n">
        <v>10919</v>
      </c>
      <c r="B10916" t="s">
        <v>8</v>
      </c>
      <c r="C10916" s="1" t="n">
        <v>42286.57395833333</v>
      </c>
      <c r="D10916" t="s">
        <v>35629</v>
      </c>
      <c r="E10916" t="s">
        <v>120</v>
      </c>
      <c r="F10916" t="s">
        <v>52</v>
      </c>
      <c r="G10916" t="s">
        <v>35630</v>
      </c>
      <c r="H10916" t="s">
        <v>35631</v>
      </c>
    </row>
    <row r="10917" spans="1:8">
      <c r="A10917" t="n">
        <v>10920</v>
      </c>
      <c r="B10917" t="s">
        <v>8</v>
      </c>
      <c r="C10917" s="1" t="n">
        <v>42172.86986111111</v>
      </c>
      <c r="D10917" t="s">
        <v>35632</v>
      </c>
      <c r="E10917" t="s">
        <v>35633</v>
      </c>
      <c r="F10917" t="s">
        <v>25</v>
      </c>
      <c r="G10917" t="s">
        <v>18845</v>
      </c>
      <c r="H10917" t="s">
        <v>35634</v>
      </c>
    </row>
    <row r="10918" spans="1:8">
      <c r="A10918" t="n">
        <v>10921</v>
      </c>
      <c r="B10918" t="s">
        <v>8</v>
      </c>
      <c r="C10918" s="1" t="n">
        <v>42228.43172453704</v>
      </c>
      <c r="D10918" t="s">
        <v>35635</v>
      </c>
      <c r="E10918">
        <f>?utf-8?Q?theSkimm?= &lt;dailyskimm@theskimm.com&gt;</f>
        <v/>
      </c>
      <c r="F10918" t="s">
        <v>56</v>
      </c>
      <c r="G10918">
        <f>?utf-8?Q?Daily=20Skimm=3A=20Watch=20me=20Nae=20Nae=C2=A0?=</f>
        <v/>
      </c>
      <c r="H10918" t="s">
        <v>35636</v>
      </c>
    </row>
    <row r="10919" spans="1:8">
      <c r="A10919" t="n">
        <v>10922</v>
      </c>
      <c r="B10919" t="s">
        <v>1</v>
      </c>
      <c r="C10919" s="1" t="n">
        <v>42278.06873842593</v>
      </c>
      <c r="D10919" t="s">
        <v>35637</v>
      </c>
      <c r="E10919" t="s">
        <v>394</v>
      </c>
      <c r="F10919" t="s">
        <v>132</v>
      </c>
      <c r="G10919" t="s">
        <v>35638</v>
      </c>
      <c r="H10919" t="s">
        <v>35639</v>
      </c>
    </row>
    <row r="10920" spans="1:8">
      <c r="A10920" t="n">
        <v>10923</v>
      </c>
      <c r="B10920" t="s">
        <v>8</v>
      </c>
      <c r="C10920" s="1" t="n">
        <v>42376.77230324074</v>
      </c>
      <c r="D10920" t="s">
        <v>35640</v>
      </c>
      <c r="E10920" t="s">
        <v>35641</v>
      </c>
      <c r="F10920" t="s">
        <v>56</v>
      </c>
      <c r="G10920" t="s">
        <v>35642</v>
      </c>
      <c r="H10920" t="s">
        <v>35643</v>
      </c>
    </row>
    <row r="10921" spans="1:8">
      <c r="A10921" t="n">
        <v>10924</v>
      </c>
      <c r="B10921" t="s">
        <v>8</v>
      </c>
      <c r="C10921" s="1" t="n">
        <v>40674.52450231482</v>
      </c>
      <c r="D10921" t="s">
        <v>35644</v>
      </c>
      <c r="E10921" t="s">
        <v>17704</v>
      </c>
      <c r="F10921" t="s">
        <v>56</v>
      </c>
      <c r="G10921" t="s">
        <v>35645</v>
      </c>
      <c r="H10921" t="s">
        <v>35646</v>
      </c>
    </row>
    <row r="10922" spans="1:8">
      <c r="A10922" t="n">
        <v>10925</v>
      </c>
      <c r="B10922" t="s">
        <v>1</v>
      </c>
      <c r="C10922" s="1" t="n">
        <v>42298.71859953704</v>
      </c>
      <c r="D10922" t="s">
        <v>35647</v>
      </c>
      <c r="E10922" t="s">
        <v>381</v>
      </c>
      <c r="F10922" t="s">
        <v>35648</v>
      </c>
      <c r="G10922" t="s">
        <v>35649</v>
      </c>
      <c r="H10922" t="s">
        <v>35650</v>
      </c>
    </row>
    <row r="10923" spans="1:8">
      <c r="A10923" t="n">
        <v>10926</v>
      </c>
      <c r="B10923" t="s">
        <v>8</v>
      </c>
      <c r="C10923" s="1" t="n">
        <v>42173.93130787037</v>
      </c>
      <c r="D10923" t="s">
        <v>35651</v>
      </c>
      <c r="E10923" t="s">
        <v>25</v>
      </c>
      <c r="F10923" t="s">
        <v>145</v>
      </c>
      <c r="G10923" t="s">
        <v>35652</v>
      </c>
      <c r="H10923" t="s">
        <v>35653</v>
      </c>
    </row>
    <row r="10924" spans="1:8">
      <c r="A10924" t="n">
        <v>10927</v>
      </c>
      <c r="B10924" t="s">
        <v>8</v>
      </c>
      <c r="C10924" s="1" t="n">
        <v>42117.9996875</v>
      </c>
      <c r="D10924" t="s">
        <v>35654</v>
      </c>
      <c r="E10924" t="s">
        <v>8532</v>
      </c>
      <c r="F10924" t="s">
        <v>25</v>
      </c>
      <c r="G10924" t="s">
        <v>35655</v>
      </c>
      <c r="H10924" t="s">
        <v>35656</v>
      </c>
    </row>
    <row r="10925" spans="1:8">
      <c r="A10925" t="n">
        <v>10928</v>
      </c>
      <c r="B10925" t="s">
        <v>8</v>
      </c>
      <c r="C10925" s="1" t="n">
        <v>42125.85481481482</v>
      </c>
      <c r="D10925" t="s">
        <v>35657</v>
      </c>
      <c r="E10925" t="s">
        <v>17501</v>
      </c>
      <c r="F10925" t="s">
        <v>17502</v>
      </c>
      <c r="G10925" t="s">
        <v>35658</v>
      </c>
      <c r="H10925" t="s">
        <v>35659</v>
      </c>
    </row>
    <row r="10926" spans="1:8">
      <c r="A10926" t="n">
        <v>10929</v>
      </c>
      <c r="B10926" t="s">
        <v>8</v>
      </c>
      <c r="C10926" s="1" t="n">
        <v>39714.11443287037</v>
      </c>
      <c r="D10926" t="s">
        <v>35660</v>
      </c>
      <c r="E10926" t="s">
        <v>34</v>
      </c>
      <c r="F10926" t="s">
        <v>34</v>
      </c>
      <c r="G10926" t="s">
        <v>35661</v>
      </c>
      <c r="H10926" t="s">
        <v>35662</v>
      </c>
    </row>
    <row r="10927" spans="1:8">
      <c r="A10927" t="n">
        <v>10930</v>
      </c>
      <c r="B10927" t="s">
        <v>1</v>
      </c>
      <c r="C10927" s="1" t="n">
        <v>41961.08378472222</v>
      </c>
      <c r="D10927" t="s">
        <v>35663</v>
      </c>
      <c r="E10927" t="s">
        <v>6529</v>
      </c>
      <c r="F10927" t="s">
        <v>6784</v>
      </c>
      <c r="G10927" t="s">
        <v>18257</v>
      </c>
      <c r="H10927" t="s">
        <v>35664</v>
      </c>
    </row>
    <row r="10928" spans="1:8">
      <c r="A10928" t="n">
        <v>10931</v>
      </c>
      <c r="B10928" t="s">
        <v>8</v>
      </c>
      <c r="C10928" s="1" t="n">
        <v>39650.18056712963</v>
      </c>
      <c r="D10928" t="s">
        <v>35665</v>
      </c>
      <c r="E10928" t="s">
        <v>376</v>
      </c>
      <c r="F10928" t="s">
        <v>35666</v>
      </c>
      <c r="G10928" t="s">
        <v>35667</v>
      </c>
      <c r="H10928" t="s">
        <v>35668</v>
      </c>
    </row>
    <row r="10929" spans="1:8">
      <c r="A10929" t="n">
        <v>10932</v>
      </c>
      <c r="B10929" t="s">
        <v>8</v>
      </c>
      <c r="C10929" s="1" t="n">
        <v>41912.67208333333</v>
      </c>
      <c r="D10929" t="s">
        <v>35669</v>
      </c>
      <c r="E10929" t="s">
        <v>12271</v>
      </c>
      <c r="F10929" t="s">
        <v>52</v>
      </c>
      <c r="G10929" t="s">
        <v>35670</v>
      </c>
      <c r="H10929" t="s">
        <v>35671</v>
      </c>
    </row>
    <row r="10930" spans="1:8">
      <c r="A10930" t="n">
        <v>10933</v>
      </c>
      <c r="B10930" t="s">
        <v>8</v>
      </c>
      <c r="C10930" s="1" t="n">
        <v>39716.56592592593</v>
      </c>
      <c r="D10930" t="s">
        <v>35672</v>
      </c>
      <c r="E10930" t="s">
        <v>18588</v>
      </c>
      <c r="F10930" t="s">
        <v>25</v>
      </c>
      <c r="G10930" t="s">
        <v>35673</v>
      </c>
      <c r="H10930" t="s">
        <v>35674</v>
      </c>
    </row>
    <row r="10931" spans="1:8">
      <c r="A10931" t="n">
        <v>10934</v>
      </c>
      <c r="B10931" t="s">
        <v>8</v>
      </c>
      <c r="C10931" s="1" t="n">
        <v>39783.63300925926</v>
      </c>
      <c r="D10931" t="s">
        <v>35675</v>
      </c>
      <c r="E10931" t="s">
        <v>1808</v>
      </c>
      <c r="F10931" t="s">
        <v>35676</v>
      </c>
      <c r="G10931" t="s">
        <v>35677</v>
      </c>
      <c r="H10931" t="s">
        <v>35678</v>
      </c>
    </row>
    <row r="10932" spans="1:8">
      <c r="A10932" t="n">
        <v>10935</v>
      </c>
      <c r="B10932" t="s">
        <v>8</v>
      </c>
      <c r="C10932" s="1" t="n">
        <v>41447.67212962963</v>
      </c>
      <c r="D10932" t="s">
        <v>35679</v>
      </c>
      <c r="E10932" t="s">
        <v>35680</v>
      </c>
      <c r="F10932" t="s">
        <v>25</v>
      </c>
      <c r="G10932" t="s">
        <v>35681</v>
      </c>
      <c r="H10932" t="s">
        <v>35682</v>
      </c>
    </row>
    <row r="10933" spans="1:8">
      <c r="A10933" t="n">
        <v>10936</v>
      </c>
      <c r="B10933" t="s">
        <v>8</v>
      </c>
      <c r="C10933" s="1" t="n">
        <v>40982.92145833333</v>
      </c>
      <c r="D10933" t="s">
        <v>35683</v>
      </c>
      <c r="E10933" t="s">
        <v>484</v>
      </c>
      <c r="F10933" t="s">
        <v>10933</v>
      </c>
      <c r="G10933" t="s"/>
      <c r="H10933" t="s">
        <v>35684</v>
      </c>
    </row>
    <row r="10934" spans="1:8">
      <c r="A10934" t="n">
        <v>10937</v>
      </c>
      <c r="B10934" t="s">
        <v>8</v>
      </c>
      <c r="C10934" s="1" t="n">
        <v>39754.50032407408</v>
      </c>
      <c r="D10934" t="s">
        <v>35685</v>
      </c>
      <c r="E10934" t="s">
        <v>56</v>
      </c>
      <c r="F10934" t="s">
        <v>35686</v>
      </c>
      <c r="G10934" t="s">
        <v>31108</v>
      </c>
      <c r="H10934" t="s">
        <v>35687</v>
      </c>
    </row>
    <row r="10935" spans="1:8">
      <c r="A10935" t="n">
        <v>10938</v>
      </c>
      <c r="B10935" t="s">
        <v>8</v>
      </c>
      <c r="C10935" s="1" t="n">
        <v>42019.81587962963</v>
      </c>
      <c r="D10935" t="s">
        <v>35688</v>
      </c>
      <c r="E10935" t="s">
        <v>4801</v>
      </c>
      <c r="F10935" t="s">
        <v>52</v>
      </c>
      <c r="G10935" t="s">
        <v>35689</v>
      </c>
      <c r="H10935" t="s">
        <v>35690</v>
      </c>
    </row>
    <row r="10936" spans="1:8">
      <c r="A10936" t="n">
        <v>10939</v>
      </c>
      <c r="B10936" t="s">
        <v>8</v>
      </c>
      <c r="C10936" s="1" t="n">
        <v>39778.77126157407</v>
      </c>
      <c r="D10936" t="s">
        <v>35691</v>
      </c>
      <c r="E10936" t="s">
        <v>2528</v>
      </c>
      <c r="F10936" t="s">
        <v>376</v>
      </c>
      <c r="G10936" t="s">
        <v>35692</v>
      </c>
      <c r="H10936" t="s">
        <v>35693</v>
      </c>
    </row>
    <row r="10937" spans="1:8">
      <c r="A10937" t="n">
        <v>10940</v>
      </c>
      <c r="B10937" t="s">
        <v>8</v>
      </c>
      <c r="C10937" s="1" t="n">
        <v>41152.02115740741</v>
      </c>
      <c r="D10937" t="s">
        <v>35694</v>
      </c>
      <c r="E10937" t="s">
        <v>1822</v>
      </c>
      <c r="F10937" t="s">
        <v>25</v>
      </c>
      <c r="G10937" t="s">
        <v>35695</v>
      </c>
      <c r="H10937" t="s">
        <v>35696</v>
      </c>
    </row>
    <row r="10938" spans="1:8">
      <c r="A10938" t="n">
        <v>10941</v>
      </c>
      <c r="B10938" t="s">
        <v>8</v>
      </c>
      <c r="C10938" s="1" t="n">
        <v>39696.74379629629</v>
      </c>
      <c r="D10938" t="s">
        <v>35697</v>
      </c>
      <c r="E10938" t="s">
        <v>376</v>
      </c>
      <c r="F10938" t="s">
        <v>20732</v>
      </c>
      <c r="G10938" t="s">
        <v>1345</v>
      </c>
      <c r="H10938" t="s">
        <v>35698</v>
      </c>
    </row>
    <row r="10939" spans="1:8">
      <c r="A10939" t="n">
        <v>10942</v>
      </c>
      <c r="B10939" t="s">
        <v>8</v>
      </c>
      <c r="C10939" s="1" t="n">
        <v>41758.53302083333</v>
      </c>
      <c r="D10939" t="s">
        <v>35699</v>
      </c>
      <c r="E10939" t="s">
        <v>35508</v>
      </c>
      <c r="F10939" t="s">
        <v>8951</v>
      </c>
      <c r="G10939" t="s">
        <v>10064</v>
      </c>
      <c r="H10939" t="s">
        <v>35700</v>
      </c>
    </row>
    <row r="10940" spans="1:8">
      <c r="A10940" t="n">
        <v>10943</v>
      </c>
      <c r="B10940" t="s">
        <v>8</v>
      </c>
      <c r="C10940" s="1" t="n">
        <v>42298.71774305555</v>
      </c>
      <c r="D10940" t="s">
        <v>35701</v>
      </c>
      <c r="E10940" t="s">
        <v>323</v>
      </c>
      <c r="F10940" t="s">
        <v>35702</v>
      </c>
      <c r="G10940" t="s">
        <v>35649</v>
      </c>
      <c r="H10940" t="s">
        <v>35703</v>
      </c>
    </row>
    <row r="10941" spans="1:8">
      <c r="A10941" t="n">
        <v>10944</v>
      </c>
      <c r="B10941" t="s">
        <v>8</v>
      </c>
      <c r="C10941" s="1" t="n">
        <v>42137.78071759259</v>
      </c>
      <c r="D10941" t="s">
        <v>35704</v>
      </c>
      <c r="E10941" t="s">
        <v>11431</v>
      </c>
      <c r="F10941" t="s">
        <v>35705</v>
      </c>
      <c r="G10941" t="s">
        <v>35706</v>
      </c>
      <c r="H10941" t="s">
        <v>35707</v>
      </c>
    </row>
    <row r="10942" spans="1:8">
      <c r="A10942" t="n">
        <v>10945</v>
      </c>
      <c r="B10942" t="s">
        <v>8</v>
      </c>
      <c r="C10942" s="1" t="n">
        <v>42446.97208333333</v>
      </c>
      <c r="D10942" t="s">
        <v>35708</v>
      </c>
      <c r="E10942" t="s">
        <v>25</v>
      </c>
      <c r="F10942" t="s">
        <v>145</v>
      </c>
      <c r="G10942" t="s">
        <v>35709</v>
      </c>
      <c r="H10942" t="s">
        <v>35710</v>
      </c>
    </row>
    <row r="10943" spans="1:8">
      <c r="A10943" t="n">
        <v>10946</v>
      </c>
      <c r="B10943" t="s">
        <v>8</v>
      </c>
      <c r="C10943" s="1" t="n">
        <v>42199.11043981482</v>
      </c>
      <c r="D10943" t="s">
        <v>35711</v>
      </c>
      <c r="E10943" t="s">
        <v>35712</v>
      </c>
      <c r="F10943" t="s">
        <v>6747</v>
      </c>
      <c r="G10943" t="s">
        <v>9985</v>
      </c>
      <c r="H10943" t="s">
        <v>35713</v>
      </c>
    </row>
    <row r="10944" spans="1:8">
      <c r="A10944" t="n">
        <v>10947</v>
      </c>
      <c r="B10944" t="s">
        <v>8</v>
      </c>
      <c r="C10944" s="1" t="n">
        <v>42423.94252314815</v>
      </c>
      <c r="D10944" t="s">
        <v>35714</v>
      </c>
      <c r="E10944" t="s">
        <v>132</v>
      </c>
      <c r="F10944" t="s">
        <v>35715</v>
      </c>
      <c r="G10944" t="s">
        <v>35716</v>
      </c>
      <c r="H10944" t="s">
        <v>35717</v>
      </c>
    </row>
    <row r="10945" spans="1:8">
      <c r="A10945" t="n">
        <v>10948</v>
      </c>
      <c r="B10945" t="s">
        <v>1</v>
      </c>
      <c r="C10945" s="1" t="n">
        <v>41833.19005787037</v>
      </c>
      <c r="D10945" t="s">
        <v>35718</v>
      </c>
      <c r="E10945" t="s">
        <v>2723</v>
      </c>
      <c r="F10945" t="s">
        <v>56</v>
      </c>
      <c r="G10945" t="s">
        <v>8179</v>
      </c>
      <c r="H10945" t="s">
        <v>35719</v>
      </c>
    </row>
    <row r="10946" spans="1:8">
      <c r="A10946" t="n">
        <v>10949</v>
      </c>
      <c r="B10946" t="s">
        <v>8</v>
      </c>
      <c r="C10946" s="1" t="n">
        <v>39752.39515046297</v>
      </c>
      <c r="D10946" t="s">
        <v>35720</v>
      </c>
      <c r="E10946" t="s">
        <v>1351</v>
      </c>
      <c r="F10946" t="s">
        <v>56</v>
      </c>
      <c r="G10946" t="s">
        <v>5888</v>
      </c>
      <c r="H10946" t="s">
        <v>35721</v>
      </c>
    </row>
    <row r="10947" spans="1:8">
      <c r="A10947" t="n">
        <v>10950</v>
      </c>
      <c r="B10947" t="s">
        <v>8</v>
      </c>
      <c r="C10947" s="1" t="n">
        <v>39763.74138888889</v>
      </c>
      <c r="D10947" t="s">
        <v>35722</v>
      </c>
      <c r="E10947" t="s">
        <v>35723</v>
      </c>
      <c r="F10947" t="s">
        <v>35724</v>
      </c>
      <c r="G10947" t="s">
        <v>35725</v>
      </c>
      <c r="H10947" t="s">
        <v>35726</v>
      </c>
    </row>
    <row r="10948" spans="1:8">
      <c r="A10948" t="n">
        <v>10951</v>
      </c>
      <c r="B10948" t="s">
        <v>8</v>
      </c>
      <c r="C10948" s="1" t="n">
        <v>39509.88525462963</v>
      </c>
      <c r="D10948" t="s">
        <v>35727</v>
      </c>
      <c r="E10948" t="s">
        <v>7518</v>
      </c>
      <c r="F10948" t="s">
        <v>1264</v>
      </c>
      <c r="G10948" t="s">
        <v>35728</v>
      </c>
      <c r="H10948" t="s">
        <v>35729</v>
      </c>
    </row>
    <row r="10949" spans="1:8">
      <c r="A10949" t="n">
        <v>10952</v>
      </c>
      <c r="B10949" t="s">
        <v>1</v>
      </c>
      <c r="C10949" s="1" t="n">
        <v>42256.735625</v>
      </c>
      <c r="D10949" t="s">
        <v>35730</v>
      </c>
      <c r="E10949" t="s">
        <v>15733</v>
      </c>
      <c r="F10949" t="s">
        <v>56</v>
      </c>
      <c r="G10949" t="s">
        <v>35731</v>
      </c>
      <c r="H10949" t="s">
        <v>35732</v>
      </c>
    </row>
    <row r="10950" spans="1:8">
      <c r="A10950" t="n">
        <v>10953</v>
      </c>
      <c r="B10950" t="s">
        <v>8</v>
      </c>
      <c r="C10950" s="1" t="n">
        <v>39699.7778125</v>
      </c>
      <c r="D10950" t="s">
        <v>35733</v>
      </c>
      <c r="E10950" t="s">
        <v>35734</v>
      </c>
      <c r="F10950" t="s">
        <v>25</v>
      </c>
      <c r="G10950" t="s">
        <v>35735</v>
      </c>
      <c r="H10950" t="s">
        <v>35736</v>
      </c>
    </row>
    <row r="10951" spans="1:8">
      <c r="A10951" t="n">
        <v>10954</v>
      </c>
      <c r="B10951" t="s">
        <v>8</v>
      </c>
      <c r="C10951" s="1" t="n">
        <v>40169.83842592593</v>
      </c>
      <c r="D10951" t="s">
        <v>35737</v>
      </c>
      <c r="E10951" t="s">
        <v>20171</v>
      </c>
      <c r="F10951" t="s">
        <v>25</v>
      </c>
      <c r="G10951" t="s">
        <v>35738</v>
      </c>
      <c r="H10951" t="s">
        <v>35739</v>
      </c>
    </row>
    <row r="10952" spans="1:8">
      <c r="A10952" t="n">
        <v>10955</v>
      </c>
      <c r="B10952" t="s">
        <v>8</v>
      </c>
      <c r="C10952" s="1" t="n">
        <v>41876.67896990741</v>
      </c>
      <c r="D10952" t="s">
        <v>35740</v>
      </c>
      <c r="E10952" t="s">
        <v>8367</v>
      </c>
      <c r="F10952" t="s">
        <v>56</v>
      </c>
      <c r="G10952" t="s">
        <v>35741</v>
      </c>
      <c r="H10952" t="s">
        <v>35742</v>
      </c>
    </row>
    <row r="10953" spans="1:8">
      <c r="A10953" t="n">
        <v>10956</v>
      </c>
      <c r="B10953" t="s">
        <v>8</v>
      </c>
      <c r="C10953" s="1" t="n">
        <v>42369.84209490741</v>
      </c>
      <c r="D10953" t="s">
        <v>35743</v>
      </c>
      <c r="E10953" t="s">
        <v>35744</v>
      </c>
      <c r="F10953" t="s">
        <v>56</v>
      </c>
      <c r="G10953" t="s">
        <v>35745</v>
      </c>
      <c r="H10953" t="s">
        <v>35746</v>
      </c>
    </row>
    <row r="10954" spans="1:8">
      <c r="A10954" t="n">
        <v>10957</v>
      </c>
      <c r="B10954" t="s">
        <v>8</v>
      </c>
      <c r="C10954" s="1" t="n">
        <v>39743.74780092593</v>
      </c>
      <c r="D10954" t="s">
        <v>35747</v>
      </c>
      <c r="E10954" t="s">
        <v>60</v>
      </c>
      <c r="F10954" t="s">
        <v>20</v>
      </c>
      <c r="G10954" t="s">
        <v>35748</v>
      </c>
      <c r="H10954" t="s">
        <v>35749</v>
      </c>
    </row>
    <row r="10955" spans="1:8">
      <c r="A10955" t="n">
        <v>10958</v>
      </c>
      <c r="B10955" t="s">
        <v>8</v>
      </c>
      <c r="C10955" s="1" t="n">
        <v>42296.85935185185</v>
      </c>
      <c r="D10955" t="s">
        <v>35750</v>
      </c>
      <c r="E10955" t="s">
        <v>11651</v>
      </c>
      <c r="F10955" t="s">
        <v>1369</v>
      </c>
      <c r="G10955" t="s">
        <v>35751</v>
      </c>
      <c r="H10955" t="s">
        <v>35752</v>
      </c>
    </row>
    <row r="10956" spans="1:8">
      <c r="A10956" t="n">
        <v>10959</v>
      </c>
      <c r="B10956" t="s">
        <v>8</v>
      </c>
      <c r="C10956" s="1" t="n">
        <v>42061.81957175926</v>
      </c>
      <c r="D10956" t="s">
        <v>35753</v>
      </c>
      <c r="E10956" t="s">
        <v>25</v>
      </c>
      <c r="F10956" t="s">
        <v>35754</v>
      </c>
      <c r="G10956" t="s">
        <v>35755</v>
      </c>
      <c r="H10956" t="s">
        <v>35756</v>
      </c>
    </row>
    <row r="10957" spans="1:8">
      <c r="A10957" t="n">
        <v>10960</v>
      </c>
      <c r="B10957" t="s">
        <v>8</v>
      </c>
      <c r="C10957" s="1" t="n">
        <v>40857.63782407407</v>
      </c>
      <c r="D10957" t="s">
        <v>35757</v>
      </c>
      <c r="E10957" t="s">
        <v>35758</v>
      </c>
      <c r="F10957" t="s">
        <v>25</v>
      </c>
      <c r="G10957" t="s">
        <v>13104</v>
      </c>
      <c r="H10957" t="s">
        <v>35759</v>
      </c>
    </row>
    <row r="10958" spans="1:8">
      <c r="A10958" t="n">
        <v>10961</v>
      </c>
      <c r="B10958" t="s">
        <v>8</v>
      </c>
      <c r="C10958" s="1" t="n">
        <v>42285.63553240741</v>
      </c>
      <c r="D10958" t="s">
        <v>35760</v>
      </c>
      <c r="E10958" t="s">
        <v>7581</v>
      </c>
      <c r="F10958" t="s">
        <v>35761</v>
      </c>
      <c r="G10958" t="s">
        <v>35762</v>
      </c>
      <c r="H10958" t="s">
        <v>35763</v>
      </c>
    </row>
    <row r="10959" spans="1:8">
      <c r="A10959" t="n">
        <v>10962</v>
      </c>
      <c r="B10959" t="s">
        <v>8</v>
      </c>
      <c r="C10959" s="1" t="n">
        <v>42089.97623842592</v>
      </c>
      <c r="D10959" t="s">
        <v>35764</v>
      </c>
      <c r="E10959" t="s">
        <v>749</v>
      </c>
      <c r="F10959" t="s">
        <v>25</v>
      </c>
      <c r="G10959" t="s">
        <v>35765</v>
      </c>
      <c r="H10959" t="s">
        <v>35766</v>
      </c>
    </row>
    <row r="10960" spans="1:8">
      <c r="A10960" t="n">
        <v>10963</v>
      </c>
      <c r="B10960" t="s">
        <v>1</v>
      </c>
      <c r="C10960" s="1" t="n">
        <v>42433.00973379629</v>
      </c>
      <c r="D10960" t="s">
        <v>35767</v>
      </c>
      <c r="E10960" t="s">
        <v>146</v>
      </c>
      <c r="F10960" t="s">
        <v>3508</v>
      </c>
      <c r="G10960" t="s">
        <v>35768</v>
      </c>
      <c r="H10960" t="s">
        <v>35769</v>
      </c>
    </row>
    <row r="10961" spans="1:8">
      <c r="A10961" t="n">
        <v>10964</v>
      </c>
      <c r="B10961" t="s">
        <v>1</v>
      </c>
      <c r="C10961" s="1" t="n">
        <v>42158.64240740741</v>
      </c>
      <c r="D10961" t="s">
        <v>35770</v>
      </c>
      <c r="E10961" t="s">
        <v>984</v>
      </c>
      <c r="F10961" t="s">
        <v>5828</v>
      </c>
      <c r="G10961" t="s">
        <v>35771</v>
      </c>
      <c r="H10961" t="s">
        <v>35772</v>
      </c>
    </row>
    <row r="10962" spans="1:8">
      <c r="A10962" t="n">
        <v>10965</v>
      </c>
      <c r="B10962" t="s">
        <v>8</v>
      </c>
      <c r="C10962" s="1" t="n">
        <v>39715.70826388889</v>
      </c>
      <c r="D10962" t="s">
        <v>35773</v>
      </c>
      <c r="E10962" t="s">
        <v>30149</v>
      </c>
      <c r="F10962" t="s">
        <v>20</v>
      </c>
      <c r="G10962" t="s">
        <v>30150</v>
      </c>
      <c r="H10962" t="s">
        <v>35774</v>
      </c>
    </row>
    <row r="10963" spans="1:8">
      <c r="A10963" t="n">
        <v>10966</v>
      </c>
      <c r="B10963" t="s">
        <v>8</v>
      </c>
      <c r="C10963" s="1" t="n">
        <v>42400.77721064815</v>
      </c>
      <c r="D10963" t="s">
        <v>35775</v>
      </c>
      <c r="E10963" t="s">
        <v>35776</v>
      </c>
      <c r="F10963" t="s">
        <v>555</v>
      </c>
      <c r="G10963" t="s">
        <v>35777</v>
      </c>
      <c r="H10963" t="s">
        <v>35778</v>
      </c>
    </row>
    <row r="10964" spans="1:8">
      <c r="A10964" t="n">
        <v>10967</v>
      </c>
      <c r="B10964" t="s">
        <v>8</v>
      </c>
      <c r="C10964" s="1" t="n">
        <v>42310.97395833334</v>
      </c>
      <c r="D10964" t="s">
        <v>35779</v>
      </c>
      <c r="E10964" t="s">
        <v>7254</v>
      </c>
      <c r="F10964" t="s">
        <v>35780</v>
      </c>
      <c r="G10964" t="s">
        <v>35781</v>
      </c>
      <c r="H10964" t="s">
        <v>35782</v>
      </c>
    </row>
    <row r="10965" spans="1:8">
      <c r="A10965" t="n">
        <v>10968</v>
      </c>
      <c r="B10965" t="s">
        <v>8</v>
      </c>
      <c r="C10965" s="1" t="n">
        <v>42035.00268518519</v>
      </c>
      <c r="D10965" t="s">
        <v>35783</v>
      </c>
      <c r="E10965" t="s">
        <v>12252</v>
      </c>
      <c r="F10965" t="s">
        <v>25</v>
      </c>
      <c r="G10965" t="s">
        <v>35784</v>
      </c>
      <c r="H10965" t="s">
        <v>35785</v>
      </c>
    </row>
    <row r="10966" spans="1:8">
      <c r="A10966" t="n">
        <v>10969</v>
      </c>
      <c r="B10966" t="s">
        <v>8</v>
      </c>
      <c r="C10966" s="1" t="n">
        <v>41862.93186342593</v>
      </c>
      <c r="D10966" t="s">
        <v>35786</v>
      </c>
      <c r="E10966" t="s">
        <v>9902</v>
      </c>
      <c r="F10966" t="s">
        <v>25</v>
      </c>
      <c r="G10966" t="s">
        <v>35787</v>
      </c>
      <c r="H10966" t="s">
        <v>35788</v>
      </c>
    </row>
    <row r="10967" spans="1:8">
      <c r="A10967" t="n">
        <v>10970</v>
      </c>
      <c r="B10967" t="s">
        <v>1</v>
      </c>
      <c r="C10967" s="1" t="n">
        <v>42422.16997685185</v>
      </c>
      <c r="D10967" t="s">
        <v>35789</v>
      </c>
      <c r="E10967" t="s">
        <v>35790</v>
      </c>
      <c r="F10967" t="s">
        <v>7215</v>
      </c>
      <c r="G10967" t="s">
        <v>35791</v>
      </c>
      <c r="H10967" t="s">
        <v>35792</v>
      </c>
    </row>
    <row r="10968" spans="1:8">
      <c r="A10968" t="n">
        <v>10971</v>
      </c>
      <c r="B10968" t="s">
        <v>8</v>
      </c>
      <c r="C10968" s="1" t="n">
        <v>42430.92149305555</v>
      </c>
      <c r="D10968" t="s">
        <v>35793</v>
      </c>
      <c r="E10968" t="s">
        <v>25</v>
      </c>
      <c r="F10968" t="s">
        <v>24671</v>
      </c>
      <c r="G10968" t="s">
        <v>35794</v>
      </c>
      <c r="H10968" t="s">
        <v>35795</v>
      </c>
    </row>
    <row r="10969" spans="1:8">
      <c r="A10969" t="n">
        <v>10972</v>
      </c>
      <c r="B10969" t="s">
        <v>8</v>
      </c>
      <c r="C10969" s="1" t="n">
        <v>42083.71734953704</v>
      </c>
      <c r="D10969" t="s">
        <v>35796</v>
      </c>
      <c r="E10969" t="s">
        <v>7178</v>
      </c>
      <c r="F10969" t="s">
        <v>15481</v>
      </c>
      <c r="G10969" t="s">
        <v>35797</v>
      </c>
      <c r="H10969" t="s">
        <v>35798</v>
      </c>
    </row>
    <row r="10970" spans="1:8">
      <c r="A10970" t="n">
        <v>10973</v>
      </c>
      <c r="B10970" t="s">
        <v>8</v>
      </c>
      <c r="C10970" s="1" t="n">
        <v>42317.74914351852</v>
      </c>
      <c r="D10970" t="s">
        <v>35799</v>
      </c>
      <c r="E10970" t="s">
        <v>7254</v>
      </c>
      <c r="F10970" t="s">
        <v>35800</v>
      </c>
      <c r="G10970" t="s">
        <v>35801</v>
      </c>
      <c r="H10970" t="s">
        <v>35802</v>
      </c>
    </row>
    <row r="10971" spans="1:8">
      <c r="A10971" t="n">
        <v>10974</v>
      </c>
      <c r="B10971" t="s">
        <v>8</v>
      </c>
      <c r="C10971" s="1" t="n">
        <v>41761.45905092593</v>
      </c>
      <c r="D10971" t="s">
        <v>35803</v>
      </c>
      <c r="E10971" t="s">
        <v>6203</v>
      </c>
      <c r="F10971" t="s">
        <v>25</v>
      </c>
      <c r="G10971" t="s">
        <v>2859</v>
      </c>
      <c r="H10971" t="s">
        <v>35804</v>
      </c>
    </row>
    <row r="10972" spans="1:8">
      <c r="A10972" t="n">
        <v>10975</v>
      </c>
      <c r="B10972" t="s">
        <v>1</v>
      </c>
      <c r="C10972" s="1" t="n">
        <v>41794.7725</v>
      </c>
      <c r="D10972" t="s">
        <v>35805</v>
      </c>
      <c r="E10972" t="s">
        <v>7313</v>
      </c>
      <c r="F10972" t="s">
        <v>25</v>
      </c>
      <c r="G10972" t="s">
        <v>25944</v>
      </c>
      <c r="H10972" t="s">
        <v>35806</v>
      </c>
    </row>
    <row r="10973" spans="1:8">
      <c r="A10973" t="n">
        <v>10976</v>
      </c>
      <c r="B10973" t="s">
        <v>8</v>
      </c>
      <c r="C10973" s="1" t="n">
        <v>42194.78756944444</v>
      </c>
      <c r="D10973" t="s">
        <v>35807</v>
      </c>
      <c r="E10973" t="s">
        <v>9902</v>
      </c>
      <c r="F10973" t="s">
        <v>25</v>
      </c>
      <c r="G10973" t="s">
        <v>35808</v>
      </c>
      <c r="H10973" t="s">
        <v>35809</v>
      </c>
    </row>
    <row r="10974" spans="1:8">
      <c r="A10974" t="n">
        <v>10977</v>
      </c>
      <c r="B10974" t="s">
        <v>8</v>
      </c>
      <c r="C10974" s="1" t="n">
        <v>42114.77474537037</v>
      </c>
      <c r="D10974" t="s">
        <v>35810</v>
      </c>
      <c r="E10974" t="s">
        <v>5631</v>
      </c>
      <c r="F10974" t="s">
        <v>146</v>
      </c>
      <c r="G10974" t="s">
        <v>18932</v>
      </c>
      <c r="H10974" t="s">
        <v>35811</v>
      </c>
    </row>
    <row r="10975" spans="1:8">
      <c r="A10975" t="n">
        <v>10978</v>
      </c>
      <c r="B10975" t="s">
        <v>8</v>
      </c>
      <c r="C10975" s="1" t="n">
        <v>42208.75615740741</v>
      </c>
      <c r="D10975" t="s">
        <v>35812</v>
      </c>
      <c r="E10975" t="s">
        <v>35813</v>
      </c>
      <c r="F10975" t="s">
        <v>25</v>
      </c>
      <c r="G10975" t="s">
        <v>35814</v>
      </c>
      <c r="H10975" t="s">
        <v>35815</v>
      </c>
    </row>
    <row r="10976" spans="1:8">
      <c r="A10976" t="n">
        <v>10979</v>
      </c>
      <c r="B10976" t="s">
        <v>8</v>
      </c>
      <c r="C10976" s="1" t="n">
        <v>40232.66270833334</v>
      </c>
      <c r="D10976" t="s">
        <v>35816</v>
      </c>
      <c r="E10976" t="s">
        <v>2467</v>
      </c>
      <c r="F10976" t="s">
        <v>283</v>
      </c>
      <c r="G10976" t="s">
        <v>35817</v>
      </c>
      <c r="H10976" t="s">
        <v>35818</v>
      </c>
    </row>
    <row r="10977" spans="1:8">
      <c r="A10977" t="n">
        <v>10980</v>
      </c>
      <c r="B10977" t="s">
        <v>1</v>
      </c>
      <c r="C10977" s="1" t="n">
        <v>42340.57019675926</v>
      </c>
      <c r="D10977" t="s">
        <v>35819</v>
      </c>
      <c r="E10977" t="s">
        <v>24</v>
      </c>
      <c r="F10977" t="s">
        <v>25</v>
      </c>
      <c r="G10977" t="s">
        <v>35820</v>
      </c>
      <c r="H10977" t="s">
        <v>35821</v>
      </c>
    </row>
    <row r="10978" spans="1:8">
      <c r="A10978" t="n">
        <v>10981</v>
      </c>
      <c r="B10978" t="s">
        <v>8</v>
      </c>
      <c r="C10978" s="1" t="n">
        <v>42373.14077546296</v>
      </c>
      <c r="D10978" t="s">
        <v>35822</v>
      </c>
      <c r="E10978" t="s">
        <v>12965</v>
      </c>
      <c r="F10978" t="s">
        <v>25</v>
      </c>
      <c r="G10978" t="s">
        <v>13868</v>
      </c>
      <c r="H10978" t="s">
        <v>35823</v>
      </c>
    </row>
    <row r="10979" spans="1:8">
      <c r="A10979" t="n">
        <v>10982</v>
      </c>
      <c r="B10979" t="s">
        <v>8</v>
      </c>
      <c r="C10979" s="1" t="n">
        <v>42113.67724537037</v>
      </c>
      <c r="D10979" t="s">
        <v>35824</v>
      </c>
      <c r="E10979" t="s">
        <v>12841</v>
      </c>
      <c r="G10979" t="s">
        <v>35825</v>
      </c>
      <c r="H10979" t="s">
        <v>35826</v>
      </c>
    </row>
    <row r="10980" spans="1:8">
      <c r="A10980" t="n">
        <v>10983</v>
      </c>
      <c r="B10980" t="s">
        <v>8</v>
      </c>
      <c r="C10980" s="1" t="n">
        <v>42117.99115740741</v>
      </c>
      <c r="D10980" t="s">
        <v>35827</v>
      </c>
      <c r="E10980" t="s">
        <v>25</v>
      </c>
      <c r="F10980" t="s">
        <v>35828</v>
      </c>
      <c r="G10980" t="s">
        <v>35829</v>
      </c>
      <c r="H10980" t="s">
        <v>35830</v>
      </c>
    </row>
    <row r="10981" spans="1:8">
      <c r="A10981" t="n">
        <v>10984</v>
      </c>
      <c r="B10981" t="s">
        <v>8</v>
      </c>
      <c r="C10981" s="1" t="n">
        <v>42351.00724537037</v>
      </c>
      <c r="D10981" t="s">
        <v>35831</v>
      </c>
      <c r="E10981" t="s">
        <v>25</v>
      </c>
      <c r="F10981" t="s">
        <v>27962</v>
      </c>
      <c r="G10981" t="s">
        <v>35832</v>
      </c>
      <c r="H10981" t="s">
        <v>35833</v>
      </c>
    </row>
    <row r="10982" spans="1:8">
      <c r="A10982" t="n">
        <v>10985</v>
      </c>
      <c r="B10982" t="s">
        <v>8</v>
      </c>
      <c r="C10982" s="1" t="n">
        <v>41061.74559027778</v>
      </c>
      <c r="D10982" t="s">
        <v>35834</v>
      </c>
      <c r="E10982" t="s">
        <v>35835</v>
      </c>
      <c r="F10982" t="s">
        <v>56</v>
      </c>
      <c r="G10982" t="s">
        <v>35836</v>
      </c>
      <c r="H10982" t="s">
        <v>35837</v>
      </c>
    </row>
    <row r="10983" spans="1:8">
      <c r="A10983" t="n">
        <v>10986</v>
      </c>
      <c r="B10983" t="s">
        <v>8</v>
      </c>
      <c r="C10983" s="1" t="n">
        <v>42425.8710300926</v>
      </c>
      <c r="D10983" t="s">
        <v>35838</v>
      </c>
      <c r="E10983" t="s">
        <v>35421</v>
      </c>
      <c r="F10983" t="s">
        <v>56</v>
      </c>
      <c r="G10983" t="s">
        <v>35839</v>
      </c>
      <c r="H10983" t="s">
        <v>35840</v>
      </c>
    </row>
    <row r="10984" spans="1:8">
      <c r="A10984" t="n">
        <v>10987</v>
      </c>
      <c r="B10984" t="s">
        <v>8</v>
      </c>
      <c r="C10984" s="1" t="n">
        <v>42293.75821759259</v>
      </c>
      <c r="D10984" t="s">
        <v>35841</v>
      </c>
      <c r="E10984" t="s">
        <v>6073</v>
      </c>
      <c r="F10984" t="s">
        <v>56</v>
      </c>
      <c r="G10984" t="s">
        <v>35842</v>
      </c>
      <c r="H10984" t="s">
        <v>35843</v>
      </c>
    </row>
    <row r="10985" spans="1:8">
      <c r="A10985" t="n">
        <v>10988</v>
      </c>
      <c r="B10985" t="s">
        <v>8</v>
      </c>
      <c r="C10985" s="1" t="n">
        <v>41206.60083333333</v>
      </c>
      <c r="D10985" t="s">
        <v>35844</v>
      </c>
      <c r="E10985" t="s">
        <v>8182</v>
      </c>
      <c r="F10985" t="s">
        <v>56</v>
      </c>
      <c r="G10985" t="s">
        <v>35845</v>
      </c>
      <c r="H10985" t="s">
        <v>35846</v>
      </c>
    </row>
    <row r="10986" spans="1:8">
      <c r="A10986" t="n">
        <v>10989</v>
      </c>
      <c r="B10986" t="s">
        <v>8</v>
      </c>
      <c r="C10986" s="1" t="n">
        <v>40625.49748842593</v>
      </c>
      <c r="D10986" t="s">
        <v>35847</v>
      </c>
      <c r="E10986" t="s">
        <v>17704</v>
      </c>
      <c r="F10986" t="s">
        <v>56</v>
      </c>
      <c r="G10986" t="s">
        <v>35848</v>
      </c>
      <c r="H10986" t="s">
        <v>35849</v>
      </c>
    </row>
    <row r="10987" spans="1:8">
      <c r="A10987" t="n">
        <v>10990</v>
      </c>
      <c r="B10987" t="s">
        <v>1</v>
      </c>
      <c r="C10987" s="1" t="n">
        <v>42104.73357638889</v>
      </c>
      <c r="D10987" t="s">
        <v>35850</v>
      </c>
      <c r="E10987" t="s">
        <v>6547</v>
      </c>
      <c r="F10987" t="s">
        <v>25</v>
      </c>
      <c r="G10987" t="s">
        <v>26035</v>
      </c>
      <c r="H10987" t="s">
        <v>35851</v>
      </c>
    </row>
    <row r="10988" spans="1:8">
      <c r="A10988" t="n">
        <v>10991</v>
      </c>
      <c r="B10988" t="s">
        <v>8</v>
      </c>
      <c r="C10988" s="1" t="n">
        <v>42011.67940972222</v>
      </c>
      <c r="D10988" t="s">
        <v>35852</v>
      </c>
      <c r="E10988" t="s">
        <v>4949</v>
      </c>
      <c r="F10988" t="s">
        <v>35853</v>
      </c>
      <c r="G10988" t="s">
        <v>35854</v>
      </c>
      <c r="H10988" t="s">
        <v>35855</v>
      </c>
    </row>
    <row r="10989" spans="1:8">
      <c r="A10989" t="n">
        <v>10992</v>
      </c>
      <c r="B10989" t="s">
        <v>8</v>
      </c>
      <c r="C10989" s="1" t="n">
        <v>42051.91356481481</v>
      </c>
      <c r="D10989" t="s">
        <v>35856</v>
      </c>
      <c r="E10989" t="s">
        <v>14191</v>
      </c>
      <c r="F10989" t="s">
        <v>25</v>
      </c>
      <c r="G10989" t="s">
        <v>29113</v>
      </c>
      <c r="H10989" t="s">
        <v>35857</v>
      </c>
    </row>
    <row r="10990" spans="1:8">
      <c r="A10990" t="n">
        <v>10993</v>
      </c>
      <c r="B10990" t="s">
        <v>8</v>
      </c>
      <c r="C10990" s="1" t="n">
        <v>41925.99428240741</v>
      </c>
      <c r="D10990" t="s">
        <v>35858</v>
      </c>
      <c r="E10990" t="s">
        <v>17640</v>
      </c>
      <c r="F10990" t="s">
        <v>555</v>
      </c>
      <c r="G10990" t="s">
        <v>16496</v>
      </c>
      <c r="H10990" t="s">
        <v>35859</v>
      </c>
    </row>
    <row r="10991" spans="1:8">
      <c r="A10991" t="n">
        <v>10994</v>
      </c>
      <c r="B10991" t="s">
        <v>8</v>
      </c>
      <c r="C10991" s="1" t="n">
        <v>39388.8487962963</v>
      </c>
      <c r="D10991" t="s">
        <v>35860</v>
      </c>
      <c r="E10991" t="s">
        <v>8025</v>
      </c>
      <c r="F10991" t="s">
        <v>376</v>
      </c>
      <c r="G10991" t="s">
        <v>35861</v>
      </c>
      <c r="H10991" t="s">
        <v>35862</v>
      </c>
    </row>
    <row r="10992" spans="1:8">
      <c r="A10992" t="n">
        <v>10995</v>
      </c>
      <c r="B10992" t="s">
        <v>8</v>
      </c>
      <c r="C10992" s="1" t="n">
        <v>42149.76768518519</v>
      </c>
      <c r="D10992" t="s">
        <v>35863</v>
      </c>
      <c r="E10992" t="s">
        <v>146</v>
      </c>
      <c r="F10992" t="s">
        <v>35864</v>
      </c>
      <c r="G10992" t="s">
        <v>35865</v>
      </c>
      <c r="H10992" t="s">
        <v>35866</v>
      </c>
    </row>
    <row r="10993" spans="1:8">
      <c r="A10993" t="n">
        <v>10996</v>
      </c>
      <c r="B10993" t="s">
        <v>1</v>
      </c>
      <c r="C10993" s="1" t="n">
        <v>42157.80649305556</v>
      </c>
      <c r="D10993" t="s">
        <v>35867</v>
      </c>
      <c r="E10993" t="s">
        <v>6747</v>
      </c>
      <c r="F10993" t="s">
        <v>660</v>
      </c>
      <c r="G10993" t="s">
        <v>35868</v>
      </c>
      <c r="H10993" t="s">
        <v>35869</v>
      </c>
    </row>
    <row r="10994" spans="1:8">
      <c r="A10994" t="n">
        <v>10997</v>
      </c>
      <c r="B10994" t="s">
        <v>8</v>
      </c>
      <c r="C10994" s="1" t="n">
        <v>42345.73421296296</v>
      </c>
      <c r="D10994" t="s">
        <v>35870</v>
      </c>
      <c r="E10994" t="s">
        <v>25</v>
      </c>
      <c r="F10994" t="s">
        <v>6759</v>
      </c>
      <c r="G10994" t="s">
        <v>12654</v>
      </c>
      <c r="H10994" t="s">
        <v>35871</v>
      </c>
    </row>
    <row r="10995" spans="1:8">
      <c r="A10995" t="n">
        <v>10998</v>
      </c>
      <c r="B10995" t="s">
        <v>8</v>
      </c>
      <c r="C10995" s="1" t="n">
        <v>39732.71430555556</v>
      </c>
      <c r="D10995" t="s">
        <v>35872</v>
      </c>
      <c r="E10995" t="s">
        <v>56</v>
      </c>
      <c r="F10995" t="s">
        <v>7127</v>
      </c>
      <c r="G10995" t="s">
        <v>19864</v>
      </c>
      <c r="H10995" t="s">
        <v>35873</v>
      </c>
    </row>
    <row r="10996" spans="1:8">
      <c r="A10996" t="n">
        <v>10999</v>
      </c>
      <c r="B10996" t="s">
        <v>8</v>
      </c>
      <c r="C10996" s="1" t="n">
        <v>39668.83929398148</v>
      </c>
      <c r="D10996" t="s">
        <v>35874</v>
      </c>
      <c r="E10996" t="s">
        <v>24311</v>
      </c>
      <c r="F10996" t="s">
        <v>20</v>
      </c>
      <c r="G10996" t="s">
        <v>35875</v>
      </c>
      <c r="H10996" t="s">
        <v>35876</v>
      </c>
    </row>
    <row r="10997" spans="1:8">
      <c r="A10997" t="n">
        <v>11000</v>
      </c>
      <c r="B10997" t="s">
        <v>8</v>
      </c>
      <c r="C10997" s="1" t="n">
        <v>42168.90657407408</v>
      </c>
      <c r="D10997" t="s">
        <v>35877</v>
      </c>
      <c r="E10997" t="s">
        <v>2479</v>
      </c>
      <c r="F10997" t="s">
        <v>35878</v>
      </c>
      <c r="G10997" t="s">
        <v>35879</v>
      </c>
      <c r="H10997" t="s">
        <v>35880</v>
      </c>
    </row>
    <row r="10998" spans="1:8">
      <c r="A10998" t="n">
        <v>11001</v>
      </c>
      <c r="B10998" t="s">
        <v>8</v>
      </c>
      <c r="C10998" s="1" t="n">
        <v>42070.92945601852</v>
      </c>
      <c r="D10998" t="s">
        <v>35881</v>
      </c>
      <c r="E10998" t="s">
        <v>35882</v>
      </c>
      <c r="F10998" t="s">
        <v>6700</v>
      </c>
      <c r="G10998" t="s">
        <v>35883</v>
      </c>
      <c r="H10998" t="s">
        <v>35884</v>
      </c>
    </row>
    <row r="10999" spans="1:8">
      <c r="A10999" t="n">
        <v>11002</v>
      </c>
      <c r="B10999" t="s">
        <v>1</v>
      </c>
      <c r="C10999" s="1" t="n">
        <v>42316.95476851852</v>
      </c>
      <c r="D10999" t="s">
        <v>35885</v>
      </c>
      <c r="E10999" t="s">
        <v>323</v>
      </c>
      <c r="F10999" t="s">
        <v>262</v>
      </c>
      <c r="G10999" t="s">
        <v>35886</v>
      </c>
      <c r="H10999" t="s">
        <v>35887</v>
      </c>
    </row>
    <row r="11000" spans="1:8">
      <c r="A11000" t="n">
        <v>11003</v>
      </c>
      <c r="B11000" t="s">
        <v>1</v>
      </c>
      <c r="C11000" s="1" t="n">
        <v>42407.70253472222</v>
      </c>
      <c r="D11000" t="s">
        <v>35888</v>
      </c>
      <c r="E11000" t="s">
        <v>145</v>
      </c>
      <c r="F11000" t="s">
        <v>262</v>
      </c>
      <c r="G11000" t="s">
        <v>35889</v>
      </c>
      <c r="H11000" t="s">
        <v>35890</v>
      </c>
    </row>
    <row r="11001" spans="1:8">
      <c r="A11001" t="n">
        <v>11004</v>
      </c>
      <c r="B11001" t="s">
        <v>8</v>
      </c>
      <c r="C11001" s="1" t="n">
        <v>39751.98627314815</v>
      </c>
      <c r="D11001" t="s">
        <v>35891</v>
      </c>
      <c r="E11001" t="s">
        <v>999</v>
      </c>
      <c r="F11001" t="s">
        <v>473</v>
      </c>
      <c r="G11001" t="s">
        <v>35892</v>
      </c>
      <c r="H11001" t="s">
        <v>35893</v>
      </c>
    </row>
    <row r="11002" spans="1:8">
      <c r="A11002" t="n">
        <v>11005</v>
      </c>
      <c r="B11002" t="s">
        <v>8</v>
      </c>
      <c r="C11002" s="1" t="n">
        <v>42325.7068287037</v>
      </c>
      <c r="D11002" t="s">
        <v>35894</v>
      </c>
      <c r="E11002" t="s">
        <v>21245</v>
      </c>
      <c r="F11002" t="s">
        <v>35895</v>
      </c>
      <c r="G11002" t="s">
        <v>35896</v>
      </c>
      <c r="H11002" t="s">
        <v>35897</v>
      </c>
    </row>
    <row r="11003" spans="1:8">
      <c r="A11003" t="n">
        <v>11006</v>
      </c>
      <c r="B11003" t="s">
        <v>8</v>
      </c>
      <c r="C11003" s="1" t="n">
        <v>42055.31501157407</v>
      </c>
      <c r="D11003" t="s">
        <v>35898</v>
      </c>
      <c r="E11003" t="s">
        <v>6654</v>
      </c>
      <c r="F11003" t="s">
        <v>35899</v>
      </c>
      <c r="G11003" t="s">
        <v>35900</v>
      </c>
      <c r="H11003" t="s">
        <v>35901</v>
      </c>
    </row>
    <row r="11004" spans="1:8">
      <c r="A11004" t="n">
        <v>11007</v>
      </c>
      <c r="B11004" t="s">
        <v>8</v>
      </c>
      <c r="C11004" s="1" t="n">
        <v>41926.9465162037</v>
      </c>
      <c r="D11004" t="s">
        <v>35902</v>
      </c>
      <c r="E11004" t="s">
        <v>14373</v>
      </c>
      <c r="F11004" t="s">
        <v>52</v>
      </c>
      <c r="G11004" t="s">
        <v>35903</v>
      </c>
      <c r="H11004" t="s">
        <v>35904</v>
      </c>
    </row>
    <row r="11005" spans="1:8">
      <c r="A11005" t="n">
        <v>11008</v>
      </c>
      <c r="B11005" t="s">
        <v>8</v>
      </c>
      <c r="C11005" s="1" t="n">
        <v>41845.76675925926</v>
      </c>
      <c r="D11005" t="s">
        <v>35905</v>
      </c>
      <c r="E11005" t="s">
        <v>9902</v>
      </c>
      <c r="F11005" t="s">
        <v>25</v>
      </c>
      <c r="G11005" t="s">
        <v>35906</v>
      </c>
      <c r="H11005" t="s">
        <v>35907</v>
      </c>
    </row>
    <row r="11006" spans="1:8">
      <c r="A11006" t="n">
        <v>11009</v>
      </c>
      <c r="B11006" t="s">
        <v>8</v>
      </c>
      <c r="C11006" s="1" t="n">
        <v>39828.84792824074</v>
      </c>
      <c r="D11006" t="s">
        <v>35908</v>
      </c>
      <c r="E11006" t="s">
        <v>1224</v>
      </c>
      <c r="F11006" t="s">
        <v>2769</v>
      </c>
      <c r="G11006" t="s">
        <v>35909</v>
      </c>
      <c r="H11006" t="s">
        <v>35910</v>
      </c>
    </row>
    <row r="11007" spans="1:8">
      <c r="A11007" t="n">
        <v>11010</v>
      </c>
      <c r="B11007" t="s">
        <v>8</v>
      </c>
      <c r="C11007" s="1" t="n">
        <v>42050.96979166667</v>
      </c>
      <c r="D11007" t="s">
        <v>35911</v>
      </c>
      <c r="E11007" t="s">
        <v>25</v>
      </c>
      <c r="F11007" t="s">
        <v>33888</v>
      </c>
      <c r="G11007" t="s">
        <v>33889</v>
      </c>
      <c r="H11007" t="s">
        <v>35912</v>
      </c>
    </row>
    <row r="11008" spans="1:8">
      <c r="A11008" t="n">
        <v>11011</v>
      </c>
      <c r="B11008" t="s">
        <v>8</v>
      </c>
      <c r="C11008" s="1" t="n">
        <v>42392.00570601852</v>
      </c>
      <c r="D11008" t="s">
        <v>35913</v>
      </c>
      <c r="E11008" t="s">
        <v>43</v>
      </c>
      <c r="F11008" t="s">
        <v>35914</v>
      </c>
      <c r="G11008" t="s">
        <v>35915</v>
      </c>
      <c r="H11008" t="s">
        <v>35916</v>
      </c>
    </row>
    <row r="11009" spans="1:8">
      <c r="A11009" t="n">
        <v>11012</v>
      </c>
      <c r="B11009" t="s">
        <v>1</v>
      </c>
      <c r="C11009" s="1" t="n">
        <v>41760.77055555556</v>
      </c>
      <c r="D11009" t="s">
        <v>35917</v>
      </c>
      <c r="E11009" t="s">
        <v>6203</v>
      </c>
      <c r="F11009" t="s">
        <v>6784</v>
      </c>
      <c r="G11009" t="s">
        <v>10818</v>
      </c>
      <c r="H11009" t="s">
        <v>35918</v>
      </c>
    </row>
    <row r="11010" spans="1:8">
      <c r="A11010" t="n">
        <v>11013</v>
      </c>
      <c r="B11010" t="s">
        <v>1</v>
      </c>
      <c r="C11010" s="1" t="n">
        <v>42215.82482638889</v>
      </c>
      <c r="D11010" t="s">
        <v>35919</v>
      </c>
      <c r="E11010" t="s">
        <v>6747</v>
      </c>
      <c r="F11010" t="s">
        <v>6554</v>
      </c>
      <c r="G11010" t="s">
        <v>35920</v>
      </c>
      <c r="H11010" t="s">
        <v>35921</v>
      </c>
    </row>
    <row r="11011" spans="1:8">
      <c r="A11011" t="n">
        <v>11014</v>
      </c>
      <c r="B11011" t="s">
        <v>8</v>
      </c>
      <c r="C11011" s="1" t="n">
        <v>39455.63623842593</v>
      </c>
      <c r="D11011" t="s">
        <v>35922</v>
      </c>
      <c r="E11011" t="s">
        <v>1892</v>
      </c>
      <c r="F11011" t="s">
        <v>35923</v>
      </c>
      <c r="G11011" t="s">
        <v>35924</v>
      </c>
      <c r="H11011" t="s">
        <v>35925</v>
      </c>
    </row>
    <row r="11012" spans="1:8">
      <c r="A11012" t="n">
        <v>11015</v>
      </c>
      <c r="B11012" t="s">
        <v>1</v>
      </c>
      <c r="C11012" s="1" t="n">
        <v>42204.9019212963</v>
      </c>
      <c r="D11012" t="s">
        <v>35926</v>
      </c>
      <c r="E11012" t="s">
        <v>2099</v>
      </c>
      <c r="F11012" t="s">
        <v>25</v>
      </c>
      <c r="G11012" t="s">
        <v>35927</v>
      </c>
      <c r="H11012" t="s">
        <v>35928</v>
      </c>
    </row>
    <row r="11013" spans="1:8">
      <c r="A11013" t="n">
        <v>11016</v>
      </c>
      <c r="B11013" t="s">
        <v>8</v>
      </c>
      <c r="C11013" s="1" t="n">
        <v>42226.62546296296</v>
      </c>
      <c r="D11013" t="s">
        <v>35929</v>
      </c>
      <c r="E11013" t="s">
        <v>8509</v>
      </c>
      <c r="F11013" t="s">
        <v>27606</v>
      </c>
      <c r="G11013" t="s">
        <v>35930</v>
      </c>
      <c r="H11013" t="s">
        <v>35931</v>
      </c>
    </row>
    <row r="11014" spans="1:8">
      <c r="A11014" t="n">
        <v>11017</v>
      </c>
      <c r="B11014" t="s">
        <v>1</v>
      </c>
      <c r="C11014" s="1" t="n">
        <v>42428.99015046296</v>
      </c>
      <c r="D11014" t="s">
        <v>35932</v>
      </c>
      <c r="E11014" t="s">
        <v>33819</v>
      </c>
      <c r="F11014" t="s">
        <v>10350</v>
      </c>
      <c r="G11014" t="s">
        <v>35933</v>
      </c>
      <c r="H11014" t="s">
        <v>35934</v>
      </c>
    </row>
    <row r="11015" spans="1:8">
      <c r="A11015" t="n">
        <v>11018</v>
      </c>
      <c r="B11015" t="s">
        <v>1</v>
      </c>
      <c r="C11015" s="1" t="n">
        <v>42079.05649305556</v>
      </c>
      <c r="D11015" t="s">
        <v>35935</v>
      </c>
      <c r="E11015" t="s">
        <v>48</v>
      </c>
      <c r="F11015" t="s">
        <v>25</v>
      </c>
      <c r="G11015" t="s">
        <v>35936</v>
      </c>
      <c r="H11015" t="s">
        <v>35937</v>
      </c>
    </row>
    <row r="11016" spans="1:8">
      <c r="A11016" t="n">
        <v>11019</v>
      </c>
      <c r="B11016" t="s">
        <v>8</v>
      </c>
      <c r="C11016" s="1" t="n">
        <v>42091.95792824074</v>
      </c>
      <c r="D11016" t="s">
        <v>35938</v>
      </c>
      <c r="E11016" t="s">
        <v>15563</v>
      </c>
      <c r="F11016" t="s">
        <v>48</v>
      </c>
      <c r="G11016" t="s">
        <v>35939</v>
      </c>
      <c r="H11016" t="s">
        <v>35940</v>
      </c>
    </row>
    <row r="11017" spans="1:8">
      <c r="A11017" t="n">
        <v>11020</v>
      </c>
      <c r="B11017" t="s">
        <v>8</v>
      </c>
      <c r="C11017" s="1" t="n">
        <v>42064.7852662037</v>
      </c>
      <c r="D11017" t="s">
        <v>35941</v>
      </c>
      <c r="E11017" t="s">
        <v>25</v>
      </c>
      <c r="F11017" t="s">
        <v>2099</v>
      </c>
      <c r="G11017" t="s">
        <v>23260</v>
      </c>
      <c r="H11017" t="s">
        <v>35942</v>
      </c>
    </row>
    <row r="11018" spans="1:8">
      <c r="A11018" t="n">
        <v>11021</v>
      </c>
      <c r="B11018" t="s">
        <v>8</v>
      </c>
      <c r="C11018" s="1" t="n">
        <v>42033.7074537037</v>
      </c>
      <c r="D11018" t="s">
        <v>35943</v>
      </c>
      <c r="E11018" t="s">
        <v>12177</v>
      </c>
      <c r="F11018" t="s">
        <v>6700</v>
      </c>
      <c r="G11018" t="s">
        <v>35944</v>
      </c>
      <c r="H11018" t="s">
        <v>35945</v>
      </c>
    </row>
    <row r="11019" spans="1:8">
      <c r="A11019" t="n">
        <v>11022</v>
      </c>
      <c r="B11019" t="s">
        <v>1</v>
      </c>
      <c r="C11019" s="1" t="n">
        <v>42114.7694212963</v>
      </c>
      <c r="D11019" t="s">
        <v>35946</v>
      </c>
      <c r="E11019" t="s">
        <v>2099</v>
      </c>
      <c r="F11019" t="s">
        <v>3635</v>
      </c>
      <c r="G11019" t="s">
        <v>35947</v>
      </c>
      <c r="H11019" t="s">
        <v>35948</v>
      </c>
    </row>
    <row r="11020" spans="1:8">
      <c r="A11020" t="n">
        <v>11023</v>
      </c>
      <c r="B11020" t="s">
        <v>1</v>
      </c>
      <c r="C11020" s="1" t="n">
        <v>42186.66612268519</v>
      </c>
      <c r="D11020" t="s">
        <v>35949</v>
      </c>
      <c r="E11020" t="s">
        <v>7230</v>
      </c>
      <c r="F11020" t="s">
        <v>145</v>
      </c>
      <c r="G11020" t="s">
        <v>35950</v>
      </c>
      <c r="H11020" t="s">
        <v>35951</v>
      </c>
    </row>
    <row r="11021" spans="1:8">
      <c r="A11021" t="n">
        <v>11024</v>
      </c>
      <c r="B11021" t="s">
        <v>8</v>
      </c>
      <c r="C11021" s="1" t="n">
        <v>42380.06489583333</v>
      </c>
      <c r="D11021" t="s">
        <v>35952</v>
      </c>
      <c r="E11021" t="s">
        <v>25</v>
      </c>
      <c r="F11021" t="s">
        <v>26163</v>
      </c>
      <c r="G11021" t="s">
        <v>27461</v>
      </c>
      <c r="H11021" t="s">
        <v>35953</v>
      </c>
    </row>
    <row r="11022" spans="1:8">
      <c r="A11022" t="n">
        <v>11025</v>
      </c>
      <c r="B11022" t="s">
        <v>8</v>
      </c>
      <c r="C11022" s="1" t="n">
        <v>41885.21234953704</v>
      </c>
      <c r="D11022" t="s">
        <v>35954</v>
      </c>
      <c r="E11022" t="s">
        <v>35955</v>
      </c>
      <c r="F11022" t="s">
        <v>52</v>
      </c>
      <c r="G11022" t="s">
        <v>35956</v>
      </c>
      <c r="H11022" t="s">
        <v>35957</v>
      </c>
    </row>
    <row r="11023" spans="1:8">
      <c r="A11023" t="n">
        <v>11026</v>
      </c>
      <c r="B11023" t="s">
        <v>1</v>
      </c>
      <c r="C11023" s="1" t="n">
        <v>42449.11697916667</v>
      </c>
      <c r="D11023" t="s">
        <v>35958</v>
      </c>
      <c r="E11023" t="s">
        <v>7254</v>
      </c>
      <c r="F11023" t="s">
        <v>35959</v>
      </c>
      <c r="G11023" t="s">
        <v>7832</v>
      </c>
      <c r="H11023" t="s">
        <v>35960</v>
      </c>
    </row>
    <row r="11024" spans="1:8">
      <c r="A11024" t="n">
        <v>11027</v>
      </c>
      <c r="B11024" t="s">
        <v>8</v>
      </c>
      <c r="C11024" s="1" t="n">
        <v>41876.63123842593</v>
      </c>
      <c r="D11024" t="s">
        <v>35961</v>
      </c>
      <c r="E11024" t="s">
        <v>4899</v>
      </c>
      <c r="F11024" t="s">
        <v>52</v>
      </c>
      <c r="G11024" t="s">
        <v>35962</v>
      </c>
      <c r="H11024" t="s">
        <v>35963</v>
      </c>
    </row>
    <row r="11025" spans="1:8">
      <c r="A11025" t="n">
        <v>11028</v>
      </c>
      <c r="B11025" t="s">
        <v>8</v>
      </c>
      <c r="C11025" s="1" t="n">
        <v>41877.91915509259</v>
      </c>
      <c r="D11025" t="s">
        <v>35964</v>
      </c>
      <c r="E11025" t="s">
        <v>27873</v>
      </c>
      <c r="F11025" t="s">
        <v>52</v>
      </c>
      <c r="G11025">
        <f>?utf-8?B?RG9u4oCZdCBsZXQgSWxsaW5vaXMgYmUgbmV4dA==?=</f>
        <v/>
      </c>
      <c r="H11025" t="s">
        <v>35965</v>
      </c>
    </row>
    <row r="11026" spans="1:8">
      <c r="A11026" t="n">
        <v>11029</v>
      </c>
      <c r="B11026" t="s">
        <v>8</v>
      </c>
      <c r="C11026" s="1" t="n">
        <v>42065.94833333333</v>
      </c>
      <c r="D11026" t="s">
        <v>35966</v>
      </c>
      <c r="E11026" t="s">
        <v>9902</v>
      </c>
      <c r="F11026" t="s">
        <v>25</v>
      </c>
      <c r="G11026" t="s">
        <v>35967</v>
      </c>
      <c r="H11026" t="s">
        <v>35968</v>
      </c>
    </row>
    <row r="11027" spans="1:8">
      <c r="A11027" t="n">
        <v>11030</v>
      </c>
      <c r="B11027" t="s">
        <v>8</v>
      </c>
      <c r="C11027" s="1" t="n">
        <v>42195.74445601852</v>
      </c>
      <c r="D11027" t="s">
        <v>35969</v>
      </c>
      <c r="E11027" t="s">
        <v>1238</v>
      </c>
      <c r="F11027" t="s">
        <v>35970</v>
      </c>
      <c r="G11027" t="s">
        <v>35971</v>
      </c>
      <c r="H11027" t="s">
        <v>35972</v>
      </c>
    </row>
    <row r="11028" spans="1:8">
      <c r="A11028" t="n">
        <v>11031</v>
      </c>
      <c r="B11028" t="s">
        <v>8</v>
      </c>
      <c r="C11028" s="1" t="n">
        <v>42201.51581018518</v>
      </c>
      <c r="D11028" t="s">
        <v>35973</v>
      </c>
      <c r="E11028" t="s">
        <v>25</v>
      </c>
      <c r="F11028" t="s">
        <v>145</v>
      </c>
      <c r="G11028" t="s">
        <v>29592</v>
      </c>
      <c r="H11028" t="s">
        <v>35974</v>
      </c>
    </row>
    <row r="11029" spans="1:8">
      <c r="A11029" t="n">
        <v>11032</v>
      </c>
      <c r="B11029" t="s">
        <v>8</v>
      </c>
      <c r="C11029" s="1" t="n">
        <v>41701.92324074074</v>
      </c>
      <c r="D11029" t="s">
        <v>35975</v>
      </c>
      <c r="E11029" t="s">
        <v>11114</v>
      </c>
      <c r="F11029" t="s">
        <v>25</v>
      </c>
      <c r="G11029" t="s">
        <v>35976</v>
      </c>
      <c r="H11029" t="s">
        <v>35977</v>
      </c>
    </row>
    <row r="11030" spans="1:8">
      <c r="A11030" t="n">
        <v>11033</v>
      </c>
      <c r="B11030" t="s">
        <v>8</v>
      </c>
      <c r="C11030" s="1" t="n">
        <v>40259.42902777778</v>
      </c>
      <c r="D11030" t="s">
        <v>35978</v>
      </c>
      <c r="E11030" t="s">
        <v>10574</v>
      </c>
      <c r="F11030" t="s">
        <v>20</v>
      </c>
      <c r="G11030" t="s">
        <v>35979</v>
      </c>
      <c r="H11030" t="s">
        <v>35980</v>
      </c>
    </row>
    <row r="11031" spans="1:8">
      <c r="A11031" t="n">
        <v>11034</v>
      </c>
      <c r="B11031" t="s">
        <v>8</v>
      </c>
      <c r="C11031" s="1" t="n">
        <v>41999.6319212963</v>
      </c>
      <c r="D11031" t="s">
        <v>35981</v>
      </c>
      <c r="E11031" t="s">
        <v>4455</v>
      </c>
      <c r="F11031" t="s">
        <v>6203</v>
      </c>
      <c r="G11031" t="s">
        <v>35436</v>
      </c>
      <c r="H11031" t="s">
        <v>35982</v>
      </c>
    </row>
    <row r="11032" spans="1:8">
      <c r="A11032" t="n">
        <v>11035</v>
      </c>
      <c r="B11032" t="s">
        <v>1</v>
      </c>
      <c r="C11032" s="1" t="n">
        <v>42357.07892361111</v>
      </c>
      <c r="D11032" t="s">
        <v>35983</v>
      </c>
      <c r="E11032" t="s">
        <v>11536</v>
      </c>
      <c r="F11032" t="s">
        <v>35984</v>
      </c>
      <c r="G11032" t="s">
        <v>35985</v>
      </c>
      <c r="H11032" t="s">
        <v>35986</v>
      </c>
    </row>
    <row r="11033" spans="1:8">
      <c r="A11033" t="n">
        <v>11036</v>
      </c>
      <c r="B11033" t="s">
        <v>1</v>
      </c>
      <c r="C11033" s="1" t="n">
        <v>41564.78230324074</v>
      </c>
      <c r="D11033" t="s">
        <v>35987</v>
      </c>
      <c r="E11033" t="s">
        <v>11389</v>
      </c>
      <c r="F11033" t="s">
        <v>56</v>
      </c>
      <c r="G11033" t="s">
        <v>35988</v>
      </c>
      <c r="H11033" t="s">
        <v>35989</v>
      </c>
    </row>
    <row r="11034" spans="1:8">
      <c r="A11034" t="n">
        <v>11037</v>
      </c>
      <c r="B11034" t="s">
        <v>8</v>
      </c>
      <c r="C11034" s="1" t="n">
        <v>42139.66482638889</v>
      </c>
      <c r="D11034" t="s">
        <v>35990</v>
      </c>
      <c r="E11034" t="s">
        <v>35991</v>
      </c>
      <c r="F11034" t="s">
        <v>6619</v>
      </c>
      <c r="G11034" t="s">
        <v>35992</v>
      </c>
      <c r="H11034" t="s">
        <v>35993</v>
      </c>
    </row>
    <row r="11035" spans="1:8">
      <c r="A11035" t="n">
        <v>11038</v>
      </c>
      <c r="B11035" t="s">
        <v>1</v>
      </c>
      <c r="C11035" s="1" t="n">
        <v>42339.86469907407</v>
      </c>
      <c r="D11035" t="s">
        <v>35994</v>
      </c>
      <c r="E11035" t="s">
        <v>24</v>
      </c>
      <c r="F11035" t="s">
        <v>25</v>
      </c>
      <c r="G11035" t="s">
        <v>35995</v>
      </c>
      <c r="H11035" t="s">
        <v>35996</v>
      </c>
    </row>
    <row r="11036" spans="1:8">
      <c r="A11036" t="n">
        <v>11039</v>
      </c>
      <c r="B11036" t="s">
        <v>8</v>
      </c>
      <c r="C11036" s="1" t="n">
        <v>42131.79215277778</v>
      </c>
      <c r="D11036" t="s">
        <v>35997</v>
      </c>
      <c r="E11036" t="s">
        <v>24</v>
      </c>
      <c r="F11036" t="s">
        <v>35998</v>
      </c>
      <c r="G11036" t="s">
        <v>35999</v>
      </c>
      <c r="H11036" t="s">
        <v>36000</v>
      </c>
    </row>
    <row r="11037" spans="1:8">
      <c r="A11037" t="n">
        <v>11040</v>
      </c>
      <c r="B11037" t="s">
        <v>8</v>
      </c>
      <c r="C11037" s="1" t="n">
        <v>40184.64707175926</v>
      </c>
      <c r="D11037" t="s">
        <v>36001</v>
      </c>
      <c r="E11037" t="s">
        <v>25487</v>
      </c>
      <c r="F11037" t="s">
        <v>56</v>
      </c>
      <c r="G11037">
        <f>?Cp1252?Q?50%_off_=96_Three_Days_Left!?=</f>
        <v/>
      </c>
      <c r="H11037" t="s">
        <v>36002</v>
      </c>
    </row>
    <row r="11038" spans="1:8">
      <c r="A11038" t="n">
        <v>11041</v>
      </c>
      <c r="B11038" t="s">
        <v>8</v>
      </c>
      <c r="C11038" s="1" t="n">
        <v>42312.7624074074</v>
      </c>
      <c r="D11038" t="s">
        <v>36003</v>
      </c>
      <c r="E11038" t="s">
        <v>319</v>
      </c>
      <c r="F11038" t="s">
        <v>25</v>
      </c>
      <c r="G11038" t="s">
        <v>36004</v>
      </c>
      <c r="H11038" t="s">
        <v>36005</v>
      </c>
    </row>
    <row r="11039" spans="1:8">
      <c r="A11039" t="n">
        <v>11042</v>
      </c>
      <c r="B11039" t="s">
        <v>8</v>
      </c>
      <c r="C11039" s="1" t="n">
        <v>40857.6218287037</v>
      </c>
      <c r="D11039" t="s">
        <v>36006</v>
      </c>
      <c r="E11039" t="s">
        <v>25</v>
      </c>
      <c r="F11039" t="s">
        <v>9413</v>
      </c>
      <c r="G11039" t="s">
        <v>13104</v>
      </c>
      <c r="H11039" t="s">
        <v>36007</v>
      </c>
    </row>
    <row r="11040" spans="1:8">
      <c r="A11040" t="n">
        <v>11043</v>
      </c>
      <c r="B11040" t="s">
        <v>8</v>
      </c>
      <c r="C11040" s="1" t="n">
        <v>42247.02194444444</v>
      </c>
      <c r="D11040" t="s">
        <v>36008</v>
      </c>
      <c r="E11040" t="s">
        <v>25</v>
      </c>
      <c r="F11040" t="s">
        <v>36009</v>
      </c>
      <c r="G11040" t="s">
        <v>36010</v>
      </c>
      <c r="H11040" t="s">
        <v>36011</v>
      </c>
    </row>
    <row r="11041" spans="1:8">
      <c r="A11041" t="n">
        <v>11044</v>
      </c>
      <c r="B11041" t="s">
        <v>8</v>
      </c>
      <c r="C11041" s="1" t="n">
        <v>39752.02895833334</v>
      </c>
      <c r="D11041" t="s">
        <v>36012</v>
      </c>
      <c r="E11041" t="s">
        <v>3355</v>
      </c>
      <c r="F11041" t="s">
        <v>17538</v>
      </c>
      <c r="G11041" t="s">
        <v>36013</v>
      </c>
      <c r="H11041" t="s">
        <v>36014</v>
      </c>
    </row>
    <row r="11042" spans="1:8">
      <c r="A11042" t="n">
        <v>11045</v>
      </c>
      <c r="B11042" t="s">
        <v>8</v>
      </c>
      <c r="C11042" s="1" t="n">
        <v>42096.84199074074</v>
      </c>
      <c r="D11042" t="s">
        <v>36015</v>
      </c>
      <c r="E11042" t="s">
        <v>331</v>
      </c>
      <c r="F11042" t="s">
        <v>25</v>
      </c>
      <c r="G11042" t="s">
        <v>22950</v>
      </c>
      <c r="H11042" t="s">
        <v>36016</v>
      </c>
    </row>
    <row r="11043" spans="1:8">
      <c r="A11043" t="n">
        <v>11046</v>
      </c>
      <c r="B11043" t="s">
        <v>1</v>
      </c>
      <c r="C11043" s="1" t="n">
        <v>42172.11375</v>
      </c>
      <c r="D11043" t="s">
        <v>36017</v>
      </c>
      <c r="E11043" t="s">
        <v>1731</v>
      </c>
      <c r="F11043" t="s">
        <v>9633</v>
      </c>
      <c r="G11043" t="s">
        <v>11996</v>
      </c>
      <c r="H11043" t="s">
        <v>36018</v>
      </c>
    </row>
    <row r="11044" spans="1:8">
      <c r="A11044" t="n">
        <v>11047</v>
      </c>
      <c r="B11044" t="s">
        <v>1</v>
      </c>
      <c r="C11044" s="1" t="n">
        <v>42268.93848379629</v>
      </c>
      <c r="D11044" t="s">
        <v>36019</v>
      </c>
      <c r="E11044" t="s">
        <v>39</v>
      </c>
      <c r="G11044" t="s">
        <v>36020</v>
      </c>
      <c r="H11044" t="s">
        <v>36021</v>
      </c>
    </row>
    <row r="11045" spans="1:8">
      <c r="A11045" t="n">
        <v>11048</v>
      </c>
      <c r="B11045" t="s">
        <v>8</v>
      </c>
      <c r="C11045" s="1" t="n">
        <v>42305.93724537037</v>
      </c>
      <c r="D11045" t="s">
        <v>36022</v>
      </c>
      <c r="E11045" t="s">
        <v>24</v>
      </c>
      <c r="F11045" t="s">
        <v>25</v>
      </c>
      <c r="G11045" t="s">
        <v>36023</v>
      </c>
      <c r="H11045" t="s">
        <v>36024</v>
      </c>
    </row>
    <row r="11046" spans="1:8">
      <c r="A11046" t="n">
        <v>11049</v>
      </c>
      <c r="B11046" t="s">
        <v>8</v>
      </c>
      <c r="C11046" s="1" t="n">
        <v>40884.7610300926</v>
      </c>
      <c r="D11046" t="s">
        <v>36025</v>
      </c>
      <c r="E11046" t="s">
        <v>484</v>
      </c>
      <c r="F11046" t="s">
        <v>36026</v>
      </c>
      <c r="G11046" t="s"/>
      <c r="H11046" t="s">
        <v>36027</v>
      </c>
    </row>
    <row r="11047" spans="1:8">
      <c r="A11047" t="n">
        <v>11050</v>
      </c>
      <c r="B11047" t="s">
        <v>8</v>
      </c>
      <c r="C11047" s="1" t="n">
        <v>42260.52153935185</v>
      </c>
      <c r="D11047" t="s">
        <v>36028</v>
      </c>
      <c r="E11047" t="s">
        <v>8743</v>
      </c>
      <c r="F11047" t="s">
        <v>56</v>
      </c>
      <c r="G11047" t="s">
        <v>36029</v>
      </c>
      <c r="H11047" t="s">
        <v>36030</v>
      </c>
    </row>
    <row r="11048" spans="1:8">
      <c r="A11048" t="n">
        <v>11051</v>
      </c>
      <c r="B11048" t="s">
        <v>1</v>
      </c>
      <c r="C11048" s="1" t="n">
        <v>41900.18005787037</v>
      </c>
      <c r="D11048" t="s">
        <v>36031</v>
      </c>
      <c r="E11048" t="s">
        <v>6547</v>
      </c>
      <c r="F11048" t="s">
        <v>6654</v>
      </c>
      <c r="G11048" t="s">
        <v>36032</v>
      </c>
      <c r="H11048" t="s">
        <v>36033</v>
      </c>
    </row>
    <row r="11049" spans="1:8">
      <c r="A11049" t="n">
        <v>11052</v>
      </c>
      <c r="B11049" t="s">
        <v>8</v>
      </c>
      <c r="C11049" s="1" t="n">
        <v>42123.08168981481</v>
      </c>
      <c r="D11049" t="s">
        <v>36034</v>
      </c>
      <c r="E11049" t="s">
        <v>25</v>
      </c>
      <c r="F11049" t="s">
        <v>24</v>
      </c>
      <c r="G11049" t="s">
        <v>36035</v>
      </c>
      <c r="H11049" t="s">
        <v>36036</v>
      </c>
    </row>
    <row r="11050" spans="1:8">
      <c r="A11050" t="n">
        <v>11053</v>
      </c>
      <c r="B11050" t="s">
        <v>8</v>
      </c>
      <c r="C11050" s="1" t="n">
        <v>39680.65045138889</v>
      </c>
      <c r="D11050" t="s">
        <v>36037</v>
      </c>
      <c r="E11050" t="s">
        <v>9487</v>
      </c>
      <c r="F11050" t="s">
        <v>56</v>
      </c>
      <c r="G11050" t="s">
        <v>36038</v>
      </c>
      <c r="H11050" t="s">
        <v>36039</v>
      </c>
    </row>
    <row r="11051" spans="1:8">
      <c r="A11051" t="n">
        <v>11054</v>
      </c>
      <c r="B11051" t="s">
        <v>8</v>
      </c>
      <c r="C11051" s="1" t="n">
        <v>42051.04353009259</v>
      </c>
      <c r="D11051" t="s">
        <v>36040</v>
      </c>
      <c r="E11051" t="s">
        <v>13888</v>
      </c>
      <c r="F11051" t="s">
        <v>1507</v>
      </c>
      <c r="G11051" t="s">
        <v>36041</v>
      </c>
      <c r="H11051" t="s">
        <v>36042</v>
      </c>
    </row>
    <row r="11052" spans="1:8">
      <c r="A11052" t="n">
        <v>11055</v>
      </c>
      <c r="B11052" t="s">
        <v>8</v>
      </c>
      <c r="C11052" s="1" t="n">
        <v>40861.89855324074</v>
      </c>
      <c r="D11052" t="s">
        <v>36043</v>
      </c>
      <c r="E11052" t="s">
        <v>7726</v>
      </c>
      <c r="F11052" t="s">
        <v>1264</v>
      </c>
      <c r="G11052" t="s">
        <v>36044</v>
      </c>
      <c r="H11052" t="s">
        <v>36045</v>
      </c>
    </row>
    <row r="11053" spans="1:8">
      <c r="A11053" t="n">
        <v>11056</v>
      </c>
      <c r="B11053" t="s">
        <v>8</v>
      </c>
      <c r="C11053" s="1" t="n">
        <v>39419.73310185185</v>
      </c>
      <c r="D11053" t="s">
        <v>36046</v>
      </c>
      <c r="E11053" t="s">
        <v>8025</v>
      </c>
      <c r="F11053" t="s">
        <v>376</v>
      </c>
      <c r="G11053" t="s">
        <v>36047</v>
      </c>
      <c r="H11053" t="s">
        <v>36048</v>
      </c>
    </row>
    <row r="11054" spans="1:8">
      <c r="A11054" t="n">
        <v>11057</v>
      </c>
      <c r="B11054" t="s">
        <v>1</v>
      </c>
      <c r="C11054" s="1" t="n">
        <v>42318.73245370371</v>
      </c>
      <c r="D11054" t="s">
        <v>36049</v>
      </c>
      <c r="E11054" t="s">
        <v>6554</v>
      </c>
      <c r="F11054" t="s">
        <v>10766</v>
      </c>
      <c r="G11054" t="s">
        <v>36050</v>
      </c>
      <c r="H11054" t="s">
        <v>36051</v>
      </c>
    </row>
    <row r="11055" spans="1:8">
      <c r="A11055" t="n">
        <v>11058</v>
      </c>
      <c r="B11055" t="s">
        <v>1</v>
      </c>
      <c r="C11055" s="1" t="n">
        <v>42397.87635416666</v>
      </c>
      <c r="D11055" t="s">
        <v>36052</v>
      </c>
      <c r="E11055" t="s">
        <v>8462</v>
      </c>
      <c r="F11055" t="s">
        <v>25</v>
      </c>
      <c r="G11055">
        <f>?UTF-8?Q?How_Bernie_Sanders=E2=80=99_Campaign_=E2=80=98Disappointed_And_O?=
	=?UTF-8?Q?ffended=E2=80=99_Nevada=E2=80=99s_Most_Powerful_Union?=</f>
        <v/>
      </c>
      <c r="H11055" t="s">
        <v>36053</v>
      </c>
    </row>
    <row r="11056" spans="1:8">
      <c r="A11056" t="n">
        <v>11059</v>
      </c>
      <c r="B11056" t="s">
        <v>8</v>
      </c>
      <c r="C11056" s="1" t="n">
        <v>39697.91703703703</v>
      </c>
      <c r="D11056" t="s">
        <v>36054</v>
      </c>
      <c r="E11056" t="s">
        <v>3045</v>
      </c>
      <c r="F11056" t="s">
        <v>376</v>
      </c>
      <c r="G11056" t="s">
        <v>36055</v>
      </c>
      <c r="H11056" t="s">
        <v>36056</v>
      </c>
    </row>
    <row r="11057" spans="1:8">
      <c r="A11057" t="n">
        <v>11060</v>
      </c>
      <c r="B11057" t="s">
        <v>8</v>
      </c>
      <c r="C11057" s="1" t="n">
        <v>40241.6328125</v>
      </c>
      <c r="D11057" t="s">
        <v>36057</v>
      </c>
      <c r="E11057" t="s">
        <v>10929</v>
      </c>
      <c r="F11057" t="s">
        <v>56</v>
      </c>
      <c r="G11057" t="s">
        <v>36058</v>
      </c>
      <c r="H11057" t="s">
        <v>36059</v>
      </c>
    </row>
    <row r="11058" spans="1:8">
      <c r="A11058" t="n">
        <v>11061</v>
      </c>
      <c r="B11058" t="s">
        <v>1</v>
      </c>
      <c r="C11058" s="1" t="n">
        <v>42273.87711805556</v>
      </c>
      <c r="D11058" t="s">
        <v>36060</v>
      </c>
      <c r="E11058" t="s">
        <v>24</v>
      </c>
      <c r="F11058" t="s">
        <v>25</v>
      </c>
      <c r="G11058" t="s">
        <v>36061</v>
      </c>
      <c r="H11058" t="s">
        <v>36062</v>
      </c>
    </row>
    <row r="11059" spans="1:8">
      <c r="A11059" t="n">
        <v>11062</v>
      </c>
      <c r="B11059" t="s">
        <v>8</v>
      </c>
      <c r="C11059" s="1" t="n">
        <v>41999.71303240741</v>
      </c>
      <c r="D11059" t="s">
        <v>36063</v>
      </c>
      <c r="E11059" t="s">
        <v>1636</v>
      </c>
      <c r="F11059" t="s">
        <v>52</v>
      </c>
      <c r="G11059" t="s">
        <v>36064</v>
      </c>
      <c r="H11059" t="s">
        <v>36065</v>
      </c>
    </row>
    <row r="11060" spans="1:8">
      <c r="A11060" t="n">
        <v>11063</v>
      </c>
      <c r="B11060" t="s">
        <v>8</v>
      </c>
      <c r="C11060" s="1" t="n">
        <v>40914.95881944444</v>
      </c>
      <c r="D11060" t="s">
        <v>36066</v>
      </c>
      <c r="E11060" t="s">
        <v>9413</v>
      </c>
      <c r="F11060" t="s">
        <v>36067</v>
      </c>
      <c r="G11060" t="s">
        <v>36068</v>
      </c>
      <c r="H11060" t="s">
        <v>36069</v>
      </c>
    </row>
    <row r="11061" spans="1:8">
      <c r="A11061" t="n">
        <v>11064</v>
      </c>
      <c r="B11061" t="s">
        <v>8</v>
      </c>
      <c r="C11061" s="1" t="n">
        <v>42374.81474537037</v>
      </c>
      <c r="D11061" t="s">
        <v>36070</v>
      </c>
      <c r="E11061" t="s">
        <v>25</v>
      </c>
      <c r="F11061" t="s">
        <v>10119</v>
      </c>
      <c r="G11061" t="s">
        <v>36071</v>
      </c>
      <c r="H11061" t="s">
        <v>36072</v>
      </c>
    </row>
    <row r="11062" spans="1:8">
      <c r="A11062" t="n">
        <v>11065</v>
      </c>
      <c r="B11062" t="s">
        <v>8</v>
      </c>
      <c r="C11062" s="1" t="n">
        <v>39821.96618055556</v>
      </c>
      <c r="D11062" t="s">
        <v>36073</v>
      </c>
      <c r="E11062" t="s">
        <v>28873</v>
      </c>
      <c r="F11062" t="s">
        <v>56</v>
      </c>
      <c r="G11062" t="s">
        <v>36074</v>
      </c>
      <c r="H11062" t="s">
        <v>36075</v>
      </c>
    </row>
    <row r="11063" spans="1:8">
      <c r="A11063" t="n">
        <v>11066</v>
      </c>
      <c r="B11063" t="s">
        <v>8</v>
      </c>
      <c r="C11063" s="1" t="n">
        <v>42220.9608912037</v>
      </c>
      <c r="D11063" t="s">
        <v>36076</v>
      </c>
      <c r="E11063" t="s">
        <v>36077</v>
      </c>
      <c r="F11063" t="s">
        <v>387</v>
      </c>
      <c r="G11063" t="s">
        <v>36078</v>
      </c>
      <c r="H11063" t="s">
        <v>36079</v>
      </c>
    </row>
    <row r="11064" spans="1:8">
      <c r="A11064" t="n">
        <v>11067</v>
      </c>
      <c r="B11064" t="s">
        <v>8</v>
      </c>
      <c r="C11064" s="1" t="n">
        <v>42069.73825231481</v>
      </c>
      <c r="D11064" t="s">
        <v>36080</v>
      </c>
      <c r="E11064" t="s">
        <v>9902</v>
      </c>
      <c r="F11064" t="s">
        <v>25</v>
      </c>
      <c r="G11064" t="s">
        <v>36081</v>
      </c>
      <c r="H11064" t="s">
        <v>36082</v>
      </c>
    </row>
    <row r="11065" spans="1:8">
      <c r="A11065" t="n">
        <v>11068</v>
      </c>
      <c r="B11065" t="s">
        <v>1</v>
      </c>
      <c r="C11065" s="1" t="n">
        <v>42421.09931712963</v>
      </c>
      <c r="D11065" t="s">
        <v>36083</v>
      </c>
      <c r="E11065" t="s">
        <v>348</v>
      </c>
      <c r="F11065" t="s">
        <v>36084</v>
      </c>
      <c r="G11065" t="s"/>
      <c r="H11065" t="s">
        <v>36085</v>
      </c>
    </row>
    <row r="11066" spans="1:8">
      <c r="A11066" t="n">
        <v>11069</v>
      </c>
      <c r="B11066" t="s">
        <v>8</v>
      </c>
      <c r="C11066" s="1" t="n">
        <v>42394.1437962963</v>
      </c>
      <c r="D11066" t="s">
        <v>36086</v>
      </c>
      <c r="E11066" t="s">
        <v>25</v>
      </c>
      <c r="F11066" t="s">
        <v>29971</v>
      </c>
      <c r="G11066" t="s">
        <v>36087</v>
      </c>
      <c r="H11066" t="s">
        <v>36088</v>
      </c>
    </row>
    <row r="11067" spans="1:8">
      <c r="A11067" t="n">
        <v>11070</v>
      </c>
      <c r="B11067" t="s">
        <v>8</v>
      </c>
      <c r="C11067" s="1" t="n">
        <v>42102.93848379629</v>
      </c>
      <c r="D11067" t="s">
        <v>36089</v>
      </c>
      <c r="E11067" t="s">
        <v>25</v>
      </c>
      <c r="F11067" t="s">
        <v>8971</v>
      </c>
      <c r="G11067" t="s">
        <v>5888</v>
      </c>
      <c r="H11067" t="s">
        <v>36090</v>
      </c>
    </row>
    <row r="11068" spans="1:8">
      <c r="A11068" t="n">
        <v>11071</v>
      </c>
      <c r="B11068" t="s">
        <v>1</v>
      </c>
      <c r="C11068" s="1" t="n">
        <v>41778.39993055556</v>
      </c>
      <c r="D11068" t="s">
        <v>36091</v>
      </c>
      <c r="E11068" t="s">
        <v>6547</v>
      </c>
      <c r="F11068" t="s">
        <v>6654</v>
      </c>
      <c r="G11068" t="s">
        <v>36092</v>
      </c>
      <c r="H11068" t="s">
        <v>36093</v>
      </c>
    </row>
    <row r="11069" spans="1:8">
      <c r="A11069" t="n">
        <v>11072</v>
      </c>
      <c r="B11069" t="s">
        <v>8</v>
      </c>
      <c r="C11069" s="1" t="n">
        <v>42365.62792824074</v>
      </c>
      <c r="D11069" t="s">
        <v>36094</v>
      </c>
      <c r="E11069" t="s">
        <v>7119</v>
      </c>
      <c r="F11069" t="s">
        <v>56</v>
      </c>
      <c r="G11069" t="s">
        <v>36095</v>
      </c>
      <c r="H11069" t="s">
        <v>36096</v>
      </c>
    </row>
    <row r="11070" spans="1:8">
      <c r="A11070" t="n">
        <v>11073</v>
      </c>
      <c r="B11070" t="s">
        <v>8</v>
      </c>
      <c r="C11070" s="1" t="n">
        <v>42361.81699074074</v>
      </c>
      <c r="D11070" t="s">
        <v>36097</v>
      </c>
      <c r="E11070" t="s">
        <v>36098</v>
      </c>
      <c r="F11070" t="s">
        <v>36098</v>
      </c>
      <c r="G11070" t="s">
        <v>36099</v>
      </c>
      <c r="H11070" t="s">
        <v>36100</v>
      </c>
    </row>
    <row r="11071" spans="1:8">
      <c r="A11071" t="n">
        <v>11074</v>
      </c>
      <c r="B11071" t="s">
        <v>8</v>
      </c>
      <c r="C11071" s="1" t="n">
        <v>42049.99236111111</v>
      </c>
      <c r="D11071" t="s">
        <v>36101</v>
      </c>
      <c r="E11071" t="s">
        <v>6629</v>
      </c>
      <c r="F11071" t="s">
        <v>36102</v>
      </c>
      <c r="G11071" t="s">
        <v>36103</v>
      </c>
      <c r="H11071" t="s">
        <v>36104</v>
      </c>
    </row>
    <row r="11072" spans="1:8">
      <c r="A11072" t="n">
        <v>11075</v>
      </c>
      <c r="B11072" t="s">
        <v>8</v>
      </c>
      <c r="C11072" s="1" t="n">
        <v>41921.5</v>
      </c>
      <c r="D11072" t="s">
        <v>36105</v>
      </c>
      <c r="E11072" t="s">
        <v>9021</v>
      </c>
      <c r="F11072" t="s">
        <v>9022</v>
      </c>
      <c r="G11072" t="s">
        <v>36106</v>
      </c>
      <c r="H11072" t="s">
        <v>36107</v>
      </c>
    </row>
    <row r="11073" spans="1:8">
      <c r="A11073" t="n">
        <v>11076</v>
      </c>
      <c r="B11073" t="s">
        <v>8</v>
      </c>
      <c r="C11073" s="1" t="n">
        <v>42105.63932870371</v>
      </c>
      <c r="D11073" t="s">
        <v>36108</v>
      </c>
      <c r="E11073" t="s">
        <v>25</v>
      </c>
      <c r="F11073" t="s">
        <v>2099</v>
      </c>
      <c r="G11073" t="s">
        <v>8895</v>
      </c>
      <c r="H11073" t="s">
        <v>36109</v>
      </c>
    </row>
    <row r="11074" spans="1:8">
      <c r="A11074" t="n">
        <v>11077</v>
      </c>
      <c r="B11074" t="s">
        <v>8</v>
      </c>
      <c r="C11074" s="1" t="n">
        <v>42116.00597222222</v>
      </c>
      <c r="D11074" t="s">
        <v>36110</v>
      </c>
      <c r="E11074" t="s">
        <v>132</v>
      </c>
      <c r="F11074" t="s">
        <v>36111</v>
      </c>
      <c r="G11074" t="s">
        <v>36112</v>
      </c>
      <c r="H11074" t="s">
        <v>36113</v>
      </c>
    </row>
    <row r="11075" spans="1:8">
      <c r="A11075" t="n">
        <v>11078</v>
      </c>
      <c r="B11075" t="s">
        <v>8</v>
      </c>
      <c r="C11075" s="1" t="n">
        <v>41877.8693287037</v>
      </c>
      <c r="D11075" t="s">
        <v>36114</v>
      </c>
      <c r="E11075" t="s">
        <v>25</v>
      </c>
      <c r="F11075" t="s">
        <v>2099</v>
      </c>
      <c r="G11075" t="s">
        <v>29688</v>
      </c>
      <c r="H11075" t="s">
        <v>36115</v>
      </c>
    </row>
    <row r="11076" spans="1:8">
      <c r="A11076" t="n">
        <v>11079</v>
      </c>
      <c r="B11076" t="s">
        <v>8</v>
      </c>
      <c r="C11076" s="1" t="n">
        <v>42107.04353009259</v>
      </c>
      <c r="D11076" t="s">
        <v>36116</v>
      </c>
      <c r="E11076" t="s">
        <v>14455</v>
      </c>
      <c r="F11076" t="s">
        <v>25</v>
      </c>
      <c r="G11076" t="s">
        <v>19762</v>
      </c>
      <c r="H11076" t="s">
        <v>36117</v>
      </c>
    </row>
    <row r="11077" spans="1:8">
      <c r="A11077" t="n">
        <v>11080</v>
      </c>
      <c r="B11077" t="s">
        <v>8</v>
      </c>
      <c r="C11077" s="1" t="n">
        <v>41753.19155092593</v>
      </c>
      <c r="D11077" t="s">
        <v>36118</v>
      </c>
      <c r="E11077" t="s">
        <v>25</v>
      </c>
      <c r="F11077" t="s">
        <v>6729</v>
      </c>
      <c r="G11077" t="s">
        <v>33007</v>
      </c>
      <c r="H11077" t="s">
        <v>36119</v>
      </c>
    </row>
    <row r="11078" spans="1:8">
      <c r="A11078" t="n">
        <v>11081</v>
      </c>
      <c r="B11078" t="s">
        <v>8</v>
      </c>
      <c r="C11078" s="1" t="n">
        <v>42208.22067129629</v>
      </c>
      <c r="D11078" t="s">
        <v>36120</v>
      </c>
      <c r="E11078" t="s">
        <v>36121</v>
      </c>
      <c r="F11078" t="s">
        <v>25</v>
      </c>
      <c r="G11078" t="s">
        <v>7849</v>
      </c>
      <c r="H11078" t="s">
        <v>36122</v>
      </c>
    </row>
    <row r="11079" spans="1:8">
      <c r="A11079" t="n">
        <v>11082</v>
      </c>
      <c r="B11079" t="s">
        <v>8</v>
      </c>
      <c r="C11079" s="1" t="n">
        <v>42349.76582175926</v>
      </c>
      <c r="D11079" t="s">
        <v>36123</v>
      </c>
      <c r="E11079" t="s">
        <v>36124</v>
      </c>
      <c r="F11079" t="s">
        <v>25</v>
      </c>
      <c r="G11079" t="s">
        <v>36125</v>
      </c>
      <c r="H11079" t="s">
        <v>36126</v>
      </c>
    </row>
    <row r="11080" spans="1:8">
      <c r="A11080" t="n">
        <v>11083</v>
      </c>
      <c r="B11080" t="s">
        <v>8</v>
      </c>
      <c r="C11080" s="1" t="n">
        <v>39796.15934027778</v>
      </c>
      <c r="D11080" t="s">
        <v>36127</v>
      </c>
      <c r="E11080" t="s">
        <v>1721</v>
      </c>
      <c r="G11080">
        <f>?big5?B?pOmluyC0UKRztOek6770IH5+pWq3Tq9ztU0gpnCkSg==?=
	=?big5?B?tWW50g==?=</f>
        <v/>
      </c>
      <c r="H11080" t="s">
        <v>36128</v>
      </c>
    </row>
    <row r="11081" spans="1:8">
      <c r="A11081" t="n">
        <v>11084</v>
      </c>
      <c r="B11081" t="s">
        <v>8</v>
      </c>
      <c r="C11081" s="1" t="n">
        <v>42424.93236111111</v>
      </c>
      <c r="D11081" t="s">
        <v>36129</v>
      </c>
      <c r="E11081" t="s">
        <v>25</v>
      </c>
      <c r="F11081" t="s">
        <v>348</v>
      </c>
      <c r="G11081" t="s">
        <v>36130</v>
      </c>
      <c r="H11081" t="s">
        <v>36131</v>
      </c>
    </row>
    <row r="11082" spans="1:8">
      <c r="A11082" t="n">
        <v>11085</v>
      </c>
      <c r="B11082" t="s">
        <v>1</v>
      </c>
      <c r="C11082" s="1" t="n">
        <v>42247.10831018518</v>
      </c>
      <c r="D11082" t="s">
        <v>36132</v>
      </c>
      <c r="E11082" t="s">
        <v>7608</v>
      </c>
      <c r="F11082" t="s">
        <v>30</v>
      </c>
      <c r="G11082" t="s">
        <v>30346</v>
      </c>
      <c r="H11082" t="s">
        <v>36133</v>
      </c>
    </row>
    <row r="11083" spans="1:8">
      <c r="A11083" t="n">
        <v>11086</v>
      </c>
      <c r="B11083" t="s">
        <v>8</v>
      </c>
      <c r="C11083" s="1" t="n">
        <v>39762.86958333333</v>
      </c>
      <c r="D11083" t="s">
        <v>36134</v>
      </c>
      <c r="E11083" t="s">
        <v>56</v>
      </c>
      <c r="F11083" t="s">
        <v>56</v>
      </c>
      <c r="G11083" t="s">
        <v>36135</v>
      </c>
      <c r="H11083" t="s">
        <v>36136</v>
      </c>
    </row>
    <row r="11084" spans="1:8">
      <c r="A11084" t="n">
        <v>11087</v>
      </c>
      <c r="B11084" t="s">
        <v>8</v>
      </c>
      <c r="C11084" s="1" t="n">
        <v>40217.63883101852</v>
      </c>
      <c r="D11084" t="s">
        <v>36137</v>
      </c>
      <c r="E11084" t="s">
        <v>1224</v>
      </c>
      <c r="F11084" t="s">
        <v>283</v>
      </c>
      <c r="G11084" t="s">
        <v>36138</v>
      </c>
      <c r="H11084" t="s">
        <v>36139</v>
      </c>
    </row>
    <row r="11085" spans="1:8">
      <c r="A11085" t="n">
        <v>11088</v>
      </c>
      <c r="B11085" t="s">
        <v>1</v>
      </c>
      <c r="C11085" s="1" t="n">
        <v>42257.75700231481</v>
      </c>
      <c r="D11085" t="s">
        <v>36140</v>
      </c>
      <c r="E11085" t="s">
        <v>145</v>
      </c>
      <c r="F11085" t="s">
        <v>132</v>
      </c>
      <c r="G11085" t="s">
        <v>36141</v>
      </c>
      <c r="H11085" t="s">
        <v>36142</v>
      </c>
    </row>
    <row r="11086" spans="1:8">
      <c r="A11086" t="n">
        <v>11089</v>
      </c>
      <c r="B11086" t="s">
        <v>1</v>
      </c>
      <c r="C11086" s="1" t="n">
        <v>41880.66010416667</v>
      </c>
      <c r="D11086" t="s">
        <v>36143</v>
      </c>
      <c r="E11086" t="s">
        <v>6796</v>
      </c>
      <c r="F11086" t="s">
        <v>56</v>
      </c>
      <c r="G11086" t="s">
        <v>36144</v>
      </c>
      <c r="H11086" t="s">
        <v>36145</v>
      </c>
    </row>
    <row r="11087" spans="1:8">
      <c r="A11087" t="n">
        <v>11090</v>
      </c>
      <c r="B11087" t="s">
        <v>1</v>
      </c>
      <c r="C11087" s="1" t="n">
        <v>42212.08189814815</v>
      </c>
      <c r="D11087" t="s">
        <v>36146</v>
      </c>
      <c r="E11087" t="s">
        <v>146</v>
      </c>
      <c r="F11087" t="s">
        <v>25</v>
      </c>
      <c r="G11087" t="s">
        <v>36147</v>
      </c>
      <c r="H11087" t="s">
        <v>36148</v>
      </c>
    </row>
    <row r="11088" spans="1:8">
      <c r="A11088" t="n">
        <v>11091</v>
      </c>
      <c r="B11088" t="s">
        <v>8</v>
      </c>
      <c r="C11088" s="1" t="n">
        <v>42194.55950231481</v>
      </c>
      <c r="D11088" t="s">
        <v>36149</v>
      </c>
      <c r="E11088" t="s">
        <v>36150</v>
      </c>
      <c r="F11088" t="s">
        <v>8333</v>
      </c>
      <c r="G11088" t="s">
        <v>36151</v>
      </c>
      <c r="H11088" t="s">
        <v>36152</v>
      </c>
    </row>
    <row r="11089" spans="1:8">
      <c r="A11089" t="n">
        <v>11092</v>
      </c>
      <c r="B11089" t="s">
        <v>1</v>
      </c>
      <c r="C11089" s="1" t="n">
        <v>41784.16368055555</v>
      </c>
      <c r="D11089" t="s">
        <v>36153</v>
      </c>
      <c r="E11089" t="s">
        <v>29213</v>
      </c>
      <c r="F11089" t="s">
        <v>56</v>
      </c>
      <c r="G11089" t="s">
        <v>36154</v>
      </c>
      <c r="H11089" t="s">
        <v>36155</v>
      </c>
    </row>
    <row r="11090" spans="1:8">
      <c r="A11090" t="n">
        <v>11093</v>
      </c>
      <c r="B11090" t="s">
        <v>8</v>
      </c>
      <c r="C11090" s="1" t="n">
        <v>39419.86376157407</v>
      </c>
      <c r="D11090" t="s">
        <v>36156</v>
      </c>
      <c r="E11090" t="s">
        <v>36157</v>
      </c>
      <c r="G11090" t="s">
        <v>36158</v>
      </c>
      <c r="H11090" t="s">
        <v>36159</v>
      </c>
    </row>
    <row r="11091" spans="1:8">
      <c r="A11091" t="n">
        <v>11094</v>
      </c>
      <c r="B11091" t="s">
        <v>8</v>
      </c>
      <c r="C11091" s="1" t="n">
        <v>41872.59222222222</v>
      </c>
      <c r="D11091" t="s">
        <v>36160</v>
      </c>
      <c r="E11091" t="s">
        <v>1009</v>
      </c>
      <c r="F11091" t="s">
        <v>36161</v>
      </c>
      <c r="G11091" t="s">
        <v>36162</v>
      </c>
      <c r="H11091" t="s">
        <v>36163</v>
      </c>
    </row>
    <row r="11092" spans="1:8">
      <c r="A11092" t="n">
        <v>11095</v>
      </c>
      <c r="B11092" t="s">
        <v>8</v>
      </c>
      <c r="C11092" s="1" t="n">
        <v>39750.20496527778</v>
      </c>
      <c r="D11092" t="s">
        <v>36164</v>
      </c>
      <c r="E11092" t="s">
        <v>9487</v>
      </c>
      <c r="F11092" t="s">
        <v>56</v>
      </c>
      <c r="G11092" t="s">
        <v>36165</v>
      </c>
      <c r="H11092" t="s">
        <v>36166</v>
      </c>
    </row>
    <row r="11093" spans="1:8">
      <c r="A11093" t="n">
        <v>11096</v>
      </c>
      <c r="B11093" t="s">
        <v>1</v>
      </c>
      <c r="C11093" s="1" t="n">
        <v>42255.05598379629</v>
      </c>
      <c r="D11093" t="s">
        <v>36167</v>
      </c>
      <c r="E11093" t="s">
        <v>7313</v>
      </c>
      <c r="F11093" t="s">
        <v>36168</v>
      </c>
      <c r="G11093" t="s">
        <v>36169</v>
      </c>
      <c r="H11093" t="s">
        <v>36170</v>
      </c>
    </row>
    <row r="11094" spans="1:8">
      <c r="A11094" t="n">
        <v>11097</v>
      </c>
      <c r="B11094" t="s">
        <v>8</v>
      </c>
      <c r="C11094" s="1" t="n">
        <v>39753.93534722222</v>
      </c>
      <c r="D11094" t="s">
        <v>36171</v>
      </c>
      <c r="E11094" t="s">
        <v>56</v>
      </c>
      <c r="F11094" t="s">
        <v>56</v>
      </c>
      <c r="G11094" t="s">
        <v>36172</v>
      </c>
      <c r="H11094" t="s">
        <v>36173</v>
      </c>
    </row>
    <row r="11095" spans="1:8">
      <c r="A11095" t="n">
        <v>11098</v>
      </c>
      <c r="B11095" t="s">
        <v>8</v>
      </c>
      <c r="C11095" s="1" t="n">
        <v>41114.70016203704</v>
      </c>
      <c r="D11095" t="s">
        <v>36174</v>
      </c>
      <c r="E11095" t="s">
        <v>30547</v>
      </c>
      <c r="F11095" t="s">
        <v>25</v>
      </c>
      <c r="G11095" t="s">
        <v>36175</v>
      </c>
      <c r="H11095" t="s">
        <v>36176</v>
      </c>
    </row>
    <row r="11096" spans="1:8">
      <c r="A11096" t="n">
        <v>11099</v>
      </c>
      <c r="B11096" t="s">
        <v>8</v>
      </c>
      <c r="C11096" s="1" t="n">
        <v>42237.5228125</v>
      </c>
      <c r="D11096" t="s">
        <v>36177</v>
      </c>
      <c r="E11096" t="s">
        <v>9902</v>
      </c>
      <c r="F11096" t="s">
        <v>25</v>
      </c>
      <c r="G11096" t="s">
        <v>36178</v>
      </c>
      <c r="H11096" t="s">
        <v>36179</v>
      </c>
    </row>
    <row r="11097" spans="1:8">
      <c r="A11097" t="n">
        <v>11100</v>
      </c>
      <c r="B11097" t="s">
        <v>8</v>
      </c>
      <c r="C11097" s="1" t="n">
        <v>40122.83962962963</v>
      </c>
      <c r="D11097" t="s">
        <v>36180</v>
      </c>
      <c r="E11097" t="s">
        <v>1224</v>
      </c>
      <c r="F11097" t="s">
        <v>11</v>
      </c>
      <c r="G11097" t="s">
        <v>36181</v>
      </c>
      <c r="H11097" t="s">
        <v>36182</v>
      </c>
    </row>
    <row r="11098" spans="1:8">
      <c r="A11098" t="n">
        <v>11101</v>
      </c>
      <c r="B11098" t="s">
        <v>8</v>
      </c>
      <c r="C11098" s="1" t="n">
        <v>39722.77688657407</v>
      </c>
      <c r="D11098" t="s">
        <v>36183</v>
      </c>
      <c r="E11098" t="s">
        <v>1112</v>
      </c>
      <c r="F11098" t="s">
        <v>2769</v>
      </c>
      <c r="G11098" t="s">
        <v>36184</v>
      </c>
      <c r="H11098" t="s">
        <v>36185</v>
      </c>
    </row>
    <row r="11099" spans="1:8">
      <c r="A11099" t="n">
        <v>11102</v>
      </c>
      <c r="B11099" t="s">
        <v>8</v>
      </c>
      <c r="C11099" s="1" t="n">
        <v>41877.60101851852</v>
      </c>
      <c r="D11099" t="s">
        <v>36186</v>
      </c>
      <c r="E11099" t="s">
        <v>4899</v>
      </c>
      <c r="F11099" t="s">
        <v>52</v>
      </c>
      <c r="G11099" t="s">
        <v>36187</v>
      </c>
      <c r="H11099" t="s">
        <v>36188</v>
      </c>
    </row>
    <row r="11100" spans="1:8">
      <c r="A11100" t="n">
        <v>11103</v>
      </c>
      <c r="B11100" t="s">
        <v>1</v>
      </c>
      <c r="C11100" s="1" t="n">
        <v>42142.83974537037</v>
      </c>
      <c r="D11100" t="s">
        <v>36189</v>
      </c>
      <c r="E11100" t="s">
        <v>2099</v>
      </c>
      <c r="F11100" t="s">
        <v>25</v>
      </c>
      <c r="G11100" t="s">
        <v>36190</v>
      </c>
      <c r="H11100" t="s">
        <v>36191</v>
      </c>
    </row>
    <row r="11101" spans="1:8">
      <c r="A11101" t="n">
        <v>11104</v>
      </c>
      <c r="B11101" t="s">
        <v>1</v>
      </c>
      <c r="C11101" s="1" t="n">
        <v>42405.08018518519</v>
      </c>
      <c r="D11101" t="s">
        <v>36192</v>
      </c>
      <c r="E11101" t="s">
        <v>7313</v>
      </c>
      <c r="F11101" t="s">
        <v>36193</v>
      </c>
      <c r="G11101" t="s">
        <v>36194</v>
      </c>
      <c r="H11101" t="s">
        <v>36195</v>
      </c>
    </row>
    <row r="11102" spans="1:8">
      <c r="A11102" t="n">
        <v>11105</v>
      </c>
      <c r="B11102" t="s">
        <v>8</v>
      </c>
      <c r="C11102" s="1" t="n">
        <v>42207.78366898148</v>
      </c>
      <c r="D11102" t="s">
        <v>36196</v>
      </c>
      <c r="E11102" t="s">
        <v>7901</v>
      </c>
      <c r="F11102" t="s">
        <v>36197</v>
      </c>
      <c r="G11102" t="s">
        <v>36198</v>
      </c>
      <c r="H11102" t="s">
        <v>36199</v>
      </c>
    </row>
    <row r="11103" spans="1:8">
      <c r="A11103" t="n">
        <v>11106</v>
      </c>
      <c r="B11103" t="s">
        <v>8</v>
      </c>
      <c r="C11103" s="1" t="n">
        <v>42184.9062962963</v>
      </c>
      <c r="D11103" t="s">
        <v>36200</v>
      </c>
      <c r="E11103" t="s">
        <v>36201</v>
      </c>
      <c r="F11103" t="s">
        <v>56</v>
      </c>
      <c r="G11103" t="s">
        <v>36202</v>
      </c>
      <c r="H11103" t="s">
        <v>36203</v>
      </c>
    </row>
    <row r="11104" spans="1:8">
      <c r="A11104" t="n">
        <v>11107</v>
      </c>
      <c r="B11104" t="s">
        <v>1</v>
      </c>
      <c r="C11104" s="1" t="n">
        <v>42061.70854166667</v>
      </c>
      <c r="D11104" t="s">
        <v>36204</v>
      </c>
      <c r="E11104" t="s">
        <v>36205</v>
      </c>
      <c r="F11104" t="s">
        <v>1264</v>
      </c>
      <c r="G11104" t="s">
        <v>36206</v>
      </c>
      <c r="H11104" t="s">
        <v>36207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email checks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2016-10-21T02:19:34Z</dcterms:created>
  <dcterms:modified xmlns:dcterms="http://purl.org/dc/terms/" xmlns:xsi="http://www.w3.org/2001/XMLSchema-instance" xsi:type="dcterms:W3CDTF">2016-10-21T02:19:34Z</dcterms:modified>
  <cp:lastModifiedBy/>
  <cp:category/>
  <cp:contentStatus/>
  <cp:version/>
  <cp:revision/>
  <cp:keywords/>
</cp:coreProperties>
</file>