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850 G3\Documents\"/>
    </mc:Choice>
  </mc:AlternateContent>
  <xr:revisionPtr revIDLastSave="0" documentId="8_{C7E3BB6E-66F6-4A1A-87F9-0A7AA9478DD7}" xr6:coauthVersionLast="47" xr6:coauthVersionMax="47" xr10:uidLastSave="{00000000-0000-0000-0000-000000000000}"/>
  <bookViews>
    <workbookView xWindow="-120" yWindow="-120" windowWidth="29040" windowHeight="15840" activeTab="1" xr2:uid="{640FD3B3-E48A-4352-9E32-C8919B6F33A6}"/>
  </bookViews>
  <sheets>
    <sheet name="Sheet1" sheetId="1" r:id="rId1"/>
    <sheet name="Income Statement" sheetId="2" r:id="rId2"/>
    <sheet name="Ratio Analysi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  <c r="L15" i="2"/>
  <c r="M30" i="2"/>
  <c r="M29" i="2"/>
  <c r="L30" i="2"/>
  <c r="L29" i="2"/>
  <c r="M28" i="2"/>
  <c r="L28" i="2"/>
  <c r="M25" i="2"/>
  <c r="M24" i="2"/>
  <c r="M23" i="2"/>
  <c r="M22" i="2"/>
  <c r="M21" i="2"/>
  <c r="L25" i="2"/>
  <c r="L24" i="2"/>
  <c r="L23" i="2"/>
  <c r="L22" i="2"/>
  <c r="L21" i="2"/>
  <c r="M20" i="2"/>
  <c r="L20" i="2"/>
  <c r="M10" i="2"/>
  <c r="L10" i="2"/>
  <c r="L4" i="2"/>
  <c r="M16" i="2"/>
  <c r="L16" i="2"/>
  <c r="M14" i="2"/>
  <c r="L14" i="2"/>
  <c r="M11" i="2"/>
  <c r="L11" i="2"/>
  <c r="M9" i="2"/>
  <c r="L9" i="2"/>
  <c r="M8" i="2"/>
  <c r="L8" i="2"/>
  <c r="M5" i="2"/>
  <c r="L5" i="2"/>
  <c r="M4" i="2"/>
  <c r="C45" i="2"/>
  <c r="B45" i="2"/>
  <c r="C43" i="2"/>
  <c r="B43" i="2"/>
  <c r="C42" i="2"/>
  <c r="B42" i="2"/>
  <c r="C38" i="2"/>
  <c r="B38" i="2"/>
  <c r="C33" i="2"/>
  <c r="B33" i="2"/>
  <c r="C32" i="2"/>
  <c r="B32" i="2"/>
  <c r="C30" i="2"/>
  <c r="B30" i="2"/>
  <c r="C27" i="2"/>
  <c r="B27" i="2"/>
  <c r="C16" i="2"/>
  <c r="B16" i="2"/>
  <c r="C15" i="2"/>
  <c r="B15" i="2"/>
  <c r="C14" i="2"/>
  <c r="B14" i="2"/>
  <c r="C11" i="2"/>
  <c r="B11" i="2"/>
  <c r="C10" i="2"/>
  <c r="B10" i="2"/>
  <c r="C6" i="2"/>
  <c r="B6" i="2"/>
</calcChain>
</file>

<file path=xl/sharedStrings.xml><?xml version="1.0" encoding="utf-8"?>
<sst xmlns="http://schemas.openxmlformats.org/spreadsheetml/2006/main" count="120" uniqueCount="102">
  <si>
    <t>Annual Income Statements (Values in Millions)</t>
  </si>
  <si>
    <t>For the year ended</t>
  </si>
  <si>
    <t>Sales</t>
  </si>
  <si>
    <t>Cost of goods sold</t>
  </si>
  <si>
    <t>Selling, general, and administrative expenses</t>
  </si>
  <si>
    <t>Other tax expense</t>
  </si>
  <si>
    <t>Depreciation and amortization</t>
  </si>
  <si>
    <t>Other income (add to EBIT to arrive at EBT)</t>
  </si>
  <si>
    <t>Interest expense</t>
  </si>
  <si>
    <t>Income tax rate (average)</t>
  </si>
  <si>
    <t>Dividends paid per share</t>
  </si>
  <si>
    <t>Basic EPS from total operations</t>
  </si>
  <si>
    <t>Annual Balance Sheets (Values in Millions)</t>
  </si>
  <si>
    <t>Cash</t>
  </si>
  <si>
    <t>Receivables</t>
  </si>
  <si>
    <t>Inventories</t>
  </si>
  <si>
    <t>Other current assets</t>
  </si>
  <si>
    <t>Property, plant, and equipment, gros</t>
  </si>
  <si>
    <t>Accumulated depreciation and depletion</t>
  </si>
  <si>
    <t>Other noncurrent assets</t>
  </si>
  <si>
    <t>Accounts payable</t>
  </si>
  <si>
    <t>Short-term debt payable</t>
  </si>
  <si>
    <t>Other current liabilities</t>
  </si>
  <si>
    <t>Long-term debt payable</t>
  </si>
  <si>
    <t>Deferred income taxes</t>
  </si>
  <si>
    <t>Other noncurrent liabilities</t>
  </si>
  <si>
    <t>Retained earnings</t>
  </si>
  <si>
    <t>Total common shares outstanding</t>
  </si>
  <si>
    <t>6.7 billion</t>
  </si>
  <si>
    <t>6.8 billion</t>
  </si>
  <si>
    <t>Sales Revenue</t>
  </si>
  <si>
    <t>Gross Profit</t>
  </si>
  <si>
    <t>Less: Operating Expenses</t>
  </si>
  <si>
    <t>Less: Cost of goods sold</t>
  </si>
  <si>
    <t>Total Operating Expense</t>
  </si>
  <si>
    <t>Less: Interest expense</t>
  </si>
  <si>
    <t>Earning before tax</t>
  </si>
  <si>
    <t xml:space="preserve">Less: Tax </t>
  </si>
  <si>
    <t>Net Income</t>
  </si>
  <si>
    <t>Earnings per Share</t>
  </si>
  <si>
    <t>Balance Sheet Items</t>
  </si>
  <si>
    <t>Assets</t>
  </si>
  <si>
    <t>Total Current Assets</t>
  </si>
  <si>
    <t>Property, plant, and equipment, gross</t>
  </si>
  <si>
    <t>Total gross fixed assets (at cost)</t>
  </si>
  <si>
    <t>Less: Accumulated depreciation and depletion</t>
  </si>
  <si>
    <t>Net fixed assets</t>
  </si>
  <si>
    <t>Total assets</t>
  </si>
  <si>
    <t>Liabilities and Equity</t>
  </si>
  <si>
    <t>Total Current Liabilities</t>
  </si>
  <si>
    <t>Total Noncurrent Liabilities</t>
  </si>
  <si>
    <t>Total Liabilities</t>
  </si>
  <si>
    <t>Total Liabilities &amp; Equity</t>
  </si>
  <si>
    <t>Evaluation( Time-series)</t>
  </si>
  <si>
    <t>Ratio</t>
  </si>
  <si>
    <t>Formula</t>
  </si>
  <si>
    <t>Year 2014</t>
  </si>
  <si>
    <t>Year 2015</t>
  </si>
  <si>
    <t>Liquidity</t>
  </si>
  <si>
    <t>Current Ratio</t>
  </si>
  <si>
    <t>Total Current Assets/ 
Total Current Liabilities</t>
  </si>
  <si>
    <t>Quick Ratio</t>
  </si>
  <si>
    <t>Total Current Assets-Inventories/ 
Total Current Liabilities</t>
  </si>
  <si>
    <t>Activity</t>
  </si>
  <si>
    <t>Inventory turnover</t>
  </si>
  <si>
    <t>Cost of goods sold/
 Inventory</t>
  </si>
  <si>
    <t>Average collection period</t>
  </si>
  <si>
    <t>Accounts receivable/
Average sales per day</t>
  </si>
  <si>
    <t>Total assets turnover</t>
  </si>
  <si>
    <t>Sales/
Total Assets</t>
  </si>
  <si>
    <t>Debt</t>
  </si>
  <si>
    <t>Debt ratio</t>
  </si>
  <si>
    <t>Total Liabilities/
Total Assets</t>
  </si>
  <si>
    <t>Times interest earned ratio</t>
  </si>
  <si>
    <t>Earnings before interest &amp; Tax/
Interest</t>
  </si>
  <si>
    <t xml:space="preserve">Add: Other income </t>
  </si>
  <si>
    <t>Earnings Before Interest &amp; Taxes (EBIT)</t>
  </si>
  <si>
    <t>Profitability</t>
  </si>
  <si>
    <t>Average Payment Period</t>
  </si>
  <si>
    <t>Debt to Equity Ratio</t>
  </si>
  <si>
    <t>Accounts Payable/
Average purchase per day</t>
  </si>
  <si>
    <t>Gross profit margin</t>
  </si>
  <si>
    <t>Operating profit margin</t>
  </si>
  <si>
    <t>Net profit margin</t>
  </si>
  <si>
    <t>Earnings per share (EPS)</t>
  </si>
  <si>
    <t>Return on total assets (ROA)</t>
  </si>
  <si>
    <t>Return on equity (ROE)</t>
  </si>
  <si>
    <t>Gross Profit/
Sales</t>
  </si>
  <si>
    <t>Operating Profit/
Sales</t>
  </si>
  <si>
    <t>Net Income/
Sales</t>
  </si>
  <si>
    <t>Earnings available for common stockholders/
 Number of shares of common stock outstanding</t>
  </si>
  <si>
    <t>Earnings available for common stockholders/
 Total assets</t>
  </si>
  <si>
    <t>Earnings available for common stockholders/
 Common stock equity</t>
  </si>
  <si>
    <t>Market</t>
  </si>
  <si>
    <t>Price/earnings (P/E) ratio</t>
  </si>
  <si>
    <t>Market/book (M/B) ratio</t>
  </si>
  <si>
    <t>Market price per share of common stock/
 Earnings per share</t>
  </si>
  <si>
    <t>Market price per share of common stock/
Book value per share of common stock</t>
  </si>
  <si>
    <t>*Current market price of the stock is 90</t>
  </si>
  <si>
    <t>Book value per share of common stock</t>
  </si>
  <si>
    <t>Common stock equity/ 
Number of shares of common stock outstanding</t>
  </si>
  <si>
    <t>Total Liabilities/
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</si>
</sst>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4" borderId="0" xfId="0" applyFill="1"/>
    <xf numFmtId="0" fontId="0" fillId="5" borderId="0" xfId="0" applyFill="1"/>
    <xf numFmtId="0" fontId="0" fillId="2" borderId="0" xfId="0" applyFill="1"/>
    <xf numFmtId="6" fontId="0" fillId="4" borderId="0" xfId="0" applyNumberFormat="1" applyFill="1"/>
    <xf numFmtId="3" fontId="0" fillId="4" borderId="0" xfId="0" applyNumberFormat="1" applyFill="1"/>
    <xf numFmtId="8" fontId="0" fillId="4" borderId="0" xfId="0" applyNumberFormat="1" applyFill="1"/>
    <xf numFmtId="15" fontId="1" fillId="2" borderId="0" xfId="0" applyNumberFormat="1" applyFont="1" applyFill="1"/>
    <xf numFmtId="6" fontId="1" fillId="4" borderId="0" xfId="0" applyNumberFormat="1" applyFont="1" applyFill="1"/>
    <xf numFmtId="8" fontId="1" fillId="4" borderId="0" xfId="0" applyNumberFormat="1" applyFont="1" applyFill="1"/>
    <xf numFmtId="0" fontId="0" fillId="3" borderId="0" xfId="0" applyFill="1"/>
    <xf numFmtId="15" fontId="0" fillId="3" borderId="0" xfId="0" applyNumberFormat="1" applyFill="1"/>
    <xf numFmtId="0" fontId="0" fillId="7" borderId="0" xfId="0" applyFill="1"/>
    <xf numFmtId="3" fontId="0" fillId="7" borderId="0" xfId="0" applyNumberFormat="1" applyFill="1"/>
    <xf numFmtId="0" fontId="1" fillId="7" borderId="0" xfId="0" applyFont="1" applyFill="1"/>
    <xf numFmtId="3" fontId="1" fillId="7" borderId="0" xfId="0" applyNumberFormat="1" applyFont="1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4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9C5D-CAE4-4FE8-B773-486B07156589}">
  <dimension ref="A1:C36"/>
  <sheetViews>
    <sheetView topLeftCell="A8" workbookViewId="0">
      <selection activeCell="A36" sqref="A36:C36"/>
    </sheetView>
  </sheetViews>
  <sheetFormatPr defaultRowHeight="15" x14ac:dyDescent="0.25"/>
  <cols>
    <col min="1" max="1" width="46.42578125" customWidth="1"/>
    <col min="2" max="2" width="15.28515625" customWidth="1"/>
    <col min="3" max="3" width="13.42578125" customWidth="1"/>
    <col min="4" max="4" width="9.140625" customWidth="1"/>
  </cols>
  <sheetData>
    <row r="1" spans="1:3" x14ac:dyDescent="0.25">
      <c r="A1" s="31" t="s">
        <v>0</v>
      </c>
      <c r="B1" s="31"/>
      <c r="C1" s="31"/>
    </row>
    <row r="2" spans="1:3" x14ac:dyDescent="0.25">
      <c r="B2" s="32" t="s">
        <v>1</v>
      </c>
      <c r="C2" s="32"/>
    </row>
    <row r="3" spans="1:3" x14ac:dyDescent="0.25">
      <c r="B3" s="2">
        <v>42369</v>
      </c>
      <c r="C3" s="2">
        <v>42004</v>
      </c>
    </row>
    <row r="4" spans="1:3" x14ac:dyDescent="0.25">
      <c r="A4" t="s">
        <v>2</v>
      </c>
      <c r="B4" s="3">
        <v>178909</v>
      </c>
      <c r="C4" s="3">
        <v>187510</v>
      </c>
    </row>
    <row r="5" spans="1:3" x14ac:dyDescent="0.25">
      <c r="A5" t="s">
        <v>3</v>
      </c>
      <c r="B5" s="4">
        <v>109701</v>
      </c>
      <c r="C5" s="4">
        <v>111631</v>
      </c>
    </row>
    <row r="6" spans="1:3" x14ac:dyDescent="0.25">
      <c r="A6" t="s">
        <v>4</v>
      </c>
      <c r="B6" s="4">
        <v>12356</v>
      </c>
      <c r="C6" s="4">
        <v>12900</v>
      </c>
    </row>
    <row r="7" spans="1:3" x14ac:dyDescent="0.25">
      <c r="A7" t="s">
        <v>5</v>
      </c>
      <c r="B7" s="4">
        <v>33572</v>
      </c>
      <c r="C7" s="4">
        <v>33377</v>
      </c>
    </row>
    <row r="8" spans="1:3" x14ac:dyDescent="0.25">
      <c r="A8" t="s">
        <v>6</v>
      </c>
      <c r="B8" s="4">
        <v>12103</v>
      </c>
      <c r="C8" s="4">
        <v>7944</v>
      </c>
    </row>
    <row r="9" spans="1:3" x14ac:dyDescent="0.25">
      <c r="A9" t="s">
        <v>7</v>
      </c>
      <c r="B9" s="4">
        <v>3147</v>
      </c>
      <c r="C9" s="4">
        <v>3323</v>
      </c>
    </row>
    <row r="10" spans="1:3" x14ac:dyDescent="0.25">
      <c r="A10" t="s">
        <v>8</v>
      </c>
      <c r="B10">
        <v>398</v>
      </c>
      <c r="C10">
        <v>293</v>
      </c>
    </row>
    <row r="11" spans="1:3" x14ac:dyDescent="0.25">
      <c r="A11" t="s">
        <v>9</v>
      </c>
      <c r="B11" s="5">
        <v>0.35324</v>
      </c>
      <c r="C11" s="5">
        <v>0.37945000000000001</v>
      </c>
    </row>
    <row r="12" spans="1:3" x14ac:dyDescent="0.25">
      <c r="A12" t="s">
        <v>10</v>
      </c>
      <c r="B12" s="6">
        <v>1.1299999999999999</v>
      </c>
      <c r="C12" s="6">
        <v>0.91</v>
      </c>
    </row>
    <row r="13" spans="1:3" x14ac:dyDescent="0.25">
      <c r="A13" t="s">
        <v>11</v>
      </c>
      <c r="B13" s="6">
        <v>1.34</v>
      </c>
      <c r="C13" s="6">
        <v>2.25</v>
      </c>
    </row>
    <row r="20" spans="1:3" x14ac:dyDescent="0.25">
      <c r="A20" s="33" t="s">
        <v>12</v>
      </c>
      <c r="B20" s="33"/>
      <c r="C20" s="33"/>
    </row>
    <row r="21" spans="1:3" x14ac:dyDescent="0.25">
      <c r="B21" s="2">
        <v>42369</v>
      </c>
      <c r="C21" s="2">
        <v>42004</v>
      </c>
    </row>
    <row r="22" spans="1:3" x14ac:dyDescent="0.25">
      <c r="A22" t="s">
        <v>13</v>
      </c>
      <c r="B22" s="4">
        <v>7229</v>
      </c>
      <c r="C22" s="4">
        <v>6547</v>
      </c>
    </row>
    <row r="23" spans="1:3" x14ac:dyDescent="0.25">
      <c r="A23" t="s">
        <v>14</v>
      </c>
      <c r="B23" s="4">
        <v>21163</v>
      </c>
      <c r="C23" s="4">
        <v>19549</v>
      </c>
    </row>
    <row r="24" spans="1:3" x14ac:dyDescent="0.25">
      <c r="A24" t="s">
        <v>15</v>
      </c>
      <c r="B24" s="4">
        <v>8068</v>
      </c>
      <c r="C24" s="4">
        <v>7904</v>
      </c>
    </row>
    <row r="25" spans="1:3" x14ac:dyDescent="0.25">
      <c r="A25" t="s">
        <v>16</v>
      </c>
      <c r="B25" s="4">
        <v>1831</v>
      </c>
      <c r="C25" s="4">
        <v>1681</v>
      </c>
    </row>
    <row r="26" spans="1:3" x14ac:dyDescent="0.25">
      <c r="A26" t="s">
        <v>17</v>
      </c>
      <c r="B26" s="4">
        <v>204960</v>
      </c>
      <c r="C26" s="4">
        <v>187519</v>
      </c>
    </row>
    <row r="27" spans="1:3" x14ac:dyDescent="0.25">
      <c r="A27" t="s">
        <v>18</v>
      </c>
      <c r="B27" s="4">
        <v>110020</v>
      </c>
      <c r="C27" s="4">
        <v>97917</v>
      </c>
    </row>
    <row r="28" spans="1:3" x14ac:dyDescent="0.25">
      <c r="A28" t="s">
        <v>19</v>
      </c>
      <c r="B28" s="4">
        <v>19413</v>
      </c>
      <c r="C28" s="4">
        <v>17891</v>
      </c>
    </row>
    <row r="29" spans="1:3" x14ac:dyDescent="0.25">
      <c r="A29" t="s">
        <v>20</v>
      </c>
      <c r="B29" s="4">
        <v>13792</v>
      </c>
      <c r="C29" s="4">
        <v>22862</v>
      </c>
    </row>
    <row r="30" spans="1:3" x14ac:dyDescent="0.25">
      <c r="A30" t="s">
        <v>21</v>
      </c>
      <c r="B30" s="4">
        <v>4093</v>
      </c>
      <c r="C30" s="4">
        <v>3703</v>
      </c>
    </row>
    <row r="31" spans="1:3" x14ac:dyDescent="0.25">
      <c r="A31" t="s">
        <v>22</v>
      </c>
      <c r="B31" s="4">
        <v>15290</v>
      </c>
      <c r="C31" s="4">
        <v>3549</v>
      </c>
    </row>
    <row r="32" spans="1:3" x14ac:dyDescent="0.25">
      <c r="A32" t="s">
        <v>23</v>
      </c>
      <c r="B32" s="4">
        <v>6655</v>
      </c>
      <c r="C32" s="4">
        <v>7099</v>
      </c>
    </row>
    <row r="33" spans="1:3" x14ac:dyDescent="0.25">
      <c r="A33" t="s">
        <v>24</v>
      </c>
      <c r="B33" s="4">
        <v>16484</v>
      </c>
      <c r="C33" s="4">
        <v>16359</v>
      </c>
    </row>
    <row r="34" spans="1:3" x14ac:dyDescent="0.25">
      <c r="A34" t="s">
        <v>25</v>
      </c>
      <c r="B34" s="4">
        <v>21733</v>
      </c>
      <c r="C34" s="4">
        <v>16441</v>
      </c>
    </row>
    <row r="35" spans="1:3" x14ac:dyDescent="0.25">
      <c r="A35" t="s">
        <v>26</v>
      </c>
      <c r="B35" s="4">
        <v>74597</v>
      </c>
      <c r="C35" s="4">
        <v>73161</v>
      </c>
    </row>
    <row r="36" spans="1:3" x14ac:dyDescent="0.25">
      <c r="A36" t="s">
        <v>27</v>
      </c>
      <c r="B36" t="s">
        <v>28</v>
      </c>
      <c r="C36" t="s">
        <v>29</v>
      </c>
    </row>
  </sheetData>
  <mergeCells count="3">
    <mergeCell ref="A1:C1"/>
    <mergeCell ref="B2:C2"/>
    <mergeCell ref="A20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FF68-3D58-490E-9CDB-C0F7089B9520}">
  <dimension ref="A1:N46"/>
  <sheetViews>
    <sheetView tabSelected="1" workbookViewId="0">
      <selection activeCell="N10" sqref="N10"/>
    </sheetView>
  </sheetViews>
  <sheetFormatPr defaultRowHeight="15" x14ac:dyDescent="0.25"/>
  <cols>
    <col min="1" max="1" width="43.28515625" customWidth="1"/>
    <col min="2" max="2" width="12.140625" customWidth="1"/>
    <col min="3" max="3" width="11.42578125" customWidth="1"/>
    <col min="10" max="10" width="27.28515625" customWidth="1"/>
    <col min="11" max="11" width="44.5703125" customWidth="1"/>
    <col min="12" max="12" width="10.28515625" customWidth="1"/>
    <col min="13" max="13" width="10.7109375" customWidth="1"/>
    <col min="14" max="14" width="22.85546875" customWidth="1"/>
  </cols>
  <sheetData>
    <row r="1" spans="1:14" ht="18.75" x14ac:dyDescent="0.3">
      <c r="A1" s="34" t="s">
        <v>0</v>
      </c>
      <c r="B1" s="34"/>
      <c r="C1" s="34"/>
      <c r="J1" s="1" t="s">
        <v>54</v>
      </c>
      <c r="K1" s="1" t="s">
        <v>55</v>
      </c>
      <c r="L1" s="1" t="s">
        <v>56</v>
      </c>
      <c r="M1" s="1" t="s">
        <v>57</v>
      </c>
      <c r="N1" s="1" t="s">
        <v>53</v>
      </c>
    </row>
    <row r="2" spans="1:14" ht="15.75" x14ac:dyDescent="0.25">
      <c r="A2" s="8"/>
      <c r="B2" s="35" t="s">
        <v>1</v>
      </c>
      <c r="C2" s="35"/>
      <c r="N2" s="1"/>
    </row>
    <row r="3" spans="1:14" x14ac:dyDescent="0.25">
      <c r="A3" s="9"/>
      <c r="B3" s="13">
        <v>42369</v>
      </c>
      <c r="C3" s="13">
        <v>42004</v>
      </c>
      <c r="J3" s="23" t="s">
        <v>58</v>
      </c>
      <c r="K3" s="1"/>
      <c r="L3" s="1"/>
      <c r="M3" s="1"/>
      <c r="N3" s="1"/>
    </row>
    <row r="4" spans="1:14" ht="30" x14ac:dyDescent="0.25">
      <c r="A4" s="7" t="s">
        <v>30</v>
      </c>
      <c r="B4" s="10">
        <v>178909</v>
      </c>
      <c r="C4" s="10">
        <v>187510</v>
      </c>
      <c r="J4" s="1" t="s">
        <v>59</v>
      </c>
      <c r="K4" s="25" t="s">
        <v>60</v>
      </c>
      <c r="L4" s="24">
        <f>B27/B38</f>
        <v>1.1542125094197437</v>
      </c>
      <c r="M4" s="24">
        <f>C27/C38</f>
        <v>1.1848641827721325</v>
      </c>
    </row>
    <row r="5" spans="1:14" ht="30" x14ac:dyDescent="0.25">
      <c r="A5" s="7" t="s">
        <v>33</v>
      </c>
      <c r="B5" s="11">
        <v>109701</v>
      </c>
      <c r="C5" s="11">
        <v>111631</v>
      </c>
      <c r="J5" s="1" t="s">
        <v>61</v>
      </c>
      <c r="K5" s="25" t="s">
        <v>62</v>
      </c>
      <c r="L5" s="24">
        <f>(B27-B25)/B38</f>
        <v>0.91101733232856064</v>
      </c>
      <c r="M5" s="24">
        <f>(C27-C25)/C38</f>
        <v>0.92239489938234709</v>
      </c>
    </row>
    <row r="6" spans="1:14" x14ac:dyDescent="0.25">
      <c r="A6" s="26" t="s">
        <v>31</v>
      </c>
      <c r="B6" s="14">
        <f>B4-B5</f>
        <v>69208</v>
      </c>
      <c r="C6" s="14">
        <f>C4-C5</f>
        <v>75879</v>
      </c>
    </row>
    <row r="7" spans="1:14" x14ac:dyDescent="0.25">
      <c r="A7" s="7" t="s">
        <v>32</v>
      </c>
      <c r="B7" s="7"/>
      <c r="C7" s="7"/>
      <c r="J7" s="23" t="s">
        <v>63</v>
      </c>
      <c r="K7" s="1"/>
      <c r="L7" s="1"/>
      <c r="M7" s="1"/>
    </row>
    <row r="8" spans="1:14" ht="30" x14ac:dyDescent="0.25">
      <c r="A8" s="7" t="s">
        <v>4</v>
      </c>
      <c r="B8" s="11">
        <v>12356</v>
      </c>
      <c r="C8" s="11">
        <v>12900</v>
      </c>
      <c r="J8" s="1" t="s">
        <v>64</v>
      </c>
      <c r="K8" s="25" t="s">
        <v>65</v>
      </c>
      <c r="L8" s="24">
        <f>B5/B25</f>
        <v>13.597050074367873</v>
      </c>
      <c r="M8" s="24">
        <f>C5/C25</f>
        <v>14.123355263157896</v>
      </c>
    </row>
    <row r="9" spans="1:14" ht="30" x14ac:dyDescent="0.25">
      <c r="A9" s="7" t="s">
        <v>6</v>
      </c>
      <c r="B9" s="11">
        <v>12103</v>
      </c>
      <c r="C9" s="11">
        <v>7944</v>
      </c>
      <c r="J9" s="1" t="s">
        <v>66</v>
      </c>
      <c r="K9" s="25" t="s">
        <v>67</v>
      </c>
      <c r="L9" s="24">
        <f>B24/(B4/365)</f>
        <v>43.175552934732181</v>
      </c>
      <c r="M9" s="24">
        <f>C24/(C4/365)</f>
        <v>38.053357154285102</v>
      </c>
    </row>
    <row r="10" spans="1:14" ht="30" x14ac:dyDescent="0.25">
      <c r="A10" s="7" t="s">
        <v>34</v>
      </c>
      <c r="B10" s="11">
        <f>B8+B9</f>
        <v>24459</v>
      </c>
      <c r="C10" s="11">
        <f>C8+C9</f>
        <v>20844</v>
      </c>
      <c r="J10" s="1" t="s">
        <v>78</v>
      </c>
      <c r="K10" s="25" t="s">
        <v>80</v>
      </c>
      <c r="L10" s="30">
        <f>B35/(B5/365)</f>
        <v>45.889098549694168</v>
      </c>
      <c r="M10" s="30">
        <f>C35/(C5/365)</f>
        <v>74.751905832609211</v>
      </c>
    </row>
    <row r="11" spans="1:14" ht="30" x14ac:dyDescent="0.25">
      <c r="A11" s="26" t="s">
        <v>76</v>
      </c>
      <c r="B11" s="14">
        <f>B6-B10</f>
        <v>44749</v>
      </c>
      <c r="C11" s="14">
        <f>C6-C10</f>
        <v>55035</v>
      </c>
      <c r="J11" s="1" t="s">
        <v>68</v>
      </c>
      <c r="K11" s="25" t="s">
        <v>69</v>
      </c>
      <c r="L11" s="24">
        <f>B4/B33</f>
        <v>1.1720670317863788</v>
      </c>
      <c r="M11" s="24">
        <f>C4/C33</f>
        <v>1.3096651626691997</v>
      </c>
    </row>
    <row r="12" spans="1:14" x14ac:dyDescent="0.25">
      <c r="A12" s="7" t="s">
        <v>75</v>
      </c>
      <c r="B12" s="11">
        <v>3147</v>
      </c>
      <c r="C12" s="11">
        <v>3323</v>
      </c>
    </row>
    <row r="13" spans="1:14" x14ac:dyDescent="0.25">
      <c r="A13" s="7" t="s">
        <v>35</v>
      </c>
      <c r="B13" s="7">
        <v>398</v>
      </c>
      <c r="C13" s="7">
        <v>293</v>
      </c>
      <c r="J13" s="23" t="s">
        <v>70</v>
      </c>
      <c r="K13" s="1"/>
      <c r="L13" s="1"/>
      <c r="M13" s="1"/>
    </row>
    <row r="14" spans="1:14" ht="30" x14ac:dyDescent="0.25">
      <c r="A14" s="26" t="s">
        <v>36</v>
      </c>
      <c r="B14" s="14">
        <f>B11+B12-B13</f>
        <v>47498</v>
      </c>
      <c r="C14" s="14">
        <f>C11+C12-C13</f>
        <v>58065</v>
      </c>
      <c r="J14" t="s">
        <v>71</v>
      </c>
      <c r="K14" s="25" t="s">
        <v>72</v>
      </c>
      <c r="L14" s="24">
        <f>B43/B33</f>
        <v>0.51130080448625559</v>
      </c>
      <c r="M14" s="24">
        <f>C43/C33</f>
        <v>0.48900638384064143</v>
      </c>
    </row>
    <row r="15" spans="1:14" ht="30" x14ac:dyDescent="0.25">
      <c r="A15" s="7" t="s">
        <v>37</v>
      </c>
      <c r="B15" s="12">
        <f>35.324%*B14</f>
        <v>16778.193520000001</v>
      </c>
      <c r="C15" s="12">
        <f>37.945%*C14</f>
        <v>22032.76425</v>
      </c>
      <c r="J15" t="s">
        <v>79</v>
      </c>
      <c r="K15" s="25" t="s">
        <v>101</v>
      </c>
      <c r="L15" s="30">
        <f>B43/B44</f>
        <v>1.046248508653163</v>
      </c>
      <c r="M15" s="30">
        <f>C43/C44</f>
        <v>0.95697161055753743</v>
      </c>
    </row>
    <row r="16" spans="1:14" ht="30" x14ac:dyDescent="0.25">
      <c r="A16" s="26" t="s">
        <v>38</v>
      </c>
      <c r="B16" s="15">
        <f>B14-B15</f>
        <v>30719.806479999999</v>
      </c>
      <c r="C16" s="15">
        <f>C14-C15</f>
        <v>36032.23575</v>
      </c>
      <c r="J16" t="s">
        <v>73</v>
      </c>
      <c r="K16" s="25" t="s">
        <v>74</v>
      </c>
      <c r="L16" s="24">
        <f>B11/B13</f>
        <v>112.43467336683418</v>
      </c>
      <c r="M16" s="24">
        <f>C11/C13</f>
        <v>187.83276450511946</v>
      </c>
    </row>
    <row r="17" spans="1:13" x14ac:dyDescent="0.25">
      <c r="A17" s="7" t="s">
        <v>39</v>
      </c>
      <c r="B17" s="7">
        <v>1.34</v>
      </c>
      <c r="C17" s="7">
        <v>2.25</v>
      </c>
      <c r="K17" s="1"/>
      <c r="L17" s="1"/>
      <c r="M17" s="1"/>
    </row>
    <row r="18" spans="1:13" x14ac:dyDescent="0.25">
      <c r="K18" s="1"/>
      <c r="L18" s="1"/>
      <c r="M18" s="1"/>
    </row>
    <row r="19" spans="1:13" x14ac:dyDescent="0.25">
      <c r="J19" s="23" t="s">
        <v>77</v>
      </c>
      <c r="K19" s="1"/>
      <c r="L19" s="1"/>
      <c r="M19" s="1"/>
    </row>
    <row r="20" spans="1:13" ht="30.75" x14ac:dyDescent="0.3">
      <c r="A20" s="36" t="s">
        <v>12</v>
      </c>
      <c r="B20" s="36"/>
      <c r="C20" s="36"/>
      <c r="J20" t="s">
        <v>81</v>
      </c>
      <c r="K20" s="25" t="s">
        <v>87</v>
      </c>
      <c r="L20" s="24">
        <f>B6/B4</f>
        <v>0.38683352989508635</v>
      </c>
      <c r="M20" s="24">
        <f>C6/C4</f>
        <v>0.40466641779105117</v>
      </c>
    </row>
    <row r="21" spans="1:13" ht="30" x14ac:dyDescent="0.25">
      <c r="A21" s="16" t="s">
        <v>40</v>
      </c>
      <c r="B21" s="17">
        <v>42369</v>
      </c>
      <c r="C21" s="17">
        <v>42004</v>
      </c>
      <c r="J21" t="s">
        <v>82</v>
      </c>
      <c r="K21" s="25" t="s">
        <v>88</v>
      </c>
      <c r="L21" s="24">
        <f>B11/B4</f>
        <v>0.25012157018372466</v>
      </c>
      <c r="M21" s="24">
        <f>C11/C4</f>
        <v>0.29350434643485679</v>
      </c>
    </row>
    <row r="22" spans="1:13" ht="30" x14ac:dyDescent="0.25">
      <c r="A22" s="22" t="s">
        <v>41</v>
      </c>
      <c r="J22" t="s">
        <v>83</v>
      </c>
      <c r="K22" s="25" t="s">
        <v>89</v>
      </c>
      <c r="L22" s="24">
        <f>B16/B4</f>
        <v>0.17170632265565175</v>
      </c>
      <c r="M22" s="24">
        <f>C16/C4</f>
        <v>0.19216167537731321</v>
      </c>
    </row>
    <row r="23" spans="1:13" ht="45" x14ac:dyDescent="0.25">
      <c r="A23" s="18" t="s">
        <v>13</v>
      </c>
      <c r="B23" s="19">
        <v>7229</v>
      </c>
      <c r="C23" s="19">
        <v>6547</v>
      </c>
      <c r="J23" s="29" t="s">
        <v>84</v>
      </c>
      <c r="K23" s="28" t="s">
        <v>90</v>
      </c>
      <c r="L23" s="24">
        <f>B16/B46</f>
        <v>4.5850457432835823</v>
      </c>
      <c r="M23" s="24">
        <f>C16/C46</f>
        <v>5.2988581985294116</v>
      </c>
    </row>
    <row r="24" spans="1:13" ht="30" x14ac:dyDescent="0.25">
      <c r="A24" s="18" t="s">
        <v>14</v>
      </c>
      <c r="B24" s="19">
        <v>21163</v>
      </c>
      <c r="C24" s="19">
        <v>19549</v>
      </c>
      <c r="J24" t="s">
        <v>85</v>
      </c>
      <c r="K24" s="27" t="s">
        <v>91</v>
      </c>
      <c r="L24" s="24">
        <f>B16/B33</f>
        <v>0.201251319933964</v>
      </c>
      <c r="M24" s="24">
        <f>C16/C33</f>
        <v>0.25166745184181483</v>
      </c>
    </row>
    <row r="25" spans="1:13" ht="30" x14ac:dyDescent="0.25">
      <c r="A25" s="18" t="s">
        <v>15</v>
      </c>
      <c r="B25" s="19">
        <v>8068</v>
      </c>
      <c r="C25" s="19">
        <v>7904</v>
      </c>
      <c r="J25" t="s">
        <v>86</v>
      </c>
      <c r="K25" s="27" t="s">
        <v>92</v>
      </c>
      <c r="L25" s="24">
        <f>B16/B44</f>
        <v>0.41181021327935441</v>
      </c>
      <c r="M25" s="24">
        <f>C16/C44</f>
        <v>0.49250605855578794</v>
      </c>
    </row>
    <row r="26" spans="1:13" x14ac:dyDescent="0.25">
      <c r="A26" s="18" t="s">
        <v>16</v>
      </c>
      <c r="B26" s="19">
        <v>1831</v>
      </c>
      <c r="C26" s="19">
        <v>1681</v>
      </c>
      <c r="J26" s="1"/>
      <c r="K26" s="1"/>
      <c r="L26" s="1"/>
      <c r="M26" s="1"/>
    </row>
    <row r="27" spans="1:13" x14ac:dyDescent="0.25">
      <c r="A27" s="20" t="s">
        <v>42</v>
      </c>
      <c r="B27" s="21">
        <f>SUM(B23:B26)</f>
        <v>38291</v>
      </c>
      <c r="C27" s="21">
        <f>SUM(C23:C26)</f>
        <v>35681</v>
      </c>
      <c r="J27" s="23" t="s">
        <v>93</v>
      </c>
      <c r="K27" s="1"/>
      <c r="L27" s="1"/>
      <c r="M27" s="1"/>
    </row>
    <row r="28" spans="1:13" ht="30" x14ac:dyDescent="0.25">
      <c r="A28" s="18" t="s">
        <v>43</v>
      </c>
      <c r="B28" s="19">
        <v>204960</v>
      </c>
      <c r="C28" s="19">
        <v>187519</v>
      </c>
      <c r="J28" t="s">
        <v>94</v>
      </c>
      <c r="K28" s="27" t="s">
        <v>96</v>
      </c>
      <c r="L28" s="24">
        <f>90/B17</f>
        <v>67.164179104477611</v>
      </c>
      <c r="M28" s="24">
        <f>90/C17</f>
        <v>40</v>
      </c>
    </row>
    <row r="29" spans="1:13" ht="30" x14ac:dyDescent="0.25">
      <c r="A29" s="18" t="s">
        <v>19</v>
      </c>
      <c r="B29" s="19">
        <v>19413</v>
      </c>
      <c r="C29" s="19">
        <v>17891</v>
      </c>
      <c r="J29" s="27" t="s">
        <v>99</v>
      </c>
      <c r="K29" s="27" t="s">
        <v>100</v>
      </c>
      <c r="L29" s="30">
        <f>B44/B46</f>
        <v>11.133880597014926</v>
      </c>
      <c r="M29" s="30">
        <f>C44/C46</f>
        <v>10.758970588235295</v>
      </c>
    </row>
    <row r="30" spans="1:13" ht="30" x14ac:dyDescent="0.25">
      <c r="A30" s="18" t="s">
        <v>44</v>
      </c>
      <c r="B30" s="19">
        <f>B28+B29</f>
        <v>224373</v>
      </c>
      <c r="C30" s="19">
        <f>C28+C29</f>
        <v>205410</v>
      </c>
      <c r="J30" t="s">
        <v>95</v>
      </c>
      <c r="K30" s="27" t="s">
        <v>97</v>
      </c>
      <c r="L30" s="24">
        <f>90/L29</f>
        <v>8.083434990683271</v>
      </c>
      <c r="M30" s="24">
        <f>90/M29</f>
        <v>8.3651125599704752</v>
      </c>
    </row>
    <row r="31" spans="1:13" x14ac:dyDescent="0.25">
      <c r="A31" s="18" t="s">
        <v>45</v>
      </c>
      <c r="B31" s="19">
        <v>110020</v>
      </c>
      <c r="C31" s="19">
        <v>97917</v>
      </c>
      <c r="L31" s="1"/>
      <c r="M31" s="1"/>
    </row>
    <row r="32" spans="1:13" x14ac:dyDescent="0.25">
      <c r="A32" s="20" t="s">
        <v>46</v>
      </c>
      <c r="B32" s="19">
        <f>B30-B31</f>
        <v>114353</v>
      </c>
      <c r="C32" s="19">
        <f>C30-C31</f>
        <v>107493</v>
      </c>
      <c r="J32" s="37" t="s">
        <v>98</v>
      </c>
      <c r="K32" s="37"/>
      <c r="L32" s="1"/>
      <c r="M32" s="1"/>
    </row>
    <row r="33" spans="1:13" x14ac:dyDescent="0.25">
      <c r="A33" s="20" t="s">
        <v>47</v>
      </c>
      <c r="B33" s="21">
        <f>B27+B32</f>
        <v>152644</v>
      </c>
      <c r="C33" s="21">
        <f>C27+C32</f>
        <v>143174</v>
      </c>
      <c r="J33" s="1"/>
      <c r="K33" s="1"/>
      <c r="L33" s="1"/>
      <c r="M33" s="1"/>
    </row>
    <row r="34" spans="1:13" x14ac:dyDescent="0.25">
      <c r="A34" s="22" t="s">
        <v>48</v>
      </c>
      <c r="J34" s="1"/>
      <c r="K34" s="1"/>
      <c r="L34" s="1"/>
      <c r="M34" s="1"/>
    </row>
    <row r="35" spans="1:13" x14ac:dyDescent="0.25">
      <c r="A35" s="18" t="s">
        <v>20</v>
      </c>
      <c r="B35" s="19">
        <v>13792</v>
      </c>
      <c r="C35" s="19">
        <v>22862</v>
      </c>
      <c r="J35" s="1"/>
      <c r="K35" s="1"/>
      <c r="L35" s="1"/>
      <c r="M35" s="1"/>
    </row>
    <row r="36" spans="1:13" x14ac:dyDescent="0.25">
      <c r="A36" s="18" t="s">
        <v>21</v>
      </c>
      <c r="B36" s="19">
        <v>4093</v>
      </c>
      <c r="C36" s="19">
        <v>3703</v>
      </c>
    </row>
    <row r="37" spans="1:13" x14ac:dyDescent="0.25">
      <c r="A37" s="18" t="s">
        <v>22</v>
      </c>
      <c r="B37" s="19">
        <v>15290</v>
      </c>
      <c r="C37" s="19">
        <v>3549</v>
      </c>
    </row>
    <row r="38" spans="1:13" x14ac:dyDescent="0.25">
      <c r="A38" s="20" t="s">
        <v>49</v>
      </c>
      <c r="B38" s="21">
        <f>SUM(B35:B37)</f>
        <v>33175</v>
      </c>
      <c r="C38" s="21">
        <f>SUM(C35:C37)</f>
        <v>30114</v>
      </c>
    </row>
    <row r="39" spans="1:13" x14ac:dyDescent="0.25">
      <c r="A39" s="18" t="s">
        <v>23</v>
      </c>
      <c r="B39" s="19">
        <v>6655</v>
      </c>
      <c r="C39" s="19">
        <v>7099</v>
      </c>
    </row>
    <row r="40" spans="1:13" x14ac:dyDescent="0.25">
      <c r="A40" s="18" t="s">
        <v>24</v>
      </c>
      <c r="B40" s="19">
        <v>16484</v>
      </c>
      <c r="C40" s="19">
        <v>16359</v>
      </c>
    </row>
    <row r="41" spans="1:13" x14ac:dyDescent="0.25">
      <c r="A41" s="18" t="s">
        <v>25</v>
      </c>
      <c r="B41" s="19">
        <v>21733</v>
      </c>
      <c r="C41" s="19">
        <v>16441</v>
      </c>
    </row>
    <row r="42" spans="1:13" x14ac:dyDescent="0.25">
      <c r="A42" s="20" t="s">
        <v>50</v>
      </c>
      <c r="B42" s="19">
        <f>SUM(B39:B41)</f>
        <v>44872</v>
      </c>
      <c r="C42" s="19">
        <f>SUM(C39:C41)</f>
        <v>39899</v>
      </c>
    </row>
    <row r="43" spans="1:13" x14ac:dyDescent="0.25">
      <c r="A43" s="20" t="s">
        <v>51</v>
      </c>
      <c r="B43" s="21">
        <f>B38+B42</f>
        <v>78047</v>
      </c>
      <c r="C43" s="21">
        <f>C38+C42</f>
        <v>70013</v>
      </c>
    </row>
    <row r="44" spans="1:13" x14ac:dyDescent="0.25">
      <c r="A44" s="18" t="s">
        <v>26</v>
      </c>
      <c r="B44" s="19">
        <v>74597</v>
      </c>
      <c r="C44" s="19">
        <v>73161</v>
      </c>
    </row>
    <row r="45" spans="1:13" x14ac:dyDescent="0.25">
      <c r="A45" s="20" t="s">
        <v>52</v>
      </c>
      <c r="B45" s="21">
        <f>B43+B44</f>
        <v>152644</v>
      </c>
      <c r="C45" s="21">
        <f>C43+C44</f>
        <v>143174</v>
      </c>
    </row>
    <row r="46" spans="1:13" x14ac:dyDescent="0.25">
      <c r="A46" t="s">
        <v>27</v>
      </c>
      <c r="B46">
        <v>6700</v>
      </c>
      <c r="C46">
        <v>6800</v>
      </c>
    </row>
  </sheetData>
  <mergeCells count="4">
    <mergeCell ref="A1:C1"/>
    <mergeCell ref="B2:C2"/>
    <mergeCell ref="A20:C20"/>
    <mergeCell ref="J32:K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6317-7D15-4CD7-BA7D-B9F3D7FC0599}">
  <dimension ref="A1:I40"/>
  <sheetViews>
    <sheetView workbookViewId="0">
      <selection sqref="A1:E3"/>
    </sheetView>
  </sheetViews>
  <sheetFormatPr defaultRowHeight="15" x14ac:dyDescent="0.25"/>
  <cols>
    <col min="1" max="1" width="28.85546875" customWidth="1"/>
    <col min="2" max="2" width="29" customWidth="1"/>
    <col min="3" max="3" width="16" customWidth="1"/>
    <col min="4" max="4" width="16.28515625" customWidth="1"/>
    <col min="5" max="5" width="25.28515625" customWidth="1"/>
    <col min="6" max="6" width="11.42578125" customWidth="1"/>
  </cols>
  <sheetData>
    <row r="1" spans="1:9" x14ac:dyDescent="0.25">
      <c r="G1" s="1"/>
      <c r="H1" s="1"/>
      <c r="I1" s="1"/>
    </row>
    <row r="2" spans="1:9" x14ac:dyDescent="0.25">
      <c r="F2" s="1"/>
      <c r="G2" s="1"/>
      <c r="H2" s="1"/>
      <c r="I2" s="1"/>
    </row>
    <row r="3" spans="1:9" x14ac:dyDescent="0.25"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Income Statement</vt:lpstr>
      <vt:lpstr>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Jain</dc:creator>
  <cp:lastModifiedBy>Kritika Jain</cp:lastModifiedBy>
  <dcterms:created xsi:type="dcterms:W3CDTF">2025-03-19T05:42:08Z</dcterms:created>
  <dcterms:modified xsi:type="dcterms:W3CDTF">2025-03-20T13:36:25Z</dcterms:modified>
</cp:coreProperties>
</file>