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60" tabRatio="500" activeTab="1"/>
  </bookViews>
  <sheets>
    <sheet name="Sheet1" sheetId="1" r:id="rId1"/>
    <sheet name="Income Statement" sheetId="2" r:id="rId2"/>
    <sheet name="Ratio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<sst xmlns="http://schemas.openxmlformats.org/spreadsheetml/2006/main" count="119" uniqueCount="101">
  <si>
    <t>Annual Income Statements (Values in Millions)</t>
  </si>
  <si>
    <t>For the year ended</t>
  </si>
  <si>
    <t>Sales</t>
  </si>
  <si>
    <t>Cost of goods sold</t>
  </si>
  <si>
    <t>Selling, general, and administrative expenses</t>
  </si>
  <si>
    <t>Other tax expense</t>
  </si>
  <si>
    <t>Depreciation and amortization</t>
  </si>
  <si>
    <t>Other income (add to EBIT to arrive at EBT)</t>
  </si>
  <si>
    <t>Interest expense</t>
  </si>
  <si>
    <t>Income tax rate (average)</t>
  </si>
  <si>
    <t>Dividends paid per share</t>
  </si>
  <si>
    <t>Basic EPS from total operations</t>
  </si>
  <si>
    <t>Annual Balance Sheets (Values in Millions)</t>
  </si>
  <si>
    <t>Cash</t>
  </si>
  <si>
    <t>Receivables</t>
  </si>
  <si>
    <t>Inventories</t>
  </si>
  <si>
    <t>Other current assets</t>
  </si>
  <si>
    <t>Property, plant, and equipment, gros</t>
  </si>
  <si>
    <t>Accumulated depreciation and depletion</t>
  </si>
  <si>
    <t>Other noncurrent assets</t>
  </si>
  <si>
    <t>Accounts payable</t>
  </si>
  <si>
    <t>Short-term debt payable</t>
  </si>
  <si>
    <t>Other current liabilities</t>
  </si>
  <si>
    <t>Long-term debt payable</t>
  </si>
  <si>
    <t>Deferred income taxes</t>
  </si>
  <si>
    <t>Other noncurrent liabilities</t>
  </si>
  <si>
    <t>Retained earnings</t>
  </si>
  <si>
    <t>Total common shares outstanding</t>
  </si>
  <si>
    <t>6.7 billion</t>
  </si>
  <si>
    <t>6.8 billion</t>
  </si>
  <si>
    <t>Ratio</t>
  </si>
  <si>
    <t>Formula</t>
  </si>
  <si>
    <t>Year 2015</t>
  </si>
  <si>
    <t>Year 2014</t>
  </si>
  <si>
    <t>Liquidity</t>
  </si>
  <si>
    <t>Sales Revenue</t>
  </si>
  <si>
    <t>Current Ratio</t>
  </si>
  <si>
    <t>Total Current Assets/ 
Total Current Liabilities</t>
  </si>
  <si>
    <t>Less: Cost of goods sold</t>
  </si>
  <si>
    <t>Quick Ratio</t>
  </si>
  <si>
    <t>Total Current Assets-Inventories/ 
Total Current Liabilities</t>
  </si>
  <si>
    <t>Gross Profit</t>
  </si>
  <si>
    <t>Less: Operating Expenses</t>
  </si>
  <si>
    <t>Activity</t>
  </si>
  <si>
    <t>Inventory turnover</t>
  </si>
  <si>
    <t>Cost of goods sold/
 Inventory</t>
  </si>
  <si>
    <t>Average collection period</t>
  </si>
  <si>
    <t>Accounts receivable/
Average sales per day</t>
  </si>
  <si>
    <t>Total Operating Expense</t>
  </si>
  <si>
    <t>Average Payment Period</t>
  </si>
  <si>
    <t>Accounts Payable/
Average purchase per day</t>
  </si>
  <si>
    <t>Earnings Before Interest &amp; Taxes (EBIT)</t>
  </si>
  <si>
    <t>Total assets turnover</t>
  </si>
  <si>
    <t>Sales/
Total Assets</t>
  </si>
  <si>
    <t xml:space="preserve">Add: Other income </t>
  </si>
  <si>
    <t>Less: Interest expense</t>
  </si>
  <si>
    <t>Debt</t>
  </si>
  <si>
    <t>Earning before tax</t>
  </si>
  <si>
    <t>Debt ratio</t>
  </si>
  <si>
    <t>Total Liabilities/
Total Assets</t>
  </si>
  <si>
    <t xml:space="preserve">Less: Tax </t>
  </si>
  <si>
    <t>Debt to Equity Ratio</t>
  </si>
  <si>
    <t>Total Liabilities/
Equity</t>
  </si>
  <si>
    <t>Net Income</t>
  </si>
  <si>
    <t>Times interest earned ratio</t>
  </si>
  <si>
    <t>Earnings before interest &amp; Tax/
Interest</t>
  </si>
  <si>
    <t>Earnings per Share</t>
  </si>
  <si>
    <t>Profitability</t>
  </si>
  <si>
    <t>Gross profit margin</t>
  </si>
  <si>
    <t>Gross Profit/
Sales</t>
  </si>
  <si>
    <t>Balance Sheet Items</t>
  </si>
  <si>
    <t>Operating profit margin</t>
  </si>
  <si>
    <t>Operating Profit/
Sales</t>
  </si>
  <si>
    <t>Assets</t>
  </si>
  <si>
    <t>Net profit margin</t>
  </si>
  <si>
    <t>Net Income/
Sales</t>
  </si>
  <si>
    <t>Earnings per share (EPS)</t>
  </si>
  <si>
    <t>Earnings available for common stockholders/
 Number of shares of common stock outstanding</t>
  </si>
  <si>
    <t>Return on total assets (ROA)</t>
  </si>
  <si>
    <t>Earnings available for common stockholders/
 Total assets</t>
  </si>
  <si>
    <t>Return on equity (ROE)</t>
  </si>
  <si>
    <t>Earnings available for common stockholders/
 Common stock equity</t>
  </si>
  <si>
    <t>Total Current Assets</t>
  </si>
  <si>
    <t>Market</t>
  </si>
  <si>
    <t>Property, plant, and equipment, gross</t>
  </si>
  <si>
    <t>Price/earnings (P/E) ratio</t>
  </si>
  <si>
    <t>Market price per share of common stock/
 Earnings per share</t>
  </si>
  <si>
    <t>Book value per share of common stock</t>
  </si>
  <si>
    <t>Common stock equity/ 
Number of shares of common stock outstanding</t>
  </si>
  <si>
    <t>Total gross fixed assets (at cost)</t>
  </si>
  <si>
    <t>Market/book (M/B) ratio</t>
  </si>
  <si>
    <t>Market price per share of common stock/
Book value per share of common stock</t>
  </si>
  <si>
    <t>Less: Accumulated depreciation and depletion</t>
  </si>
  <si>
    <t>Net fixed assets</t>
  </si>
  <si>
    <t>*Current market price of the stock is 90</t>
  </si>
  <si>
    <t>Total assets</t>
  </si>
  <si>
    <t>Liabilities and Equity</t>
  </si>
  <si>
    <t>Total Current Liabilities</t>
  </si>
  <si>
    <t>Total Noncurrent Liabilities</t>
  </si>
  <si>
    <t>Total Liabilities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</si>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</sst>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\ mmm\ yy"/>
    <numFmt numFmtId="177" formatCode="&quot;$&quot;#,##0_);[Red]&quot;($&quot;#,##0\)"/>
    <numFmt numFmtId="178" formatCode="&quot;$&quot;#,##0.00_);[Red]&quot;($&quot;#,##0.00\)"/>
    <numFmt numFmtId="179" formatCode="0.000"/>
  </numFmts>
  <fonts count="25">
    <font>
      <sz val="11"/>
      <color theme="1"/>
      <name val="Calibri"/>
      <charset val="134"/>
    </font>
    <font>
      <sz val="14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4" tint="0.5999"/>
        <bgColor rgb="FF9DC3E6"/>
      </patternFill>
    </fill>
    <fill>
      <patternFill patternType="solid">
        <fgColor theme="8" tint="0.3999"/>
        <bgColor rgb="FFB4C7E7"/>
      </patternFill>
    </fill>
    <fill>
      <patternFill patternType="solid">
        <fgColor theme="8" tint="0.5999"/>
        <bgColor rgb="FFB4C7E7"/>
      </patternFill>
    </fill>
    <fill>
      <patternFill patternType="solid">
        <fgColor theme="8" tint="0.7999"/>
        <bgColor rgb="FFCCFFFF"/>
      </patternFill>
    </fill>
    <fill>
      <patternFill patternType="solid">
        <fgColor theme="5" tint="0.3999"/>
        <bgColor rgb="FFF8CBAD"/>
      </patternFill>
    </fill>
    <fill>
      <patternFill patternType="solid">
        <fgColor theme="5" tint="0.5999"/>
        <bgColor rgb="FFFBE5D6"/>
      </patternFill>
    </fill>
    <fill>
      <patternFill patternType="solid">
        <fgColor theme="5" tint="0.7999"/>
        <bgColor rgb="FFDEEBF7"/>
      </patternFill>
    </fill>
    <fill>
      <patternFill patternType="solid">
        <fgColor theme="4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Border="1" applyAlignment="1">
      <alignment horizontal="center"/>
    </xf>
    <xf numFmtId="0" fontId="0" fillId="4" borderId="0" xfId="0" applyFill="1"/>
    <xf numFmtId="176" fontId="3" fillId="4" borderId="0" xfId="0" applyNumberFormat="1" applyFont="1" applyFill="1"/>
    <xf numFmtId="0" fontId="0" fillId="5" borderId="0" xfId="0" applyFont="1" applyFill="1"/>
    <xf numFmtId="177" fontId="0" fillId="5" borderId="0" xfId="0" applyNumberFormat="1" applyFill="1"/>
    <xf numFmtId="3" fontId="0" fillId="5" borderId="0" xfId="0" applyNumberFormat="1" applyFill="1"/>
    <xf numFmtId="0" fontId="3" fillId="5" borderId="0" xfId="0" applyFont="1" applyFill="1"/>
    <xf numFmtId="177" fontId="3" fillId="5" borderId="0" xfId="0" applyNumberFormat="1" applyFont="1" applyFill="1"/>
    <xf numFmtId="178" fontId="0" fillId="5" borderId="0" xfId="0" applyNumberFormat="1" applyFill="1"/>
    <xf numFmtId="178" fontId="3" fillId="5" borderId="0" xfId="0" applyNumberFormat="1" applyFont="1" applyFill="1"/>
    <xf numFmtId="0" fontId="1" fillId="6" borderId="0" xfId="0" applyFont="1" applyFill="1" applyBorder="1" applyAlignment="1">
      <alignment horizontal="center"/>
    </xf>
    <xf numFmtId="0" fontId="0" fillId="7" borderId="0" xfId="0" applyFont="1" applyFill="1"/>
    <xf numFmtId="176" fontId="0" fillId="7" borderId="0" xfId="0" applyNumberFormat="1" applyFill="1"/>
    <xf numFmtId="0" fontId="3" fillId="0" borderId="0" xfId="0" applyFont="1"/>
    <xf numFmtId="0" fontId="0" fillId="8" borderId="0" xfId="0" applyFont="1" applyFill="1"/>
    <xf numFmtId="3" fontId="0" fillId="8" borderId="0" xfId="0" applyNumberFormat="1" applyFill="1"/>
    <xf numFmtId="0" fontId="3" fillId="8" borderId="0" xfId="0" applyFont="1" applyFill="1"/>
    <xf numFmtId="3" fontId="3" fillId="8" borderId="0" xfId="0" applyNumberFormat="1" applyFont="1" applyFill="1"/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ont="1" applyFill="1" applyAlignment="1">
      <alignment horizontal="center" wrapText="1"/>
    </xf>
    <xf numFmtId="179" fontId="0" fillId="11" borderId="0" xfId="0" applyNumberForma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0" xfId="0" applyFont="1" applyFill="1" applyAlignment="1">
      <alignment horizontal="center" wrapText="1"/>
    </xf>
    <xf numFmtId="179" fontId="0" fillId="12" borderId="0" xfId="0" applyNumberFormat="1" applyFill="1" applyAlignment="1">
      <alignment horizontal="center"/>
    </xf>
    <xf numFmtId="0" fontId="0" fillId="13" borderId="0" xfId="0" applyFill="1"/>
    <xf numFmtId="0" fontId="0" fillId="13" borderId="0" xfId="0" applyFont="1" applyFill="1" applyAlignment="1">
      <alignment horizontal="center" wrapText="1"/>
    </xf>
    <xf numFmtId="179" fontId="0" fillId="13" borderId="0" xfId="0" applyNumberFormat="1" applyFill="1" applyAlignment="1">
      <alignment horizontal="center"/>
    </xf>
    <xf numFmtId="0" fontId="0" fillId="14" borderId="0" xfId="0" applyFill="1"/>
    <xf numFmtId="0" fontId="0" fillId="14" borderId="0" xfId="0" applyFont="1" applyFill="1" applyAlignment="1">
      <alignment horizontal="center" wrapText="1"/>
    </xf>
    <xf numFmtId="179" fontId="0" fillId="14" borderId="0" xfId="0" applyNumberFormat="1" applyFill="1" applyAlignment="1">
      <alignment horizontal="center"/>
    </xf>
    <xf numFmtId="0" fontId="0" fillId="14" borderId="0" xfId="0" applyFont="1" applyFill="1" applyAlignment="1">
      <alignment vertical="center"/>
    </xf>
    <xf numFmtId="0" fontId="0" fillId="14" borderId="0" xfId="0" applyFont="1" applyFill="1" applyAlignment="1">
      <alignment vertical="center" wrapText="1"/>
    </xf>
    <xf numFmtId="0" fontId="0" fillId="14" borderId="0" xfId="0" applyFont="1" applyFill="1" applyAlignment="1">
      <alignment wrapText="1"/>
    </xf>
    <xf numFmtId="0" fontId="0" fillId="15" borderId="0" xfId="0" applyFill="1"/>
    <xf numFmtId="0" fontId="0" fillId="15" borderId="0" xfId="0" applyFont="1" applyFill="1" applyAlignment="1">
      <alignment wrapText="1"/>
    </xf>
    <xf numFmtId="179" fontId="0" fillId="15" borderId="0" xfId="0" applyNumberFormat="1" applyFill="1" applyAlignment="1">
      <alignment horizontal="center"/>
    </xf>
    <xf numFmtId="0" fontId="0" fillId="16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3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0" fillId="7" borderId="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E7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zoomScale="65" zoomScaleNormal="65" topLeftCell="A8" workbookViewId="0">
      <selection activeCell="A36" sqref="A36"/>
    </sheetView>
  </sheetViews>
  <sheetFormatPr defaultColWidth="8.515625" defaultRowHeight="16.8" outlineLevelCol="2"/>
  <cols>
    <col min="1" max="1" width="46.421875" customWidth="1"/>
    <col min="2" max="2" width="15.2890625" customWidth="1"/>
    <col min="3" max="3" width="13.421875" customWidth="1"/>
    <col min="4" max="4" width="9.140625" customWidth="1"/>
  </cols>
  <sheetData>
    <row r="1" spans="1:3">
      <c r="A1" s="44" t="s">
        <v>0</v>
      </c>
      <c r="B1" s="44"/>
      <c r="C1" s="44"/>
    </row>
    <row r="2" spans="2:3">
      <c r="B2" s="45" t="s">
        <v>1</v>
      </c>
      <c r="C2" s="45"/>
    </row>
    <row r="3" spans="2:3">
      <c r="B3" s="46">
        <v>42369</v>
      </c>
      <c r="C3" s="46">
        <v>42004</v>
      </c>
    </row>
    <row r="4" spans="1:3">
      <c r="A4" t="s">
        <v>2</v>
      </c>
      <c r="B4" s="47">
        <v>178909</v>
      </c>
      <c r="C4" s="47">
        <v>187510</v>
      </c>
    </row>
    <row r="5" spans="1:3">
      <c r="A5" t="s">
        <v>3</v>
      </c>
      <c r="B5" s="48">
        <v>109701</v>
      </c>
      <c r="C5" s="48">
        <v>111631</v>
      </c>
    </row>
    <row r="6" spans="1:3">
      <c r="A6" t="s">
        <v>4</v>
      </c>
      <c r="B6" s="48">
        <v>12356</v>
      </c>
      <c r="C6" s="48">
        <v>12900</v>
      </c>
    </row>
    <row r="7" spans="1:3">
      <c r="A7" t="s">
        <v>5</v>
      </c>
      <c r="B7" s="48">
        <v>33572</v>
      </c>
      <c r="C7" s="48">
        <v>33377</v>
      </c>
    </row>
    <row r="8" spans="1:3">
      <c r="A8" t="s">
        <v>6</v>
      </c>
      <c r="B8" s="48">
        <v>12103</v>
      </c>
      <c r="C8" s="48">
        <v>7944</v>
      </c>
    </row>
    <row r="9" spans="1:3">
      <c r="A9" t="s">
        <v>7</v>
      </c>
      <c r="B9" s="48">
        <v>3147</v>
      </c>
      <c r="C9" s="48">
        <v>3323</v>
      </c>
    </row>
    <row r="10" spans="1:3">
      <c r="A10" t="s">
        <v>8</v>
      </c>
      <c r="B10">
        <v>398</v>
      </c>
      <c r="C10">
        <v>293</v>
      </c>
    </row>
    <row r="11" spans="1:3">
      <c r="A11" t="s">
        <v>9</v>
      </c>
      <c r="B11" s="49">
        <v>0.35324</v>
      </c>
      <c r="C11" s="49">
        <v>0.37945</v>
      </c>
    </row>
    <row r="12" spans="1:3">
      <c r="A12" t="s">
        <v>10</v>
      </c>
      <c r="B12" s="50">
        <v>1.13</v>
      </c>
      <c r="C12" s="50">
        <v>0.91</v>
      </c>
    </row>
    <row r="13" spans="1:3">
      <c r="A13" t="s">
        <v>11</v>
      </c>
      <c r="B13" s="50">
        <v>1.34</v>
      </c>
      <c r="C13" s="50">
        <v>2.25</v>
      </c>
    </row>
    <row r="20" spans="1:3">
      <c r="A20" s="51" t="s">
        <v>12</v>
      </c>
      <c r="B20" s="51"/>
      <c r="C20" s="51"/>
    </row>
    <row r="21" spans="2:3">
      <c r="B21" s="46">
        <v>42369</v>
      </c>
      <c r="C21" s="46">
        <v>42004</v>
      </c>
    </row>
    <row r="22" spans="1:3">
      <c r="A22" t="s">
        <v>13</v>
      </c>
      <c r="B22" s="48">
        <v>7229</v>
      </c>
      <c r="C22" s="48">
        <v>6547</v>
      </c>
    </row>
    <row r="23" spans="1:3">
      <c r="A23" t="s">
        <v>14</v>
      </c>
      <c r="B23" s="48">
        <v>21163</v>
      </c>
      <c r="C23" s="48">
        <v>19549</v>
      </c>
    </row>
    <row r="24" spans="1:3">
      <c r="A24" t="s">
        <v>15</v>
      </c>
      <c r="B24" s="48">
        <v>8068</v>
      </c>
      <c r="C24" s="48">
        <v>7904</v>
      </c>
    </row>
    <row r="25" spans="1:3">
      <c r="A25" t="s">
        <v>16</v>
      </c>
      <c r="B25" s="48">
        <v>1831</v>
      </c>
      <c r="C25" s="48">
        <v>1681</v>
      </c>
    </row>
    <row r="26" spans="1:3">
      <c r="A26" t="s">
        <v>17</v>
      </c>
      <c r="B26" s="48">
        <v>204960</v>
      </c>
      <c r="C26" s="48">
        <v>187519</v>
      </c>
    </row>
    <row r="27" spans="1:3">
      <c r="A27" t="s">
        <v>18</v>
      </c>
      <c r="B27" s="48">
        <v>110020</v>
      </c>
      <c r="C27" s="48">
        <v>97917</v>
      </c>
    </row>
    <row r="28" spans="1:3">
      <c r="A28" t="s">
        <v>19</v>
      </c>
      <c r="B28" s="48">
        <v>19413</v>
      </c>
      <c r="C28" s="48">
        <v>17891</v>
      </c>
    </row>
    <row r="29" spans="1:3">
      <c r="A29" t="s">
        <v>20</v>
      </c>
      <c r="B29" s="48">
        <v>13792</v>
      </c>
      <c r="C29" s="48">
        <v>22862</v>
      </c>
    </row>
    <row r="30" spans="1:3">
      <c r="A30" t="s">
        <v>21</v>
      </c>
      <c r="B30" s="48">
        <v>4093</v>
      </c>
      <c r="C30" s="48">
        <v>3703</v>
      </c>
    </row>
    <row r="31" spans="1:3">
      <c r="A31" t="s">
        <v>22</v>
      </c>
      <c r="B31" s="48">
        <v>15290</v>
      </c>
      <c r="C31" s="48">
        <v>3549</v>
      </c>
    </row>
    <row r="32" spans="1:3">
      <c r="A32" t="s">
        <v>23</v>
      </c>
      <c r="B32" s="48">
        <v>6655</v>
      </c>
      <c r="C32" s="48">
        <v>7099</v>
      </c>
    </row>
    <row r="33" spans="1:3">
      <c r="A33" t="s">
        <v>24</v>
      </c>
      <c r="B33" s="48">
        <v>16484</v>
      </c>
      <c r="C33" s="48">
        <v>16359</v>
      </c>
    </row>
    <row r="34" spans="1:3">
      <c r="A34" t="s">
        <v>25</v>
      </c>
      <c r="B34" s="48">
        <v>21733</v>
      </c>
      <c r="C34" s="48">
        <v>16441</v>
      </c>
    </row>
    <row r="35" spans="1:3">
      <c r="A35" t="s">
        <v>26</v>
      </c>
      <c r="B35" s="48">
        <v>74597</v>
      </c>
      <c r="C35" s="48">
        <v>73161</v>
      </c>
    </row>
    <row r="36" spans="1:3">
      <c r="A36" t="s">
        <v>27</v>
      </c>
      <c r="B36" t="s">
        <v>28</v>
      </c>
      <c r="C36" t="s">
        <v>29</v>
      </c>
    </row>
  </sheetData>
  <mergeCells count="3">
    <mergeCell ref="A1:C1"/>
    <mergeCell ref="B2:C2"/>
    <mergeCell ref="A20:C20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tabSelected="1" zoomScale="65" zoomScaleNormal="65" workbookViewId="0">
      <selection activeCell="T22" sqref="T22"/>
    </sheetView>
  </sheetViews>
  <sheetFormatPr defaultColWidth="8.515625" defaultRowHeight="16.8"/>
  <cols>
    <col min="1" max="1" width="43.2890625" customWidth="1"/>
    <col min="2" max="2" width="12.1484375" customWidth="1"/>
    <col min="3" max="3" width="11.4296875" customWidth="1"/>
    <col min="10" max="10" width="27.2890625" customWidth="1"/>
    <col min="11" max="11" width="44.5703125" customWidth="1"/>
    <col min="12" max="12" width="10.2890625" customWidth="1"/>
    <col min="13" max="13" width="10.7109375" customWidth="1"/>
    <col min="14" max="14" width="22.859375" customWidth="1"/>
  </cols>
  <sheetData>
    <row r="1" ht="20.4" spans="1:14">
      <c r="A1" s="2" t="s">
        <v>0</v>
      </c>
      <c r="B1" s="2"/>
      <c r="C1" s="2"/>
      <c r="J1" s="22" t="s">
        <v>30</v>
      </c>
      <c r="K1" s="22" t="s">
        <v>31</v>
      </c>
      <c r="L1" s="22" t="s">
        <v>32</v>
      </c>
      <c r="M1" s="22" t="s">
        <v>33</v>
      </c>
      <c r="N1" s="43"/>
    </row>
    <row r="2" ht="17.6" spans="1:14">
      <c r="A2" s="3"/>
      <c r="B2" s="4" t="s">
        <v>1</v>
      </c>
      <c r="C2" s="4"/>
      <c r="N2" s="1"/>
    </row>
    <row r="3" spans="1:14">
      <c r="A3" s="5"/>
      <c r="B3" s="6">
        <v>42369</v>
      </c>
      <c r="C3" s="6">
        <v>42004</v>
      </c>
      <c r="J3" s="23" t="s">
        <v>34</v>
      </c>
      <c r="K3" s="1"/>
      <c r="L3" s="1"/>
      <c r="M3" s="1"/>
      <c r="N3" s="1"/>
    </row>
    <row r="4" ht="34" spans="1:13">
      <c r="A4" s="7" t="s">
        <v>35</v>
      </c>
      <c r="B4" s="8">
        <v>178909</v>
      </c>
      <c r="C4" s="8">
        <v>187510</v>
      </c>
      <c r="J4" s="24" t="s">
        <v>36</v>
      </c>
      <c r="K4" s="25" t="s">
        <v>37</v>
      </c>
      <c r="L4" s="26">
        <f>B27/B38</f>
        <v>1.15421250941974</v>
      </c>
      <c r="M4" s="26">
        <f>C27/C38</f>
        <v>1.18486418277213</v>
      </c>
    </row>
    <row r="5" ht="34" spans="1:13">
      <c r="A5" s="7" t="s">
        <v>38</v>
      </c>
      <c r="B5" s="9">
        <v>109701</v>
      </c>
      <c r="C5" s="9">
        <v>111631</v>
      </c>
      <c r="J5" s="24" t="s">
        <v>39</v>
      </c>
      <c r="K5" s="25" t="s">
        <v>40</v>
      </c>
      <c r="L5" s="26">
        <f>(B27-B25)/B38</f>
        <v>0.911017332328561</v>
      </c>
      <c r="M5" s="26">
        <f>(C27-C25)/C38</f>
        <v>0.922394899382347</v>
      </c>
    </row>
    <row r="6" spans="1:3">
      <c r="A6" s="10" t="s">
        <v>41</v>
      </c>
      <c r="B6" s="11">
        <f>B4-B5</f>
        <v>69208</v>
      </c>
      <c r="C6" s="11">
        <f>C4-C5</f>
        <v>75879</v>
      </c>
    </row>
    <row r="7" spans="1:13">
      <c r="A7" s="7" t="s">
        <v>42</v>
      </c>
      <c r="B7" s="7"/>
      <c r="C7" s="7"/>
      <c r="J7" s="23" t="s">
        <v>43</v>
      </c>
      <c r="K7" s="1"/>
      <c r="L7" s="1"/>
      <c r="M7" s="1"/>
    </row>
    <row r="8" ht="34" spans="1:13">
      <c r="A8" s="7" t="s">
        <v>4</v>
      </c>
      <c r="B8" s="9">
        <v>12356</v>
      </c>
      <c r="C8" s="9">
        <v>12900</v>
      </c>
      <c r="J8" s="27" t="s">
        <v>44</v>
      </c>
      <c r="K8" s="28" t="s">
        <v>45</v>
      </c>
      <c r="L8" s="29">
        <f>B5/B25</f>
        <v>13.5970500743679</v>
      </c>
      <c r="M8" s="29">
        <f>C5/C25</f>
        <v>14.1233552631579</v>
      </c>
    </row>
    <row r="9" ht="34" spans="1:13">
      <c r="A9" s="7" t="s">
        <v>6</v>
      </c>
      <c r="B9" s="9">
        <v>12103</v>
      </c>
      <c r="C9" s="9">
        <v>7944</v>
      </c>
      <c r="J9" s="27" t="s">
        <v>46</v>
      </c>
      <c r="K9" s="28" t="s">
        <v>47</v>
      </c>
      <c r="L9" s="29">
        <f>B24/(B4/365)</f>
        <v>43.1755529347322</v>
      </c>
      <c r="M9" s="29">
        <f>C24/(C4/365)</f>
        <v>38.0533571542851</v>
      </c>
    </row>
    <row r="10" ht="34" spans="1:13">
      <c r="A10" s="7" t="s">
        <v>48</v>
      </c>
      <c r="B10" s="9">
        <f>B8+B9</f>
        <v>24459</v>
      </c>
      <c r="C10" s="9">
        <f>C8+C9</f>
        <v>20844</v>
      </c>
      <c r="J10" s="27" t="s">
        <v>49</v>
      </c>
      <c r="K10" s="28" t="s">
        <v>50</v>
      </c>
      <c r="L10" s="29">
        <f>B35/(B5/365)</f>
        <v>45.8890985496942</v>
      </c>
      <c r="M10" s="29">
        <f>C35/(C5/365)</f>
        <v>74.7519058326092</v>
      </c>
    </row>
    <row r="11" ht="34" spans="1:13">
      <c r="A11" s="10" t="s">
        <v>51</v>
      </c>
      <c r="B11" s="11">
        <f>B6-B10</f>
        <v>44749</v>
      </c>
      <c r="C11" s="11">
        <f>C6-C10</f>
        <v>55035</v>
      </c>
      <c r="J11" s="27" t="s">
        <v>52</v>
      </c>
      <c r="K11" s="28" t="s">
        <v>53</v>
      </c>
      <c r="L11" s="29">
        <f>B4/B33</f>
        <v>1.17206703178638</v>
      </c>
      <c r="M11" s="29">
        <f>C4/C33</f>
        <v>1.3096651626692</v>
      </c>
    </row>
    <row r="12" spans="1:3">
      <c r="A12" s="7" t="s">
        <v>54</v>
      </c>
      <c r="B12" s="9">
        <v>3147</v>
      </c>
      <c r="C12" s="9">
        <v>3323</v>
      </c>
    </row>
    <row r="13" spans="1:13">
      <c r="A13" s="7" t="s">
        <v>55</v>
      </c>
      <c r="B13" s="7">
        <v>398</v>
      </c>
      <c r="C13" s="7">
        <v>293</v>
      </c>
      <c r="J13" s="23" t="s">
        <v>56</v>
      </c>
      <c r="K13" s="1"/>
      <c r="L13" s="1"/>
      <c r="M13" s="1"/>
    </row>
    <row r="14" ht="34" spans="1:13">
      <c r="A14" s="10" t="s">
        <v>57</v>
      </c>
      <c r="B14" s="11">
        <f>B11+B12-B13</f>
        <v>47498</v>
      </c>
      <c r="C14" s="11">
        <f>C11+C12-C13</f>
        <v>58065</v>
      </c>
      <c r="J14" s="30" t="s">
        <v>58</v>
      </c>
      <c r="K14" s="31" t="s">
        <v>59</v>
      </c>
      <c r="L14" s="32">
        <f>B43/B33</f>
        <v>0.511300804486256</v>
      </c>
      <c r="M14" s="32">
        <f>C43/C33</f>
        <v>0.489006383840641</v>
      </c>
    </row>
    <row r="15" ht="34" spans="1:13">
      <c r="A15" s="7" t="s">
        <v>60</v>
      </c>
      <c r="B15" s="12">
        <f>35.324%*B14</f>
        <v>16778.19352</v>
      </c>
      <c r="C15" s="12">
        <f>37.945%*C14</f>
        <v>22032.76425</v>
      </c>
      <c r="J15" s="30" t="s">
        <v>61</v>
      </c>
      <c r="K15" s="31" t="s">
        <v>62</v>
      </c>
      <c r="L15" s="32">
        <f>B43/B44</f>
        <v>1.04624850865316</v>
      </c>
      <c r="M15" s="32">
        <f>C43/C44</f>
        <v>0.956971610557537</v>
      </c>
    </row>
    <row r="16" ht="34" spans="1:13">
      <c r="A16" s="10" t="s">
        <v>63</v>
      </c>
      <c r="B16" s="13">
        <f>B14-B15</f>
        <v>30719.80648</v>
      </c>
      <c r="C16" s="13">
        <f>C14-C15</f>
        <v>36032.23575</v>
      </c>
      <c r="J16" s="30" t="s">
        <v>64</v>
      </c>
      <c r="K16" s="31" t="s">
        <v>65</v>
      </c>
      <c r="L16" s="32">
        <f>B11/B13</f>
        <v>112.434673366834</v>
      </c>
      <c r="M16" s="32">
        <f>C11/C13</f>
        <v>187.832764505119</v>
      </c>
    </row>
    <row r="17" spans="1:13">
      <c r="A17" s="7" t="s">
        <v>66</v>
      </c>
      <c r="B17" s="7">
        <v>1.34</v>
      </c>
      <c r="C17" s="7">
        <v>2.25</v>
      </c>
      <c r="K17" s="1"/>
      <c r="L17" s="1"/>
      <c r="M17" s="1"/>
    </row>
    <row r="18" spans="11:13">
      <c r="K18" s="1"/>
      <c r="L18" s="1"/>
      <c r="M18" s="1"/>
    </row>
    <row r="19" spans="10:13">
      <c r="J19" s="23" t="s">
        <v>67</v>
      </c>
      <c r="K19" s="1"/>
      <c r="L19" s="1"/>
      <c r="M19" s="1"/>
    </row>
    <row r="20" ht="34" spans="1:13">
      <c r="A20" s="14" t="s">
        <v>12</v>
      </c>
      <c r="B20" s="14"/>
      <c r="C20" s="14"/>
      <c r="J20" s="33" t="s">
        <v>68</v>
      </c>
      <c r="K20" s="34" t="s">
        <v>69</v>
      </c>
      <c r="L20" s="35">
        <f>B6/B4</f>
        <v>0.386833529895086</v>
      </c>
      <c r="M20" s="35">
        <f>C6/C4</f>
        <v>0.404666417791051</v>
      </c>
    </row>
    <row r="21" ht="34" spans="1:13">
      <c r="A21" s="15" t="s">
        <v>70</v>
      </c>
      <c r="B21" s="16">
        <v>42369</v>
      </c>
      <c r="C21" s="16">
        <v>42004</v>
      </c>
      <c r="J21" s="33" t="s">
        <v>71</v>
      </c>
      <c r="K21" s="34" t="s">
        <v>72</v>
      </c>
      <c r="L21" s="35">
        <f>B11/B4</f>
        <v>0.250121570183725</v>
      </c>
      <c r="M21" s="35">
        <f>C11/C4</f>
        <v>0.293504346434857</v>
      </c>
    </row>
    <row r="22" ht="34" spans="1:13">
      <c r="A22" s="17" t="s">
        <v>73</v>
      </c>
      <c r="J22" s="33" t="s">
        <v>74</v>
      </c>
      <c r="K22" s="34" t="s">
        <v>75</v>
      </c>
      <c r="L22" s="35">
        <f>B16/B4</f>
        <v>0.171706322655652</v>
      </c>
      <c r="M22" s="35">
        <f>C16/C4</f>
        <v>0.192161675377313</v>
      </c>
    </row>
    <row r="23" ht="34" spans="1:13">
      <c r="A23" s="18" t="s">
        <v>13</v>
      </c>
      <c r="B23" s="19">
        <v>7229</v>
      </c>
      <c r="C23" s="19">
        <v>6547</v>
      </c>
      <c r="J23" s="36" t="s">
        <v>76</v>
      </c>
      <c r="K23" s="37" t="s">
        <v>77</v>
      </c>
      <c r="L23" s="35">
        <f>B16/B46</f>
        <v>4.58504574328358</v>
      </c>
      <c r="M23" s="35">
        <f>C16/C46</f>
        <v>5.29885819852941</v>
      </c>
    </row>
    <row r="24" ht="34" spans="1:13">
      <c r="A24" s="18" t="s">
        <v>14</v>
      </c>
      <c r="B24" s="19">
        <v>21163</v>
      </c>
      <c r="C24" s="19">
        <v>19549</v>
      </c>
      <c r="J24" s="33" t="s">
        <v>78</v>
      </c>
      <c r="K24" s="38" t="s">
        <v>79</v>
      </c>
      <c r="L24" s="35">
        <f>B16/B33</f>
        <v>0.201251319933964</v>
      </c>
      <c r="M24" s="35">
        <f>C16/C33</f>
        <v>0.251667451841815</v>
      </c>
    </row>
    <row r="25" ht="34" spans="1:13">
      <c r="A25" s="18" t="s">
        <v>15</v>
      </c>
      <c r="B25" s="19">
        <v>8068</v>
      </c>
      <c r="C25" s="19">
        <v>7904</v>
      </c>
      <c r="J25" s="33" t="s">
        <v>80</v>
      </c>
      <c r="K25" s="38" t="s">
        <v>81</v>
      </c>
      <c r="L25" s="35">
        <f>B16/B44</f>
        <v>0.411810213279354</v>
      </c>
      <c r="M25" s="35">
        <f>C16/C44</f>
        <v>0.492506058555788</v>
      </c>
    </row>
    <row r="26" spans="1:13">
      <c r="A26" s="18" t="s">
        <v>16</v>
      </c>
      <c r="B26" s="19">
        <v>1831</v>
      </c>
      <c r="C26" s="19">
        <v>1681</v>
      </c>
      <c r="J26" s="1"/>
      <c r="K26" s="1"/>
      <c r="L26" s="1"/>
      <c r="M26" s="1"/>
    </row>
    <row r="27" spans="1:13">
      <c r="A27" s="20" t="s">
        <v>82</v>
      </c>
      <c r="B27" s="21">
        <f>SUM(B23:B26)</f>
        <v>38291</v>
      </c>
      <c r="C27" s="21">
        <f>SUM(C23:C26)</f>
        <v>35681</v>
      </c>
      <c r="J27" s="23" t="s">
        <v>83</v>
      </c>
      <c r="K27" s="1"/>
      <c r="L27" s="1"/>
      <c r="M27" s="1"/>
    </row>
    <row r="28" ht="34" spans="1:13">
      <c r="A28" s="18" t="s">
        <v>84</v>
      </c>
      <c r="B28" s="19">
        <v>204960</v>
      </c>
      <c r="C28" s="19">
        <v>187519</v>
      </c>
      <c r="J28" s="39" t="s">
        <v>85</v>
      </c>
      <c r="K28" s="40" t="s">
        <v>86</v>
      </c>
      <c r="L28" s="41">
        <f>90/B17</f>
        <v>67.1641791044776</v>
      </c>
      <c r="M28" s="41">
        <f>90/C17</f>
        <v>40</v>
      </c>
    </row>
    <row r="29" ht="34" spans="1:13">
      <c r="A29" s="18" t="s">
        <v>19</v>
      </c>
      <c r="B29" s="19">
        <v>19413</v>
      </c>
      <c r="C29" s="19">
        <v>17891</v>
      </c>
      <c r="J29" s="40" t="s">
        <v>87</v>
      </c>
      <c r="K29" s="40" t="s">
        <v>88</v>
      </c>
      <c r="L29" s="41">
        <f>B44/B46</f>
        <v>11.1338805970149</v>
      </c>
      <c r="M29" s="41">
        <f>C44/C46</f>
        <v>10.7589705882353</v>
      </c>
    </row>
    <row r="30" ht="34" spans="1:13">
      <c r="A30" s="18" t="s">
        <v>89</v>
      </c>
      <c r="B30" s="19">
        <f>B28+B29</f>
        <v>224373</v>
      </c>
      <c r="C30" s="19">
        <f>C28+C29</f>
        <v>205410</v>
      </c>
      <c r="J30" s="39" t="s">
        <v>90</v>
      </c>
      <c r="K30" s="40" t="s">
        <v>91</v>
      </c>
      <c r="L30" s="41">
        <f>90/L29</f>
        <v>8.08343499068327</v>
      </c>
      <c r="M30" s="41">
        <f>90/M29</f>
        <v>8.36511255997048</v>
      </c>
    </row>
    <row r="31" spans="1:13">
      <c r="A31" s="18" t="s">
        <v>92</v>
      </c>
      <c r="B31" s="19">
        <v>110020</v>
      </c>
      <c r="C31" s="19">
        <v>97917</v>
      </c>
      <c r="L31" s="1"/>
      <c r="M31" s="1"/>
    </row>
    <row r="32" spans="1:13">
      <c r="A32" s="20" t="s">
        <v>93</v>
      </c>
      <c r="B32" s="19">
        <f>B30-B31</f>
        <v>114353</v>
      </c>
      <c r="C32" s="19">
        <f>C30-C31</f>
        <v>107493</v>
      </c>
      <c r="J32" s="42" t="s">
        <v>94</v>
      </c>
      <c r="K32" s="42"/>
      <c r="L32" s="1"/>
      <c r="M32" s="1"/>
    </row>
    <row r="33" spans="1:13">
      <c r="A33" s="20" t="s">
        <v>95</v>
      </c>
      <c r="B33" s="21">
        <f>B27+B32</f>
        <v>152644</v>
      </c>
      <c r="C33" s="21">
        <f>C27+C32</f>
        <v>143174</v>
      </c>
      <c r="J33" s="1"/>
      <c r="K33" s="1"/>
      <c r="L33" s="1"/>
      <c r="M33" s="1"/>
    </row>
    <row r="34" spans="1:13">
      <c r="A34" s="17" t="s">
        <v>96</v>
      </c>
      <c r="J34" s="1"/>
      <c r="K34" s="1"/>
      <c r="L34" s="1"/>
      <c r="M34" s="1"/>
    </row>
    <row r="35" spans="1:13">
      <c r="A35" s="18" t="s">
        <v>20</v>
      </c>
      <c r="B35" s="19">
        <v>13792</v>
      </c>
      <c r="C35" s="19">
        <v>22862</v>
      </c>
      <c r="J35" s="1"/>
      <c r="K35" s="1"/>
      <c r="L35" s="1"/>
      <c r="M35" s="1"/>
    </row>
    <row r="36" spans="1:3">
      <c r="A36" s="18" t="s">
        <v>21</v>
      </c>
      <c r="B36" s="19">
        <v>4093</v>
      </c>
      <c r="C36" s="19">
        <v>3703</v>
      </c>
    </row>
    <row r="37" spans="1:3">
      <c r="A37" s="18" t="s">
        <v>22</v>
      </c>
      <c r="B37" s="19">
        <v>15290</v>
      </c>
      <c r="C37" s="19">
        <v>3549</v>
      </c>
    </row>
    <row r="38" spans="1:3">
      <c r="A38" s="20" t="s">
        <v>97</v>
      </c>
      <c r="B38" s="21">
        <f>SUM(B35:B37)</f>
        <v>33175</v>
      </c>
      <c r="C38" s="21">
        <f>SUM(C35:C37)</f>
        <v>30114</v>
      </c>
    </row>
    <row r="39" spans="1:3">
      <c r="A39" s="18" t="s">
        <v>23</v>
      </c>
      <c r="B39" s="19">
        <v>6655</v>
      </c>
      <c r="C39" s="19">
        <v>7099</v>
      </c>
    </row>
    <row r="40" spans="1:3">
      <c r="A40" s="18" t="s">
        <v>24</v>
      </c>
      <c r="B40" s="19">
        <v>16484</v>
      </c>
      <c r="C40" s="19">
        <v>16359</v>
      </c>
    </row>
    <row r="41" spans="1:3">
      <c r="A41" s="18" t="s">
        <v>25</v>
      </c>
      <c r="B41" s="19">
        <v>21733</v>
      </c>
      <c r="C41" s="19">
        <v>16441</v>
      </c>
    </row>
    <row r="42" spans="1:3">
      <c r="A42" s="20" t="s">
        <v>98</v>
      </c>
      <c r="B42" s="19">
        <f>SUM(B39:B41)</f>
        <v>44872</v>
      </c>
      <c r="C42" s="19">
        <f>SUM(C39:C41)</f>
        <v>39899</v>
      </c>
    </row>
    <row r="43" spans="1:3">
      <c r="A43" s="20" t="s">
        <v>99</v>
      </c>
      <c r="B43" s="21">
        <f>B38+B42</f>
        <v>78047</v>
      </c>
      <c r="C43" s="21">
        <f>C38+C42</f>
        <v>70013</v>
      </c>
    </row>
    <row r="44" spans="1:3">
      <c r="A44" s="18" t="s">
        <v>26</v>
      </c>
      <c r="B44" s="19">
        <v>74597</v>
      </c>
      <c r="C44" s="19">
        <v>73161</v>
      </c>
    </row>
    <row r="45" spans="1:3">
      <c r="A45" s="20" t="s">
        <v>100</v>
      </c>
      <c r="B45" s="21">
        <f>B43+B44</f>
        <v>152644</v>
      </c>
      <c r="C45" s="21">
        <f>C43+C44</f>
        <v>143174</v>
      </c>
    </row>
    <row r="46" spans="1:3">
      <c r="A46" t="s">
        <v>27</v>
      </c>
      <c r="B46">
        <v>6700</v>
      </c>
      <c r="C46">
        <v>6800</v>
      </c>
    </row>
  </sheetData>
  <mergeCells count="4">
    <mergeCell ref="A1:C1"/>
    <mergeCell ref="B2:C2"/>
    <mergeCell ref="A20:C20"/>
    <mergeCell ref="J32:K32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zoomScale="65" zoomScaleNormal="65" workbookViewId="0">
      <selection activeCell="A1" sqref="A1"/>
    </sheetView>
  </sheetViews>
  <sheetFormatPr defaultColWidth="8.515625" defaultRowHeight="16.8"/>
  <cols>
    <col min="1" max="1" width="28.859375" customWidth="1"/>
    <col min="2" max="2" width="29" customWidth="1"/>
    <col min="3" max="3" width="16" customWidth="1"/>
    <col min="4" max="4" width="16.2890625" customWidth="1"/>
    <col min="5" max="5" width="25.2890625" customWidth="1"/>
    <col min="6" max="6" width="11.4296875" customWidth="1"/>
  </cols>
  <sheetData>
    <row r="1" spans="7:9">
      <c r="G1" s="1"/>
      <c r="H1" s="1"/>
      <c r="I1" s="1"/>
    </row>
    <row r="2" spans="6:9">
      <c r="F2" s="1"/>
      <c r="G2" s="1"/>
      <c r="H2" s="1"/>
      <c r="I2" s="1"/>
    </row>
    <row r="3" spans="6:9"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Income Statement</vt:lpstr>
      <vt:lpstr>Ratio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Jain</dc:creator>
  <cp:lastModifiedBy>Antima Gautam</cp:lastModifiedBy>
  <cp:revision>3</cp:revision>
  <dcterms:created xsi:type="dcterms:W3CDTF">2025-03-19T16:42:00Z</dcterms:created>
  <dcterms:modified xsi:type="dcterms:W3CDTF">2025-07-07T01:43:09Z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71DCB9D264260BA1D5D86A683B5ECC4D_43</vt:lpwstr>
  </property>
  <property fmtid="{D5CDD505-2E9C-101B-9397-08002B2CF9AE}" pid="3" name="KSOProductBuildVer">
    <vt:lpwstr>1033-6.14.0.8718</vt:lpwstr>
  </property>
</Properties>
</file>